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User\Documents\Contrato 8356 de 2020\Plan de acción\Tercer trimestre\"/>
    </mc:Choice>
  </mc:AlternateContent>
  <bookViews>
    <workbookView xWindow="0" yWindow="0" windowWidth="23040" windowHeight="8616" firstSheet="1" activeTab="4"/>
  </bookViews>
  <sheets>
    <sheet name="Gestión Decreto 612" sheetId="17" r:id="rId1"/>
    <sheet name="Indicadores Gestión - corte sep" sheetId="13" r:id="rId2"/>
    <sheet name="Inversión corte septiembre" sheetId="14" r:id="rId3"/>
    <sheet name="Mapa de riesgos" sheetId="15" r:id="rId4"/>
    <sheet name="POAI corte septiembre" sheetId="16" r:id="rId5"/>
    <sheet name="Lista" sheetId="3"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ños">[1]Listas!$B$2:$B$6</definedName>
    <definedName name="Concepto">[1]Listas!$X$2:$X$116</definedName>
    <definedName name="Direccion">[1]Listas!$D$2:$D$7</definedName>
    <definedName name="Discapacidad">'[2]Listas desplegables'!$D$52:$D$56</definedName>
    <definedName name="EJE">#REF!,#REF!,#REF!,#REF!,#REF!,#REF!,#REF!,#REF!,#REF!,#REF!,#REF!,#REF!,#REF!</definedName>
    <definedName name="Eje_Pilar">[1]Listas!$E$2:$E$4</definedName>
    <definedName name="ejecut">#REF!,#REF!,#REF!,#REF!,#REF!,#REF!,#REF!,#REF!,#REF!,#REF!,#REF!,#REF!,#REF!</definedName>
    <definedName name="EstadoUNDOPE">[1]Listas!$R$2:$R$3</definedName>
    <definedName name="Etnia">[1]Listas!$V$2:$V$8</definedName>
    <definedName name="Étnico">'[2]Listas desplegables'!$F$52:$F$56</definedName>
    <definedName name="GerenteProy">[1]Listas!$C$2:$C$7</definedName>
    <definedName name="localidad">[3]Hoja6!$A$192:$A$212</definedName>
    <definedName name="Localidades">[1]Listas!$G$2:$G$22</definedName>
    <definedName name="LogrosCiudad">#REF!</definedName>
    <definedName name="medida">[3]Hoja6!$A$132:$A$135</definedName>
    <definedName name="Meses">[1]Listas!$A$2:$A$13</definedName>
    <definedName name="metas">[4]Hoja1!$M$2:$M$19</definedName>
    <definedName name="ObjEstratégico">'[5]Listas desplegables'!$D$197:$D$201</definedName>
    <definedName name="Objetivosestratégicos">[6]Hoja1!$C$1:$C$5</definedName>
    <definedName name="ObjGeneral">[1]Listas!$J$2:$J$15</definedName>
    <definedName name="periodicidad">'[5]Listas desplegables'!$E$197:$E$200</definedName>
    <definedName name="Periodicidadindicador">[6]Hoja1!$D$1:$D$4</definedName>
    <definedName name="Procesos">'[5]Listas desplegables'!$A$198:$A$210</definedName>
    <definedName name="Prog_PPD">[1]Listas!$F$2:$F$9</definedName>
    <definedName name="Programa">#REF!</definedName>
    <definedName name="PRogramaEst">#REF!</definedName>
    <definedName name="Propósito">#REF!</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'[5]Listas desplegables'!$A$35:$A$49</definedName>
    <definedName name="PROYECTOS">[4]Hoja1!$A:$A</definedName>
    <definedName name="ServicioUNDOPE">[1]Listas!$Q$2:$Q$32</definedName>
    <definedName name="Sexo">[1]Listas!$W$2:$W$3</definedName>
    <definedName name="Si_No">[1]Listas!$U$2:$U$3</definedName>
    <definedName name="Subdireccion">[1]Listas!$H$2:$H$17</definedName>
    <definedName name="Subdirección">#REF!</definedName>
    <definedName name="Subsistema">'[5]Listas desplegables'!$B$197:$B$204</definedName>
    <definedName name="Tenencia">[1]Listas!$S$2:$S$4</definedName>
    <definedName name="Tipo">[7]Hoja1!$B$1:$B$3</definedName>
    <definedName name="Tipo_Meta">[8]Listas!$K$2:$K$5</definedName>
    <definedName name="TipoInd">'[5]Listas desplegables'!$C$197:$C$199</definedName>
    <definedName name="TipoMeta">'[5]Listas desplegables'!$F$197:$F$200</definedName>
    <definedName name="TipoOperación">[1]Listas!$T$2:$T$5</definedName>
    <definedName name="UO">'[2]Listas desplegables'!$H$35:$H$69</definedName>
  </definedNames>
  <calcPr calcId="162913"/>
</workbook>
</file>

<file path=xl/calcChain.xml><?xml version="1.0" encoding="utf-8"?>
<calcChain xmlns="http://schemas.openxmlformats.org/spreadsheetml/2006/main">
  <c r="G13" i="16" l="1"/>
  <c r="G17" i="16"/>
  <c r="G21" i="16"/>
  <c r="G25" i="16"/>
  <c r="F11" i="16"/>
  <c r="G11" i="16" s="1"/>
  <c r="F12" i="16"/>
  <c r="G12" i="16" s="1"/>
  <c r="F13" i="16"/>
  <c r="F14" i="16"/>
  <c r="G14" i="16" s="1"/>
  <c r="F15" i="16"/>
  <c r="G15" i="16" s="1"/>
  <c r="F16" i="16"/>
  <c r="G16" i="16" s="1"/>
  <c r="F17" i="16"/>
  <c r="F18" i="16"/>
  <c r="G18" i="16" s="1"/>
  <c r="F19" i="16"/>
  <c r="G19" i="16" s="1"/>
  <c r="F20" i="16"/>
  <c r="G20" i="16" s="1"/>
  <c r="F21" i="16"/>
  <c r="F22" i="16"/>
  <c r="G22" i="16" s="1"/>
  <c r="F23" i="16"/>
  <c r="G23" i="16" s="1"/>
  <c r="F24" i="16"/>
  <c r="G24" i="16" s="1"/>
  <c r="F25" i="16"/>
  <c r="F26" i="16"/>
  <c r="G26" i="16" s="1"/>
  <c r="F27" i="16"/>
  <c r="G27" i="16" s="1"/>
  <c r="F10" i="16"/>
  <c r="F28" i="16" s="1"/>
  <c r="G10" i="16" l="1"/>
  <c r="AO51" i="17"/>
  <c r="Y51" i="17"/>
  <c r="AO50" i="17"/>
  <c r="Y50" i="17"/>
  <c r="T50" i="17"/>
  <c r="AO49" i="17"/>
  <c r="Y49" i="17"/>
  <c r="T49" i="17"/>
  <c r="AO48" i="17"/>
  <c r="Y48" i="17"/>
  <c r="T48" i="17"/>
  <c r="AO47" i="17"/>
  <c r="AD47" i="17"/>
  <c r="Y47" i="17"/>
  <c r="T47" i="17"/>
  <c r="AO46" i="17"/>
  <c r="AD46" i="17"/>
  <c r="Y46" i="17"/>
  <c r="AO45" i="17"/>
  <c r="AG45" i="17"/>
  <c r="AB45" i="17"/>
  <c r="Y45" i="17"/>
  <c r="W45" i="17"/>
  <c r="AO44" i="17"/>
  <c r="Y44" i="17"/>
  <c r="AO43" i="17"/>
  <c r="T43" i="17"/>
  <c r="AO42" i="17"/>
  <c r="Y42" i="17"/>
  <c r="T42" i="17"/>
  <c r="AO41" i="17"/>
  <c r="Y41" i="17"/>
  <c r="T41" i="17"/>
  <c r="AO40" i="17"/>
  <c r="AO39" i="17"/>
  <c r="Y39" i="17"/>
  <c r="T39" i="17"/>
  <c r="AO38" i="17"/>
  <c r="Y38" i="17"/>
  <c r="T38" i="17"/>
  <c r="AO37" i="17"/>
  <c r="AO36" i="17"/>
  <c r="AD36" i="17"/>
  <c r="Y36" i="17"/>
  <c r="T36" i="17"/>
  <c r="AO35" i="17"/>
  <c r="AD35" i="17"/>
  <c r="Y35" i="17"/>
  <c r="T35" i="17"/>
  <c r="AO34" i="17"/>
  <c r="AO33" i="17"/>
  <c r="Y33" i="17"/>
  <c r="T33" i="17"/>
  <c r="AO32" i="17"/>
  <c r="AD32" i="17"/>
  <c r="Y32" i="17"/>
  <c r="T32" i="17"/>
  <c r="AO31" i="17"/>
  <c r="AD31" i="17"/>
  <c r="Y31" i="17"/>
  <c r="T31" i="17"/>
  <c r="AO30" i="17"/>
  <c r="AD30" i="17"/>
  <c r="Y30" i="17"/>
  <c r="T30" i="17"/>
  <c r="AO29" i="17"/>
  <c r="Y29" i="17"/>
  <c r="T29" i="17"/>
  <c r="AO28" i="17"/>
  <c r="Y28" i="17"/>
  <c r="AO27" i="17"/>
  <c r="AD27" i="17"/>
  <c r="Y27" i="17"/>
  <c r="AO26" i="17"/>
  <c r="AO25" i="17"/>
  <c r="AO24" i="17"/>
  <c r="AD24" i="17"/>
  <c r="AO23" i="17"/>
  <c r="AD23" i="17"/>
  <c r="Y23" i="17"/>
  <c r="T23" i="17"/>
  <c r="AO22" i="17"/>
  <c r="Y22" i="17"/>
  <c r="T22" i="17"/>
  <c r="AO21" i="17"/>
  <c r="Y21" i="17"/>
  <c r="T21" i="17"/>
  <c r="AO20" i="17"/>
  <c r="Y20" i="17"/>
  <c r="T20" i="17"/>
  <c r="AO19" i="17"/>
  <c r="Y19" i="17"/>
  <c r="T19" i="17"/>
  <c r="AO18" i="17"/>
  <c r="Y18" i="17"/>
  <c r="T18" i="17"/>
  <c r="AO17" i="17"/>
  <c r="Y17" i="17"/>
  <c r="T17" i="17"/>
  <c r="AO16" i="17"/>
  <c r="Y16" i="17"/>
  <c r="AO15" i="17"/>
  <c r="Y15" i="17"/>
  <c r="T15" i="17"/>
  <c r="AO14" i="17"/>
  <c r="Y14" i="17"/>
  <c r="T14" i="17"/>
  <c r="AO13" i="17"/>
  <c r="Y13" i="17"/>
  <c r="T13" i="17"/>
  <c r="AO12" i="17"/>
  <c r="Y12" i="17"/>
  <c r="T12" i="17"/>
  <c r="BT103" i="13" l="1"/>
  <c r="BW103" i="13" s="1"/>
  <c r="BS103" i="13"/>
  <c r="BV103" i="13" s="1"/>
  <c r="BX103" i="13" s="1"/>
  <c r="BC103" i="13"/>
  <c r="AQ103" i="13"/>
  <c r="AE103" i="13"/>
  <c r="BW102" i="13"/>
  <c r="BT102" i="13"/>
  <c r="BU102" i="13" s="1"/>
  <c r="BV102" i="13" s="1"/>
  <c r="BX102" i="13" s="1"/>
  <c r="BS102" i="13"/>
  <c r="BC102" i="13"/>
  <c r="BW101" i="13"/>
  <c r="BU101" i="13"/>
  <c r="BV101" i="13" s="1"/>
  <c r="BX101" i="13" s="1"/>
  <c r="BT101" i="13"/>
  <c r="BS101" i="13"/>
  <c r="BC101" i="13"/>
  <c r="BW100" i="13"/>
  <c r="BT100" i="13"/>
  <c r="BS100" i="13"/>
  <c r="BU100" i="13" s="1"/>
  <c r="BV100" i="13" s="1"/>
  <c r="BC100" i="13"/>
  <c r="BW99" i="13"/>
  <c r="BT99" i="13"/>
  <c r="BS99" i="13"/>
  <c r="BU99" i="13" s="1"/>
  <c r="BV99" i="13" s="1"/>
  <c r="BC99" i="13"/>
  <c r="BW98" i="13"/>
  <c r="BT98" i="13"/>
  <c r="BS98" i="13"/>
  <c r="AE98" i="13"/>
  <c r="BW97" i="13"/>
  <c r="BX97" i="13" s="1"/>
  <c r="BV97" i="13"/>
  <c r="BT97" i="13"/>
  <c r="BS97" i="13"/>
  <c r="BW96" i="13"/>
  <c r="BV96" i="13"/>
  <c r="BT96" i="13"/>
  <c r="BS96" i="13"/>
  <c r="BW95" i="13"/>
  <c r="BT95" i="13"/>
  <c r="BS95" i="13"/>
  <c r="BU95" i="13" s="1"/>
  <c r="BV95" i="13" s="1"/>
  <c r="BC95" i="13"/>
  <c r="BW80" i="13"/>
  <c r="BT80" i="13"/>
  <c r="BS80" i="13"/>
  <c r="AQ80" i="13"/>
  <c r="AM80" i="13"/>
  <c r="AI80" i="13"/>
  <c r="AE80" i="13"/>
  <c r="AA80" i="13"/>
  <c r="W80" i="13"/>
  <c r="BW79" i="13"/>
  <c r="BT79" i="13"/>
  <c r="BS79" i="13"/>
  <c r="BW78" i="13"/>
  <c r="BT78" i="13"/>
  <c r="BS78" i="13"/>
  <c r="BU78" i="13" s="1"/>
  <c r="BV78" i="13" s="1"/>
  <c r="BC78" i="13"/>
  <c r="BW77" i="13"/>
  <c r="BT77" i="13"/>
  <c r="BS77" i="13"/>
  <c r="BU77" i="13" s="1"/>
  <c r="BV77" i="13" s="1"/>
  <c r="BC77" i="13"/>
  <c r="AQ77" i="13"/>
  <c r="AM77" i="13"/>
  <c r="AE77" i="13"/>
  <c r="AA77" i="13"/>
  <c r="BW76" i="13"/>
  <c r="BT76" i="13"/>
  <c r="BS76" i="13"/>
  <c r="BU76" i="13" s="1"/>
  <c r="BV76" i="13" s="1"/>
  <c r="BX76" i="13" s="1"/>
  <c r="AM76" i="13"/>
  <c r="BW72" i="13"/>
  <c r="BV72" i="13"/>
  <c r="BX72" i="13" s="1"/>
  <c r="BT72" i="13"/>
  <c r="BS72" i="13"/>
  <c r="BW71" i="13"/>
  <c r="BT71" i="13"/>
  <c r="BS71" i="13"/>
  <c r="BU71" i="13" s="1"/>
  <c r="BV71" i="13" s="1"/>
  <c r="BX71" i="13" s="1"/>
  <c r="BC71" i="13"/>
  <c r="BW68" i="13"/>
  <c r="BT68" i="13"/>
  <c r="BS68" i="13"/>
  <c r="BU68" i="13" s="1"/>
  <c r="BV68" i="13" s="1"/>
  <c r="BX68" i="13" s="1"/>
  <c r="BW66" i="13"/>
  <c r="BT66" i="13"/>
  <c r="BS66" i="13"/>
  <c r="BU66" i="13" s="1"/>
  <c r="BV66" i="13" s="1"/>
  <c r="BX66" i="13" s="1"/>
  <c r="BW64" i="13"/>
  <c r="BT64" i="13"/>
  <c r="BS64" i="13"/>
  <c r="BU64" i="13" s="1"/>
  <c r="BV64" i="13" s="1"/>
  <c r="BX64" i="13" s="1"/>
  <c r="BC64" i="13"/>
  <c r="BW61" i="13"/>
  <c r="BT61" i="13"/>
  <c r="BS61" i="13"/>
  <c r="BU61" i="13" s="1"/>
  <c r="BV61" i="13" s="1"/>
  <c r="BX61" i="13" s="1"/>
  <c r="BC61" i="13"/>
  <c r="BW60" i="13"/>
  <c r="BT60" i="13"/>
  <c r="BS60" i="13"/>
  <c r="BU60" i="13" s="1"/>
  <c r="BV60" i="13" s="1"/>
  <c r="BX60" i="13" s="1"/>
  <c r="AE60" i="13"/>
  <c r="AA60" i="13"/>
  <c r="W60" i="13"/>
  <c r="BW59" i="13"/>
  <c r="BT59" i="13"/>
  <c r="BS59" i="13"/>
  <c r="BC59" i="13"/>
  <c r="AY59" i="13"/>
  <c r="AU59" i="13"/>
  <c r="AT59" i="13"/>
  <c r="AS59" i="13"/>
  <c r="AE59" i="13"/>
  <c r="AA59" i="13"/>
  <c r="W59" i="13"/>
  <c r="BW58" i="13"/>
  <c r="BU58" i="13"/>
  <c r="BV58" i="13" s="1"/>
  <c r="BX58" i="13" s="1"/>
  <c r="BT58" i="13"/>
  <c r="BS58" i="13"/>
  <c r="BC58" i="13"/>
  <c r="AQ58" i="13"/>
  <c r="AE58" i="13"/>
  <c r="BW57" i="13"/>
  <c r="BT57" i="13"/>
  <c r="BS57" i="13"/>
  <c r="BU57" i="13" s="1"/>
  <c r="BV57" i="13" s="1"/>
  <c r="BX57" i="13" s="1"/>
  <c r="BC57" i="13"/>
  <c r="AQ57" i="13"/>
  <c r="AE57" i="13"/>
  <c r="BW56" i="13"/>
  <c r="BT56" i="13"/>
  <c r="BS56" i="13"/>
  <c r="BC56" i="13"/>
  <c r="AQ56" i="13"/>
  <c r="AE56" i="13"/>
  <c r="BW55" i="13"/>
  <c r="BT55" i="13"/>
  <c r="BU55" i="13" s="1"/>
  <c r="BV55" i="13" s="1"/>
  <c r="BX55" i="13" s="1"/>
  <c r="BS55" i="13"/>
  <c r="BC55" i="13"/>
  <c r="BW54" i="13"/>
  <c r="BT54" i="13"/>
  <c r="BS54" i="13"/>
  <c r="BC54" i="13"/>
  <c r="BW53" i="13"/>
  <c r="BV53" i="13"/>
  <c r="BX53" i="13" s="1"/>
  <c r="BT53" i="13"/>
  <c r="BS53" i="13"/>
  <c r="BW52" i="13"/>
  <c r="BT52" i="13"/>
  <c r="BB52" i="13"/>
  <c r="BA52" i="13"/>
  <c r="BS52" i="13" s="1"/>
  <c r="AE52" i="13"/>
  <c r="BW51" i="13"/>
  <c r="BV51" i="13"/>
  <c r="BT51" i="13"/>
  <c r="BS51" i="13"/>
  <c r="BW50" i="13"/>
  <c r="BT50" i="13"/>
  <c r="BS50" i="13"/>
  <c r="BU50" i="13" s="1"/>
  <c r="BV50" i="13" s="1"/>
  <c r="BC50" i="13"/>
  <c r="BW49" i="13"/>
  <c r="BT49" i="13"/>
  <c r="BS49" i="13"/>
  <c r="BU49" i="13" s="1"/>
  <c r="BV49" i="13" s="1"/>
  <c r="BX49" i="13" s="1"/>
  <c r="BC49" i="13"/>
  <c r="AY49" i="13"/>
  <c r="AU49" i="13"/>
  <c r="AQ49" i="13"/>
  <c r="AM49" i="13"/>
  <c r="AI49" i="13"/>
  <c r="AA49" i="13"/>
  <c r="W49" i="13"/>
  <c r="BW48" i="13"/>
  <c r="BT48" i="13"/>
  <c r="BS48" i="13"/>
  <c r="BU48" i="13" s="1"/>
  <c r="BV48" i="13" s="1"/>
  <c r="BX48" i="13" s="1"/>
  <c r="AQ48" i="13"/>
  <c r="BW47" i="13"/>
  <c r="BT47" i="13"/>
  <c r="BS47" i="13"/>
  <c r="BU47" i="13" s="1"/>
  <c r="BV47" i="13" s="1"/>
  <c r="BX47" i="13" s="1"/>
  <c r="AQ47" i="13"/>
  <c r="BW46" i="13"/>
  <c r="BT46" i="13"/>
  <c r="BU46" i="13" s="1"/>
  <c r="BV46" i="13" s="1"/>
  <c r="BX46" i="13" s="1"/>
  <c r="BS46" i="13"/>
  <c r="AQ46" i="13"/>
  <c r="BW45" i="13"/>
  <c r="BU45" i="13"/>
  <c r="BV45" i="13" s="1"/>
  <c r="BX45" i="13" s="1"/>
  <c r="BT45" i="13"/>
  <c r="BS45" i="13"/>
  <c r="BC45" i="13"/>
  <c r="AY45" i="13"/>
  <c r="AU45" i="13"/>
  <c r="AQ45" i="13"/>
  <c r="AM45" i="13"/>
  <c r="AI45" i="13"/>
  <c r="AE45" i="13"/>
  <c r="AA45" i="13"/>
  <c r="W45" i="13"/>
  <c r="BW44" i="13"/>
  <c r="BT44" i="13"/>
  <c r="BS44" i="13"/>
  <c r="BU44" i="13" s="1"/>
  <c r="BV44" i="13" s="1"/>
  <c r="BC44" i="13"/>
  <c r="AY44" i="13"/>
  <c r="AU44" i="13"/>
  <c r="AQ44" i="13"/>
  <c r="AM44" i="13"/>
  <c r="AI44" i="13"/>
  <c r="AE44" i="13"/>
  <c r="AA44" i="13"/>
  <c r="W44" i="13"/>
  <c r="BW43" i="13"/>
  <c r="BT43" i="13"/>
  <c r="BS43" i="13"/>
  <c r="BU43" i="13" s="1"/>
  <c r="BV43" i="13" s="1"/>
  <c r="BC43" i="13"/>
  <c r="AY43" i="13"/>
  <c r="AU43" i="13"/>
  <c r="AQ43" i="13"/>
  <c r="AM43" i="13"/>
  <c r="AI43" i="13"/>
  <c r="AE43" i="13"/>
  <c r="AA43" i="13"/>
  <c r="W43" i="13"/>
  <c r="BW42" i="13"/>
  <c r="BT42" i="13"/>
  <c r="BS42" i="13"/>
  <c r="BU42" i="13" s="1"/>
  <c r="BV42" i="13" s="1"/>
  <c r="BX42" i="13" s="1"/>
  <c r="BC42" i="13"/>
  <c r="AY42" i="13"/>
  <c r="AU42" i="13"/>
  <c r="AQ42" i="13"/>
  <c r="AM42" i="13"/>
  <c r="AI42" i="13"/>
  <c r="AE42" i="13"/>
  <c r="AA42" i="13"/>
  <c r="W42" i="13"/>
  <c r="BW41" i="13"/>
  <c r="BT41" i="13"/>
  <c r="BU41" i="13" s="1"/>
  <c r="BV41" i="13" s="1"/>
  <c r="BX41" i="13" s="1"/>
  <c r="BS41" i="13"/>
  <c r="BC41" i="13"/>
  <c r="AY41" i="13"/>
  <c r="AU41" i="13"/>
  <c r="AQ41" i="13"/>
  <c r="AM41" i="13"/>
  <c r="AI41" i="13"/>
  <c r="AE41" i="13"/>
  <c r="AA41" i="13"/>
  <c r="W41" i="13"/>
  <c r="BW40" i="13"/>
  <c r="BT40" i="13"/>
  <c r="BS40" i="13"/>
  <c r="AQ40" i="13"/>
  <c r="BW39" i="13"/>
  <c r="BT39" i="13"/>
  <c r="BS39" i="13"/>
  <c r="BV39" i="13" s="1"/>
  <c r="AQ39" i="13"/>
  <c r="AE39" i="13"/>
  <c r="BW38" i="13"/>
  <c r="BT38" i="13"/>
  <c r="BS38" i="13"/>
  <c r="BT37" i="13"/>
  <c r="BS37" i="13"/>
  <c r="BU37" i="13" s="1"/>
  <c r="BV37" i="13" s="1"/>
  <c r="BX37" i="13" s="1"/>
  <c r="BC37" i="13"/>
  <c r="AE37" i="13"/>
  <c r="BT36" i="13"/>
  <c r="BS36" i="13"/>
  <c r="BU36" i="13" s="1"/>
  <c r="BV36" i="13" s="1"/>
  <c r="BX36" i="13" s="1"/>
  <c r="BC36" i="13"/>
  <c r="AE36" i="13"/>
  <c r="BU35" i="13"/>
  <c r="BV35" i="13" s="1"/>
  <c r="BX35" i="13" s="1"/>
  <c r="BT35" i="13"/>
  <c r="BS35" i="13"/>
  <c r="BC35" i="13"/>
  <c r="AQ35" i="13"/>
  <c r="AE35" i="13"/>
  <c r="BW34" i="13"/>
  <c r="BU34" i="13"/>
  <c r="BV34" i="13" s="1"/>
  <c r="BX34" i="13" s="1"/>
  <c r="BS34" i="13"/>
  <c r="AE34" i="13"/>
  <c r="BW33" i="13"/>
  <c r="BU33" i="13"/>
  <c r="BV33" i="13" s="1"/>
  <c r="BX33" i="13" s="1"/>
  <c r="BT33" i="13"/>
  <c r="BS33" i="13"/>
  <c r="AE33" i="13"/>
  <c r="BW32" i="13"/>
  <c r="BT32" i="13"/>
  <c r="BS32" i="13"/>
  <c r="BC32" i="13"/>
  <c r="BW31" i="13"/>
  <c r="BT31" i="13"/>
  <c r="BC31" i="13"/>
  <c r="AY31" i="13"/>
  <c r="AS31" i="13"/>
  <c r="AU31" i="13" s="1"/>
  <c r="AO31" i="13"/>
  <c r="AQ31" i="13" s="1"/>
  <c r="AK31" i="13"/>
  <c r="AM31" i="13" s="1"/>
  <c r="AI31" i="13"/>
  <c r="AE31" i="13"/>
  <c r="Y31" i="13"/>
  <c r="AA31" i="13" s="1"/>
  <c r="U31" i="13"/>
  <c r="W31" i="13" s="1"/>
  <c r="BW30" i="13"/>
  <c r="BS30" i="13"/>
  <c r="BV30" i="13" s="1"/>
  <c r="BX30" i="13" s="1"/>
  <c r="BC30" i="13"/>
  <c r="AM29" i="13"/>
  <c r="AI29" i="13"/>
  <c r="AE29" i="13"/>
  <c r="AA29" i="13"/>
  <c r="W29" i="13"/>
  <c r="AM28" i="13"/>
  <c r="AI28" i="13"/>
  <c r="AE28" i="13"/>
  <c r="AA28" i="13"/>
  <c r="W28" i="13"/>
  <c r="BW27" i="13"/>
  <c r="BT27" i="13"/>
  <c r="BS27" i="13"/>
  <c r="BU27" i="13" s="1"/>
  <c r="BV27" i="13" s="1"/>
  <c r="BC27" i="13"/>
  <c r="AY27" i="13"/>
  <c r="AU27" i="13"/>
  <c r="AQ27" i="13"/>
  <c r="AM27" i="13"/>
  <c r="AI27" i="13"/>
  <c r="AA27" i="13"/>
  <c r="W27" i="13"/>
  <c r="BW26" i="13"/>
  <c r="BU26" i="13"/>
  <c r="BV26" i="13" s="1"/>
  <c r="BX26" i="13" s="1"/>
  <c r="BT26" i="13"/>
  <c r="BS26" i="13"/>
  <c r="BC26" i="13"/>
  <c r="AY26" i="13"/>
  <c r="AU26" i="13"/>
  <c r="AQ26" i="13"/>
  <c r="AM26" i="13"/>
  <c r="AI26" i="13"/>
  <c r="AA26" i="13"/>
  <c r="W26" i="13"/>
  <c r="BW25" i="13"/>
  <c r="BT25" i="13"/>
  <c r="BS25" i="13"/>
  <c r="BC25" i="13"/>
  <c r="AY25" i="13"/>
  <c r="AU25" i="13"/>
  <c r="AQ25" i="13"/>
  <c r="AM25" i="13"/>
  <c r="AI25" i="13"/>
  <c r="AA25" i="13"/>
  <c r="W25" i="13"/>
  <c r="BW24" i="13"/>
  <c r="BT24" i="13"/>
  <c r="BU24" i="13" s="1"/>
  <c r="BV24" i="13" s="1"/>
  <c r="BX24" i="13" s="1"/>
  <c r="BS24" i="13"/>
  <c r="BC24" i="13"/>
  <c r="AO24" i="13"/>
  <c r="AQ24" i="13" s="1"/>
  <c r="BW23" i="13"/>
  <c r="BT23" i="13"/>
  <c r="BU23" i="13" s="1"/>
  <c r="BV23" i="13" s="1"/>
  <c r="BX23" i="13" s="1"/>
  <c r="BS23" i="13"/>
  <c r="BW22" i="13"/>
  <c r="BT22" i="13"/>
  <c r="BS22" i="13"/>
  <c r="BU22" i="13" s="1"/>
  <c r="BV22" i="13" s="1"/>
  <c r="BX22" i="13" s="1"/>
  <c r="BW21" i="13"/>
  <c r="BV21" i="13"/>
  <c r="BX21" i="13" s="1"/>
  <c r="BT21" i="13"/>
  <c r="BS21" i="13"/>
  <c r="BW20" i="13"/>
  <c r="BT20" i="13"/>
  <c r="BS20" i="13"/>
  <c r="BU20" i="13" s="1"/>
  <c r="BV20" i="13" s="1"/>
  <c r="BX20" i="13" s="1"/>
  <c r="BC20" i="13"/>
  <c r="AY20" i="13"/>
  <c r="AU20" i="13"/>
  <c r="AQ20" i="13"/>
  <c r="AM20" i="13"/>
  <c r="AI20" i="13"/>
  <c r="AE20" i="13"/>
  <c r="AA20" i="13"/>
  <c r="W20" i="13"/>
  <c r="BW19" i="13"/>
  <c r="BT19" i="13"/>
  <c r="BU19" i="13" s="1"/>
  <c r="BV19" i="13" s="1"/>
  <c r="BX19" i="13" s="1"/>
  <c r="BS19" i="13"/>
  <c r="BC19" i="13"/>
  <c r="AQ19" i="13"/>
  <c r="AE19" i="13"/>
  <c r="BW18" i="13"/>
  <c r="BT18" i="13"/>
  <c r="BS18" i="13"/>
  <c r="BU18" i="13" s="1"/>
  <c r="BV18" i="13" s="1"/>
  <c r="BX18" i="13" s="1"/>
  <c r="AQ18" i="13"/>
  <c r="BW17" i="13"/>
  <c r="BT17" i="13"/>
  <c r="BU17" i="13" s="1"/>
  <c r="BV17" i="13" s="1"/>
  <c r="BX17" i="13" s="1"/>
  <c r="BS17" i="13"/>
  <c r="AE17" i="13"/>
  <c r="BW16" i="13"/>
  <c r="BU16" i="13"/>
  <c r="BV16" i="13" s="1"/>
  <c r="BX16" i="13" s="1"/>
  <c r="BT16" i="13"/>
  <c r="BS16" i="13"/>
  <c r="BW15" i="13"/>
  <c r="BT15" i="13"/>
  <c r="BS15" i="13"/>
  <c r="AI15" i="13"/>
  <c r="BW14" i="13"/>
  <c r="BT14" i="13"/>
  <c r="BS14" i="13"/>
  <c r="BU14" i="13" s="1"/>
  <c r="BV14" i="13" s="1"/>
  <c r="BX14" i="13" s="1"/>
  <c r="BC14" i="13"/>
  <c r="AE14" i="13"/>
  <c r="BW13" i="13"/>
  <c r="BU13" i="13"/>
  <c r="BV13" i="13" s="1"/>
  <c r="BX13" i="13" s="1"/>
  <c r="BT13" i="13"/>
  <c r="BS13" i="13"/>
  <c r="BC13" i="13"/>
  <c r="AQ13" i="13"/>
  <c r="BP12" i="13"/>
  <c r="BO12" i="13"/>
  <c r="BN12" i="13"/>
  <c r="BM12" i="13"/>
  <c r="BL12" i="13"/>
  <c r="BK12" i="13"/>
  <c r="BJ12" i="13"/>
  <c r="BI12" i="13"/>
  <c r="BH12" i="13"/>
  <c r="BG12" i="13"/>
  <c r="BF12" i="13"/>
  <c r="BE12" i="13"/>
  <c r="BD12" i="13"/>
  <c r="BC12" i="13"/>
  <c r="BB12" i="13"/>
  <c r="BA12" i="13"/>
  <c r="AZ12" i="13"/>
  <c r="AY12" i="13"/>
  <c r="AX12" i="13"/>
  <c r="AW12" i="13"/>
  <c r="AV12" i="13"/>
  <c r="AU12" i="13"/>
  <c r="AT12" i="13"/>
  <c r="AS12" i="13"/>
  <c r="AR12" i="13"/>
  <c r="AQ12" i="13"/>
  <c r="AP12" i="13"/>
  <c r="AO12" i="13"/>
  <c r="AN12" i="13"/>
  <c r="AM12" i="13"/>
  <c r="AL12" i="13"/>
  <c r="AK12" i="13"/>
  <c r="AJ12" i="13"/>
  <c r="AI12" i="13"/>
  <c r="AH12" i="13"/>
  <c r="AG12" i="13"/>
  <c r="AF12" i="13"/>
  <c r="AE12" i="13"/>
  <c r="AD12" i="13"/>
  <c r="AC12" i="13"/>
  <c r="AB12" i="13"/>
  <c r="AA12" i="13"/>
  <c r="Z12" i="13"/>
  <c r="Y12" i="13"/>
  <c r="X12" i="13"/>
  <c r="W12" i="13"/>
  <c r="V12" i="13"/>
  <c r="U12" i="13"/>
  <c r="BU30" i="13" l="1"/>
  <c r="BX27" i="13"/>
  <c r="BU32" i="13"/>
  <c r="BV32" i="13" s="1"/>
  <c r="BX32" i="13" s="1"/>
  <c r="BU38" i="13"/>
  <c r="BV38" i="13" s="1"/>
  <c r="BX38" i="13" s="1"/>
  <c r="BX43" i="13"/>
  <c r="BX44" i="13"/>
  <c r="BX50" i="13"/>
  <c r="BU52" i="13"/>
  <c r="BV52" i="13" s="1"/>
  <c r="BX52" i="13" s="1"/>
  <c r="BU56" i="13"/>
  <c r="BV56" i="13" s="1"/>
  <c r="BX56" i="13" s="1"/>
  <c r="BX77" i="13"/>
  <c r="BX78" i="13"/>
  <c r="BU79" i="13"/>
  <c r="BV79" i="13" s="1"/>
  <c r="BX79" i="13" s="1"/>
  <c r="BX95" i="13"/>
  <c r="BX99" i="13"/>
  <c r="BX100" i="13"/>
  <c r="BU15" i="13"/>
  <c r="BV15" i="13" s="1"/>
  <c r="BX15" i="13" s="1"/>
  <c r="BU25" i="13"/>
  <c r="BV25" i="13" s="1"/>
  <c r="BX25" i="13" s="1"/>
  <c r="BX39" i="13"/>
  <c r="BU40" i="13"/>
  <c r="BV40" i="13" s="1"/>
  <c r="BX40" i="13" s="1"/>
  <c r="BX51" i="13"/>
  <c r="BU54" i="13"/>
  <c r="BV54" i="13" s="1"/>
  <c r="BX54" i="13" s="1"/>
  <c r="BU59" i="13"/>
  <c r="BV59" i="13" s="1"/>
  <c r="BX59" i="13" s="1"/>
  <c r="BU80" i="13"/>
  <c r="BV80" i="13" s="1"/>
  <c r="BX80" i="13" s="1"/>
  <c r="BX96" i="13"/>
  <c r="BU98" i="13"/>
  <c r="BV98" i="13" s="1"/>
  <c r="BX98" i="13" s="1"/>
  <c r="BU103" i="13"/>
  <c r="BS31" i="13"/>
  <c r="BU39" i="13"/>
  <c r="BC52" i="13"/>
  <c r="BV31" i="13" l="1"/>
  <c r="BX31" i="13" s="1"/>
  <c r="BU31" i="13"/>
  <c r="E28" i="16"/>
  <c r="G28" i="16" s="1"/>
  <c r="AJ63" i="15" l="1"/>
  <c r="AJ62" i="15"/>
  <c r="R209" i="14" l="1"/>
  <c r="R208" i="14"/>
  <c r="R207" i="14"/>
  <c r="R206" i="14"/>
  <c r="R205" i="14"/>
  <c r="R204" i="14"/>
  <c r="R203" i="14"/>
  <c r="R202" i="14"/>
  <c r="R201" i="14"/>
  <c r="R200" i="14"/>
  <c r="R199" i="14"/>
  <c r="R198" i="14"/>
  <c r="R197" i="14"/>
  <c r="R196" i="14"/>
  <c r="R195" i="14"/>
  <c r="R194" i="14"/>
  <c r="R193" i="14"/>
  <c r="R192" i="14"/>
  <c r="R191" i="14"/>
  <c r="R190" i="14"/>
  <c r="R189" i="14"/>
  <c r="R188" i="14"/>
  <c r="R187" i="14"/>
  <c r="R186" i="14"/>
  <c r="R185" i="14"/>
  <c r="R184" i="14"/>
  <c r="R183" i="14"/>
  <c r="R182" i="14"/>
  <c r="R181" i="14"/>
  <c r="R180" i="14"/>
  <c r="R179" i="14"/>
  <c r="R178" i="14"/>
  <c r="R177" i="14"/>
  <c r="R176" i="14"/>
  <c r="R175" i="14"/>
  <c r="R174" i="14"/>
  <c r="R173" i="14"/>
  <c r="R172" i="14"/>
  <c r="R171" i="14"/>
  <c r="R170" i="14"/>
  <c r="R169" i="14"/>
  <c r="R168" i="14"/>
  <c r="R167" i="14"/>
  <c r="R166" i="14"/>
  <c r="R165" i="14"/>
  <c r="R164" i="14"/>
  <c r="R163" i="14"/>
  <c r="R162" i="14"/>
  <c r="R161" i="14"/>
  <c r="R160" i="14"/>
  <c r="R159" i="14"/>
  <c r="R158" i="14"/>
  <c r="R157" i="14"/>
  <c r="R156" i="14"/>
  <c r="R155" i="14"/>
  <c r="R154" i="14"/>
  <c r="R153" i="14"/>
  <c r="R152" i="14"/>
  <c r="R151" i="14"/>
  <c r="R150" i="14"/>
  <c r="R149" i="14"/>
  <c r="R148" i="14"/>
  <c r="R147" i="14"/>
  <c r="R146" i="14"/>
  <c r="R145" i="14"/>
  <c r="R144" i="14"/>
  <c r="R143" i="14"/>
  <c r="R142" i="14"/>
  <c r="R141" i="14"/>
  <c r="R140" i="14"/>
  <c r="R139" i="14"/>
  <c r="R138" i="14"/>
  <c r="R137" i="14"/>
  <c r="R136" i="14"/>
  <c r="R135" i="14"/>
  <c r="R134" i="14"/>
  <c r="R133" i="14"/>
  <c r="R132" i="14"/>
  <c r="R131" i="14"/>
  <c r="R130" i="14"/>
  <c r="R129" i="14"/>
  <c r="R128" i="14"/>
  <c r="R127" i="14"/>
  <c r="R126" i="14"/>
  <c r="R125" i="14"/>
  <c r="R124" i="14"/>
  <c r="R123" i="14"/>
  <c r="R122" i="14"/>
  <c r="R121" i="14"/>
  <c r="R120" i="14"/>
  <c r="R119" i="14"/>
  <c r="R118" i="14"/>
  <c r="R117" i="14"/>
  <c r="R116" i="14"/>
  <c r="R115" i="14"/>
  <c r="R114" i="14"/>
  <c r="R113" i="14"/>
  <c r="R112" i="14"/>
  <c r="R111" i="14"/>
  <c r="R110" i="14"/>
  <c r="R109" i="14"/>
  <c r="R108" i="14"/>
  <c r="R107" i="14"/>
  <c r="R106" i="14"/>
  <c r="R105" i="14"/>
  <c r="R104" i="14"/>
  <c r="R103" i="14"/>
  <c r="R102" i="14"/>
  <c r="R101" i="14"/>
  <c r="R100" i="14"/>
  <c r="R99" i="14"/>
  <c r="R98" i="14"/>
  <c r="R97" i="14"/>
  <c r="R96" i="14"/>
  <c r="R95" i="14"/>
  <c r="R94" i="14"/>
  <c r="R93" i="14"/>
  <c r="R92" i="14"/>
  <c r="R91" i="14"/>
  <c r="R90" i="14"/>
  <c r="R89" i="14"/>
  <c r="R88" i="14"/>
  <c r="R87" i="14"/>
  <c r="R86" i="14"/>
  <c r="R83" i="14"/>
  <c r="R82" i="14"/>
  <c r="R81" i="14"/>
  <c r="R80" i="14"/>
  <c r="R79" i="14"/>
  <c r="R78" i="14"/>
  <c r="R77" i="14"/>
  <c r="R76" i="14"/>
  <c r="R75" i="14"/>
  <c r="R74" i="14"/>
  <c r="R73" i="14"/>
  <c r="R72" i="14"/>
  <c r="R71" i="14"/>
  <c r="R70" i="14"/>
  <c r="R69" i="14"/>
  <c r="R68" i="14"/>
  <c r="R67" i="14"/>
  <c r="R66" i="14"/>
  <c r="R65" i="14"/>
  <c r="R64" i="14"/>
  <c r="R63" i="14"/>
  <c r="R62" i="14"/>
  <c r="R61" i="14"/>
  <c r="R60" i="14"/>
  <c r="R59" i="14"/>
  <c r="R58" i="14"/>
  <c r="R57" i="14"/>
  <c r="R56" i="14"/>
  <c r="R55" i="14"/>
  <c r="R54" i="14"/>
  <c r="R53" i="14"/>
  <c r="R52" i="14"/>
  <c r="R51" i="14"/>
  <c r="R50" i="14"/>
  <c r="R49" i="14"/>
  <c r="R48" i="14"/>
  <c r="R47" i="14"/>
  <c r="R46" i="14"/>
  <c r="R45" i="14"/>
  <c r="R44" i="14"/>
  <c r="R43" i="14"/>
  <c r="R42" i="14"/>
  <c r="R41" i="14"/>
  <c r="R40" i="14"/>
  <c r="R39" i="14"/>
  <c r="R38" i="14"/>
  <c r="R37" i="14"/>
  <c r="R36" i="14"/>
  <c r="R35" i="14"/>
  <c r="R34" i="14"/>
  <c r="R33" i="14"/>
  <c r="R32" i="14"/>
  <c r="R31" i="14"/>
  <c r="R30" i="14"/>
  <c r="R29" i="14"/>
  <c r="R28" i="14"/>
  <c r="R27" i="14"/>
  <c r="R26" i="14"/>
  <c r="R25" i="14"/>
  <c r="R24" i="14"/>
  <c r="R23" i="14"/>
  <c r="R22" i="14"/>
  <c r="R21" i="14"/>
  <c r="R20" i="14"/>
  <c r="R19" i="14"/>
  <c r="R18" i="14"/>
  <c r="R17" i="14"/>
  <c r="R16" i="14"/>
  <c r="R15" i="14"/>
  <c r="R14" i="14"/>
  <c r="R13" i="14"/>
  <c r="R12" i="14"/>
  <c r="R11" i="14"/>
  <c r="R10" i="14"/>
  <c r="R9" i="14"/>
  <c r="R8" i="14"/>
  <c r="R7" i="14"/>
  <c r="R6" i="14"/>
  <c r="R5" i="14"/>
  <c r="R4" i="14"/>
</calcChain>
</file>

<file path=xl/sharedStrings.xml><?xml version="1.0" encoding="utf-8"?>
<sst xmlns="http://schemas.openxmlformats.org/spreadsheetml/2006/main" count="7665" uniqueCount="3255">
  <si>
    <t>Dependencia</t>
  </si>
  <si>
    <t>Dimensión</t>
  </si>
  <si>
    <t>Responsable de la actividad</t>
  </si>
  <si>
    <t>No aplica</t>
  </si>
  <si>
    <t>Secretaria de Despacho</t>
  </si>
  <si>
    <t>Subsecretaria de Despacho</t>
  </si>
  <si>
    <t>Oficina Asesora Jurídica</t>
  </si>
  <si>
    <t>Oficina de Control Interno</t>
  </si>
  <si>
    <t>Oficina de Asuntos Disciplinarios</t>
  </si>
  <si>
    <t>Oficina Asesora de Comunicaciones</t>
  </si>
  <si>
    <t>Dirección de Gestión Corporativa</t>
  </si>
  <si>
    <t>Dirección de Análisis y Diseño Estratégico</t>
  </si>
  <si>
    <t>Dirección Territorial</t>
  </si>
  <si>
    <t>Dirección Poblacional</t>
  </si>
  <si>
    <t>Subdirección Administrativa y Financiera</t>
  </si>
  <si>
    <t>Subdirección de Contratación</t>
  </si>
  <si>
    <t>Subdirección de Diseño, Evaluación y Sistematización</t>
  </si>
  <si>
    <t>Subdirección para la Gestión Integral Local</t>
  </si>
  <si>
    <t>Subdirección para la Identificación, Caracterización e Integración</t>
  </si>
  <si>
    <t>Subdirección para la Infancia</t>
  </si>
  <si>
    <t>Subdirección para la Adultez</t>
  </si>
  <si>
    <t>Subdirección para la Vejez</t>
  </si>
  <si>
    <t>Subdirección para la Familia</t>
  </si>
  <si>
    <t>Subdirección de Investigación e Información</t>
  </si>
  <si>
    <t>Subdirección para la Juventud</t>
  </si>
  <si>
    <t>Subdirección de Plantas Físicas</t>
  </si>
  <si>
    <t>Subdirecció de Gestión y Desarrollo del Talento Humano</t>
  </si>
  <si>
    <t>Dirección de Nutrición y Abastecimiento</t>
  </si>
  <si>
    <t>1. Formular e implementar políticas poblacionales mediante un enfoque diferencial y de forma articulada con el fin de aportar al goce efectivo de los derechos de las poblaciones en el territorio.</t>
  </si>
  <si>
    <t>2. Diseñar e implementar modelos de atención integral de calidad con un enfoque territorial e intergeneracional para el desarrollo de capacidades que faciliten la inclusión social y mejoren la calidad de vida de la población en mayor condición de vulnerabilidad</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</si>
  <si>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</si>
  <si>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</si>
  <si>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</si>
  <si>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Objetivos estratégicos</t>
  </si>
  <si>
    <t>1. Dimensión Talento Humano</t>
  </si>
  <si>
    <t>2. Dimensión Direccionamiento Estratégico y Planeación</t>
  </si>
  <si>
    <t>3. Dimensión Gestión con Valores para Resultados</t>
  </si>
  <si>
    <t>4. Dimensión Evaluación de Resultados</t>
  </si>
  <si>
    <t>5. Dimensión de Información y Comunicación</t>
  </si>
  <si>
    <t>6. Dimensión Gestión del Conocimiento y la Innovación</t>
  </si>
  <si>
    <t>7. Dimensión Control Interno</t>
  </si>
  <si>
    <t>17. Mejora normativa</t>
  </si>
  <si>
    <t>Políticas</t>
  </si>
  <si>
    <t>1. Planeación Institucional</t>
  </si>
  <si>
    <t>2. Gestión presupuestal y eficiencia del gasto público</t>
  </si>
  <si>
    <t>3. Talento humano</t>
  </si>
  <si>
    <t>4. Integridad</t>
  </si>
  <si>
    <t>5. Transparencia, acceso a la información pública y lucha contra la corrupción</t>
  </si>
  <si>
    <t>6. Fortalecimiento organizacional y simplificación de procesos</t>
  </si>
  <si>
    <t>7. Servicio al ciudadano</t>
  </si>
  <si>
    <t>8. Participación ciudadana en la gestión pública</t>
  </si>
  <si>
    <t>9. Racionalización de trámites</t>
  </si>
  <si>
    <t>10. Gestión documental</t>
  </si>
  <si>
    <t>11. Gobierno Digital, antes Gobierno en Línea</t>
  </si>
  <si>
    <t>12. Seguridad Digital</t>
  </si>
  <si>
    <t>13. Defensa jurídica</t>
  </si>
  <si>
    <t>14. Gestión del conocimiento y la innovación</t>
  </si>
  <si>
    <t>15. Control interno</t>
  </si>
  <si>
    <t>16. Seguimiento y evaluación del desempeño institucional</t>
  </si>
  <si>
    <t>Subdirecciones Locales</t>
  </si>
  <si>
    <t>Subdirección LGBT</t>
  </si>
  <si>
    <t>Subdirección de Nutrición</t>
  </si>
  <si>
    <t>Subdirección de Abastecimiento</t>
  </si>
  <si>
    <t>Avance cualitativo</t>
  </si>
  <si>
    <t>Programado meta</t>
  </si>
  <si>
    <t>Avance meta</t>
  </si>
  <si>
    <t>Porcentaje de avance</t>
  </si>
  <si>
    <t>Consolidado año</t>
  </si>
  <si>
    <t>Objetivo estratégico institucional</t>
  </si>
  <si>
    <t>Dimensión del Modelo Integrado de Planeación y Gestión - MIPG</t>
  </si>
  <si>
    <t>Plan asociado</t>
  </si>
  <si>
    <t>Proyecto de inversión relacionado</t>
  </si>
  <si>
    <t>IDENTIFICACIÓN</t>
  </si>
  <si>
    <t>FORMULACIÓN</t>
  </si>
  <si>
    <t>1086 - Una ciudad para las familias</t>
  </si>
  <si>
    <t>1091 - Integración eficiente y transparente para todos</t>
  </si>
  <si>
    <t>1092 - Viviendo el territorio</t>
  </si>
  <si>
    <t xml:space="preserve">1093 - Prevención y atención integral de la paternidad y la maternidad temprana </t>
  </si>
  <si>
    <t>1096 - Desarrollo integral desde la gestación hasta la adolescencia</t>
  </si>
  <si>
    <t>1098 - Bogotá te nutre</t>
  </si>
  <si>
    <t>1099 - Envejecimiento digno, activo y feliz</t>
  </si>
  <si>
    <t>1101 - Distrito diverso</t>
  </si>
  <si>
    <t>1103 - Espacios de integración social</t>
  </si>
  <si>
    <t>1108 - Prevención y atención integral del fenómeno de habitabilidad en calle</t>
  </si>
  <si>
    <t>1113 - Por una ciudad incluyente y sin barreras</t>
  </si>
  <si>
    <t>1116 - Distrito joven</t>
  </si>
  <si>
    <t>1118 - Gestión Institucional y fortalecimiento del talento humano</t>
  </si>
  <si>
    <t>1168 - Integración digital y de conocimiento para la inclusión social</t>
  </si>
  <si>
    <t>No Aplica</t>
  </si>
  <si>
    <t>Proyerctos</t>
  </si>
  <si>
    <t>Producto del plan de acción institucional</t>
  </si>
  <si>
    <t>Meta producto del plan de acción institucional</t>
  </si>
  <si>
    <t>Nombre del indicador de la meta</t>
  </si>
  <si>
    <t>Fórmula del indicador de la meta</t>
  </si>
  <si>
    <t>Fecha de inicio del producto</t>
  </si>
  <si>
    <t>Fecha de finalización del producto</t>
  </si>
  <si>
    <t>Unidad de medida de la meta</t>
  </si>
  <si>
    <t>I seguimiento (enero a marzo)</t>
  </si>
  <si>
    <t>Descripción de la actividad</t>
  </si>
  <si>
    <t>Dependencia responsable de la actividad</t>
  </si>
  <si>
    <t>II seguimiento (abril a junio)</t>
  </si>
  <si>
    <t>III seguimiento julio a septiembre)</t>
  </si>
  <si>
    <t>IV seguimiento (octubre a diciembre)</t>
  </si>
  <si>
    <t>Evidencias programadas de la meta</t>
  </si>
  <si>
    <t xml:space="preserve">Observaciones </t>
  </si>
  <si>
    <t xml:space="preserve">Meta proyecto de inversión </t>
  </si>
  <si>
    <t xml:space="preserve">Actividad proyecto de inversión </t>
  </si>
  <si>
    <t>Página: 1 de 5</t>
  </si>
  <si>
    <t>Código: FOR-PE-001</t>
  </si>
  <si>
    <t>Versión: 1</t>
  </si>
  <si>
    <t>Fecha: Memo int I2019044087 - 16/10/2019</t>
  </si>
  <si>
    <t>Plan Estratégico de Talento Humano, Plan de Vacantes</t>
  </si>
  <si>
    <t>Plan de Previsión de Recursos Humanos</t>
  </si>
  <si>
    <t>Plan de Capacitación</t>
  </si>
  <si>
    <t>Plan de incentivos institucionales</t>
  </si>
  <si>
    <t>Plan de seguridad y salud en el trabajo</t>
  </si>
  <si>
    <t>Plan Estratégico de Tecnologías de la Información y las Comunicaciones – PETI</t>
  </si>
  <si>
    <t>Plan de Tratamiento de Riesgos de Seguridad y Privacidad de la Información</t>
  </si>
  <si>
    <t>Plan de Seguridad y Privacidad de la Información</t>
  </si>
  <si>
    <t>Plan Institucional de Archivos de la Entidad –PINAR</t>
  </si>
  <si>
    <t>Plan Anual de Adquisiciones</t>
  </si>
  <si>
    <t>Plan Anticorrupción y de Atención al Ciudadano</t>
  </si>
  <si>
    <t>Plan de gasto público</t>
  </si>
  <si>
    <t>Plan de conservación documental</t>
  </si>
  <si>
    <t>Plan de preservación digital</t>
  </si>
  <si>
    <t>Plan de Estrategia de participación</t>
  </si>
  <si>
    <t>Plan Institucional de Gestión Ambiental</t>
  </si>
  <si>
    <t>Plan de ajuste y sostenibilidad MIPG</t>
  </si>
  <si>
    <t>Componente ambiental</t>
  </si>
  <si>
    <t>Políticas o componente del Modelo Integrado de Planeación y Gestión - MIPG</t>
  </si>
  <si>
    <t>PROCESO PLANEACIÓN ESTRATÉGICA
FORMATO FORMULACIÓN Y SEGUIMIENTO DEL PLAN DE ACCIÓN INSTITUCIONAL</t>
  </si>
  <si>
    <t>2. Implementar el 45.92 por ciento del Subsistema Interno de Gestión Documental  y Archivo</t>
  </si>
  <si>
    <t>Custodiar los archivos generados por la Entidad 
Organización de los archivos de la Entidad
Administración documental de los archivos</t>
  </si>
  <si>
    <t xml:space="preserve">Tablas de Retención Documental- TRD, convalidadas por el Consejo Distrital de Archivos </t>
  </si>
  <si>
    <t>25  Tablas de Retención Documental corregidas y/o actualizadas, aprobadas, remitidas para convalidación y con respuesta de convalidación por el
Consejo Distrital de Archivos.</t>
  </si>
  <si>
    <t xml:space="preserve">
Convalidación de TRD actualizadas </t>
  </si>
  <si>
    <t>1 Oficio de respuesta remitido por el Consejo Distrital de Archivos, en el que se convaliden las Tablas de Retención Documental presentadas por la SDIS.</t>
  </si>
  <si>
    <t>Número</t>
  </si>
  <si>
    <t>Realizar la actualización y/o correcciones de las Tablas de Retención Documental de la entidad, su correspondiente aprobación y posterior remisión al Consejo Distrital de Archivos en los plazos establecidos, para contar con su convalidación y así emitir el acto administrativo  para su adopción.</t>
  </si>
  <si>
    <t>Subdirección Administrativa y  Financiera</t>
  </si>
  <si>
    <t>Tablas de Retención documental actualizadas y/o corregidas, con sus anexos correspondientes.</t>
  </si>
  <si>
    <t>Acta de aprobación de la totalidad de las TRD del Comité Institucional de Gestión y Desempeño</t>
  </si>
  <si>
    <t>Oficio de Radicación de las TRD en el Consejo Distrital de Archivos</t>
  </si>
  <si>
    <t>Oficio de convalidación de las Tablas de Retención Documental remitido por el Consejo Distrital de Archivos</t>
  </si>
  <si>
    <t>Organización de los archivos de la Entidad</t>
  </si>
  <si>
    <t>Tablas de Valoración Documental- TVD, elaboradas con sus correspondientes anexos y presentadas al Consejo Distrital de Bogotá para convalidación.</t>
  </si>
  <si>
    <t>1 TVD por cada dependencia que existió para los fondos documentales acumulados del DABS y el DAPAS.</t>
  </si>
  <si>
    <t xml:space="preserve">
Elaboración de TVD</t>
  </si>
  <si>
    <t>1 Oficio de radicación de las Tablas de Valoración Documental al Consejo Distrital de Archivos, para convalidación.</t>
  </si>
  <si>
    <t>Contratar el historiador y achivísta para que realicen la elaboración de las TVD cumpliendo con los estandares establecidos, aprobarlas y remitirlas al Consejo Distrital de Archivos en el plazo establecido, para contar con la convalidación de este instrumento.</t>
  </si>
  <si>
    <t>Contrato o Acta de inicio del archivísta e historiador.</t>
  </si>
  <si>
    <t>Mitad de las TVD elaboradas con sus correspondientes anexos</t>
  </si>
  <si>
    <t>La otra mitad de las TVD elaboradas con sus correspondientes anexos</t>
  </si>
  <si>
    <t xml:space="preserve">Acta de aprobación del Comité Institucional de Gestión y Desemepeño 
Oficio de radicación de las Tablas de Valoración Documental al Consejo Distrital de Archivos </t>
  </si>
  <si>
    <t xml:space="preserve">Custodiar los archivos generados por la Entidad </t>
  </si>
  <si>
    <t>Transferencias documentales primarias verificadas y avaladas por el Archivo Central</t>
  </si>
  <si>
    <t>43 actas de transferencias primarias documentales, junto con sus respectivos inventarios</t>
  </si>
  <si>
    <t>Transferencias documentales  primarias</t>
  </si>
  <si>
    <t>Número de actas de transferencias primarias documentales recepcionadas respecto con lo programado.</t>
  </si>
  <si>
    <t>Recepcionar las transferencias primarias documentales de la entidad,  verificar la informacón contenida en los inventarios presentados para ser avaladas y elaborar el acta correspondiente.</t>
  </si>
  <si>
    <t>Actas de transferencias primarias documentales, con su respectivo inventario.</t>
  </si>
  <si>
    <t>Recepcionar y distribuir las comunicaciones oficiales e interna</t>
  </si>
  <si>
    <t>Socializaciones para Comisarias de Familia.</t>
  </si>
  <si>
    <t xml:space="preserve">38 visitas de socialización a las Comisarias de Familia para la implementación y puesta en marcha de módulos de radicación de correspondencia externa de salida e interna. </t>
  </si>
  <si>
    <t>socializaciones realizadas</t>
  </si>
  <si>
    <t>Número de socializaciones realizadas a las comisarias de familia, de acuerdo con lo programado</t>
  </si>
  <si>
    <t xml:space="preserve">
Planear socializaciones, elaborar material de soporte y realizarlas con el fin de explicar el funcionamiento y dar lineamientos para el manejo y funcionalidad del módulo de radicación de correspondencia externa de salida e interna en las comisarias de familia.</t>
  </si>
  <si>
    <t>Planillas de asistencia de las socializaciones realizadas a las comisarias de familia y material de soporte</t>
  </si>
  <si>
    <t>Realizar las actividades de seguimiento y control para verificar las condiciones de calidad, oportunidad y eficiencia de la administración documental de la entidad</t>
  </si>
  <si>
    <t>Socializaciones sobre lineamientos archivísticos.</t>
  </si>
  <si>
    <t>Realizar 4 socializaciones de lineamientos archivísticos</t>
  </si>
  <si>
    <t>Número de  socializaciones de lineamientos archivísticos realizadas, según lo programado</t>
  </si>
  <si>
    <t>Planear socializaciones,  realizarlas y  elaborar actas con la información tratada durante la socialización de los lineamientos archívisticos</t>
  </si>
  <si>
    <t>Subdirección Administrativa y  Financiera (Area Gestión Documental)</t>
  </si>
  <si>
    <t>Actas y planillas de asistencias de las socializaciones de lineamientos archivísticos</t>
  </si>
  <si>
    <t xml:space="preserve">Socializaciones  de refuerzo en uso y manejo de la herramienta AZDigital </t>
  </si>
  <si>
    <t>Realizar socializaciones a (1.000)personas de la entidad,  en el manejo de la herrmienta AZDigital</t>
  </si>
  <si>
    <t>Personal con socialización recibida</t>
  </si>
  <si>
    <t>Número de personas socializadas según lo programado</t>
  </si>
  <si>
    <t>Planear jornadas de socialización para reforzar uso y manejo de AZ Digital y realizarlas</t>
  </si>
  <si>
    <t>Planillas de asistencia y material de soporte</t>
  </si>
  <si>
    <t>Visitas de socialización a las subdirecciones locales, nivel central y  archivo central.</t>
  </si>
  <si>
    <t>(18) visitas de socialización, así: (16) a las subdirecciones locales, (1) nivel central y (1) archivo central, para tratar los temas de factores, mecanismos e indicadores de deterioro y programas de conservación documental.</t>
  </si>
  <si>
    <t>Número de socializaciones realizadas a las subdirecciones locales, nivel central y archivo central, según con lo programado.</t>
  </si>
  <si>
    <t>Desarrollar las actividades establecidas para la socialización de los temas de factores, mecanismos e indicadores de deterioro y programas de conservación documental, que se encuentran establecidos en el Plan de conservación del Sistemas Integrado de Conservación-SIC.</t>
  </si>
  <si>
    <t>Actas y planillas de asistencia de las visitas de socialización</t>
  </si>
  <si>
    <t>Visitas de inspección a las áreas de depósito.</t>
  </si>
  <si>
    <t>(18) visitas de inspección a las áreas de depósito de las (16) subdirecciones locales, (1) nivel central y (1) archivo central , para evaluar el cumplimiento de la normativa vigente en temas de conservación.</t>
  </si>
  <si>
    <t>Reportes condiciones  áreas de depósitos</t>
  </si>
  <si>
    <t>Número de reportes de las condiciones de las áreas de depósitos visitadas, realizados respecto con lo programado.</t>
  </si>
  <si>
    <t>Evaluar el cumplimiento de la normativa vigente en temas de conservación en cada una de las áreas de depósitos tanto en las subdirecciones locales, como del archivo central y nivel central mediante visitas de inspección.</t>
  </si>
  <si>
    <t>Reportes del nivel de cumplimiento de la normativa vigente en temas de conservación.</t>
  </si>
  <si>
    <t>Visitas de monitoreo de condiciones medioambientales en los depósitos.</t>
  </si>
  <si>
    <t>(18) visitas de monitoreo de condiciones medioambientales a las  áreas de depósito así;  (16) subdirecciones locales, (1) nivel central y (1) archivo central.</t>
  </si>
  <si>
    <t>Reportes medición  condiciones medioambientales en  depósitos</t>
  </si>
  <si>
    <t>Número de reportes de medición de condiciones medioambientales en las áreas de depósito de archivo, realizados respecto con lo programado.</t>
  </si>
  <si>
    <t>Realizar la revisión y medición de las condiciones medioambientales en las áreas de depósitos de las subdirecciones locales, nivel central y archivo central de la entidad mediante visitas de monitoreo.</t>
  </si>
  <si>
    <t>Reportes de medición de condiciones medioambientales</t>
  </si>
  <si>
    <t>Entrega de kits de atención de emergencias a las áreas de depósito.</t>
  </si>
  <si>
    <t>18 kits de atención de emergencias entrgados a las áreas de depósito de archivo así; (16) subdirecciones locales, (1) nivel central y (1)archivo central de la entidad.</t>
  </si>
  <si>
    <t>Entrega de Kits emergencia</t>
  </si>
  <si>
    <t>Número de kits de atención de emergencias entregados, respecto con lo programado.</t>
  </si>
  <si>
    <t>Realizar la entrega de los kits de emergencia a las áreas de depósito de archivo de  las 16 subdirecciones locales, nivel central y archivo central y elaborar las actas.</t>
  </si>
  <si>
    <t>Actas de entrega de los kits de atención de emergencias</t>
  </si>
  <si>
    <t>Plan Anual de Adquisiciones 2020 publicado en el Servicio Electrónico de Contratación Pública-SECOP</t>
  </si>
  <si>
    <t>Publicar un (1) Plan Anual de Adquisiciones en el SECOP</t>
  </si>
  <si>
    <t>Publicación Plan Anual de Adquisiciones</t>
  </si>
  <si>
    <t>Un plan Anual de Adquisiciones  aprobado  para la vigencia 2020 publicado en el SECOP</t>
  </si>
  <si>
    <t>Cargar, publicar y actualizar el Plan Anual de Adquisiciones 2020 en el SECOP (inicial y sus modificaciones).</t>
  </si>
  <si>
    <t>Plan Anual de Adquisiciones publicado en SECOP</t>
  </si>
  <si>
    <t>Plan Anual de Adquisiciones actualizado en SECOP</t>
  </si>
  <si>
    <t>Reportes de seguimiento presupuestal del Plan Anual de Adquisiciones 2020</t>
  </si>
  <si>
    <t>Realizar doce (12) reportes   de modificaciones al Plan Anual de Adquisiciones.</t>
  </si>
  <si>
    <t>Reportes de control del Plan Anual de Adquisiciones</t>
  </si>
  <si>
    <t>Reporte mensual de las modificaciones al Plan Anual de Adquisiciones</t>
  </si>
  <si>
    <t>Revisar  las solicitudes de modificación al Plan Anual de Adquisiciones que presentan las dependencias a cargo de los proyectos de inversión con el fin  de autorizar  la realización de los cambios. Llevar control por cupo y por solicitud.</t>
  </si>
  <si>
    <t>Reportes de modificaciones de los meses enero a marzo del Plan Anual de Adquisiciones</t>
  </si>
  <si>
    <t>Reportes de modificaciones de los meses abril a junio del Plan Anual de Adquisiciones</t>
  </si>
  <si>
    <t>Reportes de modificaciones de los meses julio a septiembre del Plan Anual de Adquisiciones</t>
  </si>
  <si>
    <t>Reportes de modificaciones de los meses octubre a diciembre del Plan Anual de Adquisiciones</t>
  </si>
  <si>
    <t>Plan Anual de Adquisiciones vigencia 2021 elaborado</t>
  </si>
  <si>
    <t>Consolidar un (1) Plan Anual de Adquisiciones de los proyectos de inversión para el 2021</t>
  </si>
  <si>
    <t xml:space="preserve">Consolidación del Plan Anual de Adquisiciones </t>
  </si>
  <si>
    <t>Un plan Anual de Adquisiciones  consolidado para la vigencia 2021</t>
  </si>
  <si>
    <t xml:space="preserve">Acompañar a los equipos de los proyectos de inversión en la formulación del Plan Anual de Adquisiciones, para que se integre a los procesos presupuestales y contractuales que permitan definir las contrataciones de la vigencia 2021. </t>
  </si>
  <si>
    <t>Documentos de anteproyecto de presupuesto 2021</t>
  </si>
  <si>
    <t>Plan Anual de Adquisiciones consolidado para la vigencia 2021.</t>
  </si>
  <si>
    <t>Informes de resultado del ajuste y sostenibilidad del Modelo Integrado de Planeación y Gestión-MIPG en la Secretaría Distrital de Integración Social</t>
  </si>
  <si>
    <t>Realizar dos (2)  Informes de resultado del ajuste y sostenibilidad del MIPG en la Secretaría Distrital de Integración Social</t>
  </si>
  <si>
    <r>
      <t xml:space="preserve">Informes ajuste y sostenibilidad </t>
    </r>
    <r>
      <rPr>
        <sz val="12"/>
        <rFont val="Arial"/>
        <family val="2"/>
      </rPr>
      <t>MIPG</t>
    </r>
  </si>
  <si>
    <t>Número de informes de resultado del ajuste y sostenibilidad del MIPG realizados conforme con lo programado</t>
  </si>
  <si>
    <t>Consolidar informes de resultado del ajuste y sostenibilidad del MIPG con base en la información obtenida en los seguimientos trimestrales al avance de las actividades definidas para el ajuste del MIPG</t>
  </si>
  <si>
    <t>Primer Informe correspondiente al primer semestre</t>
  </si>
  <si>
    <t>Segundo Informe con corte a 15 de Diciembre</t>
  </si>
  <si>
    <t>3. Gestionar la implementación del 100 por ciento de los lineamientos ambientales en las Unidades Operativas Activas de la Entidad</t>
  </si>
  <si>
    <t xml:space="preserve">7.16. Realizar la intervención ambiental a las unidades operativas activas de la SDIS y efectuar el seguimiento, verificación, control y reporte al cumplimiento de los lineamientos. </t>
  </si>
  <si>
    <t>Informes de resultados de la implementación del plan de acción del Plan Institucional de gestión Ambiental -  PIGA  2020 en la Secretaría Distrital de Integración Social</t>
  </si>
  <si>
    <t>Realizar dos (2)  Informes de resultados de la implementación del plan de acción del Plan Institucional de gestión Ambiental -  PIGA  2020 de la Secretaría Distrital de Integración Social</t>
  </si>
  <si>
    <t xml:space="preserve">Informes de implementación del plan de acción   PIGA  2020 </t>
  </si>
  <si>
    <t xml:space="preserve">Número de informes con los resultados de la implementación del plan de acción del Plan Institucional de gestión Ambiental -  PIGA  2020 de la Secretaría Distrital de Integración Social realizados de acuerdo con lo programado </t>
  </si>
  <si>
    <t>Consolidar informes de resultado de la implementación y porcentaje de cumplimiento de las actividades del plan de acción PIGA 2020, de conformidad con los tiempos establecidos en cada una de estas  actividades y de acuerdo con el plan de acción remitido ante la Secretaría Distrital de Ambiente.</t>
  </si>
  <si>
    <t>Dirección de Gestión Corporativa - Área de Gestión Ambiental</t>
  </si>
  <si>
    <t>Plan Anual de Vacantes</t>
  </si>
  <si>
    <t>5.Garantizar 100 por ciento del recurso humano para atender las necesidades de la Entidad
6.Realizar 1 proceso de reorganización institucional del talento humano</t>
  </si>
  <si>
    <t>5.18 Disponer de los servicios profesionales suficientes, competentes e idóneos, para el correcto funcionamiento de los procesos transversales requeridos por la Entidad.
5.21 Pagar las prestaciones sociales y salarios de 1.934 servidores de planta y de los empleos  de Supernumerarios programados.
6.23 Realizar los ajustes, de los perfiles y necesidades de personal por dependencias y unidades operativas.</t>
  </si>
  <si>
    <t>Vacantes Provistas mediante procedimiento de encargos</t>
  </si>
  <si>
    <t>Proveer el 40% de las vacantes temporales y definitivas ofertadas mediante proceso de encargos de la vigencia</t>
  </si>
  <si>
    <t>Vacantes Provistas en encargo</t>
  </si>
  <si>
    <r>
      <t>(Vacantes provistas mediante procesos de encargo de la vigencia/ vacantes temporales y definitivas ofertadas)*100</t>
    </r>
    <r>
      <rPr>
        <sz val="12"/>
        <color rgb="FFFF0000"/>
        <rFont val="Arial"/>
        <family val="2"/>
      </rPr>
      <t xml:space="preserve">
</t>
    </r>
    <r>
      <rPr>
        <b/>
        <sz val="12"/>
        <rFont val="Arial"/>
        <family val="2"/>
      </rPr>
      <t>NOTA:</t>
    </r>
    <r>
      <rPr>
        <sz val="12"/>
        <rFont val="Arial"/>
        <family val="2"/>
      </rPr>
      <t xml:space="preserve"> Indicador constante = Se realizarán procesos de encargos en los tres trimestres programados, se desconoce la cantidad de cargos ofertados</t>
    </r>
  </si>
  <si>
    <t>Porcentaje</t>
  </si>
  <si>
    <t xml:space="preserve">Adelantar las aciones descritas en el procedimiento de Encargos </t>
  </si>
  <si>
    <t>Subdirección de Gestión y Desarrollo del Talento Humano</t>
  </si>
  <si>
    <t>Actos 
Administrativos</t>
  </si>
  <si>
    <t>5.18 Disponer de los servicios profesionales suficientes, competentes e idóneos, para el correcto funcionamiento de los procesos transversales requeridos por la entidad.
6.22 Elaborar propuesta de ajustes de los perfiles y necesidades de personal por dependencias y unidades operativas
6.23 Realizar los ajustes, de los perfiles y necesidades de personal por dependencias y unidades operativas</t>
  </si>
  <si>
    <t>Vacantes Provistas mediante Nombramiento Provisional</t>
  </si>
  <si>
    <t>Proveer el 80% de las vacantes temporales y definitivas de la Entidad declaradas desiertas en proceso de encargos  mediante nombramiento provisional</t>
  </si>
  <si>
    <t>Vacantes Provistas en  provisionalidad</t>
  </si>
  <si>
    <r>
      <t xml:space="preserve">(Vacantes provistas mediante nombramiento provisional / vacantes temporales y definitivas de la vigencia declaradas desiertas en proceso de encargos)*100 
</t>
    </r>
    <r>
      <rPr>
        <b/>
        <sz val="12"/>
        <rFont val="Arial"/>
        <family val="2"/>
      </rPr>
      <t>NOTA</t>
    </r>
    <r>
      <rPr>
        <sz val="12"/>
        <rFont val="Arial"/>
        <family val="2"/>
      </rPr>
      <t>: Indicador constante = Se realizarán procesos de encargos en los tres trimestres programados, se desconoce la cantidad de cargos ofertados</t>
    </r>
  </si>
  <si>
    <t>Efectuar nombramientos provisionales en vacantes temporales y definitivas declaradas desiertas en proceso de encargos.</t>
  </si>
  <si>
    <t xml:space="preserve">
6.Realizar 1 proceso de reorganización institucional del talento humano</t>
  </si>
  <si>
    <t>6.22 Elaborar propuesta de ajustes de los perfiles y necesidades de personal por dependencias y unidades operativas
6.23 Realizar los ajustes, de los perfiles y necesidades de personal por dependencias y unidades operativas.</t>
  </si>
  <si>
    <t>Manual de Funciones Modificado</t>
  </si>
  <si>
    <t>Realizar el 100% de las modificaciones al Manual de Funciones y Competencias Laborales solicitadas por las dependencias y que sean técnicamente viables</t>
  </si>
  <si>
    <t>Modificaciones al Manual de Funciones</t>
  </si>
  <si>
    <t xml:space="preserve">(Numero de modificaciones realizadas / Numero de modificaciones solicitadas tecnicamente viables)*100
NOTA: Indicador constante, se desconoce la cantidad de solicitudes técnicamente viables que se recibirán </t>
  </si>
  <si>
    <t>Recibir, revisar, validar y gestionar las solicitudes de modificaciones al Manual de Funciones realizadas por las diferentes dependencias</t>
  </si>
  <si>
    <t>Solicitudes dependencias recibidas y validadas y Actos 
Administrativos</t>
  </si>
  <si>
    <t>5.18 Disponer de los servicios personales suficientes, competentes e idóneos, para el correcto funcionamiento de los procesos transversales requeridos por la entidad
5.19 Prestar la asesoría especializada a la gestión para el fortalecimiento de los procesos transversales en el ámbito jurídico, contractual y técnico, entre otros, requeridos por la entidad para su correcto funcionamiento.
6.22 Elaborar propuesta de ajustes de los perfiles y necesidades de personal por dependencias y unidades operativas.</t>
  </si>
  <si>
    <t>Matriz de necesidades de personal por dependencia</t>
  </si>
  <si>
    <t>Levantar el 100% de  las necesidades de personal de las dependencias de la Entidad que lo requieran, de acuerdo con la estructura organizacional</t>
  </si>
  <si>
    <t>Necesidades de personal por dependencia</t>
  </si>
  <si>
    <t>(Dependencias con levantamiento de necesidades/Total de dependencias que lo requieran según organigrama vigente)*100
NOTA: Indicador constante, se desconoce la cantidad de necesidades de personal que se recibiran</t>
  </si>
  <si>
    <t>Construcción de matriz de necesidades de personal por dependencia de acuerdo con el reporte de las mismas para validar movimientos de la planta y nombramientos.</t>
  </si>
  <si>
    <t>Matriz de 
Levantamiento de necesidades
Solicitudes de necesidades de personal</t>
  </si>
  <si>
    <t xml:space="preserve">3. Talento humano
</t>
  </si>
  <si>
    <t>Plan Estratégico de Talento Humano</t>
  </si>
  <si>
    <t>Todas las definidas en el proyecto</t>
  </si>
  <si>
    <t>Todas las actividades del proyecto de inversión aportan al cumplimiento desarrollo del producto de esta línea estratégica</t>
  </si>
  <si>
    <t>Plan de trabajo de la SGDTH ejecutado</t>
  </si>
  <si>
    <t xml:space="preserve">Ejecutar  al 100% el plan de trabajo </t>
  </si>
  <si>
    <t>Ejecución del Plan de Trabajo de la SGDTH</t>
  </si>
  <si>
    <t xml:space="preserve">(Actividades ejcutades plan de trabajo en el periodo/ Actividades programadas para el Periodo)*100
NOTA: (indicador constante se deben ejecutar todos las actividades programadas en cada periodo) </t>
  </si>
  <si>
    <t>Planeación, ejecución y seguimiento al plan de trabajo que incorpore actividades de acuerdo a los resultados de la matriz de autodiagnóstico del MIPG</t>
  </si>
  <si>
    <t>Matriz Plan de 
Trabajo y evidencia de los avances</t>
  </si>
  <si>
    <t>7.Incluir 100 por ciento del talento humano vinculado a los procesos formativos institucionales</t>
  </si>
  <si>
    <t xml:space="preserve">
7.24 Implementar proceso formativo  que responda a las necesidades institucionales en función de la cultura organizacional 
7.25 Realizar el seguimiento al proceso formativo</t>
  </si>
  <si>
    <t xml:space="preserve">Plan Institucional de Capacitación - PIC
</t>
  </si>
  <si>
    <t>Ejecutarr al 100% el cronograma de  actividades de capacitación para la vigencia</t>
  </si>
  <si>
    <t>Ejecución del PIC</t>
  </si>
  <si>
    <t>Actividades ejecutadas en el periodo / actividades programadas para el periodo</t>
  </si>
  <si>
    <t xml:space="preserve">Realizar levantamiento de necesidades de capacitacion, formular y oficializar el PIC y Ejecutar las acciones establecidas en el Plan Institucional de Capacitación. </t>
  </si>
  <si>
    <t>Acto Administrativo de adopción del PIC</t>
  </si>
  <si>
    <t>Documentos contractuales</t>
  </si>
  <si>
    <t>Listados de asistencia capacitaciones realizadas en el periodo</t>
  </si>
  <si>
    <t>Listados de asistencia capacitaciones realizadas en el periodo
Reporte seguimiento ejecución PIC</t>
  </si>
  <si>
    <t>Plan Anual de Seguridad y Salud en el Trabajo</t>
  </si>
  <si>
    <t>8. Diseñar e implementar 1 Subsistema de Seguridad y Salud en el trabajo</t>
  </si>
  <si>
    <t>8.26 Gestionar la implementación del Subsistema de Seguridad y Salud en el trabajo
8.27 Hacer seguimiento al Subsistema de Seguridad y Salud en el trabajo</t>
  </si>
  <si>
    <t>Plan Anual de seguridad y salud en el trabajo ejecutado</t>
  </si>
  <si>
    <t>Ejecutar el 100% del plan de trabajo anual del sistema de seguridad y salud en el trabajo</t>
  </si>
  <si>
    <t>Porcentaje de ejecución del Plan de trabajo anual del sistema de  seguridad y salud en el trabajo</t>
  </si>
  <si>
    <t>(N° de actividades ejecutadas/N° actividades programadas)*100
NOTA: indicador constante, se deben ejecutar el 100% de las actividades programadas en cada periodo</t>
  </si>
  <si>
    <t>Realizar las actividades del Plan de trabajo anual del sistema de  seguridad y salud en el trabajo programadas para el periodo</t>
  </si>
  <si>
    <t>Plan de Trabajo Anual diligenciado y evidencias</t>
  </si>
  <si>
    <t>Estandares del SGSST implementados</t>
  </si>
  <si>
    <t>Alcanzar el  100% de la implementación SGSST</t>
  </si>
  <si>
    <t>Cumplimiento de los Estándares de implementación del SGSST</t>
  </si>
  <si>
    <t>Estándares cumplidos de acuerdo a normatividad/ Estándares fijados por la normatividad</t>
  </si>
  <si>
    <t>Revisar, diseñar, implementar y verificar los estándares mínimos del SGSST fijados por la normatividad vigente.</t>
  </si>
  <si>
    <t>Autoevaluación del SGSST</t>
  </si>
  <si>
    <t>Acciones de mejora implementadas</t>
  </si>
  <si>
    <t>Implementar el 100% las acciones de mejora programadas para el periodo, producto de las auditorias internas al SGSST</t>
  </si>
  <si>
    <t>Acciones de mejora de auditoría interna</t>
  </si>
  <si>
    <t>(N° de acciones de mejora implementadas en el perido/ N° acciones de mejora programadas para el periodo en los planes de mejoramiento)
NOTA: indicador constante, se deben cerrar el 100% de  las acciones programadas para el periodo)</t>
  </si>
  <si>
    <t>Aplicar las acciones definidas en el plan de mejoramiento producto de las auditorias internas</t>
  </si>
  <si>
    <t>Instrumento acciones de mejora y Formato de seguimiento diligenciados (FOR-AC-002)</t>
  </si>
  <si>
    <t>7.24 Formular un proceso formativo que responda a las necesidades institucionales en función de la cultura organizacional
7.25 Realizar el seguimiento al proceso formativo</t>
  </si>
  <si>
    <t>Plan de Incentivos Institucionales ejecutado</t>
  </si>
  <si>
    <t>Ejecutar el 100% del  Plan de Incentivos de la Entidad</t>
  </si>
  <si>
    <t>Porcentaje de ejecución del plan de Incentivos</t>
  </si>
  <si>
    <t>N° de actividades ejecutadas / N° actividades programadas</t>
  </si>
  <si>
    <t>Realizar las actividades establecidas en el plan de incentivos</t>
  </si>
  <si>
    <t>Soporte de cumplimiento de las actividades programadas en el periodo</t>
  </si>
  <si>
    <t>Informes de seguimiento al Plan de Preservación Digital</t>
  </si>
  <si>
    <t>Realizar dos (2) Informes de seguimiento al Plan de Preservación Digital</t>
  </si>
  <si>
    <t>Seguimiento  Plan  Preservación Digital</t>
  </si>
  <si>
    <t>Número de Informes de  seguimiento al Plan de Preservación Digital, realizados conforme con lo programado</t>
  </si>
  <si>
    <t>Hacer seguimiento a la implementación de las actividades programadas en el Plan de Preservación Digital para la vigencia 2020 y elaborar el informe respectivo</t>
  </si>
  <si>
    <t>Primer Informe de  seguimiento al avance del Plan de Preservación Digital</t>
  </si>
  <si>
    <t>Segundo Informe de  seguimiento al avance del Plan de Preservación Digital</t>
  </si>
  <si>
    <t>4.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
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</si>
  <si>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 xml:space="preserve">Informes de seguimiento al  PETIC 2016-2020
</t>
  </si>
  <si>
    <r>
      <t>Realizar dos (2) Informes de seguimiento</t>
    </r>
    <r>
      <rPr>
        <sz val="12"/>
        <color theme="5" tint="-0.249977111117893"/>
        <rFont val="Arial"/>
        <family val="2"/>
      </rPr>
      <t xml:space="preserve"> </t>
    </r>
    <r>
      <rPr>
        <sz val="12"/>
        <rFont val="Arial"/>
        <family val="2"/>
      </rPr>
      <t>al  PETIC 2016-2020</t>
    </r>
  </si>
  <si>
    <t xml:space="preserve">Seguimiento   PETIC 2016-2020 </t>
  </si>
  <si>
    <t>Número de Informes de seguimiento al  PETIC 2016-2020 realizados conforme con lo programado</t>
  </si>
  <si>
    <t>Hacer seguimiento a la implementación de las actividades programadas en el PETIC 2016-2020 para la vigencia 2020  y elaborar el informe respectivo</t>
  </si>
  <si>
    <t>Primer Informe de seguimiento al avance del PETIC 2016-2020</t>
  </si>
  <si>
    <t>Segundo Informe de seguimiento al avance del PETIC 2016-2020</t>
  </si>
  <si>
    <t>Documento Ejercicio de arquitectura empresarial TI</t>
  </si>
  <si>
    <t>Realizar un (1)  documento sobre ejercicio de arquitectura empresarial TI</t>
  </si>
  <si>
    <t>Ejercicio arquitectura empresarial TI</t>
  </si>
  <si>
    <t>Número de documentos sobre ejercicio de arquitectura empresarial TI, realizados conforme con lo programado</t>
  </si>
  <si>
    <t>Consolidar documento resultado del ejercicio de arquitectura empresarial TI, con los artefactos definidos en el Modelo de Arquitectura de Empresarial del Ministerio de las Tecnologías de la Información y las Comunicaciones.</t>
  </si>
  <si>
    <t>Documento metodología del ejercicio de arquitectura empresarial de TI.</t>
  </si>
  <si>
    <t>Documento consolidado del ejercicio de arquitectura empresarial TI con los  artefactos acordes al Modelo de Arquitectura Empresarial  del MINTIC.</t>
  </si>
  <si>
    <t>Plan Estratégico de Tecnologias de la Informacion y las Comunicaciones 2020-2024</t>
  </si>
  <si>
    <t>Formular un (1) Plan Estratégico de Tecnologías de la Información y las Comunicaciones 2020-2024</t>
  </si>
  <si>
    <t>Formulación Plan Estratégico de Tecnologias de la Informacion y las Comunicaciones 2020-2024</t>
  </si>
  <si>
    <t>Número de Planes Estratégicos de Tecnologías de la Información y las Comunicaciones 2020-2024, realizados conforme con lo programado</t>
  </si>
  <si>
    <t>Elaborar y aprobar el Plan Estratégico de Tecnologías de la Información y las Comunicaciones 2020-2024, alineado a la Guía de Elaboración de PETI del Ministerio de Tecnologías de la Información y las Comunicaciones.</t>
  </si>
  <si>
    <t>Documento PETIC 2020-2024 preliminar con el análisis de la Situación Actual y alineación estratégica, acorde a la Guía Técnica de elaboración de PETIC de MINTIC.</t>
  </si>
  <si>
    <t>PETIC 2021-2025 formulado  acorde a la Guía Técnica de Elaboración de PETIC del MINTIC y aprobado en Comité Institucional de Gestión y Desempeño.</t>
  </si>
  <si>
    <t xml:space="preserve">Informes de seguimiento al Plan de Tratamiento de Riesgos de Seguridad y Privacidad de la Información </t>
  </si>
  <si>
    <t>Realizar cuatro (4) informes de seguimiento al Plan de tratamiento de Riesgos de Seguridad y Privacidad de la Información</t>
  </si>
  <si>
    <t>seguimiento Plan  Tratamiento  Riesgos  Seguridad y Privacidad de la Información</t>
  </si>
  <si>
    <t>Número de informes de seguimiento al Plan de Tratamiento de Riesgos de Seguridad y Privacidad de la Información, realizados conforme con lo programado</t>
  </si>
  <si>
    <t>Realizar informes de seguimiento a la implementación de las actividades programadas en la vigencia 2020 en el plan de tratamiento de riesgos de seguridad y privacidad de la información</t>
  </si>
  <si>
    <t>Primer informe de seguimiento al avance del plan de tratamiento de riesgos de seguridad y privacidad de la información</t>
  </si>
  <si>
    <t>Segundo informe de seguimiento al avance del plan de tratamiento de riesgos de seguridad y privacidad de la información</t>
  </si>
  <si>
    <t>Tercer informe de seguimiento al avance del plan de tratamiento de riesgos de seguridad y privacidad de la información</t>
  </si>
  <si>
    <t>Cuarto informe de seguimiento al avance del plan de tratamiento de riesgos de seguridad y privacidad de la información</t>
  </si>
  <si>
    <t>Informes de seguimiento al Plan de Seguridad y Privacidad de la Información</t>
  </si>
  <si>
    <t>Realizar cuatro (4) informes de seguimiento al Plan de tratamiento de Seguridad y Privacidad de la Información</t>
  </si>
  <si>
    <t>Seguimiento Plan Seguridad y Privacidad de la Información</t>
  </si>
  <si>
    <t>Número de informes de seguimiento al Plan de  Seguridad y Privacidad de la Información, realizados conforme con lo programado</t>
  </si>
  <si>
    <t>Realizar los informes de seguimiento a la implementación de las actividades programadas en la vigencia 2020 en el plan de  seguridad y privacidad de la información.</t>
  </si>
  <si>
    <t>Primer informe de seguimiento al avance del plan de  seguridad y privacidad de la información</t>
  </si>
  <si>
    <t>Segundo informe de seguimiento al avance del plan de  seguridad y privacidad de la información</t>
  </si>
  <si>
    <t>Tercer informe de seguimiento al avance del plan de  seguridad y privacidad de la información</t>
  </si>
  <si>
    <t>Cuarto informe de seguimiento al avance del plan de  seguridad y privacidad de la información</t>
  </si>
  <si>
    <t>Estrategia de Participación Ciudadana actualizada para la vigencia 2020</t>
  </si>
  <si>
    <t xml:space="preserve">Actualizar una (1) estrategia de participación ciudadana. 
</t>
  </si>
  <si>
    <t xml:space="preserve">Estrategia participación </t>
  </si>
  <si>
    <t>Número de estrategias de participación actualizadas</t>
  </si>
  <si>
    <t>Revisar la estrategia de participación ciudadana del año 2019, frente a los cambios que hayan surgido en las instancias y acciones que apliquen para la vigencia 2020.</t>
  </si>
  <si>
    <t>Documento de la estrategia actualizado</t>
  </si>
  <si>
    <t xml:space="preserve">Cronograma de actividades del plan institucional de participación ciudadana socializado </t>
  </si>
  <si>
    <t xml:space="preserve">Realizar el 100% de las acciones de socialización a grupos de interés programadas sobre el cronograma de actividades del plan institucional de participación ciudadana </t>
  </si>
  <si>
    <t>Actividades de socialización realizadas</t>
  </si>
  <si>
    <t>(Número de acciones de socialización realizadas / Número de acciones de socialización proyectadas)*100</t>
  </si>
  <si>
    <t xml:space="preserve">Socializar el cronograma de actividades del plan institucional de participación ciudadana </t>
  </si>
  <si>
    <t>Publicación del cronograma del plan institucional de participación ciudadana en la página web institucional
Comunicaciones de socialización del cronograma</t>
  </si>
  <si>
    <t>Resultados del seguimiento a la implementación de la estrategia de participación Ciudadana.</t>
  </si>
  <si>
    <t>Realizar tres (3) seguimientos a la implementación de la estrategia de participación ciudadana.</t>
  </si>
  <si>
    <t xml:space="preserve">Seguimientos estrategia  participación </t>
  </si>
  <si>
    <t>Número de seguimientos realizados a la implementación de la estrategia conforme con lo programado</t>
  </si>
  <si>
    <t xml:space="preserve">Realizar seguimiento trimestral a la implementación de la estrategia de participación ciudadana a través del avance a la ejecución del cronograma de actividades </t>
  </si>
  <si>
    <t>Informe trimestral de seguimiento al cronograma de actividades del plan institucional de participación ciudadana</t>
  </si>
  <si>
    <t>Mapa de riesgos de corrupción con seguimiento consolidado</t>
  </si>
  <si>
    <t>Realizar tres (3) seguimientos a las acciones de mitigación de riesgos de corrupción</t>
  </si>
  <si>
    <t xml:space="preserve">Seguimiento acciones mitigación riesgos  corrupción 
</t>
  </si>
  <si>
    <t>(N° de acciones de mitigación con seguimiento realizado / N° total de acciones de mitigación de riesgos de corrupción)*100</t>
  </si>
  <si>
    <t>Realizar seguimiento al cumplimiento de las acciones de mitigación de los riesgos de corrupción a cargo de los procesos.</t>
  </si>
  <si>
    <t xml:space="preserve">Matriz de riesgos de corrupción con seguimiento (corte abril/2020)
</t>
  </si>
  <si>
    <t>Matriz de riesgos de corrupción con seguimiento (corte agosto/2020)</t>
  </si>
  <si>
    <t>Matriz de riesgos de corrupción con seguimiento (cierre vigencia 2020)</t>
  </si>
  <si>
    <t>2. Dimensión Direccionamiento Estratégico y Planeación
5. Dimensión de Información y Comunicación</t>
  </si>
  <si>
    <t>1. Planeación Institucional
5. Transparencia, acceso a la información pública y lucha contra la corrupción</t>
  </si>
  <si>
    <t>Reportes ejecutivos  o presentaciones acerca de seguimiento a requisitos  Ley de Transparencia</t>
  </si>
  <si>
    <t>Realizar cuatro (4) reportes ejecutivos  o presentaciones frente a la Ley 1712 de 2014 "Transparencia y Acceso a la Información Pública"</t>
  </si>
  <si>
    <t>Reportes cumplimiento requisitos Ley 1712 de 2014</t>
  </si>
  <si>
    <t>(N° de reportes realizados/ N° total de reportes programados)*100</t>
  </si>
  <si>
    <t xml:space="preserve">Informar al Comité Institucional de  Gestión y Desempeño, Secretaría Técnica o el que haga sus veces el estado de cumplimiento de la Ley 1712 de 2014 </t>
  </si>
  <si>
    <t xml:space="preserve">Subsecretaría </t>
  </si>
  <si>
    <t>1 reporte ejecutivo  o presentación frente a la Ley 1712 de 2014</t>
  </si>
  <si>
    <t>Estrategia de racionalización de trámites 2020 oficializada</t>
  </si>
  <si>
    <t>Oficializar una (1) estrategia de racionalización de trámites para la vigencia 2020</t>
  </si>
  <si>
    <t xml:space="preserve">Estrategia  racionalización trámites </t>
  </si>
  <si>
    <t xml:space="preserve">Número de estrategias de racionalización de trámites oficializadas en la plataforma SUIT
</t>
  </si>
  <si>
    <t>Las acciones que se enmarcan en esta actividad son: 
- Elaboración de la estrategia de racionalización de trámites
- Aprobación de la estrategia en el comité institucional de gestión y desempeño
- Oficialización de la estrategia al ingresarse en el sistema único de información de trámites - SUIT del Departamento Administrativo de la Función Pública</t>
  </si>
  <si>
    <t>Documento de la estrategia de racionalización de trámites
Acta del comité institucional de gestión y desempeño en el que se ha presentado la estrategia</t>
  </si>
  <si>
    <t>Pantallazo de la oficialización de la estrategia al ingresarse en el sistema único de información de trámites - SUIT del Departamento Administrativo de la Función Pública</t>
  </si>
  <si>
    <t>Memorias de la Audiencia pública de rendición de cuentas</t>
  </si>
  <si>
    <t>Realizar una (1) audiencia de rendición de cuentas de la Entidad, sobre su gestión en el año 2019</t>
  </si>
  <si>
    <t xml:space="preserve">Audiencia pública  rendición cuentas
</t>
  </si>
  <si>
    <t>Audiencia pública de rendición de cuentas realizada conforme con lo programado</t>
  </si>
  <si>
    <t>Esta acción se divide en varias actividades, a saber: 
- Etapa de aprestamiento, previo a la audiencia. Incluye: preparación de la información, creación de la estrategia para el evento, y convocatoria.
- Etapa de implementación: desarrollo del evento de rendición de cuentas, y acciones conexas.
- Etapa de cierre: solución de preguntas del público que no se hayan resuelto en el evento, elaboración y publicación del informe de la experiencia.</t>
  </si>
  <si>
    <t>Listado de asistencia de reuniones de planeación del evento</t>
  </si>
  <si>
    <t xml:space="preserve">Listado de asistencia de reuniones de planeación del evento
</t>
  </si>
  <si>
    <t>Documentación del evento de audiencia pública de rendición de cuentas:
- Página web
- Video
- Listado de asistentes 
- Encuestas de satisfacción</t>
  </si>
  <si>
    <t>Reporte de evidencias de la gestión de la Entidad ante el Observatorio Ciudadano</t>
  </si>
  <si>
    <t xml:space="preserve">Recibir la aprobación de las evidencias correspondientes a los indicadores del Observatorio ciudadano que se han asignado a la Secretaría Distrital de Integración Social  </t>
  </si>
  <si>
    <t>Indicadores  Observatorio Ciudadano</t>
  </si>
  <si>
    <t>(No. de indicadores del observatorio ciudadano aprobados / No. de indicadores del observatorio ciudadano programados) * 100</t>
  </si>
  <si>
    <t xml:space="preserve">Para conseguir la aprobación de los indicadores pactados con el Observatorio ciudadano, se deben realizar las siguientes actividades: 
- Presentar las evidencias de los indicadores al Observatorio
- Realizar los ajustes que soliciten, en caso de que se requiera. </t>
  </si>
  <si>
    <t>Documento de presentación de evidencias ante el Observatorio ciudadano</t>
  </si>
  <si>
    <t>Evidencias de seguimiento al dictamen del observatorio sobre los indicadores pactados</t>
  </si>
  <si>
    <t xml:space="preserve">Informe del observatorio ciudadano sobre los indicadores a cargo de la Secretaría Distrital de Integración Social  </t>
  </si>
  <si>
    <t>Listado de asistencia de la mesa de pactos 2021 del observatorio ciudadano</t>
  </si>
  <si>
    <t xml:space="preserve">Informes de avance de la implementación de la estrategia comunicativa </t>
  </si>
  <si>
    <t>Realizar tres (3) informes de avance de la implementación de la estrategia comunicativa del Servicio Integral de Atención a la Ciudadanía.</t>
  </si>
  <si>
    <t>Informes Estrategia Comunicativa del Servicio Integral de Atención a la Ciudadanía</t>
  </si>
  <si>
    <t>Número de informes de implementación de la estrategia comunicativa  realizados conforme con lo programado</t>
  </si>
  <si>
    <t>Dar continuidad a la implementación de la estrategia comunicativa del Servicio Integral de Atención a la Ciudadanía</t>
  </si>
  <si>
    <t xml:space="preserve">Subsecretaría  (Servicio Integral de Atención a la Ciudadanía)
</t>
  </si>
  <si>
    <t>Reporte seguimiento de avance de la estrategia</t>
  </si>
  <si>
    <t>Todas las dimensiones</t>
  </si>
  <si>
    <t>Todas las políticas</t>
  </si>
  <si>
    <t xml:space="preserve">A partir del 1 de abril de 2020, inició el contrato del profesional Archivista y de un Abogado para comenzar la actualización de las Tablas de Retención Documental-TRD de la entidad, faltando por contratar al historiador. El archivista tiene la responsabilidad de realizar la clasificación y definición de series y subseries documentales, así como la proyección de las TRD. El abogado tiene la responsabilidad de realizar la valoración primaria para cada agrupación documental y el historiador tendrá la responsabilidad de realizar la valoración secundaria para cada agrupación documental. Los tres profesionales deben consolidar los demás anexos de las TRD. </t>
  </si>
  <si>
    <r>
      <t xml:space="preserve">A partir del 1 de abril de 2020, inició el contrato de la profesional Archivista para comenzar con la actividad de las Tablas de Valoración Documental-TVD de la entidad, faltando por contratar al historiador.
</t>
    </r>
    <r>
      <rPr>
        <b/>
        <sz val="12"/>
        <rFont val="Arial"/>
        <family val="2"/>
      </rPr>
      <t>EVIDENCIA APORTADA:</t>
    </r>
    <r>
      <rPr>
        <sz val="12"/>
        <rFont val="Arial"/>
        <family val="2"/>
      </rPr>
      <t xml:space="preserve"> Acta de Inicio Contrato 591 del 02/03/2020, suscrita el 01/04/2020. Corresponde al contrato del profesional archivista
</t>
    </r>
  </si>
  <si>
    <r>
      <t xml:space="preserve">Desde el 10 de marzo se autorizó la recepción de 1300 cajas objeto de transferencia documental de la Subdirección de Contratación. De igual manera, se dio viabilidad de transferencia documental para las Comisarias de Familia, cuyo cronograma se socializó con las referentes documentales para Comisarías. 
</t>
    </r>
    <r>
      <rPr>
        <b/>
        <sz val="12"/>
        <rFont val="Arial"/>
        <family val="2"/>
      </rPr>
      <t>EVIDENCIA APORTADA:</t>
    </r>
    <r>
      <rPr>
        <sz val="12"/>
        <rFont val="Arial"/>
        <family val="2"/>
      </rPr>
      <t xml:space="preserve"> Cronograma de transferencias documentales primarias para las Comisarías de Familia. 
</t>
    </r>
  </si>
  <si>
    <r>
      <t xml:space="preserve">Se propone cronograma de trabajo, el cual es susceptible de ajustar dada la cuarentena obligatoria por pandemia de Covid-19. 
Importante mencionar que la SDIS cuenta con una sola funcionaria dentro de toda la entidad que conoce sobre los usos y detalles de operación de la aplicación y pese a petición de no autorización de traslado, éste se dio a finales de febrero del presente año. El personal auxiliar de planta de la SDIS recibió capacitación general y basado en dicho conocimiento se brindarán las socializaciones sobre el uso de la aplicación.  La profesional archivista que inició contrato el 1 de abril, liderará esta actividad junto con el proceso de gestión de correspondencia. 
</t>
    </r>
    <r>
      <rPr>
        <b/>
        <sz val="12"/>
        <rFont val="Arial"/>
        <family val="2"/>
      </rPr>
      <t>EVIDENCIA APORTADA:</t>
    </r>
    <r>
      <rPr>
        <sz val="12"/>
        <rFont val="Arial"/>
        <family val="2"/>
      </rPr>
      <t xml:space="preserve">  Cronograma de trabajo de visitas y socialización de Azdigital en Comisarias de Familia
</t>
    </r>
  </si>
  <si>
    <t>Actividad incluída también en el Plan de Ajuste y Sostenibilidad MIPG</t>
  </si>
  <si>
    <t>Para el trimestre objeto de seguimiento no se programó avance para la meta</t>
  </si>
  <si>
    <r>
      <t xml:space="preserve">A corte del mes de marzo, 70 personas recibieron la socialización sobre el uso de AZdigital, el cual equivale al 35% del total de personas que debieron recibir socialización, dado que el programado corresponde a 200 personas. 
Aunque para la medición de cumplimiento del indicador se tiene en cuenta el número de personas que han recibido la socialización, se resalta que se cumplió con el cronograma de trabajo, el cual se tuvo que ajustar dada la cuarentena obligatoria por pandemia de Covid-19. En abril se espera definir un nuevo cronograma.
Importante mencionar que la SDIS cuenta con una sola funcionaria dentro de toda la entidad que conoce sobre los usos y detalles de operación de la aplicación y pese a petición de no autorización de traslado, éste se dio a finales de febrero del presente año. El personal auxiliar de planta de la SDIS recibió capacitación general y basado en dicho conocimiento se brindarán las socializaciones sobre el uso de la aplicación.
La profesional archivista que inició contrato el 1 de abril, liderará esta actividad junto con el proceso de gestión de correspondencia.  
</t>
    </r>
    <r>
      <rPr>
        <b/>
        <sz val="12"/>
        <rFont val="Arial"/>
        <family val="2"/>
      </rPr>
      <t xml:space="preserve">EVIDENCIA APORTADA: </t>
    </r>
    <r>
      <rPr>
        <sz val="12"/>
        <rFont val="Arial"/>
        <family val="2"/>
      </rPr>
      <t xml:space="preserve"> Cronograma de socializaciones y 31 Planillas de asistencia.
</t>
    </r>
  </si>
  <si>
    <t xml:space="preserve">No se reporta avance de la actividad, dado que aún la entidad no ha contratado al Restaurador con experiencia en restauración y conservación de documentos en soporte papel y otros. 
La gestión y cumplimiento de la acción dependerá de la contratación del restaurador con experiencia en intervención de documentos. 
</t>
  </si>
  <si>
    <t xml:space="preserve">No se reporta avance de la actividad, dado que aún la entidad no ha contratado al Restaurador con experiencia en restauración y conservación de documentos en soporte papel y otros. 
La gestión y cumplimiento de la acción dependerá de la contratación del restaurador con experiencia en intervención de documentos. </t>
  </si>
  <si>
    <r>
      <t xml:space="preserve">El  Plan Anual de Adquisiciones 2020 fue publicado en SECOP II, el dìa 16 de Enero del 2020 
</t>
    </r>
    <r>
      <rPr>
        <b/>
        <sz val="12"/>
        <rFont val="Arial"/>
        <family val="2"/>
      </rPr>
      <t xml:space="preserve">EVIDENCIA APORTADA:  </t>
    </r>
    <r>
      <rPr>
        <sz val="12"/>
        <rFont val="Arial"/>
        <family val="2"/>
      </rPr>
      <t xml:space="preserve">Documento en word con pantallazo, en el cual consta publicación de SECOP II y el link de acceso a a plataforma del SECOP II.
</t>
    </r>
  </si>
  <si>
    <r>
      <t xml:space="preserve">De enero a marzo de 2020 se modificaron 14.251 líneas de cupo del Plan Anual de Adquisiciones-PAA. El mayor volúmen corresponde a modificaciones de monto de recurso de los cupos, el cual asciende a 12.905. Las modificaciones al Plan Anual de Adquisiciones mensual son las siguientes:
* Enero 31 de 2020 - Modificación de 9104 líneas
* Febrero 29 de 2020 - Modificación de 897 líneas
* Marzo 31 de 2020 - Modificación de 4250 líneas
</t>
    </r>
    <r>
      <rPr>
        <b/>
        <sz val="12"/>
        <rFont val="Arial"/>
        <family val="2"/>
      </rPr>
      <t>EVIDENCIA APORTADA:</t>
    </r>
    <r>
      <rPr>
        <sz val="12"/>
        <rFont val="Arial"/>
        <family val="2"/>
      </rPr>
      <t xml:space="preserve"> Presentacion ppt del "Reporte de las modificaciones realizadas al Plan Anual de Adquisiciones Enero a Marzo2020"
</t>
    </r>
  </si>
  <si>
    <t>Durante este periodo no se recibieron solicitudes de modificación al Manual de Funciones y Competencias Laborales.</t>
  </si>
  <si>
    <r>
      <t xml:space="preserve">Para este primer trimestre, se registraron los siguientes requerimientos de personal por las dependencias:
De las 44 dependencias de la entidad, que incluyen el Proyecto 1113, solo 33 dependencias allegaron información sobre levantamiento de necesidades y 11 dependencias no allegaron información alguna.  
De las 33 dependencias que allegaron información, se notificó que:
-Ocho (8) dependencias  requieren ampliación de plazo para realizar el  levantamiento: Dirección de  Gestión Corporativa, Subdirección para la Vejez, Dirección Poblacional (Proyecto 1113),  Dirección de Análisis y Diseño Estratégico, Subdirección de Investigación e Información, Subdirección de Diseño, Evaluación y Sistematización,  Subdirección para la Familia y  Subdirección Local de Usme Sumapaz.
-Dos (2) no realizarán levantamiento de necesidades: Plantas Físicas por no requerir personal y Subdirección para la Infancia, hasta tanto se realice el análisis del estudio de ampliación de planta.
</t>
    </r>
    <r>
      <rPr>
        <b/>
        <sz val="12"/>
        <rFont val="Arial"/>
        <family val="2"/>
      </rPr>
      <t>EVIDENCIAS APORTADAS:</t>
    </r>
    <r>
      <rPr>
        <sz val="12"/>
        <rFont val="Arial"/>
        <family val="2"/>
      </rPr>
      <t xml:space="preserve">Memo RAD:I2020006174 del 24 de febrero solicitando a todas las dependencias el levantamiento de de necesidades de talento humano; Correos electrónicos remisorios con matriz diligenciada, Matrices con requerimientos por dependencias.
</t>
    </r>
  </si>
  <si>
    <r>
      <t xml:space="preserve">Se formuló el Plan de Trabajo FOR-PE-024 para la vigencia 2020 y se aprobó por el Subdirector de Gestión y Desarrollo de Talento Humano. El primer seguimiento es para el primer cuatrimestre de la vigencia 2020.
</t>
    </r>
    <r>
      <rPr>
        <b/>
        <sz val="12"/>
        <rFont val="Arial"/>
        <family val="2"/>
      </rPr>
      <t>EVIDENCIA APORTADA:</t>
    </r>
    <r>
      <rPr>
        <sz val="12"/>
        <rFont val="Arial"/>
        <family val="2"/>
      </rPr>
      <t xml:space="preserve"> Plan de trabajo de la Subdirección de Gestión y Desarrollo del Talento Humano
</t>
    </r>
  </si>
  <si>
    <r>
      <t xml:space="preserve">En el primer trimestre se realizó el levantamiento de necesidades de capacitación con las diferentes dependencias, subdirecciones y unidades operativas de la entidad, se consolidó, elaboró, aprobó y se adoptó mediante Resolución 0511 del 6 de marzo de 2020, el Plan Institucional de Capacitación para la vigencia 2020
</t>
    </r>
    <r>
      <rPr>
        <b/>
        <sz val="12"/>
        <rFont val="Arial"/>
        <family val="2"/>
      </rPr>
      <t>EVIDENCIA APORTADA:</t>
    </r>
    <r>
      <rPr>
        <sz val="12"/>
        <rFont val="Arial"/>
        <family val="2"/>
      </rPr>
      <t xml:space="preserve"> Resolución de adopción del plan de formación y capacitación 2020
</t>
    </r>
  </si>
  <si>
    <r>
      <t xml:space="preserve">De las 296 acciones programadas para el primer trimestre del año 2020 se han ejecutado 302, lo cual registra un avance del 102%, en relación con el total de las acciones programadas para este periodo.
</t>
    </r>
    <r>
      <rPr>
        <b/>
        <sz val="12"/>
        <rFont val="Arial"/>
        <family val="2"/>
      </rPr>
      <t>EVIDENCIA APORTADA:</t>
    </r>
    <r>
      <rPr>
        <sz val="12"/>
        <rFont val="Arial"/>
        <family val="2"/>
      </rPr>
      <t xml:space="preserve"> Plan de trabajo anual 2020-SGSST aprobado y con seguimiento de Enero a Marzo.</t>
    </r>
  </si>
  <si>
    <r>
      <t xml:space="preserve">Se realizó el cierre de las acciones de mejora programadas para el periodo enero a marzo de 2020, acciones No. 10,2,2 y la 10,3,3
</t>
    </r>
    <r>
      <rPr>
        <b/>
        <sz val="12"/>
        <rFont val="Arial"/>
        <family val="2"/>
      </rPr>
      <t xml:space="preserve">EVIDENCIA APORTADA: </t>
    </r>
    <r>
      <rPr>
        <sz val="12"/>
        <rFont val="Arial"/>
        <family val="2"/>
      </rPr>
      <t xml:space="preserve">Formato diligenciado de "Seguimiento acciones del plan de mejoramiento" que determina el cierre de las acciones
</t>
    </r>
  </si>
  <si>
    <r>
      <t xml:space="preserve">En el primer trimestre se elaboró la propuesta del Plan de Incentivos y se presentó a la Comisión de Personal la primera semana de marzo. El Plan tiene un presupuesto de $266.000.000, los cuales se distribuirán entre los mejores servidores de carrera adminsitrativa, por tiempo de servicio en la SDIS y para los mejores equipos de trabajo.
En la sesión de la Comisión los comisionados manifestaron esperar la mesa de negociación sindical para ver si de ahí se derivan observaciones y/o recomendaciones para fortalecer el Plan.
</t>
    </r>
    <r>
      <rPr>
        <b/>
        <sz val="12"/>
        <rFont val="Arial"/>
        <family val="2"/>
      </rPr>
      <t>EVIDENCIA APORTADA:</t>
    </r>
    <r>
      <rPr>
        <sz val="12"/>
        <rFont val="Arial"/>
        <family val="2"/>
      </rPr>
      <t xml:space="preserve"> Proyecto Resolución Plan Anual de Incentivos</t>
    </r>
  </si>
  <si>
    <t>Subdirección de Investigación e información</t>
  </si>
  <si>
    <r>
      <t xml:space="preserve">Se realizó el seguimiento a la implementación de las actividades programadas en el PETIC 2016-2020 y se elaboró el Primer Informe de seguimiento al avance del PETIC 2016-2020.
</t>
    </r>
    <r>
      <rPr>
        <b/>
        <sz val="12"/>
        <rFont val="Arial"/>
        <family val="2"/>
      </rPr>
      <t>EVIDENCIA APORTADA:</t>
    </r>
    <r>
      <rPr>
        <sz val="12"/>
        <rFont val="Arial"/>
        <family val="2"/>
      </rPr>
      <t xml:space="preserve"> Informe de seguimiento al cumplimiento de la estrategia de TI definida en el PETIC actualizado V. 2.0 - Marzo 2020
</t>
    </r>
  </si>
  <si>
    <r>
      <t xml:space="preserve">Se definió y documentó la metodología para el ejercicio de arquitectura empresarial TI, conforme a lo definido en el Modelo de Arquitectura Empresarial del Ministerio de las Tecnologías de la Información y las Comunicaciones.
</t>
    </r>
    <r>
      <rPr>
        <b/>
        <sz val="12"/>
        <rFont val="Arial"/>
        <family val="2"/>
      </rPr>
      <t xml:space="preserve">EVIDENCIA APORTADA: </t>
    </r>
    <r>
      <rPr>
        <sz val="12"/>
        <rFont val="Arial"/>
        <family val="2"/>
      </rPr>
      <t xml:space="preserve">Documento con la metodología de arquitectuta empresarial. Marzo 2020
</t>
    </r>
  </si>
  <si>
    <r>
      <t xml:space="preserve">Se realizó el seguimiento a la implementación de las actividades programadas en la vigencia 2020 en el plan de tratamiento de riesgos de seguridad y privacidad de la información y se elaboró el Primer informe de seguimiento. 
</t>
    </r>
    <r>
      <rPr>
        <b/>
        <sz val="12"/>
        <rFont val="Arial"/>
        <family val="2"/>
      </rPr>
      <t xml:space="preserve">EVIDENCIA APORTADA: </t>
    </r>
    <r>
      <rPr>
        <sz val="12"/>
        <rFont val="Arial"/>
        <family val="2"/>
      </rPr>
      <t xml:space="preserve"> Primer informe de avance al plan de tratamiento del riesgo de seguridad y privacidad de la información - 2020.
</t>
    </r>
  </si>
  <si>
    <r>
      <t xml:space="preserve">Se realizó el seguimiento a la implementación de las actividades programadas en la vigencia 2020 en el plan de  seguridad y privacidad de la información y se elaboró el Primer informe de seguimiento al avance del plan de  seguridad y privacidad de la información.
</t>
    </r>
    <r>
      <rPr>
        <b/>
        <sz val="12"/>
        <rFont val="Arial"/>
        <family val="2"/>
      </rPr>
      <t xml:space="preserve">EVIDENCIA APORTADA:  </t>
    </r>
    <r>
      <rPr>
        <sz val="12"/>
        <rFont val="Arial"/>
        <family val="2"/>
      </rPr>
      <t xml:space="preserve">Primer informe de avance al plan de seguridad y privacidad de la información
</t>
    </r>
  </si>
  <si>
    <r>
      <t xml:space="preserve">Se realizó la revisión y actualización del plan  institucional de participación ciudadana, así mismo, se formuló el cronograma de acciones de participación ciudadana de acuerdo con las instancias y acciones que aplicarán para la vigencia 2020.
</t>
    </r>
    <r>
      <rPr>
        <b/>
        <sz val="12"/>
        <rFont val="Arial"/>
        <family val="2"/>
      </rPr>
      <t>EVIDENCIAS APORTADAS:</t>
    </r>
    <r>
      <rPr>
        <sz val="12"/>
        <rFont val="Arial"/>
        <family val="2"/>
      </rPr>
      <t xml:space="preserve"> Documento actualizado del Plan  Institucional de Participación Ciudadana 2020 - PIP (Pendiente oficialización SIG) y Cronograma de participación ciudadana SDIS-2020
</t>
    </r>
  </si>
  <si>
    <r>
      <t xml:space="preserve">En Comité  Institucional de Gestión y Desempeño, realizado el 22 de enero, se presentó el primer informe.
</t>
    </r>
    <r>
      <rPr>
        <b/>
        <sz val="12"/>
        <rFont val="Arial"/>
        <family val="2"/>
      </rPr>
      <t>EVIDENCIA APORTADA:</t>
    </r>
    <r>
      <rPr>
        <sz val="12"/>
        <rFont val="Arial"/>
        <family val="2"/>
      </rPr>
      <t xml:space="preserve"> Acta N° 1 del Comité - Numeral 3 del orden del día</t>
    </r>
  </si>
  <si>
    <r>
      <t xml:space="preserve">Con el fin de elaborar la estrategia de racionaización de tramites, la Subdirección de Diseño, Evaluación y Sistematización, convocó a reunión de formulación de la estrategia de racionalización de trámites 2020, resultado de ello se realizó mesa de trabajo con Subsecretaría y la Subdirección de Juventud con el fin de identificar los trámites a incluir en la estrategía de racionalización, se continuará trabajando con las dependencias con el fin de culminar con el documento de la estrategia de racionalización de trámites, presentarla en Comité Institucional de Gestión y Desempeño y oficializarla en SUIT
</t>
    </r>
    <r>
      <rPr>
        <b/>
        <sz val="12"/>
        <rFont val="Arial"/>
        <family val="2"/>
      </rPr>
      <t>EVIDENCIAS APORTADAS:</t>
    </r>
    <r>
      <rPr>
        <sz val="12"/>
        <rFont val="Arial"/>
        <family val="2"/>
      </rPr>
      <t xml:space="preserve"> Ocho (8) memorandos citación a reunión de formulación de la estrategia de racionalización de trámites 2020 y dos (2) actas de revisión de trámites (Subsecretaría y Juventud - Marzo 16)
.</t>
    </r>
  </si>
  <si>
    <r>
      <t xml:space="preserve">Se ha elaborado y publicado el documento con información preliminar a la audiencia pública de rendición de cuentas. El informe se encuentra publicado en la página web de la Entidad, dentro del enlace:
http://old.integracionsocial.gov.co/anexos/documentos/2020documentos/01042020_Consolidado%20Pantalla%20rendici%C3%B3n%20de%20cuentas%202019.pptx
Adicional a esto, se realizó una reunión de coordinación el 09 de marzo en el Despacho para afinar detalles de la audiencia pública.
</t>
    </r>
    <r>
      <rPr>
        <b/>
        <sz val="12"/>
        <rFont val="Arial"/>
        <family val="2"/>
      </rPr>
      <t>EVIDENCIAS APORTADAS:</t>
    </r>
    <r>
      <rPr>
        <sz val="12"/>
        <rFont val="Arial"/>
        <family val="2"/>
      </rPr>
      <t xml:space="preserve"> Presentación en power point para audiencia de rendición de cuentas con información 2019 y Planilla de asistencia reunión 9 de marzo.
</t>
    </r>
  </si>
  <si>
    <t xml:space="preserve">Se revisó con la Veeduría Distrital y en el año 2020 no se ha convocado a los observatorios ciudadanos, ni se solicitaron evidencias a las entidades distritales. </t>
  </si>
  <si>
    <t xml:space="preserve">De acuerdo con las evidencias programadas, la meta no registra avance en el periodo reportado. 
En el trimestre se llevaron a cabo las respectivas contrataciones, se estableció un cronograma de trabajo y se iniciaron actividades para la actualización de las TRD. Según el cronograma,en el mes de agosto serán presentadas las TRD para aprobación del Comité Institucional de Gestión y Desempeño.
</t>
  </si>
  <si>
    <r>
      <t xml:space="preserve">De acuerdo al Memorando RAD:I2020006174 de fecha 24 de Febrero de 2020, emitido por parte de  la Directora de Gestión Corporativa,  se solicitó el levantamiento de necesidades de talento humano por dependencia,  con base en los perfiles contenidos en el Manual Especifico de Funciones y Competencias Laborales vigente (Resolución SDIS 1498 del 23 de Julio de 2019) y en el marco de la fase preliminar del Proceso de Encargos “Reconocimiento al Mérito 2020”, cuya finalidad es dar reconocimiento a los servidores de carrera administrativa que se destacan en su nivel de excelencia en el desempeño y que cumplen con los requisitos señalados en la normativa vigente para acceder a encargo.
Es de anotar que un gran número de matrices fue enviada por directivos que se encontraban en encargo o que ya no se encuentran en la entidad. El primer plazo para el envío de información fue dado para el día 4 de Marzo y se amplió hasta el 11 de Marzo, no obstante lo anterior,  fue solicitado ampliación de plazo para entrega por parte de algunas dependencias y se  recepcionó información hasta el día 30 de Abril. 
</t>
    </r>
    <r>
      <rPr>
        <b/>
        <sz val="12"/>
        <rFont val="Arial"/>
        <family val="2"/>
      </rPr>
      <t>EVIDENCIA APORTADA:</t>
    </r>
    <r>
      <rPr>
        <sz val="12"/>
        <rFont val="Arial"/>
        <family val="2"/>
      </rPr>
      <t xml:space="preserve"> 
Matriz consolidada de necesidades servidores de planta SDIS-Encargos primera fase año 2020
De lo programado para el segundo trimestre se presenta avance del 100%. Respecto a lo programado para la vigencia se presenta un avance de meta del 50%</t>
    </r>
  </si>
  <si>
    <r>
      <t xml:space="preserve">Se ha  realizado el seguimiento al cumplimiento de las actividades programadas en el Plan de Trabajo de la SGDTH para la vigencia 2020.
</t>
    </r>
    <r>
      <rPr>
        <b/>
        <sz val="12"/>
        <rFont val="Arial"/>
        <family val="2"/>
      </rPr>
      <t xml:space="preserve">EVIDENCIA APORTADA:
</t>
    </r>
    <r>
      <rPr>
        <sz val="12"/>
        <rFont val="Arial"/>
        <family val="2"/>
      </rPr>
      <t>Matriz Plan de Trabajo SGDTH con registro de la primera autoevaluación y evidencias de avances.
De lo programado para el segundo trimestre se presenta avance del 100%. Respecto a lo programado para la vigencia se presenta un avance de meta del 50%</t>
    </r>
  </si>
  <si>
    <r>
      <t xml:space="preserve">
De acuerdo con las evidencias programadas, la meta no registra avance en el periodo reportado. El reporte de avance que se presenta corresponde al avance de la meta por el contrato del profesional que estaba pendiente en el seguimiento anterior. </t>
    </r>
    <r>
      <rPr>
        <sz val="12"/>
        <color rgb="FFFF0000"/>
        <rFont val="Arial"/>
        <family val="2"/>
      </rPr>
      <t xml:space="preserve">
</t>
    </r>
    <r>
      <rPr>
        <sz val="12"/>
        <rFont val="Arial"/>
        <family val="2"/>
      </rPr>
      <t xml:space="preserve">
</t>
    </r>
    <r>
      <rPr>
        <b/>
        <sz val="12"/>
        <rFont val="Arial"/>
        <family val="2"/>
      </rPr>
      <t>EVIDENCIA APORTADA:</t>
    </r>
    <r>
      <rPr>
        <sz val="12"/>
        <rFont val="Arial"/>
        <family val="2"/>
      </rPr>
      <t xml:space="preserve"> 
Acta de Inicio Contrato 1811 del 04/03/2020, suscrita el 26/05/2020. Corresponde al contrato del historiador.
</t>
    </r>
    <r>
      <rPr>
        <sz val="12"/>
        <color rgb="FFFF0000"/>
        <rFont val="Arial"/>
        <family val="2"/>
      </rPr>
      <t xml:space="preserve">
</t>
    </r>
  </si>
  <si>
    <t xml:space="preserve">De acuerdo con las evidencias programadas, la meta no registra avance en el periodo reportado. 
A finales del mes de mayo se logró completar el equipo de trabajo para el desarrollo de esta actividad. Se cuenta con un plan de trabajo para dar inicio a las socializaciones por medio de la plataforma virtual Teams. Dicho plan fue aprobado por la Subdirección Administrativa y Financiera y la Subdirección para la Familia. 
En el próximo seguimiento se espera cumplir con la meta programada, así como con las 19 socializaciones que no se lograron realizar en el primer semestre.                                                                                          
</t>
  </si>
  <si>
    <t xml:space="preserve">De acuerdo con las evidencias programadas, la meta no registra avance en el periodo reportado.
Se establecieron los lineamientos que se tendrán en cuenta para llevar cabo las transferencias al Archivo Central y se da inicio al proceso con la Subdirección local de Ciudad Bolivar y la Comisaría de Ciudad Bolivar 2, en la que el equipo de Gestión Documental realizó los seguimientos pertinentes. Cabe resaltar que tanto las Subdirecciones Locales como el Nivel Central en un porcentaje significativo se encuentra realizando trabajo en casa, situación que no ha permitido dar cumplimiento al cronograma. Se espera para el próximo periodo ejecutar los planes de trabajo relacionados con las transferencias primarias en las demás Subdirecciones y en el Nivel Central.
</t>
  </si>
  <si>
    <r>
      <t xml:space="preserve">Se realizaron las dos (2) socializaciones programadas.
</t>
    </r>
    <r>
      <rPr>
        <b/>
        <sz val="12"/>
        <rFont val="Arial"/>
        <family val="2"/>
      </rPr>
      <t>EVIDENCIAS APORTADAS</t>
    </r>
    <r>
      <rPr>
        <sz val="12"/>
        <rFont val="Arial"/>
        <family val="2"/>
      </rPr>
      <t xml:space="preserve">:
Acta de socialización de Condiciones medioambientales físicas para los depósitos de archivo realizada el 28 de abril de 2020
Acta de asesoría para el seguimiento a las TRD y Organización Documental realizada el 25 de junio.
</t>
    </r>
  </si>
  <si>
    <r>
      <t xml:space="preserve">
Para el trimestre se logró socializar a 288 personas en la herramienta AZ digital. En lo corrido del semestre se tenía programado dar socialización a 500 personas y se han socializado 358 lo que deja un déficit de 140, las cuales serán reportadas en el próximo seguimiento.
                                                                                                                                        </t>
    </r>
    <r>
      <rPr>
        <b/>
        <sz val="12"/>
        <rFont val="Arial"/>
        <family val="2"/>
      </rPr>
      <t xml:space="preserve">EVIDENCIAS APORTADAS: </t>
    </r>
    <r>
      <rPr>
        <sz val="12"/>
        <rFont val="Arial"/>
        <family val="2"/>
      </rPr>
      <t xml:space="preserve">
Formatos Planilla de Asistencia actividades capacitación
Actas con formato Planilla de Asistencia
</t>
    </r>
  </si>
  <si>
    <t xml:space="preserve">
No se reporta avance de la actividad, dado que no se ha contratado al resturador. La gestión y cumplimiento de la meta dependerá de dicha contratación. Se espera tener avance para la meta en el próximo seguimiento.
</t>
  </si>
  <si>
    <r>
      <t xml:space="preserve">Las modificaciones al Plan Anual de Adquisiciones 2020 se han ido publicando en SECOP II. Durante el primer semestre se han realizado 94 modificaciones de acuerdo a las necesidades de las áreas técnicas. Para el siguiente semestre se espera la armonización del nuevo Plan. 
</t>
    </r>
    <r>
      <rPr>
        <b/>
        <sz val="12"/>
        <rFont val="Arial"/>
        <family val="2"/>
      </rPr>
      <t xml:space="preserve">EVIDENCIA APORTADA:
</t>
    </r>
    <r>
      <rPr>
        <sz val="12"/>
        <rFont val="Arial"/>
        <family val="2"/>
      </rPr>
      <t xml:space="preserve">Documento pdf con pantallazo del SECOP a 30/06/2020, en donde se evidencia las diferentes modificaciones que ha tenido el Plan Anual de Adquisiciones a partír de su publicación hasta junio del 2020. 
</t>
    </r>
  </si>
  <si>
    <r>
      <t xml:space="preserve">Teniendo en cuenta que en el mes de junio se realizó el proceso de armonización presupuestal de la entidad, conforme con la circular externa  SHD No. 007 de 2020, el control de modificaciones del Plan Anual de Adquisiones del presupuesto de inversión se realizó hasta el 31 de mayo de 2020; sin embargo se relacionan en el reporte las modificaciones en el presupuesto de funcionamiento con corte a junio 2020
De abril a junio de 2020 se modificaron 20.097 líneas de cupo del Plan Anual de Adquisiciones-PAA. Las modificaciones al Plan Anual de Adquisiciones mensual son las siguientes:
* Abril 31 de 2020 - Modificación de 6.060 líneas
* Mayo 31 de 2020 - Modificación de 5.878 líneas
* Junio 30 de 2020 - Modificación de 8.159 líneas
Con corte a 30 de junio de 2020, se han realizado 34.294 modificaciones a las lineas del Plan Anual de Adquisiciones-PAA 2020
</t>
    </r>
    <r>
      <rPr>
        <b/>
        <sz val="12"/>
        <rFont val="Arial"/>
        <family val="2"/>
      </rPr>
      <t>EVIDENCIA APORTADA:</t>
    </r>
    <r>
      <rPr>
        <sz val="12"/>
        <rFont val="Arial"/>
        <family val="2"/>
      </rPr>
      <t xml:space="preserve"> 
* Presentaciones ppt de Reporte a las modificacioes realizadas al PAA (corte a Mayo y a Junio)
* Circular externa  SHD No. 007 del 8 de mayo de 2020
* Reporte Armonización presupuestal (correo remitiendo cierre de arminización prespuestal por fuentes a la SHD, correo informando cargue armonización en aplicativo PREDIS- móduloPMR
</t>
    </r>
  </si>
  <si>
    <r>
      <t xml:space="preserve">De acuerdo con las evidencias programadas, la meta no registra avance en el periodo reportado. 
Debido a la emergencia social y ambiental, fue necesario agregar a la circular de encargos una nueva metodología para realizar las audiencias de adjudicación de encargos. La circular aún  se encuentra en proceso de aprobación.  Por este motivo no se han suplido las vacantes por medio de adjudicación de encargos.
</t>
    </r>
    <r>
      <rPr>
        <b/>
        <sz val="12"/>
        <rFont val="Arial"/>
        <family val="2"/>
      </rPr>
      <t xml:space="preserve">EVIDENCIA APORTADA:  </t>
    </r>
    <r>
      <rPr>
        <sz val="12"/>
        <rFont val="Arial"/>
        <family val="2"/>
      </rPr>
      <t xml:space="preserve">
Proyecto Circular de Asunto: Proceso de Encargos "Reconocimiento al mérito 2020"
Anexo Técnico del procedimiento para convocar a encargos.
En el próximo seguimiento se espera reportar avance para esta meta.                                                                                          
</t>
    </r>
  </si>
  <si>
    <t xml:space="preserve">Dado que no se han realizado audiencias de adjudicación de encargos donde se declaren las vacantes desiertas, no se han realizado nombramientos provisionales. Una vez se realicen los encargos se continuará con los nombramientos provisionales en las vacantes declaradas desiertas.
</t>
  </si>
  <si>
    <t xml:space="preserve">En el segundo trimestre del presente año no  se recibieron por parte de las dependencias ninguna solicitud de modificación al manual de funciones y competencias laborales.
</t>
  </si>
  <si>
    <r>
      <t xml:space="preserve">Se encuentra en el SECOPII el proceso contractual para llevar a cabo el desarrollo de los diplomados establecidos en ejecución del PIC de la vigencia. De igual manera, se realizó la convocatoria e inscripción a los cursos cortos en ejecución para esta vigencia según cronograma ajustado dado el cambio de modalidad presencial a sincrónica, los cuales darán inicio una vez se tenga el contrato con Compensar.
</t>
    </r>
    <r>
      <rPr>
        <b/>
        <sz val="12"/>
        <rFont val="Arial"/>
        <family val="2"/>
      </rPr>
      <t xml:space="preserve">EVIDENCIA APORTADA:
</t>
    </r>
    <r>
      <rPr>
        <sz val="12"/>
        <rFont val="Arial"/>
        <family val="2"/>
      </rPr>
      <t xml:space="preserve">Análisis del Sector
Anexo técnico
Estudio previo
Pieza gráfica de Convocatoria inscripción cursos cortos
</t>
    </r>
  </si>
  <si>
    <r>
      <t xml:space="preserve">De 391 actividades programadas para el segundo trimestre del año equivalentes al 100%, se han realizado las 391 , se han reprogramado 21 actividades por la situación presentada por la contigencia del Covid-19, pero se ha podido cumplir con lo programado independiente de las reprogramaciones presentadas debido a actividades extras que han solicitado las mismas subdirecciones.
</t>
    </r>
    <r>
      <rPr>
        <b/>
        <sz val="12"/>
        <rFont val="Arial"/>
        <family val="2"/>
      </rPr>
      <t xml:space="preserve">EVIDENCIA APORTADA: 
</t>
    </r>
    <r>
      <rPr>
        <sz val="12"/>
        <rFont val="Arial"/>
        <family val="2"/>
      </rPr>
      <t xml:space="preserve">Plan de trabajo anual 2020-SGSST con seguimiento de avance  a junio.
</t>
    </r>
  </si>
  <si>
    <r>
      <t xml:space="preserve">Se realizó el cierre de las 5 acciones de mejora programadas para el periodo abril a junio de 2020, acciones No. 10.2.4, 10.3.2, 10.3.4, 10.3.10-2  y 10.2.1
</t>
    </r>
    <r>
      <rPr>
        <b/>
        <sz val="12"/>
        <rFont val="Arial"/>
        <family val="2"/>
      </rPr>
      <t xml:space="preserve">EVIDENCIA APORTADA:
</t>
    </r>
    <r>
      <rPr>
        <sz val="12"/>
        <rFont val="Arial"/>
        <family val="2"/>
      </rPr>
      <t xml:space="preserve">Formatos diligenciados de "Seguimiento acciones del plan de mejoramiento" que determina el cierre de las acciones
</t>
    </r>
  </si>
  <si>
    <r>
      <t xml:space="preserve">De acuerdo con las evidencias programadas, la meta no registra avance en el periodo reportado. 
En sesión extraordinaria de la Comisión de Personal de la Secretaria Distrital de Integración Social, llevada a cabo el día  25 de Junio de 2020, se aprobó el PLAN DE BIENESTAR Y EL PLAN DE INCENTIVOS VIGENCIA 2020, para la entidad, por parte de los comisionados. Así las cosas, se firma  la constancia de aprobación  que sustenta el acuerdo por parte de los Comisionados con respecto a la ejecución del Plan de Bienestar para la presente  vigencia, previamente estudiado, detallado y ajustado para efectos de transparencia y legalidad.
</t>
    </r>
    <r>
      <rPr>
        <sz val="12"/>
        <color rgb="FFFF0000"/>
        <rFont val="Arial"/>
        <family val="2"/>
      </rPr>
      <t xml:space="preserve">
</t>
    </r>
    <r>
      <rPr>
        <sz val="12"/>
        <rFont val="Arial"/>
        <family val="2"/>
      </rPr>
      <t xml:space="preserve">Por este motivo no se han adelantado actividades para este periodo.
No se aporta evidencia teniendo en cuenta que la constancia de aprobación del Plan de Incentivos se encuentra en proceso de firmas. </t>
    </r>
    <r>
      <rPr>
        <b/>
        <sz val="12"/>
        <rFont val="Arial"/>
        <family val="2"/>
      </rPr>
      <t xml:space="preserve">
</t>
    </r>
    <r>
      <rPr>
        <sz val="12"/>
        <rFont val="Arial"/>
        <family val="2"/>
      </rPr>
      <t xml:space="preserve">
</t>
    </r>
  </si>
  <si>
    <r>
      <t xml:space="preserve">Se realizó el seguimiento a la implementación de las actividades programadas en el PETIC 2016-2020 y se elaboró el Segundo Informe de seguimiento al avance del PETIC 2016-2020.
</t>
    </r>
    <r>
      <rPr>
        <b/>
        <sz val="12"/>
        <rFont val="Arial"/>
        <family val="2"/>
      </rPr>
      <t>EVIDENCIA APORTADA:</t>
    </r>
    <r>
      <rPr>
        <sz val="12"/>
        <rFont val="Arial"/>
        <family val="2"/>
      </rPr>
      <t xml:space="preserve">
Informe de seguimiento al cumplimiento de la estrategia de TI definida en el PETIC actualizado V. 2.0 - Junio 2020
</t>
    </r>
  </si>
  <si>
    <t xml:space="preserve">Durante el periodo reportado no se presentan avances en el desarrollo del ejercicio de arquitectura empresarial TI, ya que la Secretaría no cuenta con el recurso humano especializado para adelantar esta labor. Se espera avanzar con el ejercicio en el tercer trimestre de 2020. 
</t>
  </si>
  <si>
    <r>
      <t xml:space="preserve">Se realizó el segundo informe con el seguimiento del plan de tratamiento de riesgos de seguridad y privacidad de la información donde se evidencia el avance en la implementación del plan.
</t>
    </r>
    <r>
      <rPr>
        <b/>
        <sz val="12"/>
        <rFont val="Arial"/>
        <family val="2"/>
      </rPr>
      <t xml:space="preserve">EVIDENCIA APORTADA: </t>
    </r>
    <r>
      <rPr>
        <sz val="12"/>
        <rFont val="Arial"/>
        <family val="2"/>
      </rPr>
      <t xml:space="preserve"> 
Segundo informe de avance al plan de tratamiento del riesgo de seguridad y privacidad de la información - 2020.
</t>
    </r>
  </si>
  <si>
    <r>
      <t xml:space="preserve">Se realizó el segundo informe con el seguimiento del plan de seguridad y privacidad de la información donde se evidencia el avance en la implementación del plan.
</t>
    </r>
    <r>
      <rPr>
        <b/>
        <sz val="12"/>
        <rFont val="Arial"/>
        <family val="2"/>
      </rPr>
      <t xml:space="preserve">EVIDENCIA APORTADA: </t>
    </r>
    <r>
      <rPr>
        <sz val="12"/>
        <rFont val="Arial"/>
        <family val="2"/>
      </rPr>
      <t xml:space="preserve">
Segundo informe de avance al plan de seguridad y privacidad de la información - 2020
</t>
    </r>
  </si>
  <si>
    <r>
      <t xml:space="preserve">Para el trimestre objeto de seguimiento no se programó avance para la meta. El reporte de avance que se presenta corresponde al atraso del trimestre anterior. Durante el segundo trimestre se logró la actualización del Plan Institucional de Participación Ciudadana oficializada mediante memorando No. I2020017946 del 06 de Julio de 2020 y que se encuentra publicado en el módulo SIG en el siguiente Link:
https://sig.sdis.gov.co/images/documentos_sig/procesos/planeacion_estrategica/documentos_asociados/20200706_ple_pe_001_v1_institucional_participacin_ciudadana.docx
</t>
    </r>
    <r>
      <rPr>
        <b/>
        <sz val="12"/>
        <rFont val="Arial"/>
        <family val="2"/>
      </rPr>
      <t xml:space="preserve">EVIDENCIAS APORTADAS: 
</t>
    </r>
    <r>
      <rPr>
        <sz val="12"/>
        <rFont val="Arial"/>
        <family val="2"/>
      </rPr>
      <t xml:space="preserve">Documento de estrategia de participación ciudadana actualizada
Memorando No. I2020017946 del 06/07/2020
</t>
    </r>
  </si>
  <si>
    <t xml:space="preserve">Debido a retrasos en la elaboración del cronograma de participación ciudadana, fruto de los cambios que sufrió el mismo por la emergencia sanitaria del COVID 19 no se presenta avance de la meta, se espera que en el próximo trimestre se cumpla con el avance programado para el 1er semestre de 2020.
</t>
  </si>
  <si>
    <t xml:space="preserve">Debido a retrasos en la elaboración del cronograma de participación ciudadana, fruto de los cambios que sufrió el mismo por la emergencia sanitaria del COVID 19 no se presenta avance de la meta,  se espera que en el próximo trimestre se cumpla con el avance programado para el 1er semestre de 2020 sobre el seguimiento con corte 30 de junio de 2020.
</t>
  </si>
  <si>
    <r>
      <t xml:space="preserve">Se ralizó el primer seguimiento al cumplimiento de las acciones de mitigación definidas para dar tratamiento a los riesgos de corrupción a cargo de los diferentes procesos.
</t>
    </r>
    <r>
      <rPr>
        <b/>
        <sz val="12"/>
        <rFont val="Arial"/>
        <family val="2"/>
      </rPr>
      <t xml:space="preserve">EVIDENCIA APORTADA: </t>
    </r>
    <r>
      <rPr>
        <sz val="12"/>
        <rFont val="Arial"/>
        <family val="2"/>
      </rPr>
      <t xml:space="preserve">
Reporte con seguimiento consolidado que detalla el primer monitoreo, con el estado de cada una de las acciones a corte del 31/04/2020
</t>
    </r>
  </si>
  <si>
    <r>
      <t xml:space="preserve">El segundo informe se realizó el 25 de junio por medio de correo electrónico enviado a la Directora de la Dirección de Análisis y Diseño Estratégico-DADE, en su calidad de Secretaria Técnica del Comité Institucional de Gestón y Desempeño.
</t>
    </r>
    <r>
      <rPr>
        <b/>
        <sz val="12"/>
        <rFont val="Arial"/>
        <family val="2"/>
      </rPr>
      <t xml:space="preserve">EVIDENCIA APORTADA: </t>
    </r>
    <r>
      <rPr>
        <sz val="12"/>
        <rFont val="Arial"/>
        <family val="2"/>
      </rPr>
      <t xml:space="preserve">
Correo eléctronico de Asunto: Informe cumplimiento Ley 1712 de 2014, Ley de Transparencia enviado por la Subsecretaria a la Directora de la DADE
</t>
    </r>
  </si>
  <si>
    <r>
      <t xml:space="preserve">De acuerdo con las evidencias programadas, la meta no presenta avance. A pesar de lo anterior, con el propósito de elaborar la estrategia de racionaización de tramites, la Subdirección de Diseño, Evaluación y Sistematización, sostuvo reuniones de formulación de la estrategia de racionalización de trámites 2020, con las subdirecciones para la Vejez y la Infancia, los días 01 y 02 de abril respectivamente. 
</t>
    </r>
    <r>
      <rPr>
        <b/>
        <sz val="12"/>
        <rFont val="Arial"/>
        <family val="2"/>
      </rPr>
      <t xml:space="preserve">EVIDENCIAS APORTADAS: </t>
    </r>
    <r>
      <rPr>
        <sz val="12"/>
        <rFont val="Arial"/>
        <family val="2"/>
      </rPr>
      <t xml:space="preserve">Grabación de la reunión con Infancia el 02 de abril, así como pantallazo y grabación de la reunión con Vejez el 03 de abril. 
</t>
    </r>
    <r>
      <rPr>
        <sz val="12"/>
        <color rgb="FFFF0000"/>
        <rFont val="Arial"/>
        <family val="2"/>
      </rPr>
      <t xml:space="preserve">
</t>
    </r>
  </si>
  <si>
    <r>
      <t xml:space="preserve">El 30 de junio, en Comité Sectorial Administrativo-Sector de Integración Social, se hizo una presentación del estado del arte del tema de rendición de cuentas al equipo directivo de la Secretaría, para activar el tema. Esta presentación fue liderada por la Directora de Análisis y Diseño Estratégico.
</t>
    </r>
    <r>
      <rPr>
        <b/>
        <sz val="12"/>
        <rFont val="Arial"/>
        <family val="2"/>
      </rPr>
      <t>EVIDENCIAS APORTADAS:</t>
    </r>
    <r>
      <rPr>
        <sz val="12"/>
        <rFont val="Arial"/>
        <family val="2"/>
      </rPr>
      <t xml:space="preserve"> Presentación en power point del estado a junio de la estrategia de rendición de cuentas. 
</t>
    </r>
  </si>
  <si>
    <t xml:space="preserve">De acuerdo con las evidencias programadas, la meta no registra avance en el periodo reportado.
A 30 de junio de 2020 la Veeduría Distrital no ha iniciado el proceso de trabajo con los Observatorios Ciudadanos para la vigencia, razón por la cual no se han enviado evidencias, lo que conlleva a no tener avance en la meta propuesta, a pesar de contar con la información de gestión del año 2019. Estableceremos contacto con los encargados dentro de la Veeduría Distrital para que nos informen las expectativas sobre este ejercicio para el resto del año. 
</t>
  </si>
  <si>
    <r>
      <t xml:space="preserve">El servicio integral de atención a la ciudadanía - SIAC, actualizó el documento estrategia divulgativa y comunicativa para la vigencia 2020. A corte del  presente reporte se cuenta con el seguimiento al avance en la implementación de la estrategia en el primer trimestre de 2020 (el informe corresponde al anexo 5 del informe de gestión del SIAC publicado en la página web de la entidad-banner atención ciudadana-informes).
</t>
    </r>
    <r>
      <rPr>
        <b/>
        <sz val="12"/>
        <rFont val="Arial"/>
        <family val="2"/>
      </rPr>
      <t xml:space="preserve">EVIDENCIA APORTADA: </t>
    </r>
    <r>
      <rPr>
        <sz val="12"/>
        <rFont val="Arial"/>
        <family val="2"/>
      </rPr>
      <t xml:space="preserve">
Documento con Estrategia Comunicativa y Divulgativa 2020
Matriz excel con el registro de avance a las acciones de la Estrategia Comunicativa y Divulgativa
</t>
    </r>
  </si>
  <si>
    <t xml:space="preserve">1118 - Gestión Institucional y fortalecimiento del talento humano (hasta mayo)
7748 -Fortalecimiento de la gestión institucional y desarrollo integral del talento humano en Bogotá (desde junio) </t>
  </si>
  <si>
    <t>1168 - Integración digital y de conocimiento para la inclusión social (hasta mayo)
7741 -Fortalecimiento de la gestión de la información y el conocimiento con enfoque participativo y territorial de la Secretaria Distrital de Integración Social en Bogotá (desde junio)</t>
  </si>
  <si>
    <t>1091 - Integración eficiente y transparente para todos (Hasta mayo)
7733 - Fortalecimiento institucional para una gestión pública efectiva y transparente en la ciudad de Bogotá (desde junio)</t>
  </si>
  <si>
    <t>SEGUIMIENTO DECRETO 612 DE 2018 - PLANES INSTITUCIONALES Y ESTRATÉGICOS - CORTE 30 DE SEPTIEMBRE 2020</t>
  </si>
  <si>
    <t>De lo programado para el tercer trimestre se presenta avance del 100%. Respecto a lo programado para la vigencia se presenta un avance de meta del 75%</t>
  </si>
  <si>
    <t>De lo programado para el tercer trimestre se presenta avance del 100%. Respecto a lo programado para la vigencia se presenta un avance de meta del 50%</t>
  </si>
  <si>
    <r>
      <t xml:space="preserve">Dando cumplimiento al decreto 612 de 2018 “por la cual se fijan directrices para la integración de los planes instituciónelas y estratégicos al Plan de Acción por parte de las Entidades del Estado” y a la guía anexo 4 “Planes institucionales y estratégicos a integrar en el plan de acción por parte de las entidades” de ajustes de MIPG del Distrito, la Secretaría Distrital de Integración Social, adelantó la integración de los planes allí descritos y que apliquen.
Por lo anterior, la Entidad integro al Plan de Acción Institucional, el Plan Institucional de Gestión Ambiental – PIGA de la SDIS, contemplando para el mismo la realización de informes en los cuales se evidencie el cumplimiento de las metas ambientales anuales.
Dado lo anterior y en cumplimento a la Resolución 242 de 2014 “Por la cual se adoptan los lineamientos para la formulación, concertación, implementación, evaluación, control y seguimiento del Plan Institucional de Gestión Ambiental –PIGA” se establece la creación y aprobación de un plan de acción anual el cual deberá contener las actividades necesarias para el logro de los objetivos establecidos en los programas de gestión ambiental del PIGA de la SIDS.
Dicho Plan de Acción Anual del PIGA de la SDIS para la vigencia 2020, fue construido para  minimizar, mitigar y/o compensar los impactos ambientales significativos y dar cumplimiento a la normativa aplicable y cuenta con un total de 40 actividades a desarrollar.
Producto de este plan se remite como cumplimiento de la actividad planteada, el informe de resultados de la implementación porcentual de las actividades PIGA 2020, teniendo los siguientes porcentajes de cumplimiento por programa:
•	Programa de Uso Eficiente del Agua. (54%)
•	Programa de Uso Eficiente de la Energía. (54%)
•	Programa de Gestión Integral de Residuos. (53%)
•	Programa de Consumo Sostenible. (32%)
•	Programa de Implementación de Prácticas Sostenibles. (45%)
•	Promedio de cumplimento del plan de acción PIGA I Semestre (47.6%)
</t>
    </r>
    <r>
      <rPr>
        <b/>
        <sz val="12"/>
        <rFont val="Arial"/>
        <family val="2"/>
      </rPr>
      <t>EVIDENCIA APORTADA:</t>
    </r>
    <r>
      <rPr>
        <sz val="12"/>
        <rFont val="Arial"/>
        <family val="2"/>
      </rPr>
      <t xml:space="preserve">
*Informe plan de acción PIGA primer semestre</t>
    </r>
  </si>
  <si>
    <r>
      <t xml:space="preserve">El Plan Anual de Adquisiciones de la nueva armonización se publico en SECOP II, el 12 de Junio del 2020, el Plan ha contado con 131 modificaciones. Se anexa documento en word con pantallazo, en el cual consta publicación de SECOP II y el link de acceso a a plataforma del SECOP II.
</t>
    </r>
    <r>
      <rPr>
        <b/>
        <sz val="10"/>
        <rFont val="Arial"/>
        <family val="2"/>
      </rPr>
      <t xml:space="preserve">EVIDENCIA APORTADA:
</t>
    </r>
    <r>
      <rPr>
        <sz val="10"/>
        <rFont val="Arial"/>
        <family val="2"/>
      </rPr>
      <t>* Word con pantallazo publicación SECOP II</t>
    </r>
  </si>
  <si>
    <t>Toda vez que hasta el 25 de septiembre de 2020 se lograron adelantar las posesiones para los encargos provistos para el nivel profesional y como quiera que ya se dio inicio al proceso de la convocatoria 818, recibiendo para verificación de requisitos mínimos las listas de elegibles; no es posible efectuar nombramientos en provisionalidad de vacantes temporales y definitivas; algunos de los cargos ofertados en los estudios de encargos, van a ser suplidos con los elegibles de la convocatoria 818.
De lo programado para el tercer trimestre trimestre no se reporta avance en la meta. Respecto a lo programado para la vigencia se presenta un avance de meta del 0%</t>
  </si>
  <si>
    <t>De lo programado para el tercer trimestre no se reporta avance en la meta. Respecto a lo programado para la vigencia se presenta un avance de meta del 0%</t>
  </si>
  <si>
    <t>Durante el tercer trimestre no se recibieron solicitudes de modificación del manual de funciones por ninguna de las dependencias de la SDIS, por lo tanto no se han adelantado actos administrativos relacionados con este tema. 
De lo programado para el tercer trimestre no se reporta avance en la meta. Respecto a lo programado para la vigencia se presenta un avance de meta del 0%</t>
  </si>
  <si>
    <r>
      <t xml:space="preserve">Desde la SGDTH, Área de Administración de Personal, se trabajó con la herramienta de consolidación de la matriz de necesidades, personal requerido para el logro de resultados y cumplimientos de las funciones de la dependencia según sus objetivos, de todas las dependencias, que al momento se encuentra consolidada. 
Es importante mencionar que la matriz implementada cuenta con una hoja de instrucciones y adicional la escala salarial; la consolidación de los datos se hizo en este trimestre. 
</t>
    </r>
    <r>
      <rPr>
        <b/>
        <sz val="12"/>
        <rFont val="Arial"/>
        <family val="2"/>
      </rPr>
      <t xml:space="preserve">EVIDENCIA APORTADA: </t>
    </r>
    <r>
      <rPr>
        <sz val="12"/>
        <rFont val="Arial"/>
        <family val="2"/>
      </rPr>
      <t xml:space="preserve">
Matriz de levantamiento de necesidades de personal actualizada
De lo programado para el tercer trimestre se presenta avance del 100%. Respecto a lo programado para la vigencia se presenta un avance de meta del 75%</t>
    </r>
  </si>
  <si>
    <t>De lo programado para el periodo se cumplió el 100%. Respecto a lo programado para la vigencia se presenta un avance de meta equivalente al 75% (El registro es 100% porque se formuló con indicador constante)</t>
  </si>
  <si>
    <r>
      <t xml:space="preserve">Se realizó el cierre de una (1) acción de mejora programada para el periodo Julio a Septiembre de 2020, Acción No. 10.3.10-1 
</t>
    </r>
    <r>
      <rPr>
        <b/>
        <sz val="12"/>
        <rFont val="Arial"/>
        <family val="2"/>
      </rPr>
      <t>EVIDENCIA APORTADA:</t>
    </r>
    <r>
      <rPr>
        <sz val="12"/>
        <rFont val="Arial"/>
        <family val="2"/>
      </rPr>
      <t xml:space="preserve">
Formatos diligenciados de "Seguimiento acciones del plan de mejoramiento" que determina el cierre de las acciones
De lo programado para el tercer trimestre se presenta avance del 100%. Respecto a lo programado para la vigencia se presenta un avance de meta del 75%
Nota. Se contaba con dos acciones de mejora adicionales con vencimiento en septiembre de 2020, sin embargo sobre dichas acciones se solicitó prorróga para el mes de octubre de 2020 ante el Despacho con copia a la Oficina de Control Interno mediante Memorando No.I2020023509 de 28/08/2020 y un alcance a través de Memorando No. I2020026815. </t>
    </r>
  </si>
  <si>
    <r>
      <t>De lo programado para el periodo se cumplió el 50%. Respecto a lo programado para la vigencia se presenta un avance de meta equivalente al 5</t>
    </r>
    <r>
      <rPr>
        <sz val="12"/>
        <color rgb="FFFF0000"/>
        <rFont val="Arial"/>
        <family val="2"/>
      </rPr>
      <t xml:space="preserve"> </t>
    </r>
    <r>
      <rPr>
        <sz val="12"/>
        <rFont val="Arial"/>
        <family val="2"/>
      </rPr>
      <t>%</t>
    </r>
  </si>
  <si>
    <r>
      <t>De lo programado para el periodo se cumplió el 100%. Respecto a lo programado para la vigencia se presenta un avance de meta equivalente al 50</t>
    </r>
    <r>
      <rPr>
        <sz val="12"/>
        <color rgb="FFFF0000"/>
        <rFont val="Arial"/>
        <family val="2"/>
      </rPr>
      <t xml:space="preserve"> </t>
    </r>
    <r>
      <rPr>
        <sz val="12"/>
        <rFont val="Arial"/>
        <family val="2"/>
      </rPr>
      <t>%</t>
    </r>
  </si>
  <si>
    <t xml:space="preserve">Durante el periodo reportado no se presentan avances en el desarrollo del ejercicio de arquitectura empresarial TI, ya que la Secretaría no cuenta con el recurso humano especializado para adelantar esta labor. Se espera avanzar con el ejercicio en el cuarto trimestre de 2020. </t>
  </si>
  <si>
    <r>
      <t xml:space="preserve">Durante el periodo reportado se presenta el primer informe de seguimiento al  Plan de Preservación Digital.Sin embargo, ya que la Secretaría no ha contado con el recurso humano y financiero necesario para implementar dicho plan, no se reporta avance. Se espera avanzar en la implementación de las actividaddes programadas en el cuarto trimestre de 2020. 
</t>
    </r>
    <r>
      <rPr>
        <b/>
        <sz val="12"/>
        <rFont val="Arial"/>
        <family val="2"/>
      </rPr>
      <t xml:space="preserve">EVIDENCIA APORTADA:
* </t>
    </r>
    <r>
      <rPr>
        <sz val="12"/>
        <rFont val="Arial"/>
        <family val="2"/>
      </rPr>
      <t>Informe de seguimiento al plan de preservación digital</t>
    </r>
  </si>
  <si>
    <t>Se encunta retraso en el cumplimiento de la meta, la cual se programó para el segundo trimestre. Respecto a lo programado para la vigencia se presenta un avance de meta equivalente al 20 %</t>
  </si>
  <si>
    <r>
      <t xml:space="preserve">Se reporta documento de avance del PETI 2021-2024 con la metodología de formulación segun la guía del MINTIC y el avance de las primeras sesiones de la fase de comprensión en las cuales se identifica la alineación estratégica. 
</t>
    </r>
    <r>
      <rPr>
        <b/>
        <sz val="12"/>
        <rFont val="Arial"/>
        <family val="2"/>
      </rPr>
      <t>EVIDENCIA APORTADA:
*</t>
    </r>
    <r>
      <rPr>
        <sz val="12"/>
        <rFont val="Arial"/>
        <family val="2"/>
      </rPr>
      <t xml:space="preserve"> Presentación formulación PETI</t>
    </r>
  </si>
  <si>
    <r>
      <t>De lo programado para el periodo se cumplió el 50%. Respecto a lo programado para la vigencia se presenta un avance de meta equivalente al 25</t>
    </r>
    <r>
      <rPr>
        <sz val="12"/>
        <color rgb="FFFF0000"/>
        <rFont val="Arial"/>
        <family val="2"/>
      </rPr>
      <t xml:space="preserve"> </t>
    </r>
    <r>
      <rPr>
        <sz val="12"/>
        <rFont val="Arial"/>
        <family val="2"/>
      </rPr>
      <t>%</t>
    </r>
  </si>
  <si>
    <r>
      <t xml:space="preserve">Se realiza el tercer informe con el seguimiento del plan de tratamiento de riesgos de seguridad y privacidad de la información donde se evidencia el avance en la implementación del plan.
</t>
    </r>
    <r>
      <rPr>
        <b/>
        <sz val="12"/>
        <rFont val="Arial"/>
        <family val="2"/>
      </rPr>
      <t xml:space="preserve">EVIDENCIA APORTADA:
</t>
    </r>
    <r>
      <rPr>
        <sz val="12"/>
        <rFont val="Arial"/>
        <family val="2"/>
      </rPr>
      <t>* Tercer informe de seguimiento al avance del plan de tratamiento de riesgos de seguridad y privacidad de la información</t>
    </r>
  </si>
  <si>
    <r>
      <t>De lo programado para el periodo se cumplió el 100%. Respecto a lo programado para la vigencia se presenta un avance de meta equivalente al 75</t>
    </r>
    <r>
      <rPr>
        <sz val="12"/>
        <color rgb="FFFF0000"/>
        <rFont val="Arial"/>
        <family val="2"/>
      </rPr>
      <t xml:space="preserve"> </t>
    </r>
    <r>
      <rPr>
        <sz val="12"/>
        <rFont val="Arial"/>
        <family val="2"/>
      </rPr>
      <t>%</t>
    </r>
  </si>
  <si>
    <r>
      <t xml:space="preserve">Se realiza el tercer informe con el seguimiento del plan de seguridad y privacidad de la información donde se evidencia el avance en la implementación del plan
</t>
    </r>
    <r>
      <rPr>
        <b/>
        <sz val="12"/>
        <rFont val="Arial"/>
        <family val="2"/>
      </rPr>
      <t>EVIDENCIA APORTADA:
*</t>
    </r>
    <r>
      <rPr>
        <sz val="12"/>
        <rFont val="Arial"/>
        <family val="2"/>
      </rPr>
      <t>Tercer informe de seguimiento al avance del plan de seguridad y privacidad de la información</t>
    </r>
  </si>
  <si>
    <r>
      <t>De lo programado para el periodo se cumplió el 100%. Respecto a lo programado para la vigencia se presenta un avance de meta equivalente al 66</t>
    </r>
    <r>
      <rPr>
        <sz val="12"/>
        <color rgb="FFFF0000"/>
        <rFont val="Arial"/>
        <family val="2"/>
      </rPr>
      <t xml:space="preserve"> </t>
    </r>
    <r>
      <rPr>
        <sz val="12"/>
        <rFont val="Arial"/>
        <family val="2"/>
      </rPr>
      <t>%</t>
    </r>
  </si>
  <si>
    <r>
      <t xml:space="preserve">Se elaboró el informe de seguimiento del plan de ajuste y sostenibilidad MIPG, con corte a junio de 2020.
</t>
    </r>
    <r>
      <rPr>
        <b/>
        <sz val="12"/>
        <rFont val="Arial"/>
        <family val="2"/>
      </rPr>
      <t xml:space="preserve">EVIDENCIA APORTADA:
</t>
    </r>
    <r>
      <rPr>
        <sz val="12"/>
        <rFont val="Arial"/>
        <family val="2"/>
      </rPr>
      <t>* Primer informe del plan de ajuste y sostenibilidad MIPG</t>
    </r>
  </si>
  <si>
    <t>6. Cumplir el 100% del programa implementación y sostenibilidad del sistema de gestión de la Secretaría Distrital de Integración Social.</t>
  </si>
  <si>
    <t>1. Asistir, asesorar y acompañar técnicamente a las áreas en la implementación, mantenimiento y mejora de las politicas del gestión y desempeño y del componente ambiental en el marco del Módelo Integrado de Planeación y Gestión.</t>
  </si>
  <si>
    <t>5. Modernizar el 100% de la Infraestructura tecnológica obsoleta de misión crítica (hasta mayo)
1. Modernizar y mantener el 100% de la Infraestructura tecnológica de la Entidad para garantizar la operación de la Secretaría (desde junio)</t>
  </si>
  <si>
    <t>5.8  Realizar acciones técnicas y administrativas  para modernización y operación infraestructura tecnológica (hasta mayo)
1.2. Desarrollar las acciones tecnicas y administrativas necesarias para apoyar la implementacion, mantenimiento y soporte de la infraestructura tecnologica y de seguridad de la informacion, asi como la gestion de proyectos de tecnologias de la informacion (desde junio)</t>
  </si>
  <si>
    <t>3. Actualizar 1 proceso de direccionamiento estratégico, alineado a la nueva apuesta de la SDIS (hasta mayo)</t>
  </si>
  <si>
    <t>2. Revisar el proceso de planeación, sus procedimientos e instrumentos  para actualizar y alinearlos a la apuesta estratégica (hasta mayo)</t>
  </si>
  <si>
    <t>7. Implementar el 100% del Sistema Integrado de Gestión-SIG en la Secretaría Distrital de Integración Social y sus Subdirecciones Locales (hasta mayo)
6. Cumplir el 100% del programa implementación y sostenibilidad del sistema de gestión de la Secretaría Distrital de Integración Social.</t>
  </si>
  <si>
    <t>7.12 Implementar el SIG (hasta mayo)
1. Asistir, asesorar y acompañar técnicamente a las áreas en la implementación, mantenimiento y mejora de las politicas del gestión y desempeño y del componente ambiental en el marco del Módelo Integrado de Planeación y Gestión.</t>
  </si>
  <si>
    <t>7. Implementar el 100% del Sistema Integrado de Gestión-SIG en la Secretaría Distrital de Integración Social y sus Subdirecciones Locales (hasta mayo)</t>
  </si>
  <si>
    <t>7.12 Implementar el SIG (hasta mayo)</t>
  </si>
  <si>
    <r>
      <t xml:space="preserve">El tercer informe se elaboró en el mes de septiembre, y previo a remitir en el mes de octubre se le realizarón ajustes. De acuerdo al PAAC la presentación del informe será programada para el mes de octubre en el Comité Institucional de Gestión y Desempeño.
</t>
    </r>
    <r>
      <rPr>
        <b/>
        <sz val="12"/>
        <rFont val="Arial"/>
        <family val="2"/>
      </rPr>
      <t xml:space="preserve">EVIDENCIA APORTADA: </t>
    </r>
    <r>
      <rPr>
        <sz val="12"/>
        <rFont val="Arial"/>
        <family val="2"/>
      </rPr>
      <t xml:space="preserve">
Informe ejecutivo de cumplimiento Ley 1712 de 2014, Ley de Transparencia.</t>
    </r>
  </si>
  <si>
    <r>
      <t>De lo programado para el periodo se cumplió el 80%. Respecto a lo programado para la vigencia se presenta un avance de meta equivalente al 70</t>
    </r>
    <r>
      <rPr>
        <sz val="12"/>
        <color rgb="FFFF0000"/>
        <rFont val="Arial"/>
        <family val="2"/>
      </rPr>
      <t xml:space="preserve"> </t>
    </r>
    <r>
      <rPr>
        <sz val="12"/>
        <rFont val="Arial"/>
        <family val="2"/>
      </rPr>
      <t>%</t>
    </r>
  </si>
  <si>
    <r>
      <t xml:space="preserve">El servicio integral de atención a la ciudadanía -SIAC-, presentó reporte de avance de la implementación de la estrategia comunicativa y divulgativa correspondiente al segundo trimestre de 2020.
</t>
    </r>
    <r>
      <rPr>
        <b/>
        <sz val="12"/>
        <rFont val="Arial"/>
        <family val="2"/>
      </rPr>
      <t xml:space="preserve">EVIDENCIA APORTADA: </t>
    </r>
    <r>
      <rPr>
        <sz val="12"/>
        <rFont val="Arial"/>
        <family val="2"/>
      </rPr>
      <t xml:space="preserve">
Informe con el registro de avance de la Estrategia Comunicativa y Divulgativa  segundo  trimestre de 2020 (formato excel), el cual se encuentra  publicado en la página web de la SDIS, banner atención ciudadana, informes, anexo 5 del informe de gestión del SIAC. </t>
    </r>
  </si>
  <si>
    <t>6. Alcanzar el 98% del nivel de satisfacción de la ciudadanía frente a los servicios sociales(hasa mayo)
Gestionar el 100% de las peticiones ciudadanas allegadas a través de los canales de interacción dispuestos por la SDIS (desde junio)</t>
  </si>
  <si>
    <t>6.11 Realizar la atención ciudadana incluyendo estrategias de divulgación, seguimiento y articulación interna y externa que garanticen respuestas oportunas, eficaces e integrales a las solicitudes ciudadanas.(hasta mayo)
Atención ciudadana que garanticen respuestas oportunas, eficaces e integrales a las solicitudes ciudadanas.(desde junio)</t>
  </si>
  <si>
    <t>5. Aumentar en 15% la apropiación de la cultura del servicio, la transparencia, el cuidado de lo público y control social en la SDIS (hasta mayo)
Implementar el 100% de las acciones del plan de acción de la Política Pública de Transparencia de la Secretaría Distrital de Integración Social</t>
  </si>
  <si>
    <t>5.9 Verificar el cumplimiento de las disposiciones de la Ley de Transparencia y del Derecho de Acceso a la Información Pública Nacional (Ley 1712 de 2014). (hasta mayo)
Realizar acciones que aporten a la implementación de la ley de transparencia y acceso a la información y a la política pública de transparencia, integridad y no tolerancia con la corrupción</t>
  </si>
  <si>
    <t>De lo programado para el tercer trimestre no se reporta avance en la meta. 
Respecto a lo programado para la vigencia se presenta un avance de meta del 0%</t>
  </si>
  <si>
    <r>
      <t>Las TRD fueron elaboradas y enviadas para aprobación en el Comité Institucional de Gestión y Desempeño. Se espera que en los próximos días se realice el comité para evidenciar su aprobación con la respectiva acta.
Se anexa plan de trabajo ejecutado y Tablas de Retención Documental en aprobación.</t>
    </r>
    <r>
      <rPr>
        <sz val="12"/>
        <color rgb="FFFF0000"/>
        <rFont val="Arial"/>
        <family val="2"/>
      </rPr>
      <t xml:space="preserve"> 
</t>
    </r>
    <r>
      <rPr>
        <b/>
        <sz val="12"/>
        <rFont val="Arial"/>
        <family val="2"/>
      </rPr>
      <t>EVIDENCIAS APORTADAS:
* Plan de trabajo ejecutado y Tablas de Retención Docuemntal en Aprobación</t>
    </r>
    <r>
      <rPr>
        <b/>
        <sz val="12"/>
        <color rgb="FFFF0000"/>
        <rFont val="Arial"/>
        <family val="2"/>
      </rPr>
      <t xml:space="preserve">
</t>
    </r>
    <r>
      <rPr>
        <sz val="12"/>
        <color rgb="FFFF0000"/>
        <rFont val="Arial"/>
        <family val="2"/>
      </rPr>
      <t xml:space="preserve">
</t>
    </r>
    <r>
      <rPr>
        <b/>
        <sz val="12"/>
        <rFont val="Arial"/>
        <family val="2"/>
      </rPr>
      <t xml:space="preserve">La Subdirección Administrativa y Financiera mediante  RAD:I2020026174 del 25 de septiembre del 2020 y correos del 30 de septiembre y 9 de octubre, solicitó ajuste en metas relacionadas en el plan de conservación documental. Dichos ajustes se solictarán al  Comité Institucional de Gestión y Desempeño, con esto se busca dar cumplimiento a plan teniendo en cuenta todos contratiempos que se han presentado a lo largo del año 2020.
</t>
    </r>
  </si>
  <si>
    <r>
      <t xml:space="preserve">En el periodo actual se vienen desarrollando las actividades relacionadas con la elaboración de las Tablas de Valoración Documental. Como primera actividad se realizó la actualización de la valoración secundaria. En el último periodo del año en curso se están interviniendo los fondo acumulados de la entidad para concluir con la creación de las fichas de valoración en el próximo de reporte. 
</t>
    </r>
    <r>
      <rPr>
        <b/>
        <sz val="12"/>
        <rFont val="Arial"/>
        <family val="2"/>
      </rPr>
      <t>EVIDENCIA APORTADA</t>
    </r>
    <r>
      <rPr>
        <sz val="12"/>
        <rFont val="Arial"/>
        <family val="2"/>
      </rPr>
      <t xml:space="preserve">:
*Se anexa informe de avance.
</t>
    </r>
    <r>
      <rPr>
        <b/>
        <sz val="12"/>
        <rFont val="Arial"/>
        <family val="2"/>
      </rPr>
      <t>La Subdirección Administrativa y Financiera mediante  RAD:I2020026174 del 25 de septiembre del 2020 y correos del 30 de septiembre y 9 de octubre, solicitó ajuste en metas relacionadas en el plan de conservación documental. Dichos ajustes se solictarán al  Comité Institucional de Gestión y Desempeño, con esto se busca dar cumplimiento a plan teniendo en cuenta todos contratiempos que se han presentado a lo largo del año 2020.</t>
    </r>
  </si>
  <si>
    <t>De lo programado para el tercer trimestre no se presenta avance en la meta,. Respecto a lo programado para la vigencia se presenta un avance de meta del 10%</t>
  </si>
  <si>
    <r>
      <t xml:space="preserve">Para el presente periodo se vienen adelantando los procesos de transferencia con las SLIS de Antonio Nariño y Ciudad Bolivar, debido al estado de emergencia y la poca presencia de personal, no se han podido concluir las actividades hasta su última etapa. Se espera para el final del último periodo del año concluir las transferencias a las que se les dio inicio en los periodos anteriores
</t>
    </r>
    <r>
      <rPr>
        <b/>
        <sz val="12"/>
        <rFont val="Arial"/>
        <family val="2"/>
      </rPr>
      <t>EVIDENCIA APORTADA:</t>
    </r>
    <r>
      <rPr>
        <sz val="12"/>
        <rFont val="Arial"/>
        <family val="2"/>
      </rPr>
      <t xml:space="preserve">
*Se anexa informe de avance cuantitativo tranferencias SLIS Antonio Nariño.
</t>
    </r>
    <r>
      <rPr>
        <b/>
        <sz val="12"/>
        <rFont val="Arial"/>
        <family val="2"/>
      </rPr>
      <t>La Subdirección Administrativa y Financiera mediante  RAD:I2020026174 del 25 de septiembre del 2020 y correos del 30 de septiembre y 9 de octubre, solicitó ajuste en metas relacionadas en el plan de conservación documental. Dichos ajustes se solictarán al  Comité Institucional de Gestión y Desempeño, con esto se busca dar cumplimiento a plan teniendo en cuenta todos contratiempos que se han presentado a lo largo del año 2020.</t>
    </r>
  </si>
  <si>
    <t xml:space="preserve">
De lo programado para el tercer trimestre no se reporta avance en la meta. Respecto a lo programado para la vigencia se presenta un avance de meta del 0%</t>
  </si>
  <si>
    <r>
      <t xml:space="preserve">Durante el periodo correspondiente se dio inicio a las actividades de socialización a comisarias de familia por medio de la plataforma teams. La puesta en marcha del plan de acción para el desarrollo de estas socializaciones se ha visto truncado por efectos de la emergencia sanitaria, sin embargo se vienen implementando estrategias de trabajo en conjunto con las comisarías donde se espera cumplir con la meta establecida finalizando la vigencia 2020.
En el periodo comprendido entre julio y septiembre se evidencian 11 socializaciones a comisarías de familia
- Comisaría Antonio Nariño
- Comisaría Bosa 
- Comisaría Suba 
- Comisaría Suba 
- Comisaría Usaquén 
</t>
    </r>
    <r>
      <rPr>
        <b/>
        <sz val="12"/>
        <rFont val="Arial"/>
        <family val="2"/>
      </rPr>
      <t>EVIDENCIAS APORTADAS:</t>
    </r>
    <r>
      <rPr>
        <sz val="12"/>
        <rFont val="Arial"/>
        <family val="2"/>
      </rPr>
      <t xml:space="preserve">
*Actas socializaciones comisarias de familia
De lo programado para el trimestre se cumplió el 85%. Frente a la programación para la vigencia se lleva un 29%
</t>
    </r>
  </si>
  <si>
    <t>De lo programado para el tercer trimestre se presenta avance del 85%. Respecto a lo programado para la vigencia se presenta un avance de meta del 29%</t>
  </si>
  <si>
    <t>De lo programado para el tercer trimestre se presenta avance del 100%. Respecto a lo programado para la vigencia se presenta un avance de meta del 100%</t>
  </si>
  <si>
    <r>
      <t xml:space="preserve">En el trimestre que comprende los meses de julio, agosto y septiembre se logró socializar a  682 personas, alcanzando la meta correspondiente al periodo y supliendo el déficit del anterior periodo, completando la meta producto con un total de 1040 socializaciones
Se anexan las evidencias correspondientes julio, agosto y septiembre.
</t>
    </r>
    <r>
      <rPr>
        <b/>
        <sz val="12"/>
        <rFont val="Arial"/>
        <family val="2"/>
      </rPr>
      <t xml:space="preserve">EVIDENCIAS APORTADAS:
</t>
    </r>
    <r>
      <rPr>
        <sz val="12"/>
        <rFont val="Arial"/>
        <family val="2"/>
      </rPr>
      <t>* Formatos planillas de asistencia
De lo programado para el trimestre el porcentaje de avance fue del 227%. Frente al avance para la vigencia se superó la meta al 104%</t>
    </r>
  </si>
  <si>
    <t>De lo programado para el tercer trimestre se presenta avance del 227%. Respecto a lo programado para la vigencia se supera la meta y el avance es del 104%</t>
  </si>
  <si>
    <r>
      <t xml:space="preserve">En el transcurso del mes de septiembre se contrató al Resturador con experiencia en restauración y conservación de documentos en soporte papel y otros. Para la ejecución de las actividades se programó un plan de acción para llevar a cabo las socializaciones en  temas de factores, mecanismos e indicadores de deterioro y programas de conservación documental, que se encuentran establecidos en el Plan de conservación del Sistemas Integrado de Conservación (SIC)
Se espera cumplir con la meta producto al 100% finalizando la vigencia 2020.
</t>
    </r>
    <r>
      <rPr>
        <b/>
        <sz val="12"/>
        <rFont val="Arial"/>
        <family val="2"/>
      </rPr>
      <t>La Subdirección Administrativa y Financiera mediante  RAD:I2020026174 del 25 de septiembre del 2020 y correos del 30 de septiembre y 9 de octubre, solicitó ajuste en metas relacionadas en el plan de conservación documental. Dichos ajustes se solictarán al  Comité Institucional de Gestión y Desempeño, con esto se busca dar cumplimiento a plan teniendo en cuenta todos contratiempos que se han presentado a lo largo del año 2020.</t>
    </r>
  </si>
  <si>
    <r>
      <t xml:space="preserve">En el transcurso del mes de septiembre se contrató al Resturador con experiencia en restauración y conservación de documentos en soporte papel y otros. Para la ejecución de las actividades se programó un plan de acción para llevar a cabo las socializaciones en  temas de inspección a las áreas de depósito, que se encuentran establecidos en el Plan de conservación del Sistemas Integrado de Conservación (SIC)
Se espera cumplir con la meta producto al 100% finalizando la vigencia 2020
</t>
    </r>
    <r>
      <rPr>
        <b/>
        <sz val="12"/>
        <rFont val="Arial"/>
        <family val="2"/>
      </rPr>
      <t>La Subdirección Administrativa y Financiera mediante  RAD:I2020026174 del 25 de septiembre del 2020 y correos del 30 de septiembre y 9 de octubre, solicitó ajuste en metas relacionadas en el plan de conservación documental. Dichos ajustes se solictarán al  Comité Institucional de Gestión y Desempeño, con esto se busca dar cumplimiento a plan teniendo en cuenta todos contratiempos que se han presentado a lo largo del año 2020.</t>
    </r>
  </si>
  <si>
    <r>
      <t xml:space="preserve">En el transcurso del mes de septiembre se contrató al Restaurador con experiencia en restauración y conservación de documentos en soporte papel y otros. Para la ejecución de las actividades se programó un plan de acción para llevar a cabo la revisión y medición de las condiciones medioambientales en las áreas de depósitos de las subdirecciones locales, nivel central y archivo central de la entidad mediante visitas de monitoreo
Se espera cumplir con la meta producto al 100% finalizando la vigencia 2020
</t>
    </r>
    <r>
      <rPr>
        <b/>
        <sz val="12"/>
        <rFont val="Arial"/>
        <family val="2"/>
      </rPr>
      <t>La Subdirección Administrativa y Financiera mediante  RAD:I2020026174 del 25 de septiembre del 2020 y correos del 30 de septiembre y 9 de octubre, solicitó ajuste en metas relacionadas en el plan de conservación documental. Dichos ajustes se solictarán al  Comité Institucional de Gestión y Desempeño, con esto se busca dar cumplimiento a plan teniendo en cuenta todos contratiempos que se han presentado a lo largo del año 2020.</t>
    </r>
  </si>
  <si>
    <t xml:space="preserve">El 25 de septiembre se inició con el proceso de estructuración para la adquisición de los kits de emergencia, con el área de presupuesto de SAF y apoyo contratación
</t>
  </si>
  <si>
    <r>
      <t xml:space="preserve">Duarente este período se realizaron las siguientes actividades:
- Adopción del Plan de Incetivos mediante Resolución 1363 de 2020
- Aprobación Anexo Técnico del Plan de Incentivos
- Elección de los mejores funcionarios de los niveles asistencial, técnico y profesional el 1 de septiembre de 2020.
- Teniendo en cuenta que durante este periodo se ha realizado el proceso de Acuerdo Laboral con las Organziaciones Sindicales,  se proyectó para el Capítulo 7. Bienestar e Incentivos,  para que se incorporen los acuerdos sindicales lo relacionado con el Plan de Incentivos y se ejecute como solicitan los periodos de ejecución de incentivos a mejores equipos de trabajo.
El Plan de Incentivos para la vigencia tiene las siguientes actividades programadas:
1.Elección mejores funcionarios
2.Reconocimiento no pecuniario por tiempo de servicio de 5 a 50 años
3.Mejores equipos de trabajo
4.Uso de bicicleta como medio de transporte
De estas actividades se han realizado  las 2 primeras actividades:
-Elección de los mejores funcionarios de los niveles asistencial, técnico y profesional, el cual recibe el visto bueno de los asistentes, como consta en acta de reunión realizada de manera virtual el 1 de septiembre de 2020.
-Reconocimiento no pecuniario por tiempo de servicio de 5 a 50 años
</t>
    </r>
    <r>
      <rPr>
        <b/>
        <sz val="12"/>
        <rFont val="Arial"/>
        <family val="2"/>
      </rPr>
      <t>EVIDENCIA APORTADA:</t>
    </r>
    <r>
      <rPr>
        <sz val="12"/>
        <rFont val="Arial"/>
        <family val="2"/>
      </rPr>
      <t xml:space="preserve">
- Resolución 1363 de 2020 – mediante la cual se adopta el plan de incentivos
- Anexo técnico – Anexo a la resolución 1363 de 2020
- Proyecto de Resolución 1369 de 2020 – Mediante la cual se reconocen incentivos a Mejores funcionarias y a funcionarios que cumplen desde 5 hasta 50 años de servicio en la SDIS.
- Acta de reunión del 01/09/2020 de equipo evaluador
De lo programado para el tercer trimestre se presenta avance del 50%. Respecto a lo programado para la vigencia se presenta un avance de meta del 5%</t>
    </r>
  </si>
  <si>
    <r>
      <t xml:space="preserve">Se encuentran en desarrollo los cursos cortos programados en ejecución del Plan Institucional de Capacitación para la vigencia 2020. A la fecha se han formado 529 servidores y servidoras en temas como Herramientas Ofimáticas TICs, Excel para el trabajo, Redacción y Ortografía, Análisis de Documentos, Orientación al Usuario y al Cuidadano, Técnicas de Negociación y resolución de Conflictos, Formulación de Proyectos, Capacidad de Análisis y Síntesis, Manual de Funciones y Competencias Laborales.  A finales del mes de septiembre se iniciaron los cursos de Gestión Documental, Supervisión de Contratos y Derecho Disciplinario,  estas capacitaciones se citaron en el mes de septiembre, pero finalizan en el mes de octubre, por tal razón, aún no tenemos ni informe, ni listados pues dependemos del operador de la actividad. Con motivo de la emergencia sanitaria fue necesario modificar el cronograma, se adjunta cronograma ajustado.
</t>
    </r>
    <r>
      <rPr>
        <b/>
        <sz val="12"/>
        <rFont val="Arial"/>
        <family val="2"/>
      </rPr>
      <t>EVIDENCIAS APORTADAS:</t>
    </r>
    <r>
      <rPr>
        <sz val="12"/>
        <rFont val="Arial"/>
        <family val="2"/>
      </rPr>
      <t xml:space="preserve">
*Listados de Asistencia
*Cronograma PIC ajustado
*Pantallazos de citación a cursos
De lo programado para el segundo trimestre se presenta avance del 100%. Respecto a lo programado para la vigencia se presenta un avance de meta del 75%</t>
    </r>
  </si>
  <si>
    <r>
      <t xml:space="preserve">En el mes de septiembre se realizaron 2 socializaciones enfocados a la implementación de lineamientos archivísticos a 2 subdirecciones locales de la SDIS
- SLIS Usme
- SLIS Bosa
</t>
    </r>
    <r>
      <rPr>
        <b/>
        <sz val="12"/>
        <rFont val="Arial"/>
        <family val="2"/>
      </rPr>
      <t xml:space="preserve">EVIDENCIAS APORTADAS:
</t>
    </r>
    <r>
      <rPr>
        <sz val="12"/>
        <rFont val="Arial"/>
        <family val="2"/>
      </rPr>
      <t xml:space="preserve">* Actas de socialización del 23 y 23 de septiembre de 2020
</t>
    </r>
  </si>
  <si>
    <t>Para el trimestre reportado no hubo programación para la meta.
Meta cumplida al 100% de acuerdo con la programación</t>
  </si>
  <si>
    <r>
      <t xml:space="preserve">Se realizó el segundo seguimiento al cumplimiento de las 32 acciones de mitigación definidas para dar tratamiento a los 20 riesgos de corrupción a cargo de los diferentes procesos.
</t>
    </r>
    <r>
      <rPr>
        <b/>
        <sz val="12"/>
        <rFont val="Arial"/>
        <family val="2"/>
      </rPr>
      <t xml:space="preserve">EVIDENCIA APORTADA:: </t>
    </r>
    <r>
      <rPr>
        <sz val="12"/>
        <rFont val="Arial"/>
        <family val="2"/>
      </rPr>
      <t xml:space="preserve">
*Reporte con seguimiento consolidado que detalla el segundo monitoreo, con el estado de cada una de las acciones con corte al 30/08/2020.</t>
    </r>
  </si>
  <si>
    <t>A partir del mes de julio 2020 se contempló realizar actualización al Procedimiento del Plan Anual De Adquisiciones Código: PCD-PE-008, en donde se definió que las modificaciones al Plan anual de adquisiciones solo pasaran por revisión y aval de la Subdirección de Diseño, Evaluación y Sistematización cuando implique una modificación presupuestal en cuanto a topes por metas, actividades, fuente de financiación y conceptos de gastos; Para el caso de modificaciones presupuestales que afecten atributos de las líneas del plan de adquisiciones como objetos, plazos, unidades operativas, códigos UNSPSC, fechas de radicación y montos dentro del mismo rubro presupuestal, fuente de financiación y concepto de gasto, el proyecto tendrá la autonomía (autocontrol y autogestión) de realizar los ajustes, siempre que las mismas no superen la mínima cuantía de la entidad.
Por lo anterior, se cuenta con la siguiente información generada de la herramienta financiera interna – SEVEN, de julio a septiembre de 2020 se modificaron 7.828 líneas de cupo del Plan Anual de Adquisiciones en cuanto a presupuesto, así:
Modificación saldo cupos: 3.890
Creación líneas de cupos del Plan Anual de Adquisiciones: 3.938
EVIDENCIA APORTADA:
* Reporte de las modificaciones en cuanto a presupuesto realizadas al Plan Anual de Adquisiciones – Fuente: SEVEN</t>
  </si>
  <si>
    <t>A partir del mes de noviembre se tiene estimado brindar el acompañamiento a los equipos de los 18 proyectos de inversión en la formulación del Plan Anual de Adquisiciones para la vigencia 2021.</t>
  </si>
  <si>
    <t>IDENTIFICACIÓN EN EL PLAN DE DESARROLLO</t>
  </si>
  <si>
    <t>OBJETIVOS</t>
  </si>
  <si>
    <t xml:space="preserve">METAS PROGRAMADAS </t>
  </si>
  <si>
    <t xml:space="preserve">EJECUCIÒN METAS </t>
  </si>
  <si>
    <t>ACTIVIDADES</t>
  </si>
  <si>
    <t xml:space="preserve">PROGRAMACIÒN  ACTIVIDADES </t>
  </si>
  <si>
    <t xml:space="preserve">PROGRAMACION ACTIVIDADES </t>
  </si>
  <si>
    <t xml:space="preserve">EJECUCION ACTIVIDADES </t>
  </si>
  <si>
    <t xml:space="preserve">Plan de desarrollo </t>
  </si>
  <si>
    <t>Propósito</t>
  </si>
  <si>
    <t>Logro de ciudad</t>
  </si>
  <si>
    <t>Programa Estratégico</t>
  </si>
  <si>
    <t>Programa</t>
  </si>
  <si>
    <t>Código proyecto</t>
  </si>
  <si>
    <t>Nombre proyecto de inversión</t>
  </si>
  <si>
    <t xml:space="preserve">Objetivo General </t>
  </si>
  <si>
    <t>Subdirección o Area</t>
  </si>
  <si>
    <t xml:space="preserve">Gerente proyecto </t>
  </si>
  <si>
    <t>Código Objetivo específico</t>
  </si>
  <si>
    <t>Objetivo específicos</t>
  </si>
  <si>
    <t xml:space="preserve">Ponderación del objetivo especifico </t>
  </si>
  <si>
    <t>No Meta proyecto</t>
  </si>
  <si>
    <t>Descripción meta proyecto de inversión</t>
  </si>
  <si>
    <t xml:space="preserve">Magnitud meta vigencia </t>
  </si>
  <si>
    <t xml:space="preserve">Ejecución meta </t>
  </si>
  <si>
    <t xml:space="preserve">% ejecución </t>
  </si>
  <si>
    <t>N° de Actividad</t>
  </si>
  <si>
    <t>Descripción de la Actividad</t>
  </si>
  <si>
    <t>Responsable de la Actividad</t>
  </si>
  <si>
    <t xml:space="preserve">Ponderación de la Actividad (Deben sumar el 100% del proyecto) </t>
  </si>
  <si>
    <t>Fecha de inicio de la actividad DD/MM/AAAA</t>
  </si>
  <si>
    <t>Fecha de finalización de la actividad DD/MM/AAAA</t>
  </si>
  <si>
    <t>Programación Plan de actividades
Enero</t>
  </si>
  <si>
    <t>Programación Plan de actividades
Febrero</t>
  </si>
  <si>
    <t>Programación Plan de actividades
Marzo</t>
  </si>
  <si>
    <t>Programación Plan de actividades
Abril</t>
  </si>
  <si>
    <t>Programación Plan de actividades
Mayo</t>
  </si>
  <si>
    <t>Programación Plan de actividades
Junio</t>
  </si>
  <si>
    <t>Programación Plan de actividades
Julio</t>
  </si>
  <si>
    <t>Programación Plan de actividades
Agosto</t>
  </si>
  <si>
    <t>Programación Plan de actividades
Septiembre</t>
  </si>
  <si>
    <t>Programación Plan de actividades
Octubre</t>
  </si>
  <si>
    <t>Programación Plan de actividades
Noviembre</t>
  </si>
  <si>
    <t>Programación Plan de actividades
Diciembre</t>
  </si>
  <si>
    <t>Total programado plan de actividades</t>
  </si>
  <si>
    <t>Ejecución Plan de actividades
Enero</t>
  </si>
  <si>
    <t>Ejecución Plan de actividades
Febrero</t>
  </si>
  <si>
    <t>Ejecución Plan de actividades
Marzo</t>
  </si>
  <si>
    <t>Ejecución Plan de actividades
Abril</t>
  </si>
  <si>
    <t>Ejecución Plan de actividades
Mayo</t>
  </si>
  <si>
    <t>Ejecución Plan de actividades
Junio</t>
  </si>
  <si>
    <t>Ejecución Plan de actividades
Julio</t>
  </si>
  <si>
    <t>Ejecución Plan de actividades
Agosto</t>
  </si>
  <si>
    <t>Ejecución Plan de actividades
Septiembre</t>
  </si>
  <si>
    <t>Ejecución Plan de actividades
Octubre</t>
  </si>
  <si>
    <t>Ejecución Plan de actividades
Noviembre</t>
  </si>
  <si>
    <t>Ejecución Plan de actividades
Diciembre</t>
  </si>
  <si>
    <t xml:space="preserve">Total ejecutado </t>
  </si>
  <si>
    <t>EneroPONDEJEC</t>
  </si>
  <si>
    <t>FebreroPONDEJEC</t>
  </si>
  <si>
    <t>MarzoPONDEJEC</t>
  </si>
  <si>
    <t>AbrilPONDEJEC</t>
  </si>
  <si>
    <t>MayoPONDEJEC</t>
  </si>
  <si>
    <t>JunioPONDEJEC</t>
  </si>
  <si>
    <t>JulioPONDEJEC</t>
  </si>
  <si>
    <t>AgostoPONDEJEC</t>
  </si>
  <si>
    <t>SeptiembrePONDEJEC</t>
  </si>
  <si>
    <t>OctubrePONDEJEC</t>
  </si>
  <si>
    <t>NoviembrePONDEJEC</t>
  </si>
  <si>
    <t>DiciembrePONDEJEC</t>
  </si>
  <si>
    <t>Porcentaje de avance Actividad Vigencia</t>
  </si>
  <si>
    <t>Un nuevo contrato social y ambiental para el siglo XXI</t>
  </si>
  <si>
    <t>Hacer un nuevo contrato social con igualdad de oportunidades para la inclusión social, productiva y política</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</si>
  <si>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</si>
  <si>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 xml:space="preserve">Gestión pública efectiva, abierta y transparente </t>
  </si>
  <si>
    <t>Sistema Distrital del Cuidado</t>
  </si>
  <si>
    <t>7770 - Compromiso con el envejecimiento activo y una Bogotá cuidadora e incluyente.</t>
  </si>
  <si>
    <t>Suministrar infraestructura social incluyente con estándares de calidad para garantizar la prestación de los servicios sociales en condiciones adecuadas y seguras</t>
  </si>
  <si>
    <t>Subdirección para la vejez</t>
  </si>
  <si>
    <t>Sonia Tovar</t>
  </si>
  <si>
    <t>Incrementar el valor del apoyo económico y gestionar articulaciones intersectoriales para el reentrenamiento laboral que aporte al derecho a la seguridad económica y mejore la calidad de vida de las personas mayores en el Distrito.</t>
  </si>
  <si>
    <t>Ofertar 92.500 cupos para personas mayores en el servicio de apoyos económicos. proporcionándoles un ingreso económico para mejorar su autonomía y calidad de vida</t>
  </si>
  <si>
    <t>Implementar los procesos requeridos para la dispersión de recursos para la entrega de los apoyos económicos de las personas mayores del Distrito</t>
  </si>
  <si>
    <t>Apoyos económicos</t>
  </si>
  <si>
    <t>31/12/2020</t>
  </si>
  <si>
    <t>Realizar la implementación y seguimiento a la prestación del servicio de Apoyos Económicos</t>
  </si>
  <si>
    <t>Fortalecer los servicios sociales para la atención. cuidado y protección integral de las personas mayores en el marco de la promoción de la calidad de vida digna y ejercicio pleno de derechos.</t>
  </si>
  <si>
    <t>Vincular a 38300 personas mayores a procesos ocupacionales y de desarrollo humano a través de la atención integral en Centros Día</t>
  </si>
  <si>
    <t xml:space="preserve">Diseñar. actualizar y hacer seguimiento de modelos de atención. lineamientos técnicos y estandares de calidad para la prestación del servicio social </t>
  </si>
  <si>
    <t>Equipo Centro Dia/Equipo Politica</t>
  </si>
  <si>
    <t>Implementar servicios sociales con enfoques territorial y diferencial.</t>
  </si>
  <si>
    <t>Atender 940 personas mayores en procesos de autocuidado y dignificación a través de servicios de cuidado transitorio (día-noche).</t>
  </si>
  <si>
    <t>Equipo Centros Noche/Equipo Politica</t>
  </si>
  <si>
    <t xml:space="preserve">Diseñar. actualizar y hacer seguimiento de modelos de atención. lineamientos técnicos y estandares de calidad para la prestación del servicio social centros dia- noche </t>
  </si>
  <si>
    <t>Atender 2800 personas mayores en servicios de cuidado integral y protección en modalidad institucionalizada.</t>
  </si>
  <si>
    <t>Equipo Centros de Protección</t>
  </si>
  <si>
    <t>Diseñar. actualizar y hacer seguimiento de modelos de atención. lineamientos técnicos y estandares de calidad para la prestación del servicio social institucinalizado</t>
  </si>
  <si>
    <t>Contribuir a la transformación de representaciones sociales adversas sobre la vejez y el envejecimiento mediante la creación y fortalecimiento de redes de cuidado comunitario que promueva la seguridad. integridad y la participación de las personas mayores en los territorios</t>
  </si>
  <si>
    <t>Dinamizar en 20 localidades de Bogotá redes de cuidado comunitario entre las personas mayores y actores del territorio con la participación de 5000 personas</t>
  </si>
  <si>
    <t>Diseñar e implementar una estrategia para la dinamización de redes de cuidado comunitario en las diferentes localidades de la ciudad</t>
  </si>
  <si>
    <t>Equipo Redes</t>
  </si>
  <si>
    <t xml:space="preserve">Implementar el 100% de acciones del Plan de Acción de la Politica Publica Social para el Envejecimiento y la Vejez </t>
  </si>
  <si>
    <t>Diseñar e implementar una línea de apoyo jurídico y psicosocial para la prevención y defensa de personas mayores en riesgo o víctimas de violencia en el Distrito</t>
  </si>
  <si>
    <t xml:space="preserve">Transversalización de la PPSEV a nivel intersectorial </t>
  </si>
  <si>
    <t>Equipo Politica</t>
  </si>
  <si>
    <t>Fortalecer las instancias de participación social en el marco de la territorialización de la PPSEV</t>
  </si>
  <si>
    <t>Sistema Distrital de cuidado</t>
  </si>
  <si>
    <t>7752 - Contribución a la protección de los derechos de las familias especialmente de sus integrantes afectados por la violencia intrafamiliar en la ciudad de Bogotá</t>
  </si>
  <si>
    <t>Proteger los derechos de las familias especialmente de sus integrantes afectados por la violencia intrafamiliar en la ciudad de Bogotá</t>
  </si>
  <si>
    <t>Omaira Orduz Rodríguez</t>
  </si>
  <si>
    <t>Restablecer los derechos fundamentales a niños y niñas y adolescentes en  procesos de restablecimiento de derechos con medida de ubicación institucional</t>
  </si>
  <si>
    <t>Atender integralmente al 100% niños. niñas y adolescentes en los Centros Proteger</t>
  </si>
  <si>
    <t>Diseñar un modelo de atención en los Centros Proteger fundamentado en las directrices del cuidado alternativo</t>
  </si>
  <si>
    <t>Constanza Jaramillo</t>
  </si>
  <si>
    <t>Implementar un modelo de atención en los Centros Proteger fundamentado en las directrices del cuidado alternativo</t>
  </si>
  <si>
    <t>Atender a los niños. niñas y adolescentes en Centros Proteger</t>
  </si>
  <si>
    <t>Evaluar la implementación de modelo de atención en los Centros Proteger fundamentado en las directrices del cuidado alternativo</t>
  </si>
  <si>
    <t>30/05/2024</t>
  </si>
  <si>
    <t>No Programado</t>
  </si>
  <si>
    <t>Transformar patrones culturales que pueden conducir a prácticas e imaginarios que naturalizan la violencia intrafamiliar</t>
  </si>
  <si>
    <t xml:space="preserve">Implementar un plan de acción para coordinar la implementación y el seguimiento de la PPPF. </t>
  </si>
  <si>
    <t>Actualizar el plan de acción de la PPPF. de conformidad con el CONPES Distrital en la SDP</t>
  </si>
  <si>
    <t>Jorge Gutiérrez</t>
  </si>
  <si>
    <t xml:space="preserve">Ejercer la Secretaría técnica del Comité Operativo Distrital para las Familias. </t>
  </si>
  <si>
    <t>Nohora Lucía Sarmiento</t>
  </si>
  <si>
    <t>Implementar una Estrategia de Comunicaciones en el marco de la política pública para las familias.</t>
  </si>
  <si>
    <t>Diego Jaimes</t>
  </si>
  <si>
    <t>Gestionar la implementación del Modelo de Atención Integral a las Familias (MAIF) o algunos de sus elementos. en otras dependencias de la SDIS que prestan servicios.</t>
  </si>
  <si>
    <t>Vladimir Daza</t>
  </si>
  <si>
    <t>30/11/2020</t>
  </si>
  <si>
    <t>Implementar un Plan Distrital de Prevención Integral de las Violencias contra las niñas. los niños. adolescentes. mujeres y personas mayores. de carácter interinstitucional. intersectorial y transectorial. con enfoque de derechos. diferencial. poblacional. ambiental. territorial y de género.</t>
  </si>
  <si>
    <t>Formular el Plan Distrital de Prevención de las violencias en articulación intra. inter y transectorial</t>
  </si>
  <si>
    <t>Aleyda Gómez</t>
  </si>
  <si>
    <t>Implementar el Plan Distrital de Prevención de las violencias en articulación intra. inter y transectorial</t>
  </si>
  <si>
    <t>Monitorerar la implementación del Plan Distrital de Prevención de las violencias</t>
  </si>
  <si>
    <t>Evaluar la implementación del Plan Distrital de Prevención de las violencias</t>
  </si>
  <si>
    <t>Prevención de la exclusión por razones étnicas, religiosas, sociales, políticas y de orientación sexual</t>
  </si>
  <si>
    <t>7756 - Compromiso social por la diversidad en Bogotá</t>
  </si>
  <si>
    <t xml:space="preserve">Generar estrategias de inclusión social para las personas de los sectores sociales LGBTI de Bogotá </t>
  </si>
  <si>
    <t>Subdirección para asuntos LGBT</t>
  </si>
  <si>
    <t>Deisy Johana Olarte Navarro</t>
  </si>
  <si>
    <t>AUMENTAR LAS OPORTUNIDADES PARA QUE LAS PERSONAS DE LOS SECTORES LGBTI DESARROLLEN SUS CAPACIDADES COMO SUJETOS DE DERECHOS</t>
  </si>
  <si>
    <t>IMPLEMENTAR UN MODELO DE INCLUSIÓN SOCIAL QUE PERMITA LA  VINCULACIÓN DE PERSONAS DE LOS SECTORES SOCIALES LGBTI EN VULNERABILIDAD  A LA OFERTA DE SERVICIOS SOCIALES DE LA SDIS</t>
  </si>
  <si>
    <t>Diseñar e implementar el modelo de inclusión social teniendo en cuenta la estrategia inclusion individual. procesos comunitarios y desarrollo institucional.</t>
  </si>
  <si>
    <t>Carol Melo T</t>
  </si>
  <si>
    <t>Realizar seguimiento al proceso</t>
  </si>
  <si>
    <t xml:space="preserve"> APORTAR A LA DISMINUCIÓN DE DISCRIMINACIÓN POR IDENTIDADES DE GÉNERO Y ORIENTACIONES SEXUALES DIVERSAS</t>
  </si>
  <si>
    <t xml:space="preserve">Elaborar e implementar el plan de acción para la trasnversalización de la PPLGBTI desde el sector social </t>
  </si>
  <si>
    <t>BRINDAR ATENCION A 16.000 PERSONAS DE LOS SECTORES LGBTI. SUS FAMILIAS Y REDES DE APOYO DESDE LOS SERVICIOS SOCIALES DE LA SUBDIRECCIÓN PARA ASUNTOS LGBTI Y LA ESTRATEGIA TERRITORIAL INTEGRAL SOCIAL</t>
  </si>
  <si>
    <t>Vincular al 100% de las personas de los sectores sociales LGBTI. sus familias y redes de apoyo a los servicios sociales de la Subdireción para Asuntos LGBTI. desde sus unidades operativas.</t>
  </si>
  <si>
    <t>Referenciar al 100% de las  personas de los sectores sociales LGBTI sus familias y redes de apoyo a los servicios sociales de la SDIS y otros servicios de la administración Distrital. desde la  Estrategia Territorial Integral Social.</t>
  </si>
  <si>
    <t>Construir Bogotá Región con gobierno abierto, transparente y ciudadanía consciente</t>
  </si>
  <si>
    <t>Incrementar la efectividad de la gestión pública distrital y local</t>
  </si>
  <si>
    <t>Gestión Pública Efectiva</t>
  </si>
  <si>
    <t>7748 - Fortalecimiento de la Gestión Institucional y Desarrollo Integral del Talento Humano en Bogota</t>
  </si>
  <si>
    <t>Fortalecer la capacidad técnica y operativa para la prestación y seguimiento de los servicios logisticos, de gestión documental, de gestión ambiental y la gestión y desarrollo integral del talento humano y sus condiciones de seguridad y salud en el trabajo</t>
  </si>
  <si>
    <t>Subdirección Adminsitrativa y Financiera - Subdirección de Gestión y Desarrollo del Talento Humano</t>
  </si>
  <si>
    <t>Carolina Wilches</t>
  </si>
  <si>
    <t xml:space="preserve">Fortalecer lo recursos físicos. técnicos y tecnológicos para la prestación y seguimiento de los servicios logisticos. </t>
  </si>
  <si>
    <t>Implementar el 100 por ciento de las soluciones en materia de servicios logísticos para la atención eficiente y oportuna de las necesidades operativas de la Entidad</t>
  </si>
  <si>
    <t>Prestar el servicio de vigilancia de conformidad con los requerimientos en materia de seguridad de las unidades operativas y administrativas</t>
  </si>
  <si>
    <t>Asesor/a de Apoyo Logistico</t>
  </si>
  <si>
    <t>Prestar el servicio de aseo. cafetería. lavandería y preparación de alimentos. de acuerdo con los requerimientos en las diferentes unidades operativas y administrativas</t>
  </si>
  <si>
    <t>Prestar el servicio de transporte. para atender las necesidades de desplazamiento de funcionarios y/o usuarios. en el ambito de la prestación de los servicios sociales.</t>
  </si>
  <si>
    <t xml:space="preserve">Realizar la programación. atención. seguimiento y control de los mantenimientos programados. así como la atención de mantenimientos correctivos y/o emergencias o adquisición de elementos para el soporte transversal que eventualmente se requieran. </t>
  </si>
  <si>
    <t xml:space="preserve">Realizar el suministro de elementos de papelería con austeridad. de conformidad con las necesidades administrativas originadas por el funcionamiento de la entidad. </t>
  </si>
  <si>
    <t>Prestar el servicio de fotocopiado con eficiencia. de conformidad con los requerimientos de las diferentes dependencias.</t>
  </si>
  <si>
    <t>Atender las necesidades en materia de caja menor de las localidades y sus unidades operativas.</t>
  </si>
  <si>
    <t>Realizar la programación. atención. seguimiento y control de los servicios de lavado de tanques. fumigación y jardinería en las diferentes unidades operativas y administrativas</t>
  </si>
  <si>
    <t>Realizar las actividades de seguimiento y control para verificar las condiciones de calidad. oportunidad y eficiencia de los servicios de apoyo prestados.</t>
  </si>
  <si>
    <t xml:space="preserve">Promover la apropiación. difusión y conservación de la memoria institucional de la entidad </t>
  </si>
  <si>
    <t>Implementar el 48 por ciento del Sistema Interno de Gestión Documental y Archivo</t>
  </si>
  <si>
    <t>Organización de los archivos de la  Entidad</t>
  </si>
  <si>
    <t>Coordinador/a Gestión Documental</t>
  </si>
  <si>
    <t xml:space="preserve">Recepcionar y distribuir las comunicaciones oficiales e internas </t>
  </si>
  <si>
    <t>Realizar las actividades de seguimiento y control para verificar las condiciones de calidad. oportunidad y eficiencia de la administración documental de la entidad</t>
  </si>
  <si>
    <t xml:space="preserve">Promover buenas prácticas ambientales en los funcionarios de la entidad y en los usuarios de los servicios sociales </t>
  </si>
  <si>
    <t>Gestionar la implementación del 100 por ciento de los lineamientos Ambientales en las Unidades Operativas activas de la Entidad</t>
  </si>
  <si>
    <t>Garantizar el manejo y disposición final de los Residuos Peligrosos generados en las unidades operativas propias y activas de la SDIS.</t>
  </si>
  <si>
    <t>Coordinador/a Gestión Ambiental</t>
  </si>
  <si>
    <t>31/10/2020</t>
  </si>
  <si>
    <t>Realizar la intervención ambiental a las unidades operativas activas de la SDIS. efectuar el seguimiento. verificación. control y reporte al cumplimiento de los lineamientos ambientales de las unidades operativas</t>
  </si>
  <si>
    <t>Fortalecer la gestión institucional a través de un recurso humano suficiente. idóneo y competente. acorde
a las necesidades de la Entidad.</t>
  </si>
  <si>
    <t>Contar con el 100 por ciento del Recurso Humano acorde a las necesidades de la Entidad</t>
  </si>
  <si>
    <t>Disponer de los servicios personales suficientes. competentes e idoneos. para el correcto funcionamiento de los procesos transversales requeridos por la entidad</t>
  </si>
  <si>
    <t>* JEFE DE CADA AREA</t>
  </si>
  <si>
    <t>Prestar la asesoría especializada a la gestión para el fortalecimiento de los procesos transversales en el ámbito jurídico. contractual y técnico. entre otros. requeridos por la entidad para su correcto funcionamiento.</t>
  </si>
  <si>
    <t>Disponer de los servicios personales suficientes. competentes e idoneos. para el correcto funcionamiento de los procesos de gestión del talento humano de la entidad</t>
  </si>
  <si>
    <t>* SUBDIRECTOR SGDTH</t>
  </si>
  <si>
    <t xml:space="preserve">Financiar los empleos requeridos en la planta de personal de la SDIS garantizando el pago de los factores salariales y prestacionales. y de los aportes patronales y parafisacales </t>
  </si>
  <si>
    <t>* PROFESIONAL ESPECIALIZADO RESPONSABLE DEL ÁREA DE NÓMINA
* SUBDIRECTOR SGDTH</t>
  </si>
  <si>
    <t>Realizar 1 proceso de Rediseño Institucional para ajustar la estructura organizacional y la planta de personal a las necesidades de la SDIS</t>
  </si>
  <si>
    <t>Implementar una propuesta de rediseño institucional que permita ajustar la estructura organizacional. la planta de personal. así como la caracterización del talento humano existente. identificando los perfiles y necesidades de personal por dependencias y unidades operativas</t>
  </si>
  <si>
    <t>* PROFESIONAL ESPECIALIZADO RESPONSABLE DEL ÁREA DE ADMON DE PERSONAL
* SUBDIRECTOR SGDTH</t>
  </si>
  <si>
    <t>Fortalecer la gestión y desarrollo integral del talento humano de la SDIS. con énfasis en los componentes de trabajo decente y digno garantizando las condiciones de protección y prevención en materia de seguridad y salud en el trabajo.</t>
  </si>
  <si>
    <t>Implementar el 100 por ciento del plan de acción del  Sistema de Seguridad y Salud en el Trabajo</t>
  </si>
  <si>
    <t>Gestionar la implementación del Sistema de Seguridad y Salud en el trabajo en la SDIS</t>
  </si>
  <si>
    <t>* PROFESIONAL ESPECIALIZADO RESPONSABLE DEL ÁREA DE SGSST
* SUBDIRECTOR SGDTH</t>
  </si>
  <si>
    <t>Implementar el 100 por ciento del plan de acción de la política pública de gestión y desarrollo integral del Talento Humano en la SDIS</t>
  </si>
  <si>
    <t>Implementar procesos formativos institucionales</t>
  </si>
  <si>
    <t>* PROFESIONAL ESPECIALIZADO RESPONSABLE DEL ÁREA DE CAPACITACIÓN
* SUBDIRECTOR SGDTH</t>
  </si>
  <si>
    <t>Realizar actividades que promuevan el mejoramiento de las condiciones laborales y el fortaleicmiento de la cultura y el clima organizacional</t>
  </si>
  <si>
    <t>* PROFESIONAL ESPECIALIZADO RESPONSABLE DEL ÁREA DE BIENESTAR
* SUBDIRECTOR SGDTH</t>
  </si>
  <si>
    <t xml:space="preserve">Formular. implementar y hacer seguimiento al plan de acción de la política de gestión y desarrollo integral del talento humano de la SDIS </t>
  </si>
  <si>
    <t>* PROFESIONAL ESPECIALIZADO RESPONSABLE DE LA POLÍTICA DE TH
* SUBDIRECTOR SGDTH</t>
  </si>
  <si>
    <t>Construir Bogotá Región con gobierno abierto, transparente y ciudadanía consciente,</t>
  </si>
  <si>
    <t>Incrementar la efectividad de la gestión pública distrital y local,</t>
  </si>
  <si>
    <t>7733 - Fortalecimiento institucional para una gestión pública efectiva y transparente en la ciudad de Bogotá</t>
  </si>
  <si>
    <t>Fortalecer la capacidad institucional para dar respuesta a las demandas ciudadanas en cumplimiento de las políticas públicas de atención a la ciudadanía y transparencia en el marco de la misionalidad de la Secretaría Distrital de Integración Social</t>
  </si>
  <si>
    <t>Subsecretaria</t>
  </si>
  <si>
    <t>Julian Moreno Parra</t>
  </si>
  <si>
    <t>Aumentar el 43% la inspección y vigilancia en los servicios y programas prestados por la Secretaria Distrital de Integración Social que cuentan con estándares de calidad.</t>
  </si>
  <si>
    <t>Asistir técnicamente a las áreas para formulación de estándares y el  seguimiento a la implementación de estándares</t>
  </si>
  <si>
    <t>Cindy Arenas  Miryam Malambo</t>
  </si>
  <si>
    <t>Verificar condiciones de operación en instituciones oficiales y privadas que ofrecen servicios sociales</t>
  </si>
  <si>
    <t>Ana Mercedes Acosta</t>
  </si>
  <si>
    <t>Fortalecer el acceso a la información pública para la ciudadanía y los mecanismos de transparencia para los servidores públicos y contratistas</t>
  </si>
  <si>
    <t>Gestionar el 100% de las peticiones ciudadanas allegadas a través de los canales de interacción dispuestos por la SDIS</t>
  </si>
  <si>
    <t>Atención ciudadana que garantice respuestas oportunas. eficaces e integrales a las solicitudes ciudadanas.</t>
  </si>
  <si>
    <t>Erwin Gaeth Mera</t>
  </si>
  <si>
    <t>Atender los requerimientos de control político</t>
  </si>
  <si>
    <t>Leidy Tatiana Martinez Ochoa Valeria Janette Niño Blanco</t>
  </si>
  <si>
    <t>Implementar el 100% de las acciones del plan de acción de la Política Pública de Transparencia de la Secretaría Distrital de Integración Social</t>
  </si>
  <si>
    <t>Garantizar el soporte administrativo para la ejecución. la verificación y el control de los procesos de gestión</t>
  </si>
  <si>
    <t>Carlos Rueda_x000D_
Osman Tole</t>
  </si>
  <si>
    <t>Realizar acciones que aporten a la implementación de la ley de transparencia y acceso a la información y a la política pública de transparencia. integridad y no tolerancia con la corrupción</t>
  </si>
  <si>
    <t>Carolina Mojica_x000D_
Alirio Galvis Padilla</t>
  </si>
  <si>
    <t>Fortalecer la información que aporta la Secretaria como líder de las políticas públicas sociales a los grupos de interés.</t>
  </si>
  <si>
    <t>Realizar el análisis de la gestión al 100% de las políticas públicas que lidera la SDIS</t>
  </si>
  <si>
    <t>Fortalecer la articulación de las instancias internas y externas de acuerdo a las competencias de la subsecretaría</t>
  </si>
  <si>
    <t>Yolanda Suarez Suarez</t>
  </si>
  <si>
    <t>Verificar el avance de las políticas sociales. que lidera la Secretaria Distrital de Integración Social de acuerdo a la normatividad vigente</t>
  </si>
  <si>
    <t>Adriana Paola Rodríguez</t>
  </si>
  <si>
    <t>7565 - Suministro de espacios adecuados. inclusivos y seguros para el desarrollo social integral en Bogotá</t>
  </si>
  <si>
    <t xml:space="preserve">Construir infraestructura social que garantice una adecuada prestación de los servicios sociales </t>
  </si>
  <si>
    <t xml:space="preserve">Construir 3 centros día para la atención al adulto mayor que cumplan con la normatividad vigente </t>
  </si>
  <si>
    <t>Realizar proceso de contratación de 3 centros día (elaboración de estudios previos. anexo técnico. publicación de proceso. adjudicación y legalización del contrato de obra e interventoría)</t>
  </si>
  <si>
    <t>Sandra Bacca</t>
  </si>
  <si>
    <t>Completar la construcción de 6 jardines infantiles de acuerdo a la normatividad vigente para niñas y niños de 0 a 3 años</t>
  </si>
  <si>
    <t xml:space="preserve">Realizar seguimiento  al proceso de contratación de Obra de 6 jardines infantiles </t>
  </si>
  <si>
    <t>Optimización de la infraestructura social administrada por la Secretaria Distrital de Integración Social garantizando espacios adecuados y seguros para la prestación oportuna y pertinente de los programas sociales</t>
  </si>
  <si>
    <t>Reforzar y/o restituir 6 equipamientos administrados por la SDIS para la prestación de los servicios sociales.</t>
  </si>
  <si>
    <t>Realizar seguimiento y supervisión a contratos de obra e interventoría adjudicados</t>
  </si>
  <si>
    <t>Avanzar en el 100% de etapa de preconstrucción para el reforzamiento estructural y/o restitución de equipamientos administrados por la SDIS</t>
  </si>
  <si>
    <t>Realizar proceso de contratación para Estudios. Diseños y Licenciamientos para reforzar y/o restituir equipamientos administrados por la SDIS</t>
  </si>
  <si>
    <t>Realizar las intervenciones de mantenimiento a la infraestructura de la SDIS. en cumplimiento de la normatividad vigente</t>
  </si>
  <si>
    <t xml:space="preserve">Realizar mantenimiento al 60% de los equipamientos de SDIS. </t>
  </si>
  <si>
    <t>Gestionar los trámites correspondientes. para atender las disposiciones administrativos y legales que sean emitidas a la entidad.</t>
  </si>
  <si>
    <t>Realizar las gestiones correspondientes para garantizar las conexiones definitivas de servicios públicos en los equipamientos que se requieran</t>
  </si>
  <si>
    <t>Realizar proceso de contratación para contratos de reparaciones locativas (elaboración de estudios previos. anexo técnico. publicación de proceso. adjudicación y legalización de  contratos e interventoría. y su respectivo seguimiento)</t>
  </si>
  <si>
    <t>Realizar proceso de contratación para otros procesos para el mantenimiento de los equipamientos de la SDIS (elaboración de estudios previos. anexo técnico. publicación de proceso. adjudicación y legalización de contratos)</t>
  </si>
  <si>
    <t>31/08/2020</t>
  </si>
  <si>
    <t>Apoyar la gestion social integral</t>
  </si>
  <si>
    <t>Realizar las gestion correspondientes para apoyar el mantenimiento de los equipamientos de la sdis</t>
  </si>
  <si>
    <t>Gestionar la consecución y contratación de infraestructura adecuada para la prestación de los servicios sociales. en cumplimiento de la misionalidad de la SDIS</t>
  </si>
  <si>
    <t xml:space="preserve">Atender el 100% de solicitudes de viabilidades de equipamientos para garantizar infraestructura en condiciones adecuadas y seguras. </t>
  </si>
  <si>
    <t>Realizar viabilización de inmuebles para garantizar la prestación de los servicios sociales de manera transitoria</t>
  </si>
  <si>
    <t>Realizar las acciones necesarias a los equipamientos sociales que permitan gestionar el saneamiento jurídico y urbanístico.</t>
  </si>
  <si>
    <t>Realizar a 10  predios administrados por la SDIS.  el saneamiento jurídico y urbanístico.</t>
  </si>
  <si>
    <t>Realizar convenios interinstitucionales para el saneamiento urbanístico y jurídico. y avalúos comerciales (renta y compra)</t>
  </si>
  <si>
    <t>Avanzar en el 100% en la etapa de Preconstrucción para Centros de Protección para población Vulnerable</t>
  </si>
  <si>
    <t>Obetener permisos. aprobaciones licencias y/o urbanismo para Centros de Protección</t>
  </si>
  <si>
    <t>Posicionar al Gobierno Abierto de Bogotá-GABO como una nueva forma de gobernanza que reduce el riesgo de corrupción e incrementa el control ciudadano del gobierno</t>
  </si>
  <si>
    <t>Gobierno Abierto</t>
  </si>
  <si>
    <t>7741 - Fortalecimiento de la gestión de la información y el conocimiento con enfoque participativo y territorial</t>
  </si>
  <si>
    <t>Fortalecer la capacidad Institucional para la gestión oportuna de la información y el conocimiento, que permita la toma de decisiones para una intervención pública acertada, que promueva la participación de la ciudadanía</t>
  </si>
  <si>
    <t>Subdirección de Diseño, Evalución y Sistematización - Subdirección de Investigación e Información - Oficina Asesora de Comunicaciones</t>
  </si>
  <si>
    <t xml:space="preserve">Ivette Catalina Martinez Martinez </t>
  </si>
  <si>
    <t>Actualizar y mantener la infraestructura tecnologica y sistemas de informacion de la Secretaría. con el fin de atender adecuadamente las necesidades identificadas y contar con información pertinente para la toma de decisiones</t>
  </si>
  <si>
    <t>Modernizar y mantener el 100% de la Infraestructura tecnológica de la Entidad para garantizar la operación de la Secretaría</t>
  </si>
  <si>
    <t>Realizar la modernización. mantenimiento y soporte de la infraestructura técnologica y de seguridad de la información de la Entidad</t>
  </si>
  <si>
    <t>Katheryn Gonzalez /Mayra Ruiz
Subdirección De Investigación E Información</t>
  </si>
  <si>
    <t>Desarrollar las acciones técnicas y administrativas necesarias para apoyar la implementación. mantenimiento y soporte de la infraestructura tecnológica y de seguridad de la información. así como la gestión de proyectos de tecnologías de la información de la Secretaría.</t>
  </si>
  <si>
    <t>Actualizar y mantener el 100% de los sistemas de información de la entidad para contar con información accesible. confiable y oportuna</t>
  </si>
  <si>
    <t>Desarrollar las acciones técnicas y administrativas necesarias para apoyar el desarrollo evolutivo. implementación. mantenimiento y soporte de los sistemas de información y los servicios tecnológicos de la Secretaría</t>
  </si>
  <si>
    <t xml:space="preserve">Diseñar e implementar soluciones tecnologicas que faciliten la participacion ciudadana en la gestion y oferta de servicios sociales de la SDIS </t>
  </si>
  <si>
    <t>Realizar el diseño. desarrollo. implementación. mantenimiento y soporte de los sistemas de información de la Entidad</t>
  </si>
  <si>
    <t>Emplear la información técnica disponible fortaleciendo el enfoque poblacional. diferencial. género y territorial para la planeación. toma de decisiones e intervención pública en los territorios realizada por la Entidad.</t>
  </si>
  <si>
    <t>Construir 1 estrategia de gestión del conocimiento y la información</t>
  </si>
  <si>
    <t>Desarrollar y promover producción del conocimiento acorde con los servicios sociales que presta la entidad</t>
  </si>
  <si>
    <t>Ana Maria/Equipo de Investigación y Julian Madríd/Lider del equipo de procesamiento</t>
  </si>
  <si>
    <t>Formular e implementar 1 estrategia de focalización en el marco de la Estrategia Territorial Integral Social - ETIS.</t>
  </si>
  <si>
    <t xml:space="preserve">Formular e Implementar 1 estrategia de focalización con enfoques diferencial. de género y territorial </t>
  </si>
  <si>
    <t xml:space="preserve">Ana Maria/Equipo de Investigación </t>
  </si>
  <si>
    <t>Asesorar técnicamente al 100% de las áreas  en la formulación y seguimiento de las políticas públicas. planes. programas. proyectos y gasto público</t>
  </si>
  <si>
    <t>Lideres del equió de Costos. Pesupuesto y Seguimiento a Proyecto de inversión.</t>
  </si>
  <si>
    <t>Asistir. asesorar y acompañar técnicamente a las áreas en la formulación  y seguimiento de políticas publicas. planes. programas y proyectos de inversión.</t>
  </si>
  <si>
    <t>Referente de Planeación de la Dirección y Referente de Políticas Públicas de la Dirección.</t>
  </si>
  <si>
    <t>Realizar las actividades administrativas para la gestión de la información y el conocimiento</t>
  </si>
  <si>
    <t>Fortalecer el sistema de gestión a traves del diseño e implementación de controles para el cumplimiento de la misionalidad y objetivos estratégicos de la entidad</t>
  </si>
  <si>
    <t>Cumplir el 100% del programa implementación y sostenibilidad del sistema de gestión de la Secretaría Distrital de Integración Social.</t>
  </si>
  <si>
    <t>Asistir. asesorar y acompañar técnicamente a las áreas en la implementación. mantenimiento y mejora de las politicas del gestión y desempeño y del componente ambiental en el marco del Módelo Integrado de Planeación y Gestión.</t>
  </si>
  <si>
    <t>Lider Equipo Sistema de Gestión de la Subdirección de Diseño. Evaluación y Sistematización</t>
  </si>
  <si>
    <t>Formular o actualizar 9 estándares de calidad de los servicios sociales de la Entidad</t>
  </si>
  <si>
    <t>Realizar acompañamiento metodológico y técnico para la formulación de estándares de  calidad de los servicios sociales</t>
  </si>
  <si>
    <t>Fabio Nelson Choconta Condiza/Estandares de calidad</t>
  </si>
  <si>
    <t xml:space="preserve">Posicionar en la ciudadanía. influenciadores y generadores de opinión. la gestión realizada y acciones asociadas a políticas públicas que lidera la Secretaría de Integración Social para fortalecer la imagen institucional. </t>
  </si>
  <si>
    <t>Implementar el 100% de la política de comunicacion institucional</t>
  </si>
  <si>
    <t>Formular. implementar y realizar seguimiento a la Política de Comunicaciones</t>
  </si>
  <si>
    <t>Jenny Moreno (contacto)/Jefe Oficina Asesora de Comunicaicones</t>
  </si>
  <si>
    <t>Divulgar la información institucional de acuerdo al plan de comunicaciones</t>
  </si>
  <si>
    <t>Jenny Moreno (contacto) / Jefe Oficina Asesora de Comunicaicones</t>
  </si>
  <si>
    <t>7749 - Implementar una estrategia de territorios cuidadores en Bogotá</t>
  </si>
  <si>
    <t>Implementar una estrategia de territorios cuidadores que reconozca y fortalezca las acciones de cuidado en el marco de las situciones de emergencias sociales, sanitarias, naturales, antrópicas y de vulnerabilidad inminente, en los territorios de Bogotá</t>
  </si>
  <si>
    <t>Subdirección para la Identificación, Caracterización e Integación</t>
  </si>
  <si>
    <t>Miguel Angel Barriga</t>
  </si>
  <si>
    <t>Diseñar la estrategia de territorios cuidadores que oriente las respuestas a situaciones de mergencia social. sanitaria. natural. antropica y vulnerabiilidad inminente</t>
  </si>
  <si>
    <t xml:space="preserve">Diseñar 1 estrategia de territorios cuidadores  </t>
  </si>
  <si>
    <t xml:space="preserve">Construcción de la estrategia de territorios cuidadores </t>
  </si>
  <si>
    <t>Sandra Alvarado</t>
  </si>
  <si>
    <t>Identificar y caracterizar la demanda de servicios de cuidado directo e indirecto en los territorios. en especial aquellos que respondan a las necesidades de los hogares en condición de pobreza. vulnerabilidad y exclusión social.</t>
  </si>
  <si>
    <t>Caracterizar 412 territorios de Bogotá  de acuerdo a   las necesidades de las familias  en condición de pobreza. vulnerabilidad y exclusión social</t>
  </si>
  <si>
    <t>Formulación metodologica de las lecturas sociales mediante dialogos territoriales que orienten las respuestas a situaciones de emergencia social. natural. antropica y de vulnerabilidad inminente en los territorios de cuidado</t>
  </si>
  <si>
    <t xml:space="preserve">Katherine Alvarez </t>
  </si>
  <si>
    <t>Identificación de territorios para el fortalecimiento de redes comunitarias de cuidado y gestión del riesgo</t>
  </si>
  <si>
    <t>Juan Carlos Diaz</t>
  </si>
  <si>
    <t>Adecuar los servicios sociales de la Sub ICI para la prestación de acuerdo a las realidades por la emergencia social. natural. antrópica y de vulnerabilidad inminente.</t>
  </si>
  <si>
    <t>Atender a 106680 personas.  de acuerdo a sus realidades  por servicios en  emergencia social. natural. antrópica. sanitaria y de vulnerabilidad inminente.</t>
  </si>
  <si>
    <t>Diseñar servicios innovadores que contribuyan a la atención de las necesidades vitales de los hogares afectados por la emergencia social. natural. antropica y de vulnerabilidad inminente</t>
  </si>
  <si>
    <t xml:space="preserve">Juan Carlos Diaz / Katherine Alvarez </t>
  </si>
  <si>
    <t>Realización seguimiento y evaluación a la prestación de los servicios sociales en situaciones de emergencias</t>
  </si>
  <si>
    <t>7771 - Fortalecimiento de las oportunidades de  inclusión de las personas con discapacidad y sus familias. cuidadores-as en Bogotá</t>
  </si>
  <si>
    <t xml:space="preserve">Fortalecer las oportunidades de inclusión en los diferentes entornos para el desarrollo de las capacidades y habilidades de las personas con discapacidad, sus familias y sus cuidadores-as en la ciudad de Bogotá DC, mediante respuestas integrales y de articulación transectorial teniendo en cuenta el contexto social 
</t>
  </si>
  <si>
    <t>Nathalie Ariza</t>
  </si>
  <si>
    <t>Fortalecer la oferta institucional para la atención de cuidadores y cuidadoras de personas con discapacidad.</t>
  </si>
  <si>
    <t xml:space="preserve">Atender 10.000 cuidadores-as en la estrategia territorial. para cuidadores y cuidadoras de personas con discapacidad. que contribuya al reconocimiento socioeconómico y redistribución de roles en el marco del Sistema Distrital de Cuidado
</t>
  </si>
  <si>
    <t>Diseñar e implementar una estrategia con enfoque  territorial (móvil). diferencial y de género. para cuidadores y cuidadoras de personas con discapacidad</t>
  </si>
  <si>
    <t>Adriana Sánchez</t>
  </si>
  <si>
    <t>Entregar transferencias condicionadas a cuidadores-as de personas con discapacidad en procesos articulados de formación y cualificación según condiciones técnicas definidos por la entidad.</t>
  </si>
  <si>
    <t>Desarrollar acciones que fomenten los procesos de independencia y autonomía de las personas con discapacidad.</t>
  </si>
  <si>
    <t>Aumentar la cobertura para la atención integral de las personas con discapacidad. sus familias y cuidadores-as para favorecer el desarrollo
de sus habilidades y capacidades; en el marco de la misionalidad de la entidad.</t>
  </si>
  <si>
    <t xml:space="preserve">Atender 4.275 personas con discapacidad. sus familias y cuidadores-as en los servicios sociales a cargo del proyecto. a través de procesos de articulación transectorial
</t>
  </si>
  <si>
    <t>Brindar atención integral a las personas con discapacidad. familias. cuidadores- as mediante la implementación de los ajustes razonables. con el propósito de garantizar los derechos de la población.</t>
  </si>
  <si>
    <t>Equipo servicios sociales</t>
  </si>
  <si>
    <t>Adelantar el registro de cuidadoras y cuidadores de personas con discapacidad de Bogotá.</t>
  </si>
  <si>
    <t xml:space="preserve">Promover  acciones  transectorial y concertadas con diferentes sectores públicos y privados. que  le pemita a las personas con discapacidad. familias. y cuidadores-as el goce pleno de sus derechos. con el proposito  de alzanzar una optima  equiparación de oportunidades en todos los entornos  donde se desarrolla. conviven y participan.
</t>
  </si>
  <si>
    <t>Propiciar acciones para el fortalecimiento de los procesos de inclusión de personas con discapacidad. sus familias y cuidadores-as en entorno productivo y educativo. en el marco de la misionalidad de la entidad.</t>
  </si>
  <si>
    <t xml:space="preserve">Incrementar a 2.561 personas con discapacidad. sus familias y cuidadores-as en procesos de inclusión en los entornos educativo y productivo con enfoque territorial y diferencial. en el marco de una articulación transectorial
</t>
  </si>
  <si>
    <t xml:space="preserve">Identificar los entornos de inclusión educativos y productivos en el territorio y caracterizar a  la población con discapacidad. sus  familias. cuidadores - as para acceder a estos.
</t>
  </si>
  <si>
    <t>Luis Lesmes</t>
  </si>
  <si>
    <t>Desarrollar acciones de articulación transectorial  en el marco de la misionalidad de la entidad. para la generación de oportunidades de inclusión  educativa y productiva de la población con discapacidad. sus  familias. cuidadores - as.</t>
  </si>
  <si>
    <t xml:space="preserve">Implementar acciones para el desarrollo y seguimiento de los procesos de inclusión en los entornos educativos y productivos de las personas con discapacidad. sus familias y cuidadores-as.
</t>
  </si>
  <si>
    <t xml:space="preserve">Contribuir en una (1) Política Pública de Discapacidad en el Distrito Capital. en su refomulación e implementación mediante el desarrollo de acciones interseccionales con otras políticas públicas para favorecer la inclusión de las personas con discapacidad. sus cuidadoras y cuidadores.
</t>
  </si>
  <si>
    <t xml:space="preserve">Diseñar y desarrollar acciones que favorezcan la reformulación e implementación de la Política Pública de Discapacidad para el Distrito Capital y su  interseccionalidad con otras políticas públicas de Bogotá. </t>
  </si>
  <si>
    <t>Jenny Tibocha</t>
  </si>
  <si>
    <t xml:space="preserve">Brindar a 3.200 personas con discapacidad. sus familias y cuidadores-as apoyo en el desarrollo de sus competencias orientadas a la inclusión social. en el marco de una articulación transectorial
</t>
  </si>
  <si>
    <t xml:space="preserve">Desarrollar acciones de articulación transectorial para el fortalecimiento de procesos de formación.
</t>
  </si>
  <si>
    <t>Claudia Soler</t>
  </si>
  <si>
    <t xml:space="preserve">Promover  acciones para el desarrollo  de competencias orientadas a la inclusión social y productiva de las personas con discapacidad. cuidadores-as
</t>
  </si>
  <si>
    <t>Hacer un nuevo contrato social con igualdad de oportunidades para la inclusión social, productiva y política.</t>
  </si>
  <si>
    <t xml:space="preserve">Disminuir el porcentaje de jóvenes que ni estudian ni trabajan con énfasis en jóvenes de bajos ingresos y vulnerables. </t>
  </si>
  <si>
    <t>Gestión pública efectiva, abierta y transparente Oportunidades de educación, salud y cultura para mujeres, jóvenes, niños, niñas y adolescentes</t>
  </si>
  <si>
    <t>Jóvenes con capacidades: Proyecto de vida para la ciudadanía, la innovación y el trabajo del siglo XXI</t>
  </si>
  <si>
    <t>7740 - Generación “Jóvenes con derechos” en Bogotá.</t>
  </si>
  <si>
    <t>Ampliar las oportunidades de inclusión social, con especial atención en los y las jóvenes que se encuentran en riesgo social, vulnerabilidad y pobreza manifiesta.</t>
  </si>
  <si>
    <t>Sergio David Fernandez Granados</t>
  </si>
  <si>
    <t>Promover espacios de convivencia. participación y reconocimiento de los derechos e identidades juveniles.</t>
  </si>
  <si>
    <t>Coordinar la implementación en el distrito de  la Política Pública de Juventud y el funcionamiento del Sistema Distrital de Juventud</t>
  </si>
  <si>
    <t>Articular el funcionamiento de las instancias de participación y coordinación interinstitucional para la implementación de la Política Pública de Juventud.</t>
  </si>
  <si>
    <t>Jorge Manrique</t>
  </si>
  <si>
    <t>########</t>
  </si>
  <si>
    <t>Divulgar y socializar la Política Pública de Juventud</t>
  </si>
  <si>
    <t>Inti Mesias</t>
  </si>
  <si>
    <t>Implementar la Ruta de Atenciones Integrales juveniles</t>
  </si>
  <si>
    <t>Carolina Rodriguez</t>
  </si>
  <si>
    <t>Realizar seguimiento a la implementación de los productos del plan de acción de la política pública de juventud a cargo de SDIS.</t>
  </si>
  <si>
    <t>Diego Ariza</t>
  </si>
  <si>
    <t>Diseñar e implementar  estrategia de comunicación y difusión de los servicios sociales dirigidos a la población joven.</t>
  </si>
  <si>
    <t>Adelantar las actividades para la realización de (1) programa de televisión para el reconocimiento y difusión de las identidades juveniles y el ser joven.</t>
  </si>
  <si>
    <t>Catalina Nava</t>
  </si>
  <si>
    <t>Desarrollar e implementar módulos adicionales de la plataforma virtual para la difusión y ampliación de oportunidades dirigidas a jóvenes</t>
  </si>
  <si>
    <t xml:space="preserve">Desarrollar programas radiales juveniles dirigidos al reconocimiento de las identidades juveniles y el ser joven. </t>
  </si>
  <si>
    <t>Formular e implementar un componente territorial y virtual en la estrategia de comunicación y difusión de los servicios sociales dirigidos a la población joven.</t>
  </si>
  <si>
    <t>Generar oportunidades de inclusión de los jóvenes en las dinámicas económicas y educativas de la ciudad</t>
  </si>
  <si>
    <t>Entregar a 5.900 jóvenes transferencias monetarias condicionadas en el marco de la estrategia de oportunidades juveniles.</t>
  </si>
  <si>
    <t xml:space="preserve">Diseñar una estrategia de funcionamiento. identificación y caracterización de beneficiarios con enfoque de genero diferencial y territorial.    </t>
  </si>
  <si>
    <t>Carolina Suarez</t>
  </si>
  <si>
    <t>Implementación de la estrategia de oportunidades juveniles por medio de la entrega de  transferencias monetarias condicionadas.</t>
  </si>
  <si>
    <t>Seguimiento a la implementación de la estrategia de oportunidades juveniles.</t>
  </si>
  <si>
    <t>Ampliar la cobertura de los servicios sociales dirigidos a la población juvenil</t>
  </si>
  <si>
    <t>Incrementar el número de jóvenes atendidos con estrategias móviles. canales virtuales y servicios sociales con especial énfasis en jóvenes NiNis y vulnerables. acordes a las necesidades de la población. teniendo en cuenta los impactos de la emergencia social y sanitaria sobre esta población.</t>
  </si>
  <si>
    <t>Atender al 100% de los jóvenes a través de estrategias alternativas</t>
  </si>
  <si>
    <t>Implementar estrategias de empleo e inclusión productiva.</t>
  </si>
  <si>
    <t>Jose Tarazona</t>
  </si>
  <si>
    <t>Promover la difusión. busqueda activa. identificacion y preregistro de jóvenes para el acceso al programa "Jóvenes en Acción".</t>
  </si>
  <si>
    <t>Tener cobertura territorial en el Distrito a través de Casas de Juventud. Semanas de Juventud. estrategias móviles y equipos territoriales. tanto en las áreas urbanas como rurales.</t>
  </si>
  <si>
    <t>Atender a jóvenes y adolescentes con sanciones no privativas de la libertad que requieren el apoyo para el restablecimiento de sus derechos a través de centros forjar.</t>
  </si>
  <si>
    <t>Atender con enfoque pedagógico. restaurativo y protector a  jóvenes vinculados al SRPA. en los centros forjar bajo la sanción de asistencia vigilada y servicio a la comunidad.</t>
  </si>
  <si>
    <t>Julia Garcia</t>
  </si>
  <si>
    <t>Integrar los jóvenes vinculados al SRPA con medidas no privativas de la libertad a los servicios sociales de Subdirección para la Juventud.</t>
  </si>
  <si>
    <t>Prevención y atención de maternidad temprana</t>
  </si>
  <si>
    <t>7753 - Prevención de la Maternidad y la Paternidad Temprana en Bogotá</t>
  </si>
  <si>
    <t>Disminuir la maternidad y Paternidad temprana y el embarazo infantil en la ciudad.</t>
  </si>
  <si>
    <t>Sergio Fernandez</t>
  </si>
  <si>
    <t>Promover el ejercicio de los derechos sexuales y derechos reproductivos</t>
  </si>
  <si>
    <t>Formar e Informar a 70.000 niñas. niños. adolescentes. jóvenes y sus familias en derechos sexuales y derechos reproductivos con enfoque diferencial y de género</t>
  </si>
  <si>
    <t>Definir estrategias de formación e información enfocadas en la promoción de derechos sexuales y derechos reproductivos para la PMPT. el embarazo en niñas menores de 14 años y la violencia sexual impactando a  niñas. niños. adolescentes y  jóvenes de la ciudad.</t>
  </si>
  <si>
    <t>Ana Manrique</t>
  </si>
  <si>
    <t>Implementar estrategias de formación e información  enfocadas en la promoción de derechos sexuales y derechos reproductivos para la PMPT. el embarazo en niñas menores de 14 años y la violencia sexual impactando a  niñas. niños. adolescentes y  jóvenes de la ciudad.</t>
  </si>
  <si>
    <t>Facilitar el acceso a oportunidades a niñas. niños. adolescentes y jóvenes</t>
  </si>
  <si>
    <t xml:space="preserve"> Fortalecer las capacidades de 10.000 agentes de cambio social. servidores públicos y contratistas de entidades públicas con enfoque diferencial y de género a través de la implementación de estrategias.</t>
  </si>
  <si>
    <t xml:space="preserve">Definir e Implementar acciones y estrategias para fortalecer las capacidades de agentes de cambio social para contribuir a la PMPT. los embarazos en niñas menores de 14 años y la violencia sexual contra niñas. niños. adolescentes y jóvenes. </t>
  </si>
  <si>
    <t>Carolina Rincón</t>
  </si>
  <si>
    <t>Sensibilizar y/o informar servidores públicos y contratistas en derechos sexuales y derechos reproductivos  para la PMPT. el embarazo en niñas menores de 14 años y la violencia sexual contra niñas. niños. adolescentes y jóvenes.</t>
  </si>
  <si>
    <t xml:space="preserve">Implementar un plan de acción intra e interinstitucional para la promoción de los derechos sexuales y derechos reproductivos de niñas. niños. adolescentes y jóvenes </t>
  </si>
  <si>
    <t>Diseñar acciones de articulación y alianzas para la promoción de los derechos sexuales y los derechos reproductivos de niñas. niños. adolescentes y jóvenes.</t>
  </si>
  <si>
    <t>Sandra Hernández</t>
  </si>
  <si>
    <t>Implementar acciones de articulación y alianzas para la promoción de los derechos sexuales y los derechos reproductivos de niñas. niños. adolescentes y jóvenes.</t>
  </si>
  <si>
    <t xml:space="preserve">Prevenir la violencia sexual de niñas. adolescentes y jóvenes </t>
  </si>
  <si>
    <t xml:space="preserve">Desarrollar una estrategia de comunicación para la prevención de la maternidad y la paternidad temprana.  embarazo en niñas menores de 14 años y la violencia sexual contra niñas. niños. adolescentes y jóvenes </t>
  </si>
  <si>
    <t>Diseñar estrategias comunicativas para prevención de la maternidad y la paternidad temprana y el embarazo en niñas menores de 14 años.</t>
  </si>
  <si>
    <t>John Parra</t>
  </si>
  <si>
    <t>Implementar estrategias comunicativas para prevención de la maternidad y la paternidad temprana y el embarazo en niñas menores de 14 años.</t>
  </si>
  <si>
    <t>Construir Bogotá Región con gobierno abierto, transparente y ciudadanía consciente.</t>
  </si>
  <si>
    <t>Incrementar la efectividad de la gestión pública distrital y local.</t>
  </si>
  <si>
    <t xml:space="preserve">Movilidad social integral </t>
  </si>
  <si>
    <t>7735 - Fortalecimiento de los procesos territoriales y la construcción de respuestas integradoras e innovadoras en los territorios de la Bogotá – Región</t>
  </si>
  <si>
    <t>Fortalecer la gestión local, institucional y comunitaria para brindar respuestas integradoras en los territorios, involucrando la participación incidente de redes y organizaciones sociales, e innovando en las interacciones de la Bogotá - Región.</t>
  </si>
  <si>
    <t>Diseñar e implementar  la estrategia territorial integral social ETIS para la gestión del territorio con el  involucramiento de actores institucionales. sociales. poblacionales. sectores sociales y comunitarios.</t>
  </si>
  <si>
    <t>Diseñar e implementar Una (1) estratégia territorial integral social -ETIS - . para la gestión del territorio con el  involucramiento de sus actores institucionales. sociales y comunitarios</t>
  </si>
  <si>
    <t xml:space="preserve">Aumento de la participación incidente y mayor confianza de la ciudadania en la gestion publica </t>
  </si>
  <si>
    <t>Jorge Alberto Londoño Lugo</t>
  </si>
  <si>
    <t>Respuestas articuladas y  complementarias de los actores institucionales a las necesidades del territorio.</t>
  </si>
  <si>
    <t>Fortalecer procesos sociales territoriales en las comunidades. en sus capacidades organizativas. técnicas y materiales para el agenciamiento social. su participación. interlocución. interacción e incidencia en los asuntos locales.</t>
  </si>
  <si>
    <t>Fortalecer  técnica y/o financieramente 100 procesos territoriales y organizaciones sociales.</t>
  </si>
  <si>
    <t>Desarrollar un proceso de comunicación dialogante y cercano que facilite incorporar las recomendaciones de la sociedad civil y las organizaciones en la toma de decisiones del gobierno distrital.</t>
  </si>
  <si>
    <t>Fortalecer los procesos territoriales en su sostenibilidad programática. comunitaria y financiera.</t>
  </si>
  <si>
    <t>Generar agendas que articulen las organizaciones sociales para aumentar la participación incidente y el agenciamiento de la política pública.</t>
  </si>
  <si>
    <t>Promover acciones transectoriales de innovación social como respuestas integradoras a las necesidades emergentes de los territorios de Bogotá y de ésta con la Región Central.</t>
  </si>
  <si>
    <t>Diseñar e implementar Una (1) estratégia de innovación social.</t>
  </si>
  <si>
    <t>Construcción de una estrategia de innovación social que facilite las acciones transectoriales en la Bogotá - Región.</t>
  </si>
  <si>
    <t>Establecer alianzas estratégicas y procesos de comunicación efectiva en problemáticas sociales comunes para la Bogotá - Región.</t>
  </si>
  <si>
    <t>Generar mejores condiciones para el acceso al desarrollo de capacidades institucionales. individuales y colectivas y la generación de oportunidades. que respondan a las realidades poblacionales y territoriales de la Bogotá Región.</t>
  </si>
  <si>
    <t>Realizar 280.000 atenciones a personas por medio del servicio social Centros de Desarrollo de Comunitario.</t>
  </si>
  <si>
    <t>Generar oferta. desarrollo de capacidades y respuestas integrales desde los CDC. la institucionalidad y las alianzas estratégicas. pertinentes a las demandas de la Bogotá Región.</t>
  </si>
  <si>
    <t>Asistir 20 Alcaldías Locales en los procesos de formulación. implementación y seguimiento de los proyectos de inversión - Fondos de Desarrollo Local-</t>
  </si>
  <si>
    <t>Prestar asesoría técnica en las líneas de inversión social a los FDL para generar respuestas integrales y generación de oportunidades. pertinentes a las necesidades e intereses de los territorios más vulnerables de la ciudad.</t>
  </si>
  <si>
    <t>Reducir la pobreza monetaria, multidimensional y la femenización de la pobreza</t>
  </si>
  <si>
    <t>Mejores ingresos de los hogares y combatir la feminización de la pobreza</t>
  </si>
  <si>
    <t>Movilidad Social Integral</t>
  </si>
  <si>
    <t>7768 - Implementación de una estrategia de acompañamiento  a  hogares  con mayor pobreza evidente y oculta  de Bogotá</t>
  </si>
  <si>
    <t>Implementar una estrategia de acompañamiento a hogares con pobreza histórica y emergente a partir de la pandemia del COVID19, acentuada en  territorios de la ciudad con segregación socio espacial,  para mejorar la calidad de vida, el acceso a oportunidades y el desarrollo de proyectos de vida de personas, hogares y comunidades.</t>
  </si>
  <si>
    <t>Identificar los territorios de mayor pobreza y vulnerabilidad social a partir del reconocimiento de  las dinámicas que fomentan la segregación socio espacial en Bogotá. para que los servicios sociales de la SDIS lleguen a dichos territorios</t>
  </si>
  <si>
    <t xml:space="preserve">Implementar una (1) estrategia territorial para el desarrollo de procesos de prevención y atención a la población en riesgo de habitar en calle. </t>
  </si>
  <si>
    <t>Reconocimiento  de las dinámicas de los territorios  con pobrezas.  segregación socio espacial y análisis de  la pertenencia de la oferta de la SDIS</t>
  </si>
  <si>
    <t>Promover la movilidad social a través de la garantía de derechos. desarrollo de capacidades y generación de oportunidades</t>
  </si>
  <si>
    <t>Apoyar la reactivación económica de 4000 personas adultas y sus familias con pobreza oculta. vulenerabilidad. fragilidad social o afectados por emergencia sanitaria. identificadas  en la estrategia</t>
  </si>
  <si>
    <t>Apoyo a la reactivación económica de personas adultas y sus familias en condiciones de pobreza</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</si>
  <si>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</si>
  <si>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</si>
  <si>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 xml:space="preserve">Seguridad, convivencia y justicia </t>
  </si>
  <si>
    <t>Plataforma institucional para la seguridad y justicia</t>
  </si>
  <si>
    <t>7564 - Mejoramiento de la capacidad de respuesta institucional de las Comisarías de Familia en Bogotá</t>
  </si>
  <si>
    <t>Mejorar la capacidad de respuesta de las Comisarías de Familia para el acceso a la justicia y la protección de derechos de las víctimas de violencia intrafamiliar</t>
  </si>
  <si>
    <t>Gestionar la reestructuración organizativa. la arquitectura institucional y la infraestructura física de las Comisarías de Familia. para responder efectivamente a sus competencias</t>
  </si>
  <si>
    <t>Implementar un plan de acción para el fortalecimiento de las Comisarias de Familia en la atención integral para el acceso a la justicia y la garantía de derechos frente a la violencia intrafamiliar</t>
  </si>
  <si>
    <t>Formular un plan de acción para el fortalecimiento de las Comisarias de Familia en la atención integral para el acceso a la justicia y la garantía de derechos frente a la violencia intrafamiliar</t>
  </si>
  <si>
    <t>Luz Myriam Rincón</t>
  </si>
  <si>
    <t>Implementar el plan de acción para el fortalecimiento de las Comisarias de Familia en la atención integral para el acceso a la justicia y la garantía de derechos frente a la violencia intrafamiliar</t>
  </si>
  <si>
    <t>Monitorear la implementación del plan de acción para el fortalecimiento de las Comisarias de Familia en la atención integral para el acceso a la justicia y la garantía de derechos frente a la violencia intrafamiliar</t>
  </si>
  <si>
    <t>Promover procesos de coordinación y articulación intrainstitucional. orientados a la mejor prestación del servicio de acceso a la justicia y articulación interinstitucional e intersectorial. para el cumplimiento de las órdenes adoptadas dentro de las acciones de protección en favor de las víctimas de violencia intrafamiliar</t>
  </si>
  <si>
    <t>Atender oportunamente el 100% de las víctimas de violencia intrafamiliar</t>
  </si>
  <si>
    <t>Apoyar a la gestión integral de la Subdirección para la Familia.</t>
  </si>
  <si>
    <t>Atender las solicitudes de servicio que se presenten ante las Comisarías de Familia</t>
  </si>
  <si>
    <t>Acompañar la elaboración e implementación de un programa de prevención y atención en salud mental para servidores públicos de las Comisarias de Familia.</t>
  </si>
  <si>
    <t>Reducir la pobreza monetaria, multidimensional y la feminización de la pobreza.</t>
  </si>
  <si>
    <t>Oportunidades de educación, salud y cultura para mujeres, jóvenes, niños, niñas y adolescentes</t>
  </si>
  <si>
    <t>7757 - Implementación de  estrategias y servicios integrales para el abordaje del fenómeno de habitabilidad en calle en Bogotá</t>
  </si>
  <si>
    <t>Mitigar los conflictos sociales asociados al fenómeno de habitabilidad en calle, mejorando la calidad de vida de las personas habitantes de calle o en riesgo de estarlo</t>
  </si>
  <si>
    <t>Daniel Andres Mora Avila</t>
  </si>
  <si>
    <t>Aumentar las oportunidades para las y los ciudadanas y ciudadanos en riesgo de la habitabilidad en calle que incidan en su decisión de habitar en la calle.</t>
  </si>
  <si>
    <t xml:space="preserve">Implementar una estrategia territorial para la  prevención y atención del riesgo de habitar la calle que incluya acciones afirmativas y pedagógicas vinculando a la ciudadanía en general.  </t>
  </si>
  <si>
    <t>FABIAN RICO</t>
  </si>
  <si>
    <t>Desarrollar estrategias que aporten al mejoramiento de la convivencia ciudadana entre los actores involucrados en el fenómeno de habitabilidad en calle.</t>
  </si>
  <si>
    <t xml:space="preserve">Implementar una (1) estrategia de abordaje comunitaria del fenómeno de habitabilidad en calle dirigida al mejoramiento de la convivencia ciudadana </t>
  </si>
  <si>
    <t xml:space="preserve">Implementar una estrategia de abordaje comunitaria del fenómeno de habitabilidad en calle que incentive los diálogos comunitarios y veedurias ciudadanas para el fortalecimiento de redes y la transformación de imaginarios orientados hacia el mejoramiento de la convivencia ciudadana. </t>
  </si>
  <si>
    <t>Atender de manera integral con enfoque diferencial. territorial y de género a los y las ciudadanos  en riesgo y habitantes de calle para la garantia de sus derechos</t>
  </si>
  <si>
    <t>Realizar 17.000 atenciones  a ciudadanos y ciudadanas habitantes de calle a través de la estrategia móvil de abordaje en calle</t>
  </si>
  <si>
    <t>Desarrollar una estrategia móvil de abordaje en calle que acerque la atención integral a las y los ciudadanas y ciudadanos habitantes de calle en todas las localidades de la ciudad para la mitigación de riesgos y reducción de daños asociados al fenómeno.</t>
  </si>
  <si>
    <t>PAULA PACHÓN</t>
  </si>
  <si>
    <t>Ampliar la oferta de servicios y estrategias para la atención de las y los ciudadanas y ciudadanos en riesgo y habitantes de calle con enfoque de genero. diferencial y territorial</t>
  </si>
  <si>
    <t>Atender 9795 ciudadanas y ciudadanos en riesgo y habitantes de calle mediante la mitigación de riesgos y daños asociados al fenómeno de habitabilidad en calle.</t>
  </si>
  <si>
    <t>Atender de manera integral en servicios institucionales a las y los ciudadanas y ciudadanos en riesgo y habitantes de calle para la mitigación de riesgos y reducción de daños asociados al fenómeno.</t>
  </si>
  <si>
    <t>VANESA ALZATE</t>
  </si>
  <si>
    <t>Contribuir a la implementación de las acciones incorporadas en los instrumentos de la Política Pública Distrital para la Habitabilidad en Calle</t>
  </si>
  <si>
    <t>Desarrollar un (1) estrategia de seguimiento y monitoreo de las acciones que contribuyen con la implementación y articulación de la Política Pública Distrital para la Habitabilidad en Calle.</t>
  </si>
  <si>
    <t>Desarrollar una estrategia de  seguimiento y monitoreo a partir de los instrumentos construidos de  la Política Pública Distrital para la Habitabilidad en calle que contribuya con la implementación y articulación de la misma.</t>
  </si>
  <si>
    <t>CLAUDIA MOJICA</t>
  </si>
  <si>
    <t xml:space="preserve">7730 - Servicio de atención a la población proveniente de flujos migratorios mixtos en Bogotá </t>
  </si>
  <si>
    <t>Aportar a la integración socioeconómica y/o cultural de la población migrante-refugiada-retornada a partir de la oferta de servicios sociales integrales  y la referenciación a rutas de atención efectivas en las 20 localidades de Bogotá</t>
  </si>
  <si>
    <t>Jeimmy Pachón</t>
  </si>
  <si>
    <t xml:space="preserve">Ampliar y transformar la oferta de servicios sociales en las 20 localidades de Bogotá para la población migrante - retornada - refugiada. </t>
  </si>
  <si>
    <t xml:space="preserve">Implementar  un (1) modelo itinerante e intersectorial distrital con la vinculación de agentes comunitarios de la población proveniente de flujos migratorios mixtos. que permita la ampliación de servicios integrales a dicha población </t>
  </si>
  <si>
    <t>Realizar una caracterización de la oferta de los servicios de la SDIS en los territorios frente a la demanda de la población migrante y diseñar la estrategia de un modelo itinerante e intersectorial distrital que permita la ampliación de servicios integrales para dicha población</t>
  </si>
  <si>
    <t>Sandra López</t>
  </si>
  <si>
    <t xml:space="preserve"> Implementar acciones para la integración socio-económica. cultural y comunitaria de la población proveniente de flujos migratorios mixtos. a partir de los servicios de la Secretaría Distrital de Integración Social. </t>
  </si>
  <si>
    <t>Beneficiar a 51369 personas de flujos migratorios mixtos  mediante estabilización e inclusión socioeconómica y cultural.</t>
  </si>
  <si>
    <t xml:space="preserve">Implementar acciones de inclusión a partir de la estabilización dirigida a la población proveniente de flujos migratorios mixtos que incluyan ejercicios de identificación, caracterización en perspectiva diferencial y género. </t>
  </si>
  <si>
    <t>Damary Martínez</t>
  </si>
  <si>
    <t>Clara Fajardo</t>
  </si>
  <si>
    <t>7745 - Compromiso por una alimentación integral en Bogotá</t>
  </si>
  <si>
    <t>Suministrar infraestructura social incluyente con estándares de calidad para garantizar la prestación de los servicios sociales en condiciones adecuadas y seguras.</t>
  </si>
  <si>
    <t>Subdirección de Nutrición - Subdirección de Abastecimiento</t>
  </si>
  <si>
    <t>Boris Alexander Flomin</t>
  </si>
  <si>
    <t>01</t>
  </si>
  <si>
    <t>Beneficiar con apoyos alimentarios. económicos o en especie a la población en los territorios con pobreza. vulnerabilidad o fragilidad social identificados por la Secretaría Distrital de Integración Social.</t>
  </si>
  <si>
    <t>Beneficiar a 4.500 hogares mediante apoyos económicos</t>
  </si>
  <si>
    <t>Elaborar los procesos para la adquisición, seguimiento y sistematización para la entrega de apoyos económicos.</t>
  </si>
  <si>
    <t>Realizar la entrega de apoyos económicos que contribuyan al acceso y consumo de alimentos.</t>
  </si>
  <si>
    <t>Realizar seguimiento técnico y contractual a la entrega de apoyos económicos.</t>
  </si>
  <si>
    <t>Beneficiar el 100% de personas programadas mediante raciones de comida caliente en comedores comunitarios</t>
  </si>
  <si>
    <t>Realizar la programación, seguimiento, sistematización y puesta en funcionamiento de unidades operativas para la operación del servicio de comedores comunitarios.</t>
  </si>
  <si>
    <t>Realizar la entrega de raciones de comida caliente en unidades operativas del servicio de comedores comunitarios</t>
  </si>
  <si>
    <t>Realizar seguimiento técnico y contractual a la operación de las unidades operativas del servicio de comedores comunitarios</t>
  </si>
  <si>
    <t>Implementar 2 comedores móviles para la entrega de comida caliente</t>
  </si>
  <si>
    <t>Adecuación y puesta en funcionamiento de unidades operativas móviles para la operación del servicio de comedores comunitarios</t>
  </si>
  <si>
    <t>Realizar la programación, seguimiento y sistematización de unidades operativas móviles para la operación del servicio de comedores comunitarios</t>
  </si>
  <si>
    <t>Beneficiar el 100% de personas programadas con la entrega de apoyos alimentarios mediante bonos canjeables por alimentos y apoyos en especie</t>
  </si>
  <si>
    <t>Realizar la programación, seguimiento y sistematización para la para la entrega de apoyos alimentarios mediante bonos canjeables por alimentos y apoyos en especie.</t>
  </si>
  <si>
    <t>Realizar la entrega de apoyos alimentarios mediante bonos canjeables por alimentos y apoyos en especie.</t>
  </si>
  <si>
    <t>Realizar seguimiento técnico y contractual a la entrega de apoyos alimentarios mediante bonos canjeables por alimentos y apoyos en especie.</t>
  </si>
  <si>
    <t>Entregar el 100% de kits alimentarios  humanitarios programados para atender necesidades poblacionales territoriales</t>
  </si>
  <si>
    <t>Realizar la programación técnica, logística, el seguimiento y  contractual y sistematización  para la entrega de kits alimentarios  humanitarios para atender necesidades poblacionales y territoriales</t>
  </si>
  <si>
    <t>Realizar seguimiento contractual a la entrega de kits alimentarios humanitarios para atender necesidades poblacionales y territoriales</t>
  </si>
  <si>
    <t>Realizar la entrega de kits alimentarios humanitarios para atender necesidades territoriales</t>
  </si>
  <si>
    <t>Entregar el 100% de ayudas humanitarias dirigidas a atender emergencias sociales</t>
  </si>
  <si>
    <t>Realizar la entrega de kits  humanitarios para atender necesidades territoriales</t>
  </si>
  <si>
    <t>Realizar seguimiento técnico y contractual a la entrega de kits  humanitarios para atender necesidades territoriales</t>
  </si>
  <si>
    <t>02</t>
  </si>
  <si>
    <t>Generar acciones de vigilancia nutricional y promoción estilos de vida saludable con énfasis en alimentación. nutrición actividad física. dirigidas a la población beneficiaria de apoyos alimentarios de la Secretaría Distrital de Integración Social.</t>
  </si>
  <si>
    <t xml:space="preserve">Fortalecer las capacidades de 1.200 profesionales vinculados a la prestación de los servicios sociales de la Secretaría. en acciones de vigilancia nutricional </t>
  </si>
  <si>
    <t>Realizar la programación, fortalecimiento técnico y sistematización de la implementación de la vigilancia nutricional regular en los diferentes servicio sociales</t>
  </si>
  <si>
    <t>Implementar herramientas y elementos para el fortalecimiento de los procesos de vigilancia nutricional</t>
  </si>
  <si>
    <t>Orientar a 36.000 personas frente a la promoción de estilos de vida saludable con énfasis alimentación. nutrición y actividad física</t>
  </si>
  <si>
    <t>Realizar la programación, implementación  y sistematización de las orientaciones en promoción de estilos de vida saludable</t>
  </si>
  <si>
    <t>Implementar herramientas pedagogicas para la promoción de estilos de vida saludable</t>
  </si>
  <si>
    <t>03</t>
  </si>
  <si>
    <t>Desarrollar procesos de inclusión social que involucren la económia solidaria. la agricultura urbana. la separación y disposición de residuos y la construcción de tejido social comunitario. dirigidos a la población beneficiaria de apoyos alimentarios de la Secretaría Distrital de Integración Social.</t>
  </si>
  <si>
    <t>Formular e implementar una estrategia de inclusión social</t>
  </si>
  <si>
    <t>Realizar la programación, implementación, seguimiento y sistematización de las acciones definidas en los componentes de la estrategia de inclusión social</t>
  </si>
  <si>
    <t>Componente social - Dirección de Nutrición y Abastecimiento</t>
  </si>
  <si>
    <t>Desarrollar herramientas y espacios de articulación, divulgación y socialización de la estrategia de inclusión social</t>
  </si>
  <si>
    <t>Implementar 1 estrategia de agricultura urbana orgánica. manejo. disposición y aprovechamiento de residuos sólidos para los servicios sociales de la Secretaría.</t>
  </si>
  <si>
    <t>Realizar la programación, implementación, seguimiento y sistematización de las acciones de la estrategia de agricultura urbana organica.</t>
  </si>
  <si>
    <t>Componente Ambiental - Dirección de Nutrición y Abastecimiento</t>
  </si>
  <si>
    <t>Realizar la programación, implementación, seguimiento y sistematización de las acciones para el aprovechamiento de residuos solidos.</t>
  </si>
  <si>
    <t>Desarrollar actividades de agricultura urbana orgánica con los participantes de los servicios sociales que ofrecen apoyo alimentario</t>
  </si>
  <si>
    <t>04</t>
  </si>
  <si>
    <t>Implementar una estrategia de nutrición. alimentación y salud  basada en "1000 días de oportunidades para la vida” dirigida a las mujeres gestantes. en periodo de lactancia  y niños y niñas menores de 2 años participantes de los servicios sociales de la Secretaria Distrital de Integración Social.</t>
  </si>
  <si>
    <t>Beneficiar a 15.000 mujeres gestantes. lactantes y niños menores de 2 años con un apoyo alimentario articulado a la  estrategia de nutrición. alimentación y salud  basada en "1000 días de oportunidades para la vida”</t>
  </si>
  <si>
    <t>Desarrollar acciones de fortalecimiento, socialización y sistematización de la estrategia de nutrición, alimentación y salud  basada en "1000 días de oportunidades para la vida”</t>
  </si>
  <si>
    <t>Realizar la entrega de apoyo alimentario en el marco de la estrategia "1000 días de oportunidades para la vida”</t>
  </si>
  <si>
    <t>Realizar seguimiento técnico y contractual a la entrega de apoyos alimentarios en el marco de la estrategia "1000 días de oportunidades para la vida”</t>
  </si>
  <si>
    <t>7744 - Generación de Oportunidades para el Desarrollo Integral de la Niñez y la Adolescencia de Bogotá</t>
  </si>
  <si>
    <t>Contribuir a la atención integral de niñas, niños y adolescentes con enfoque diferencial y de género de Bogotá, generando oportunidades y condiciones de acceso flexibles acorde con sus realidades territoriales, sociales, económicas y culturales</t>
  </si>
  <si>
    <t>Isabel Cristina Londoño Gómez</t>
  </si>
  <si>
    <t>Movilizar los diferentes sectores distritales. nacionales. actores sociales y políticos. y las familias. para generar la actualización de la política pública de infancia y adolescencia con enfoque diferencial y de género. acorde a las realidades territoriales. económicas y sociales de las niñas. niños y adolescentes. teniendo en cuenta los impactos de la emergencia social y sanitaria sobre esta población.</t>
  </si>
  <si>
    <t>Actualizar 1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para su implementación y  seguimiento teniendo en cuenta los impactos de la emergencia social y sanitaria sobre esta población.</t>
  </si>
  <si>
    <t>Liderar la actualización, movilización, implementación y seguimiento de la Política Pública de Infancia y Adolescencia de Bogotá (2022-2032), con las voces de las niñas, niñas y adolescentes, en articulación con las familias, actores públicos, privados, sociales y académicos, teniendo en cuenta los impactos de la emergencia social y sanitaria sobre esta población y las demás realidades sociales, económicas y políticas actuale</t>
  </si>
  <si>
    <t>Lider de Equipo Gestión y 
   movilización</t>
  </si>
  <si>
    <t>Fortalecer los 20 consejos consultivos de participación infantil y el consejo  Distrital de participación infantil, con el fin de movilizar a los niñas, niños y adolescentes para su participación e incidencia en los entornos hogar, educativo, comunitario - espacio público, laboral, institucional y virtual, para la transformación  de sus territorios acorde a sus necesidades para su desarrollo libre y seguro.</t>
  </si>
  <si>
    <t>Ana Milena Rozo</t>
  </si>
  <si>
    <t>Fortalecer los entornos hogar, educativo, comunitario y espacio público, como protectores de las niñas, niños y adolescentes, por medio del involucramiento ciudadano, la transformación de espacios para que sean saludables, seguros y amigables, así como, la participación infantil y comunitaria para la toma de decisiones.</t>
  </si>
  <si>
    <t>Linda Moreno</t>
  </si>
  <si>
    <t>Generar con enfoque diferencial y de género  programas. servicios o estrategias con ambientes protectores y enriquecidos que promuevan el desarrollo integral y el goce efectivo de derechos de la primera infancia desde la gestación. en coherencia con los preceptos de la educación inicial. involucrando a las familias. la comunidad y las redes de apoyo.</t>
  </si>
  <si>
    <t>Atender a 71.000 niñas y niños con enfoque diferencial y de género. en servicios dirigidos a la primera infancia pertinentes y de calidad en el marco de la atención integral. a través de una oferta flexible que tenga en cuenta las dinámicas socioeconómicas de las familias y cuidadores/as. que permita potenciar su desarrollo. así como prevenir situaciones de riesgo para la garantía de derechos.</t>
  </si>
  <si>
    <t>Fortalecer a las y los agentes educativos de la primera infancia en cuidado sensible y calificado para una atención con calidad y que genere entornos protectores que favorezcan el desarrollo integral y la prevención de riesgos.</t>
  </si>
  <si>
    <t>Ana María Rodríguez Tous
Yamile León Hincapie
Yaneth Gonzalez Acosta
Adriana Hurtado Romero 
Alexandra Niampira Moreno
Lina Raquel Restrepo Aristizabal
Ana Lucía Lucumí Moreno</t>
  </si>
  <si>
    <t>Realizar fortalecimiento a la implementación de la línea técnica de los servicios y seguimiento a la operación, a través de estrategias para la gestión de la calidad, contribuyendo a garantizar el derecho al desarrollo integral en la primera infancia</t>
  </si>
  <si>
    <t>Ana María Rodríguez Tous
Yamile León Hincapie
Yaneth Gonzalez Acosta
Adriana Hurtado Romero 
Alexandra Niampira Moreno
Lina Raquel Restrepo Aristizabal
Carolina Mayorga Paez
Ana Lucía Lucumí Moreno</t>
  </si>
  <si>
    <t>Atender con enfoque diferencial a las niñas y niños desde la gestación a través del servicio social creciendo en familia, generando en ellos espacios protectores para un crecimiento y desarrollo en el marco de la garantía de derechos.</t>
  </si>
  <si>
    <t>Adriana Hurtado</t>
  </si>
  <si>
    <t>Atender con enfoque diferencial y con proyectos pedagógicos actualizados a las niñas y niños a través del servicio social en Jardines Infantiles Diurnos, Nocturnos y Casas de Pensamiento Intercultural -SDIS, generando un acceso sin barreras y flexible según las particularidades del territorio.</t>
  </si>
  <si>
    <t xml:space="preserve">Ana María Rodriguez 
Yamile León </t>
  </si>
  <si>
    <t>Atender con enfoque diferencial y con proyectos pedagógicos actualizados a las niñas y niños a través del servicio social en Jardines Infantiles - Cupos Cofinanciados generando un acceso sin barreras y flexible según las particularidades del territorio.</t>
  </si>
  <si>
    <t xml:space="preserve">Paula Andrea Solano Rey 
Nidia Yolanda Calvo
Yamile León 
</t>
  </si>
  <si>
    <t>Atender con enfoque diferencial y con proyectos pedagógicos actualizados a las niñas y niños a través del servicio social en Jardines Infantiles - Sociales generando un acceso sin barreras y flexible según las particularidades del territorio.</t>
  </si>
  <si>
    <t xml:space="preserve">Angelica Martínez
Nidia Yolanda Calvo
Yamile León </t>
  </si>
  <si>
    <t>Atender con enfoque diferencial a las niñas y niños desde la gestación a través del servicio social Creciendo en Familia en la Ruralidad, generando en ellos espacios protectores para un crecimiento y desarrollo en el marco de la garantía de derechos, acorde a sus realidades territoriales y demográficas.</t>
  </si>
  <si>
    <t>Yaneth Gonzalez Acosta</t>
  </si>
  <si>
    <t xml:space="preserve">Implementar y flexibilizar la estrategia de Salas Amigas de la Familia Lactante, con el fin de generar una cultura de la lactancia desde la gestación y su práctica segura en los diferentes entornos. </t>
  </si>
  <si>
    <t>María Carolina Bohorquez</t>
  </si>
  <si>
    <t>Atender a 18.500 niñas niños y adolescentes con discapacidad. alteraciones en el desarrollo. restricciones médicas. pertenecientes a grupos étnicos y víctimas por el conflicto armado con enfoque diferencial y de género .</t>
  </si>
  <si>
    <t>Transversalizar el enfoque diferencial y de género en atención de niñas, niños y adolescentes.</t>
  </si>
  <si>
    <t>Alexandra Niampira Moreno</t>
  </si>
  <si>
    <t>Fortalecer los procesos de inclusión de las niñas, niños y adolescentes con alteraciones en el desarrollo, restricciones médicas y discapacidad, para el goce efectivo de sus derechos.</t>
  </si>
  <si>
    <t>Ana Lucia Lucumí Moreno</t>
  </si>
  <si>
    <t>Fortalecer los procesos de inclusión de las niñas, niños y adolescentes pertenecientes a grupos étnicos, garantizando que sean incluyentes para el goce efectivo de sus derechos.</t>
  </si>
  <si>
    <t>Catalina Mosquera Moreno
Oscar Fernando Bastidas Jacanamijoy</t>
  </si>
  <si>
    <t>Fortalecer los procesos técnicos para la atención e inclusión de las niñas, niños y adolescentes  víctimas por el conflicto armado que asisten a los diferentes programas de la subdirección para la infancia.</t>
  </si>
  <si>
    <t>Adriana Poveda Reyes
Nicolas Moreno Gutierrez
Alejandra Garcia Quintero</t>
  </si>
  <si>
    <t>Consolidar 1 herramienta de medición de la atención integral a niñas. niños y adolescentes que permita la trazabilidad de la Ruta Integral de Atenciones desde la Gestación hasta la Adolescencia -RIAGA-</t>
  </si>
  <si>
    <t>Fortalecer, articular y movilizar la gestión distrital y local para la realización de las atenciones definidas en la Ruta Integral de Atenciones desde la gestación hasta la Adolescencia, en el marco del sistema distrital de cuidado.</t>
  </si>
  <si>
    <t>Vivianne Gutierrez</t>
  </si>
  <si>
    <t>Fortalecer los procesos de seguimiento efectivo a la atención integral de Niñas, niños y adolescentes mediante la consolidación del SSNN, que permitan un análisis sobre el acceso a la garantía de sus derechos y la toma efectiva de decisiones.</t>
  </si>
  <si>
    <t>Brindar una atención con enfoque diferencial y de género pertinente a niñas. niños y adolescentes que han estado o presentan riesgo de vulneraciones como el trabajo infantil o violencias sexuales incluyendo acciones para la población de grupos étnicos. víctimas y afectados por el conflicto armado y migrantevulnerable.</t>
  </si>
  <si>
    <t>Atender a 15.000 niñas. niños y adolescentes del distrito en riesgo de trabajo infantil y violencias sexuales; y migrantes en riesgo de vulneración de sus derechos de manera flexible con enfoque diferencial y de género  </t>
  </si>
  <si>
    <t>Atender mediante procesos flexibles y diferenciales a las niñas, niños y adolescentes en riesgo o situación de trabajo infantil, generando espacios protectores que garanticen sus derechos.</t>
  </si>
  <si>
    <t>Ángela Portela
Linda Katherine Quiroga</t>
  </si>
  <si>
    <t>Atender mediante estrategias diferenciales y flexibles a niñas, niños y adolescentes en contexto de población migrante, en riesgo de vulneración de derechos, articulando la oferta distrital para garantizar la protección de sus derechos.</t>
  </si>
  <si>
    <t>Claudia Luna</t>
  </si>
  <si>
    <t>Implementar el centro de acompañamiento atención especializada que incluya apoyo psicológico y acompañamiento psicosocial, pedagógico y  lúdico; para la resignificación de las vivencias victimizantes y garantía para el restablecimiento de derechos de niños, niñas y adolescentes víctimas de violencias sexuales.</t>
  </si>
  <si>
    <t>Jhaned Arango
Juan José Cubillos</t>
  </si>
  <si>
    <t xml:space="preserve">Implementar en el marco del Sistema Distrital de Cuidado, espacios de modalidad flexible de acompañamiento a las niñas, niños y adolescentes, cuyas madres o padres debido a sus realidades sociales y económicas, requieran de estrategias diferenciales para generar una ambiente protector para sus hijos. </t>
  </si>
  <si>
    <t>Claudia Luna
Caro Mayorga
Lina Raquel</t>
  </si>
  <si>
    <t>Acompañar a las niñas, niños y adolescentes a través de un programa de promoción de habilidades para la vida, generación de capacidades y realización de sus proyectos de vida, para lograr un fortalecimiento de sus entornos, generando que estos sean espacios protectores para su desarrollo libre y seguro</t>
  </si>
  <si>
    <t>Claudia Luna
Paola Giraldo</t>
  </si>
  <si>
    <t>Construir con enfoque diferencial y de género procesos territoriales para la atención de las niñas. niños y adolescentes víctimas y afectados por el conflicto. contribuyendo a la memoria. la verdad. la convivencia y la reconciliación en el marco del acuerdo de paz.</t>
  </si>
  <si>
    <t>Atender a 8.300 niñas niños y adolescentes  víctimas y afectados por el conflicto armado en el marco del acuerdo de paz. la memoria. la convivencia y la reconciliación con enfoque diferencial y de género.</t>
  </si>
  <si>
    <t>Contribuir a la construcción de la memoria, la convivencia y la reconciliación en el marco del acuerdo de paz, a través de la atención de las niñas, niños y adolescentes víctimas y afectados por el conflicto armado, desde un enfoque territorial, generando ambientes protectores para el desarrollo integral de sus capacidades.</t>
  </si>
  <si>
    <t xml:space="preserve">Adriana Póveda Reyes </t>
  </si>
  <si>
    <t>PROCESO GESTIÓN DEL SISTEMA INTEGRADO - SIG
FORMATO MAPA Y PLAN DE TRATAMIENTO DE RIESGOS</t>
  </si>
  <si>
    <t>Código:</t>
  </si>
  <si>
    <t>FOR-GS-004</t>
  </si>
  <si>
    <t>Versión:</t>
  </si>
  <si>
    <t>Fecha:</t>
  </si>
  <si>
    <t>Memo I2020020125 - 29/07/2020</t>
  </si>
  <si>
    <t>Página:</t>
  </si>
  <si>
    <t>1 de 2</t>
  </si>
  <si>
    <t>Mapa de riesgos de:</t>
  </si>
  <si>
    <t>Gestión</t>
  </si>
  <si>
    <t>SECCIÓN A. Identificación y análisis</t>
  </si>
  <si>
    <t>SECCIÓN B. Valoración y tratamiento</t>
  </si>
  <si>
    <t>SECCIÓN C. Monitoreo y revisión</t>
  </si>
  <si>
    <t>Proceso</t>
  </si>
  <si>
    <t>Objetivo del proceso</t>
  </si>
  <si>
    <t>Circular y fecha de oficialización</t>
  </si>
  <si>
    <t>Código</t>
  </si>
  <si>
    <t>Causas</t>
  </si>
  <si>
    <t>Riesgo</t>
  </si>
  <si>
    <t>Consecuencias</t>
  </si>
  <si>
    <t>Clasificación</t>
  </si>
  <si>
    <t>Riesgo Inherente</t>
  </si>
  <si>
    <t>Actividad de control</t>
  </si>
  <si>
    <t>Tipo de actividad de control</t>
  </si>
  <si>
    <t>¿Debe establecer acciones para fortalecer las actividades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</si>
  <si>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</si>
  <si>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</si>
  <si>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</si>
  <si>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</si>
  <si>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</si>
  <si>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</si>
  <si>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</si>
  <si>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</si>
  <si>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</si>
  <si>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</si>
  <si>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</si>
  <si>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Responsable</t>
  </si>
  <si>
    <t>Indicador o criterio de medición</t>
  </si>
  <si>
    <t>Meta</t>
  </si>
  <si>
    <t>Fecha de inicio</t>
  </si>
  <si>
    <t>Fecha de terminación</t>
  </si>
  <si>
    <t>Fecha</t>
  </si>
  <si>
    <t>Nivel de avance</t>
  </si>
  <si>
    <t>Descripción de avances y evidencias</t>
  </si>
  <si>
    <t>Riesgo materializado</t>
  </si>
  <si>
    <t>Observaciones al monitoreo</t>
  </si>
  <si>
    <t>Planeación estratégica</t>
  </si>
  <si>
    <t>El proceso Planeación estratégica busca definir y direccionar los lineamientos para la formulación y seguimiento de la plataforma estratégica, planes, programas y proyectos en pro de la eficiencia en el gasto público que permitan dar cumplimiento a la misión y visión institucional.</t>
  </si>
  <si>
    <t>Circular 015 del 23/06/2019</t>
  </si>
  <si>
    <t>R-PE-001</t>
  </si>
  <si>
    <t>Debido a la no oportunidad en la entrega de información relacionada con el seguimiento al plan de acción de los proyectos de inversión por parte de las dependencias de la entidad.</t>
  </si>
  <si>
    <t>Puede ocurrir que la entidad incumpla con los tiempos establecidos por el Distrito para los reportes de información y el seguimiento a metas SEGPLAN</t>
  </si>
  <si>
    <t>Generando:
* Que la administración y la ciudadanía no cuenten con información para la toma de decisiones y el seguimiento propuesto en el Plan de Desarrollo.
* Sanciones por parte de los entes de control.</t>
  </si>
  <si>
    <t>Estratégico</t>
  </si>
  <si>
    <t xml:space="preserve">2 - Improbable </t>
  </si>
  <si>
    <t>4 - Mayor</t>
  </si>
  <si>
    <t>Alto</t>
  </si>
  <si>
    <t>La Subdirección de Diseño, Evaluación y Sistematización anualmente remite mediante comunicado interno el cronograma de seguimiento al plan de acción de los proyectos de inversión, con el fin de informar a las dependencias las fechas de entrega. En caso de no remitirse el comunicado durante los dos primeros meses de cada vigencia se remite en el siguiente mes. Como evidencia se cuenta con memorando interno.</t>
  </si>
  <si>
    <t>Preventiva</t>
  </si>
  <si>
    <t>No</t>
  </si>
  <si>
    <t>1 - Raro</t>
  </si>
  <si>
    <t>1 - Insignificante</t>
  </si>
  <si>
    <t>Bajo</t>
  </si>
  <si>
    <t>Reducir</t>
  </si>
  <si>
    <t xml:space="preserve">Subdirector de Diseño, Evaluación y Sistematización </t>
  </si>
  <si>
    <t>Memorando informando seguimiento a plan de acción de los proyectos de inversión</t>
  </si>
  <si>
    <t>N/A. El registro de este monitoreo se encuentra en la versión 0 del mapa de riesgos, vigente hasta el 22/06/2020.</t>
  </si>
  <si>
    <t>NO DISPONIBLE - N.D
Esta información aplica a partir del tercer monitoreo ya que es un campo adicionado en la versión 1 del formato.</t>
  </si>
  <si>
    <t xml:space="preserve">La Subdirección de Diseño, Evaluación y Sistematización remitió correo institucional a los gerentes de proyecto y las áreas técnicas con el fin de dar a conocer las fechas de entrega de los informes de seguimiento a proyectos de inversión el día 14 de agosto de 2020.
Se adjunta copia de correo de envío y cronograma de entregas de informes de seguimiento a proyectos de inversión. </t>
  </si>
  <si>
    <t>NO</t>
  </si>
  <si>
    <t>08/10/2020 Se recomienda realizar la gestión de acuerdo con la evidencia programada (memorando).
20/10/2020 No se generan nuevas observaciones o recomendaciones respecto a los avances y evidencias presentados en el monitoreo al riesgo de gestión.</t>
  </si>
  <si>
    <t>El equipo de analistas de proyectos de la Subdirección de Diseño, Evaluación y Sistematización mensualmente realizan acompañamiento y retroalimentación a través de reuniones con los gerentes de proyecto y/o equipo de proyecto. En las reuniones se informan las desviaciones en la ejecución del proyecto. En caso de no realizar la reunión en el mes, se programa para el siguiente periodo hasta realizarse y se retroalimenta los periodos donde no se realizó el acompañamiento. Como evidencia se cuenta con acta de seguimiento o presentación.</t>
  </si>
  <si>
    <t>Detectiva</t>
  </si>
  <si>
    <t xml:space="preserve">Equipo de analistas de proyectos </t>
  </si>
  <si>
    <t xml:space="preserve">Actas de seguimiento a proyectos de inversión </t>
  </si>
  <si>
    <t xml:space="preserve">Durante el segundo semestre de 2020 se formularon 18 proyectos de inversión en el marco del nuevo plan de desarrollo, fueron inscritos en SEGPLAN en el  mes de junio y se realizó el proceso de planeación y registro de los planes de acción de cada proyecto, los cuales fueron registrado en el sistema SEGPLAN en el mes de agosto. A la fecha se ha realizado una reunión con cada área técnica de los 18 proyectos de inversión para brindar la retroalimentación correspondiente al periodo junio - Agosto. De tal forma se cuenta con 18 actas de reunión las cuales se adjuntan como soporte de esta actividad. </t>
  </si>
  <si>
    <t>08/10/2020 Verificar el acta del proyecto 7753- “Prevención de la maternidad y paternidad temprana” no se encuentra firmada. Se ajusta porcentaje de avance, ya que el proceso no reporto segundo monitoreo con corte al mes de junio.
20/10/2020 No se generan nuevas observaciones o recomendaciones respecto a los avances y evidencias presentados en el monitoreo al riesgo de gestión.</t>
  </si>
  <si>
    <t>R-PE-002</t>
  </si>
  <si>
    <t>Debido a la recepción de información errónea o falsa</t>
  </si>
  <si>
    <t>Puede ocurrir la aprobación de precios no acordes al mercado</t>
  </si>
  <si>
    <t>Generando:
* Afectación en los recursos del proyecto
* Hallazgos por parte de entes de control</t>
  </si>
  <si>
    <t>Financiero</t>
  </si>
  <si>
    <t>3 - Posible</t>
  </si>
  <si>
    <t>Extremo</t>
  </si>
  <si>
    <t>El equipo de costos de la  Subdirección de Diseño, Evaluación y Sistematización cada vez que requiere validar un precio verifica a través de otras fuentes la calidad de la información recibida con el fin de asegurar si los costos son acordes. En caso en que los costos no sean acordes se realizan observaciones en la ficha técnica de viabilidad de precios de referencia y se establece nuevos plazos de entrega de la información. Como evidencia se cuenta con la ficha técnica de viabilidad de precios de referencia y actas de reunión.</t>
  </si>
  <si>
    <t>2 - Menor</t>
  </si>
  <si>
    <t>El equipo de costos de la Subdirección de Diseño, Evaluación y Sistematización cada vez que requiere validar un precio verifica a través de otras fuentes la calidad de la información recibida con el fin de asegurar si los costos son acordes. En caso en que los costos no sean acordes se realizan observaciones en la ficha técnica de viabilidad de precios de referencia y se establece nuevos plazos de entrega de la información. Como evidencia se cuenta con la ficha técnica de viabilidad de precios de referencia y actas de reunión.</t>
  </si>
  <si>
    <t>Equipo de costos</t>
  </si>
  <si>
    <t>(N° de fichas técnicas de viabilidad de precios de referencia diligenciadas / N° solicitudes de viabilidad de precios de referencia)*100</t>
  </si>
  <si>
    <t>El equipo de costos de la Subdirección de Diseño, Evaluación y Sistematización viabilizó las fichas técnicas de viabilidad de precios de referencia de 112 procesos correspondientes a 114 solicitudes realizadas por las dependencias para viabilizar los precios de referencia de sus procesos precontractuales, recibidas entre el 01 de julio al 30 de septiembre de 2020, lo que nos da un porcentaje de avance del 98%. Discriminado de la siguiente manera en el mes de julio de 2020 se tramitaron 23 de 23 solicitudes radicadas, en el mes de agosto de 2020 se tramitaron 28 de 28 solicitudes radicadas y finalmente en el mes de septiembre se tramitaron 61 solicitudes de 63 radicadas, lo que da un total para el periodo de 112 solicitudes tramitadas de 114 radicadas.  
Las dos solicitudes del mes de septiembre que no fueron tramitadas dentro de este mes, se gestionaron los días 01 y 02 de octubre de 2020</t>
  </si>
  <si>
    <t>08/10/2020 Verificar la evidencia reportada, ya que se adjunta una base y no las fichas técnicas de viabilidad de precios de referencia y actas de reunión, tal y como se identificó en la actividad de control. Se ajusta nivel de avance e acuerdo al resultado de los 112 procesos viabilizados sobre las 114 solicitudes recibidas.
20/10/2020 No se generan nuevas observaciones o recomendaciones respecto a los avances y evidencias presentados en el monitoreo al riesgo de gestión.</t>
  </si>
  <si>
    <t>Comunicación Estatégica</t>
  </si>
  <si>
    <t xml:space="preserve">Diseñar e implementar la estrategia de comunicación de la Secretaria de Integración Social a nivel interno y externo, con el
fin de mantener informados a los grupos de interés y dar a conocer la gestión de la entidad. </t>
  </si>
  <si>
    <t>Circular 013 - 29 mayo de 2020</t>
  </si>
  <si>
    <t>R-CE-003</t>
  </si>
  <si>
    <t xml:space="preserve">Los insumos entregados por las áreas o procesos solicitantes de los servicos ofrecidos por la Oficina Asesora de Comunicaciones, pueden alterar el resultado del producto cuando no se entregan los insumos completos, a tiempo, o con la aprobación correspondiente. </t>
  </si>
  <si>
    <t>La estrategia de comunicación institucional no cumpla con los líneamientos establecidos en la política de comunicaciones de la Entidad.</t>
  </si>
  <si>
    <t xml:space="preserve">Comunicación deficiente, desinformación y desarticulación entre las dependencias. </t>
  </si>
  <si>
    <t>4 - Probable</t>
  </si>
  <si>
    <t>ALTO</t>
  </si>
  <si>
    <t>1. La socialización mensual de la política de comunicaciones de la entidad en la reunión de referentes de comunicación territorial y de nivel central, por parte de la Oficina Asesora de Comunicaciones. En caso de no realizarse la reunión mensual se emite una comunicación interna con los líneamientos establecidos en la politica de comunicaciones, para el periodo.</t>
  </si>
  <si>
    <t xml:space="preserve">Coordinador de Comunicaciones Territorial </t>
  </si>
  <si>
    <t>(Número de socializaciones ejecutadas / Número de socializaciones programadas)100 
Meta: 4 socializaciones</t>
  </si>
  <si>
    <t>29/05/2020</t>
  </si>
  <si>
    <t>N/A. El registro de este monitoreo se encuentra en la versión 0 del mapa de riesgos, vigente hasta el 28/05/2020.</t>
  </si>
  <si>
    <t>1. Se remiten evidencias de las reuniones de socialización adelantadas por la OAC para dar a conocer los lineamientos de comunicación establecidas así: Acta de reunión referentes de comunicación territorial del 19 de mayo y 30 de junio. Así mismo, se remite acta y presentación estrategia de comunicación de la reunión equipo central de comunicaciones de la OAC. En las mencionadas reuniones se socilizaron los  lineamientos de comunicación e imagen institucional a tener en cuenta.</t>
  </si>
  <si>
    <t>1. Se remiten evidencias de las reuniones de socialización adelantadas por la OAC en los consejos de redacción con los equipos de nivel cental y territorio para dar a conocer los lineamientos de comunicación establecidas así: Acta de reunión del  y 21 de julio y el 2,7 y 15 de septiembre. En las mencionadas reuniones se socilizaron entre los diversos temas de comunicación los  lineamientos de eventos, actividades e imagen institucional a tener en cuenta.</t>
  </si>
  <si>
    <t>19/10/2020. En adelante es necesario que las evidencias que se remitan correspondan a los formatos oficiales definidos por la entidad, para este caso el formato de acta.
Adicionalmente, se recomienda revisar el diseño del control ya que se identifica que el mismo no cumple con la totalidad de los criterios definidos en el Lineamiento Administración de Riesgos.</t>
  </si>
  <si>
    <t>2. El envio masivo de correos institucionales a los servidores de la Entidad, con los parametros establecidos en la oficina de comunicaciones, para atender las solicitudes o requerimientos de comunicación institucional.</t>
  </si>
  <si>
    <t>2. El envio masivo de correos institucionales a los servidores de la Entidad, con los parametros establecidos en la Oficina Asesora de comunicaciones, para atender las solicitudes o requerimientos de comunicación institucional.</t>
  </si>
  <si>
    <t>Coordinador de comunicación interna de la Oficina Asesora de Comunicaciones</t>
  </si>
  <si>
    <t xml:space="preserve">Correos masivos enviados </t>
  </si>
  <si>
    <t>2. Se remiten los pantallazos de 2  correos enviados en junio referente a los lineamientos manejo de documentos y la encuesta de satisfacción sobre los servicios ofrecidos por la OAC.</t>
  </si>
  <si>
    <t xml:space="preserve">2. Se remiten los pantallazos de 2  correos enviados el 15 de julio y el 4 de agosto respecto al proceso y tiempos establecidos para los diferentes productos y servicios que presta la Oficina Asesora de Comunicaciones. </t>
  </si>
  <si>
    <t>19/10/2020. Se recomienda revisar el diseño del control ya que se identifica que el mismo no cumple con la totalidad de los criterios definidos en el Lineamiento Administración de Riesgos. Esta situación no permite validar con claridad el cumplimiento de la meta y de la acción definida por cuanto no permite identificar la periodicidad en coherencia con la meta definida.</t>
  </si>
  <si>
    <t>R-CE-004</t>
  </si>
  <si>
    <t>El reporte inoportuno o el no reporte  de alertas a la Oficina Asesora de Comunicaicones, frente a sucesos instucionales que puedan afectar la imagen positiva de la entidad.</t>
  </si>
  <si>
    <t>A los medios de comunicación y grupos de interés reciban informaciòn negativa o imprecisa sin que la Entidad pueda reaccionar a tiempo.</t>
  </si>
  <si>
    <t xml:space="preserve">Imagen negativa de la Entidad frente a la opinión pública. </t>
  </si>
  <si>
    <t>3 - Moderado</t>
  </si>
  <si>
    <t>Socialización continua de los lineamientos establecidos en el Manual de Crisis, para el reporte y manejo de los sucesos isntitucionales que puedan afectar la imagen de la Entidad, dirigida al equipo de directivo de la Entidad.</t>
  </si>
  <si>
    <t>SI</t>
  </si>
  <si>
    <t>Moderado</t>
  </si>
  <si>
    <t>Socialización continua de los lineamientos establecidos en el Manual de Crisis, para el reporte y manejo de los sucesos isntitucionales que puedan afectar la imagen de la Entidad, dirigida al equipo de directivo de la Entidad.
-Monitoreo  mensual de medios de comunicación a través de un tercero especializado, para identificar las notas positivas y negativas emitidas sobre la Entidad.
-Acompañamiento del referente de comunicación de nivel central y/o territorial, al vocero designado para la grabación y/o emisión de comunciados oficiales de la Entidad.
-Ejecución de Talleres de voceros dirigido a los directivos de la entidad que ingresen a la Institución.</t>
  </si>
  <si>
    <t>Jefe Oficina Asesora de Comunicaciones</t>
  </si>
  <si>
    <t xml:space="preserve">Socializaciones del Manual de Crisis </t>
  </si>
  <si>
    <t xml:space="preserve">Teniendo en cuenta que el protocolo de manejo de crisis esta en proceso de oficialización de la actualización, la OAC elaboró y emitió un memorando interno a las directivas para el manejo de las comunicaciones en torno a eventos criticos en el marco del confinamiento obligatorio por el COVID-19 en marzo.  Se envia pantallazo del proceso de oficialización en la que se encuentra el manual de crisis. </t>
  </si>
  <si>
    <t>El protocolo de manejo de crisis fue oficializado en el mapa de procesos el 15 de julio del año en curso y socializado mediante memorando interno a las directivas de la entidad en nivel central y territorial el 21 de agosto. Así mismo, se reportan las actas de los 4 talleres de voceros adelantados por la OAC a los directivos autorizados para ser los voceros institucionales de forma oficial cuando se requiera. En los talleres se socializan los lineamientos de comunicación establecidos en la politica y protocolo de crisis.</t>
  </si>
  <si>
    <t>Tecnologías de la Información</t>
  </si>
  <si>
    <t>El proceso de Tecnologías de la información busca 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</si>
  <si>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Circular No. 013 del 29/05/2020</t>
  </si>
  <si>
    <t>R-TI-001</t>
  </si>
  <si>
    <t>Alta rotación de los contratistas que dificulta la continuidad del conocimiento, de las acciones y las actividades desempeñadas.</t>
  </si>
  <si>
    <t>Retrasos en la ejecución de los  proyectos tecnológicos</t>
  </si>
  <si>
    <t>* Desgaste administrativo y reprocesos.
*Quejas de los grupos de Valor.
* Incumplimiento de los cronogramas de trabajo que inciden en el comienzo de otros desarrollos.
* Retrasos en la operación de la entidad.</t>
  </si>
  <si>
    <t>Con el fin de asegurar la continuidad del conocimiento, el Gestor del Proceso y el Gestor de Talento Humano deben convocar y ejecutar la jornada de inducción (al momento del ingreso) y reinducción semestral de los funcionarios y contratistas de la dependencia. En caso de no realizarse la jornada de inducción o reinducción está será programada antes de finalizar el semestre correspondiente. La evidencia será el acta de la jornada realizada firmada por los participantes o el correo electrónico según el caso.</t>
  </si>
  <si>
    <t>Gestor del Proceso y el Gestor de Talento Humano</t>
  </si>
  <si>
    <t>(Jornadas de inducción y reinducción realizadas en el periodo / Jornadas de inducción y reinducción requeridas en el periodo) * 100</t>
  </si>
  <si>
    <t>100% de las jornadas de inducción y  reinducción realizadas</t>
  </si>
  <si>
    <t>Se realizó la jornada de inducción y reinducción el día 22 de abril de 2020,  a los funcionarios y contratistas de la Subdirección de Investigación e Información y se cuenta con la presentación brindada durante la Jornada.</t>
  </si>
  <si>
    <t>Se realizó la jornada de inducción y reinducción el día 24 de agosto de 2020, a los funcionarios y contratistas de la Subdirección de Investigación e Información y se cuenta con el correo de invitación, la presentación brindada durante la Jornada y la retroalimentación de dicha jornada.</t>
  </si>
  <si>
    <t>No se generan observaciones o recomendacione respecto a los avances y evidencias presentados en el monitoreo al riesgo de gestión.</t>
  </si>
  <si>
    <t>Mensualmente, el Subdirector de Investigación e Información, debe verificar la asignación del personal Backup para los roles de misión crítica con el propósito de contar con el personal disponible para dar continuidad a la operación, mediante la revisión del listado de asignación del personal Backup por medio de correo electrónico o reunión. En caso de no realizarse la verificación se debe programar inmediatamente se detecte la situación. La evidencia será el correo o acta de reunión de asignación y/o novedades del personal Backup de misión crítica de los equipos de trabajo de infraestructura y de servicios tecnológicos.</t>
  </si>
  <si>
    <t>Subdirector de Investigación e Información</t>
  </si>
  <si>
    <t>(Seguimientos realizados en el periodo / (12) doce seguimientos programados en el periodo) * 100</t>
  </si>
  <si>
    <t>100% de los seguimientos realizados</t>
  </si>
  <si>
    <t>Durante el mes de marzo de 2020, se realizó con los líderes de la Subdirección,  la asignación del personal Backup para los roles de misión crítica de la Subdirección de Investigación e Información, la cual fue aprobada por la Subdirectora, se revisó y ajustó según fue requirido.</t>
  </si>
  <si>
    <t>Se realizó seguimiento y/o actualización mensual a la matriz de roles críticos y el compañero rol par (backup) con los lideres de los equipos de trabajo de infraestructura y de servicios tecnológicos de la Subdirección de Investigación e Información, se cuenta con el correo y la matriz actualizada mensualmente.</t>
  </si>
  <si>
    <t>Gestión del Conocimiento</t>
  </si>
  <si>
    <t>Identificar, producir y utilizar datos e información interna y externa para generar conocimiento que aporte al aprendizaje institucional, la mejora continua y soporte la toma de decisiones de la Secretaría.</t>
  </si>
  <si>
    <t>Circular 013 - 29/05/2020</t>
  </si>
  <si>
    <t>R-GC-001</t>
  </si>
  <si>
    <t>Ausencia de verificación de los requerimientos mínimos de información para el registro de los potenciales participantes</t>
  </si>
  <si>
    <t>Que se genere y/o produzca información oficial relacionada con potenciales participantes y/o beneficiarios de manera inoportuna y poco confiable conforme a las bases de datos misionales de la Secretaria de Integración Social</t>
  </si>
  <si>
    <t>* Reprocesos * Desgaste administrativo * Sanciones disciplinarias por suministro de información errónea * Toma de decisiones sin soportes confiables</t>
  </si>
  <si>
    <t>Cada vez que se realiza el envío del formato de seguimiento al correo de focalización por parte de las subdirecciones locales, el profesional encargado valida las causales de no ingreso de los participantes a los servicios mediante la verificación de los criterios de focalización; de no ser posible la validación de la información solicitada se remite una respuesta argumentando su no inclusión debido a que no se encuentra focalizada en el aplicativo o que la información allegada no es consistente con los registros de búsqueda. Como evidencia se cuenta con el correos electrónico de respuesta indicando el criterio que no se cumple.</t>
  </si>
  <si>
    <t>Líder del grupo de focalización</t>
  </si>
  <si>
    <t>(Numero de validaciones realizadas / Total de validaciones solicitadas por las subdirecciones locales y/o demás áreas involucradas)*100</t>
  </si>
  <si>
    <t>Se recibieron 44 bases con 585 casos de las diferentes subdirecciones locales preguntando las razones por las cuales las personas no han salido en los listados de priorización o por otros motivos de consulta. Se anexa como evidencia las bases de los casos enviadas a traves del correo de focalización, sobre las cuales se incluye una columna adicional que registra la respuesta generada.</t>
  </si>
  <si>
    <t>Se recibieron 26 bases con 953 casos de las diferentes subdirecciones locales preguntando las razones por las cuales las personas no han salido en los listados de priorización o por otros motivos de consulta. Se anexa como evidencia las bases de los casos enviadas a traves del correo de focalización, sobre las cuales se incluye una columna adicional que registra la respuesta generada.</t>
  </si>
  <si>
    <t>19/10/2020. No se generan observaciones o recomendaciones respecto a los avances y evidencias presentados en el monitoreo al riesgo de gestión.
En cumplimiento de los tiempos definidos en el Procedimiento Administración de riesgos, se recuerda que el plazo máximo de reporte de los monitoreos trimestrales es el quinto día hábil del mes siguiente al corte del periodo.</t>
  </si>
  <si>
    <t>Errores en el diligenciamiento de la ficha de registro de potenciales participantes</t>
  </si>
  <si>
    <t xml:space="preserve">Baja calidad en la completitud y consistencia de los principales datos de los beneficiarios </t>
  </si>
  <si>
    <t>Una vez al trimestre el encargado del equipo de gestión y calidad de la información genera un cruce de las bases de datos en el sistema con el fin de verificar la completitud y consistencia de la información registrada en el aplicativo misional, de no ser posible verificar los datos se procede a contrastar la información con los informes de los proyectos de inversión. Como evidencia se cuenta con el reporte de resultados del cruce.</t>
  </si>
  <si>
    <t>Si</t>
  </si>
  <si>
    <t>Una vez al trimestre el encargado del equipo de gestión y calidad de la información genera un cruce de las bases de datos en el sistema con el fin de verificar la completitud y consistencia de la información registrada en el aplicativo misional, de no ser posible verificar los datos se procede a contrastar la información con los informes de los proyectos de inversión. Como evidencia se cuenta con el reporte de resultados del cruce. Realizar observaciones y recomendaciones a los responsables de la información en los proyectos de inversión.</t>
  </si>
  <si>
    <t>Líder del equipo de gestión y calidad de la información</t>
  </si>
  <si>
    <t>"(Numero de reportes de completitud y consistencia de datos básicos realizados/Numero de reportes de completitud y consistencia de datos básicos programados y/o solicitados)*100 Meta: mínimo 4 reportes"</t>
  </si>
  <si>
    <r>
      <t>En el desarrollo de este control se realizaron verificaciones de los datos y se procede a contrastar la información con los informes de los proyectos de inversión. 
Se generan los reportes de seguimiento a metas de proyectos de inversión y personas únicas atendidas para realizar la verificación de la información. 
Esto se puede evidenciar en el proceso correspondiente al reporte de avance de metas que se realiza de manera mensual para el proyecto de inversión 1096 - Desarrollo Integral desde la gestación hasta la adolescencia, en donde se informan las inconsistencias encontradas en la información respecto a los criterios establecidos por el proyecto. Los soportes de esta gestión son cuatro (4) archivos correspondientes a las evidencias para los meses </t>
    </r>
    <r>
      <rPr>
        <b/>
        <sz val="10"/>
        <color rgb="FF201F1E"/>
        <rFont val="Arial"/>
        <family val="2"/>
      </rPr>
      <t>julio, agosto y septiembre de 2020</t>
    </r>
    <r>
      <rPr>
        <sz val="10"/>
        <color rgb="FF201F1E"/>
        <rFont val="Arial"/>
        <family val="2"/>
      </rPr>
      <t>.  No obstante se aclara que estos archivos no son de uso público debido a que contienen información sensible que no se puede compartir con nadie por seguridad de la población que allí se reporta.</t>
    </r>
  </si>
  <si>
    <t xml:space="preserve">Formulación y articulación de políticas Sociales </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</si>
  <si>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</si>
  <si>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Circular N° 013 del 29/05/2019</t>
  </si>
  <si>
    <t>R-FPS-001</t>
  </si>
  <si>
    <t>Debido a la falta de articulación y socialización de la normatividad vigente con otros procesos de la Entidad.</t>
  </si>
  <si>
    <t xml:space="preserve">Puede ocurrir inadecuada ejecución en las fases de la formulación, implementación y/o seguimiento de las políticas sociales. </t>
  </si>
  <si>
    <t>Generando:
* Retrasos en las etapas de  formulación y/o implementación de las políticas públicas. 
* Reproceso e incumplimiento de  las actividades y productos del proceso.
* Debilidad en el seguimiento a las políticas públicas.</t>
  </si>
  <si>
    <t>Operativo</t>
  </si>
  <si>
    <t>La Dirección Poblacional realiza la coordinación de socializaciones con la Secretaria Distrital de Planeación cada vez que se realicen actualizaciones sobre de la normatividad vigente con los referentes de políticas, con el fin de articularse con otros procesos de la Entidad, que conozcan la normatividad vigente y evitar retrasos en la formulación e implementación de las políticas públicas. En caso en que no se logre la coordinación se escala al al(a) Director(a) Poblacional de la Secretaria Distrital de Integración Social con el fin de que coordine con el Director(a) de Políticas Poblacionales de la Secretaria Distrital de Planeación Distrital. Como evidencia de la coordinación se cuenta con correo electrónico y/o planilla de asistencia.</t>
  </si>
  <si>
    <t>La Dirección Poblacional realiza la coordinación de socializaciones con la Secretaria Distrital de Planeación cada vez que se realicen actualizaciones de la normatividad vigente con los referentes de políticas, con el fin de articularse con otros procesos de la Entidad, y evitar retrasos en la formulación e implementación de las políticas públicas. En caso en que no se logre la coordinación se escala al al(a) Director(a) Poblacional de la Secretaria Distrital de Integración Social con el fin de que coordine con el Director(a) de Políticas Poblacionales de la Secretaria Distrital de Planeación Distrital. Como evidencia de la coordinación se cuenta con correo electrónico y/o planilla de asistencia.</t>
  </si>
  <si>
    <t>Directora (o) Poblacional</t>
  </si>
  <si>
    <t xml:space="preserve">Número socializaciones realizadas de la  normatividad vigente </t>
  </si>
  <si>
    <t>Se realizó socialización con la secretaria Distrital de planeación sobre la socialización de sistema de monitoreo y seguimiento de políticas publicas realizada el día 22/04/2020, se adjunta correo de articulación e invitación electrónica de la reunión.</t>
  </si>
  <si>
    <t xml:space="preserve">Actualmete, se esta haciendo una articulación entre la Dirección Poblacional y la Dirección de analisis y diseño estrategico con la Secretaria Distrital de Planeación sobre capacitación del sistema de monitoreo y seguimiento de las politicas públicas, donde asistiran todos los actores que forman parte del proceso y que van a tener un rol en este sistema. </t>
  </si>
  <si>
    <t>No se generan observaciones o recomendaciones respecto a los avances y evidencias presentados en el monitoreo al riesgo de gestión.</t>
  </si>
  <si>
    <t xml:space="preserve">Debido al desconocimiento en la distribución del presupuesto destinado para la formulación y/o implementación de las políticas públicas 
</t>
  </si>
  <si>
    <t>El área líder de las políticas públicas en cumplimiento de los lineamientos del Decreto 667 de 2018, específicamente del artículo 7, parágrafo primero realizan los reportes de seguimiento de manera semestral de acuerdo con el Decreto 171 de 2013: avances en las metas y ejecución presupuesto e informes cualitativos de seguimiento; se registran en la matriz la información de seguimiento a las metas de las políticas Públicas, con el fin de conocer la asignación presupuestal en la formulación y/o implementación de las Políticas. En caso de no realizar el diligenciamiento de la matriz de plan de acción de Políticas Públicas en la Secretaria Distrital de Planeación hace una solicitud formal a la Secretaria Distrital de Integración Social para su diligenciamiento. Como evidencia se cuenta con el registro de la matriz y su publicación en la página web de la Entidad.</t>
  </si>
  <si>
    <t>Los líderes de políticas públicas, siguiendo la instrucciones e la Secretaria Distrital de Planeación y teniendo como referencia la Matriz del plan de acción de las políticas públicas, semestralmente registran en la matriz la información del seguimiento a las metas de las políticas públicas, dando cumplimiento a la resolución 2045 de 2017 y el decreto 1869 de 2018. Lo anterior con el fin de conocer la asignación presupuestal en la formulación y/o implementación de las políticas. En caso de no realizar el diligenciamiento de la matriz la Secretaria Distrital de Planeación hace una solicitud formal a la Secretaria Distrital de Integración Social para su diligenciamiento. Como evidencia se cuenta con el registro de la matriz y su publicación en la página web de la Entidad.
Nota: una vez se cuente con el sistema de evaluación y seguimiento a las políticas públicas, la  información se registrara en dicho sistema.</t>
  </si>
  <si>
    <t xml:space="preserve">Directora (o) Poblacional 
</t>
  </si>
  <si>
    <t>(Número de matrices publicadas del plan de acción de las políticas públicas / Número de políticas lideradas por la Secretaria Distrital de Integración Social) *100</t>
  </si>
  <si>
    <t xml:space="preserve">Actualmente, la Dirección Poblacional en articulación con Dirección de Análisis y Diseño Estratégico - DADE y Subsecretaria, establecieron las orientaciones para la elaboración del informe de seguimiento cuantitativo de políticas publicas del 1 de enero de 2020 al 30 de junio de 20202. Aunque la Secretaria Distrital de Planeación no solicita el informe cualitativo, la entidad considera pertinente elaborar un informe de políticas publicas cualitativo que comprenda los avances dados en políticas publicas durante el cuatrienio.  </t>
  </si>
  <si>
    <t>De acuerdo a la solicitud y cronograma establecido por la  Secretaria Distrital de Planeación, se remitieron las matrices mediante memorando :S2020089726 con fecha 31- 08- 2020 de seguimiento de los planes de acción de las políticas públicas poblacionales con corte 1 de enero 2020 al  30 de junio de 2020 correspondiente al ultimo corte de seguimiento de los planes de acción de política pública en el marco del plan de desarrollo " Bogotá mejor para todos".</t>
  </si>
  <si>
    <t>Verificar las evidencias ya que no se identifica la matriz por política y su publicación en la página web de la entidad, de acuerdo a lo establecido en la actividad de control, así mismo de acuerdo con el cumplimiento de la misma verificar el nivel de avance correspondiente.</t>
  </si>
  <si>
    <r>
      <rPr>
        <sz val="10"/>
        <rFont val="Arial"/>
        <family val="2"/>
      </rPr>
      <t xml:space="preserve">Debido a la falta de información e incumplimiento en los tiempos de entrega de los insumos para la construcción del informe de seguimiento por parte de otras dependencias de la Dirección Poblacional </t>
    </r>
    <r>
      <rPr>
        <sz val="10"/>
        <color rgb="FFFF0000"/>
        <rFont val="Arial"/>
        <family val="2"/>
      </rPr>
      <t xml:space="preserve">
</t>
    </r>
  </si>
  <si>
    <t>El equipo de políticas públicas (integrado por líderes de políticas, Asesor(a) de la Dirección de Análisis y Diseño Estratégico y Asesor(a) de la Dirección Poblacional) anualmente se reúne para establecer un cronograma referente a la entrega de insumos, con el fin de contar con la información necesaria y oportuna para elaborar el informe de seguimiento  de la políticas públicas. En caso de no hacerse la reunión se reprograma hasta realizarse. Como evidencia se cuenta con cronograma, listado de asistencia, correos electrónicos e informes de las políticas publicado en la página web de la Entidad.</t>
  </si>
  <si>
    <t>El equipo de políticas públicas (integrado por líderes de políticas, Asesor(a) de la Dirección de Análisis y Diseño Estratégico y Asesor(a) de la Dirección Poblacional) anualmente se reúne para establecer un cronograma referente a la entrega de insumos, con el fin de contar con la información necesaria y oportuna para elaborar el informe de seguimiento de la políticas públicas. En caso de no hacerse la reunión se reprograma hasta realizarse. Como evidencia se cuenta con cronograma, listado de asistencia, correos electrónicos e informes de las políticas publicado en la página web de la Entidad.</t>
  </si>
  <si>
    <t>Número de cronogramas socializados de seguimiento a la Política Pública</t>
  </si>
  <si>
    <t xml:space="preserve">La Dirección Poblacional en articulación con Dirección de Análisis y Diseño Estratégico - DADE y Subsecretaria, establecieron las orientaciones para la entrega de informe cuantitativo, se evidencian 2 reuniones realizadas y 11/06/2020, sobre seguimiento de las políticas publicas y cronograma de entrega construido. </t>
  </si>
  <si>
    <t>La Dirección Poblacional realizó seguimiento en articulación con Dirección de análisis y diseño estratégico - DADE y subsecretaria a los lideres de politica pública respectoa a los avances de cada uno de las politicas públicas sobre la elaboración de los informes cualitativos. Se evidencia reunion con fecha 3/ 08 /2020.</t>
  </si>
  <si>
    <t>Diseño e innovación de los servicios sociales</t>
  </si>
  <si>
    <t>Definir los servicios sociales de la Secretaría Distrital de Integración Social a través de su diseño e innovación, y adoptarlos en el marco de las políticas públicas, con el fin de dar respuesta a la población a partir de las situaciones consideradas socialmente relevantes.</t>
  </si>
  <si>
    <t>Circular 013 del 29/05/2020</t>
  </si>
  <si>
    <t>R-DIS-001</t>
  </si>
  <si>
    <t xml:space="preserve">
No se tiene estandarizado el diseño de los servicios sociales de la entidad.</t>
  </si>
  <si>
    <t xml:space="preserve">
Servicios diseñados que no contemplan las necesidades de la población vulnerable.</t>
  </si>
  <si>
    <t xml:space="preserve">
Inadecuado uso de los recursos asignados a la prestación de los servicios.
Reprocesos en la planeación, prestación y seguimiento de los servicios ofrecidos por la entidad.
</t>
  </si>
  <si>
    <t xml:space="preserve">
Cada vez que las subdirecciones técnicas crean o innovan un nuevo servicio social, estos se presentan ante la mesa técnica operativa donde se revisan los documentos técnicos de soporte, y una vez ajustados y avalados se presentan ante el Consejo GIS con el fin de obtener su aprobación final. En caso que el servicio no supere la aprobación en alguna de las instancias, se devuelve para su ajuste hasta lograr su aprobación. Como evidencia se cuenta con  las actas de las instancias que realizan la respectiva revisión y los documentos del servicio  .</t>
  </si>
  <si>
    <t>Cada vez que las subdirecciones técnicas crean o innovan un nuevo servicio social, estos se presentan ante la mesa técnica operativa donde se revisan los documentos técnicos de soporte, y una vez ajustados y avalados se presentan ante el Consejo GIS con el fin de obtener su aprobación final. En caso que el servicio no supere la aprobación en alguna de las instancias, se devuelve para su ajuste hasta lograr su aprobación. Como evidencia se cuenta con  las actas de las instancias que realizan la respectiva revisión y los documentos del servicio.</t>
  </si>
  <si>
    <t>Subdirecciones técnicas</t>
  </si>
  <si>
    <t>(# de servicios diseñados y presentados al Consejo GIS / # de servicios aprobados en el Consejo GIS) * 100</t>
  </si>
  <si>
    <t>Durante el segunto trimestre del 2020, se presentaron modificaciones  a la prestaciòn de  los servicios sociales, debido a la emergencia sanitaria de la pandemia COVID-19,  lo que ha implicado pasar de servicios presenciales a acompañamientos virtuales y telefónicos y entrega de paquetes alimentarios de manera domiciliaria, en algunos casos, entre otras modificaciones.
En la carpeta de evidencias, se encuentran los documentos que se presentaron ante el consejo GIS y el detalle de la presentaciòn.</t>
  </si>
  <si>
    <t>Durante el tercer trimestre del 2020, no se presentaron modificaciones a la prestación de  los servicios sociales de la Secretaría Distrital de Integración Social.</t>
  </si>
  <si>
    <t>Observaciones 1era revisión:
*Ajustar la redacción indicando que las modificaciones no se han realizado "a los servicios sociales de la Secretaría Distrital de Integración Social". Sugiero eliminar el texto "no se presenta evidencia".
*De acuerdo a la nota del monitoreo con corte a 30 de marzo de 2020, el nivel de avance corresponde a 100% y no a 0%. Sugiero incluir dicha nota actualizada para este monitoreo.
Observaciones 2da revisión:
Sin observaciones adicionales.</t>
  </si>
  <si>
    <t>Elaborar un procedimiento  que oriente el diseño y la innovación de los servicios sociales</t>
  </si>
  <si>
    <t>Subsecretaría</t>
  </si>
  <si>
    <t>* Documento borrador: 60%
* Documento oficializado: 40%</t>
  </si>
  <si>
    <t>Durante el periodo no fue posible llevar a cabo mesas de trabajo para continuar con la elaboración del documento. Lo anterior debido a que los profesionales que participan se encontraron desarrollando acciones de atención por la emergencia sanitaria relacionada con el COVID-19.
No se presenta evidencia de avance.</t>
  </si>
  <si>
    <t xml:space="preserve">
Se realizaron cambios en el documento en construcción, para el cual la ​Dirección​Territorial propuso que el documento fuera un lineamiento, sugerencia que fue aceptada. Dicho documento se envió para revisión y aportes a las gestoras SIG de la Dirección ​Territorial  y la Direcciòn ​Poblacional.
En la carpeta de evidencias, se encuentra el documento en construcción y los correos enviados para los aportes a dicho documento.
</t>
  </si>
  <si>
    <t>Observaciones 1era revisión:
*Se reitera, como en las revisiones anteriores, el uso correcto de las tildes, mayúsculas y los signos de puntuación. Por favor ajustar lo mencionado.
*Se alerta al proceso para tomar las  medidas o acciones a que haya lugar para lograr el cumplimiento del 100% de la actividad toda vez que pasado un año de formulación de la actividad solo se lleva un avance del 50% y quedan solo 3 meses para su terminación.
Observaciones 2da revisión:
Sin observaciones adicionales.</t>
  </si>
  <si>
    <t>Prestación de servicios sociales para la inclusión social</t>
  </si>
  <si>
    <t>Prestar servicios sociales dirigidos a la población más vulnerable del Distrito, que contribuyan a la inclusión social en desarrollo de las políticas públicas sociales</t>
  </si>
  <si>
    <t>R-PSS-001</t>
  </si>
  <si>
    <t>1. El sistema de información misional no siempre se adapta a las necesidades particulares de todos los servicios en cuanto a seguimiento en tiempo real de las acciones de prestación del servicio.</t>
  </si>
  <si>
    <t>Puede suceder que el conteo de metas no refleje los resultados reales de la prestación del servicio social</t>
  </si>
  <si>
    <t>* Ejecución de recursos en servicios no prestados y con ello, posiblemente un detrimento patrimonial.</t>
  </si>
  <si>
    <t>5- Casi seguro</t>
  </si>
  <si>
    <t>extremo</t>
  </si>
  <si>
    <t>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t>
  </si>
  <si>
    <t>1. 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
2. Documentar los criterios para la realización del análisis de calidad de la información.</t>
  </si>
  <si>
    <t xml:space="preserve">Gestores SIG de las dependencias encargadas de la gerencia de cada proyecto.
</t>
  </si>
  <si>
    <t>(Número de informes de calidad de la información / Número de dependencias que gerencian servicios sociales)*100</t>
  </si>
  <si>
    <t>9 informes de calidad de la información.</t>
  </si>
  <si>
    <t xml:space="preserve">1. Se establecieron los atributos del informe de calidad de la información que orientarán los análisis que deben entregar una vez al año los gerentes de servicios sociales y apoyos SDIS
2. Ya se cuenta con una propuesta de comunicación dirigida a los gerentes de servicios sociales para la socialización tanto de los instrumentos de control, como de las formas de comunicación con la Dirección Territorial para efectos de la calidad de la información
</t>
  </si>
  <si>
    <t>Se entrega informe de calidad de la información de la Dirección Poblacional-Proyecto 7771 Discapacidad.
Se envió memorando RAD:I2020018240 fecha 08/072020 a las subdirecciones técnicas de la Dirección Territorial, la Dirección de Nutrición y Abastecimiento y la Dirección Poblacional y sus subdirecciones técnicas con "recomendaciones para el mejoramiento de la calidad de la información misional en los servicios sociales y la implementación del procedimiento de Recolección, Critica y Digitación y sus documentos asociados". Adicionalmente se solicitó "delegar  una persona responsable de realizar un informe de análisis cualitativo y cuantitativo a la calidad y oportunidad en la recolección, crítica y digitación". Al momento se cuenta con 4 subdirecciones técnicas con delegado.
Anexos: 1. Informe calidad Proyecto Discapacidad 
2.Memorando RAD:I2020018240
3. Directorio responsables PCD Recolección, Crítica y Digitación</t>
  </si>
  <si>
    <t>15/10/2020. Teniendo en cuenta el indicador y meta definidos, el nivel de avance corresponde al 11% (1 de 9 informes de calidad), no al 38%.
Aunque el control no considera que los informes deban tener una estructura obligatoria, se recomienda que en los siguientes reportes, el proceso precise si los informes de calidad realizados por las dependencias cumplen con los criterios definidos. Lo anterior debido a que el informe presentado por Discapacidad, incluye la descripción de los criterios de calidad y oportunidad , sin embargo no conserva la estructura definida por el Proceso PSSIS según lo presentado como evidencia en el anterior monitoreo.</t>
  </si>
  <si>
    <t>R-PSS-002</t>
  </si>
  <si>
    <t>1. Debido al desconocimiento de las herramientas de evaluación y seguimiento con las que cuenta el proceso. (Auditorías, indicadores, encuestas de satisfacción, informes del proceso, reportes a la dirección).</t>
  </si>
  <si>
    <t>Puede suceder que se implementen de manera deficiente los mecanismos de seguimiento y autocontrol del desarrollo en las etapas del proceso.</t>
  </si>
  <si>
    <t>* Incumplimiento o deficiente gestión en la ejecución de cada una de las etapas del proceso.
* Incumplimiento en la entrega de insumos (salidas) para otros procesos que se articulan con este proceso.</t>
  </si>
  <si>
    <t>Anualmente, la Dirección Territorial a través del equipo del proceso Prestación de servicios sociales para la inclusión social, realizará una jornada de socialización del protocolo  seguimiento al cumplimiento de los criterios vigentes en los servicios sociales y sus anexos, con el propósito de que los responsables de servicios sociales conozcan y estén al tanto del paso a paso y/o actualizaciones realizadas a este documento para su implementación. En caso de no hacerse dicha socialización el responsable del servicio social, solicitara a la Dirección Territorial programar una jornada de socialización extraordinaria; el acta y listado de asistencia a la jornada de socialización servirán como evidencia.</t>
  </si>
  <si>
    <t>Equipo del proceso Prestación de servicios sociales para la inclusión social</t>
  </si>
  <si>
    <t xml:space="preserve">(1 jornada de socialización del protocolo realizada / 1 jornada programada al año)*100 </t>
  </si>
  <si>
    <t>Una (1 ) jornada de socialización del protocolo  seguimiento al cumplimiento de los criterios vigentes realizada</t>
  </si>
  <si>
    <t>Se realizó una socialización con los gestores SIG de las dependencias Subdirecciones locales para la Itegración Social y a su vez, ellos vienen adelantando las socializaciones con los equipos locales de servicios. A la fecha se cuenta con informción y evidencias de 6 de 16 SLIS y en el siguiente periodo de reporte, esperamos completar las restantes.</t>
  </si>
  <si>
    <t>Esta actividad ya se cumplió en un 100% con la jornada de socialización a gestores SIG; sin embargo es de resaltar que las subdirecciones locales han seguido con la socialización del protocolo. Para éste trimestre lo realizaron Fontibón, Barrios Unidos/Teusaquillo y San Cristóbal y la SLIS de Bosa lo realizó en Junio.
Anexo: Acta socialización localidades Fontibón, Barrios Unidos/Teusaquillo, San Cristóbal y Bosa.</t>
  </si>
  <si>
    <t>15/10/2020. No se generan observaciones o recomendaciones respecto a los avances y evidencias presentados en el monitoreo al riesgo de gestión.</t>
  </si>
  <si>
    <t>2. Debido a la ausencia de indicadores que midan la gestión propia del proceso.</t>
  </si>
  <si>
    <t>Anualmente, la Dirección Territorial a través del equipo del proceso Prestación de servicios sociales para la inclusión social, establecerá los indicadores  para cada etapa del Proceso de Prestación de Servicios Sociales para la Inclusión Social y realizará el reporte de los mismos de acuerdo a los tiempos establecidos en la hoja de vida del indicador; esto con el propósito de realizar la medición y análisis en el cumplimiento del objetivo planteado para el proceso. En caso de detectar desviaciones en el cumplimiento de las metas definidas, se generarán las alertas a los responsables de las actividades. Como evidencia de esta actividad se tendrá el reporte de indicadores, atendiendo los tiempos establecidos en la hoja de vida del mismo y las alertas generadas.</t>
  </si>
  <si>
    <t>(3 indicadroes formulados/ 3 etapas del proceso)*100</t>
  </si>
  <si>
    <t>Tres (3) indicadores formulados para el proceso de prestación de servicios sociales para la inclusión social</t>
  </si>
  <si>
    <t>No se han revisado indicaodres dando el tiempo necesario para la correspondiente armonización de PDD y los  nuevos proyectos de inversión que harán que se modifique la bateria de indicadores del proceso y en general de la entidad.</t>
  </si>
  <si>
    <t>Se realizó actualización de la actividad de control, puesto que se evidencia un cambio en el contexto estratégico del Proceso Prestación de Servicios Sociales para la Inclusión Social (PSS) ya que a partir de septiembre del 2020 hubo cambio de gestora del Proceso. Posteriormente se realiza análisis de los controles y se evidencia en ésta actividad  que el seguimiento al Proceso PSS, se realiza a través de la mesa del SIGPOTE, instancia reglamentada a través de la Resolución 1075 de 2017, dicho espacio permite un monitoreo permanente al proceso por lo que no se requiere realizar un monitoreo adicional a través de indicadores. La actualización de la actividad de control se realizó bajo el  memorando Radicado: I2020026956, fecha: 05/10/2020.
Anexo: Memorando I2020026956</t>
  </si>
  <si>
    <t>Atención a la ciudadanía</t>
  </si>
  <si>
    <t xml:space="preserve">Establecer las directrices de interacción entre la entidad y la ciudadanía a través de canales efectivos de comunicación para la atención oportuna y el mejoramiento continúo de la implementación de las políticas públicas y los servicios prestados. </t>
  </si>
  <si>
    <t>Circular 013 del 29/05/2019</t>
  </si>
  <si>
    <t>R-ATC-001</t>
  </si>
  <si>
    <t>Desconocimiento y falta de apropiación del Manual de atención a la ciudadanía, por parte de los procesos y dependencias.</t>
  </si>
  <si>
    <t>La atención a la ciudadanía no se brinde bajo los criterios de calidez, amabilidad, oportunidad, efectividad, rapidez y confiabilidad.</t>
  </si>
  <si>
    <t>*Imagen negativa de la entidad ante la ciudadanía.
*Ciudadanía insatisfecha.
*Pérdida de credibilidad en la institución.</t>
  </si>
  <si>
    <t>El equipo del Servicio Integral de Atención a la Ciudadanía - SIAC, en conjunto con la Secretaría General (Dirección de calidad del servicio), desarrolla anualmente 2 (dos) jornadas de sensibilización (talleres) en cada subdirección local y en el nivel central de la entidad, con el propósito de socializar y generar apropiación sobre la cultura del servicio de atención a la ciudadanía. En caso que no se realicen en la fecha programada, las jornadas se reprograman hasta que se cumplan las dos en el año. Como evidencias se cuenta con listados de asistencia y resultados de pre y pos test.</t>
  </si>
  <si>
    <r>
      <t>El equipo del Servicio Integral de Atención a la Ciudadanía - SIAC, en conjunto con la Secretaría General (Dirección de calidad del servicio), desarrolla anualmente 2 (dos) jornadas de sensibilización (talleres) en cada subdirección local y en el nivel central de la entidad, con el propósito de socializar y generar apropiación sobre la cultura del servicio de atención a la ciudadanía. En caso que no se realicen en la fecha programada, las jornadas se reprograman hasta que se cumplan las dos en el año. Como evidencias se cuenta con listados de asistencia y resultados de pre y pos test.
En el mes siguiente de finalizado cada trimestre del año, se realizarán sesiones de evaluación</t>
    </r>
    <r>
      <rPr>
        <b/>
        <sz val="10"/>
        <rFont val="Arial"/>
        <family val="2"/>
      </rPr>
      <t xml:space="preserve"> </t>
    </r>
    <r>
      <rPr>
        <sz val="10"/>
        <rFont val="Arial"/>
        <family val="2"/>
      </rPr>
      <t>de efectividad de la jornada de sensibilización para determinar el nivel de apropiación de los conocimientos brindados a los participantes.</t>
    </r>
  </si>
  <si>
    <t>Responsable del componente de fortalecimiento - equipo SIAC</t>
  </si>
  <si>
    <t>(# de jornadas de sensibilización realizadas en el periodo / # de jornadas de sensibilización programadas en el periodo) * 100</t>
  </si>
  <si>
    <t>07/072020</t>
  </si>
  <si>
    <t>0%</t>
  </si>
  <si>
    <r>
      <t xml:space="preserve">Las jornadas de sensibilización en cultura del servicio programadas para el segundo trimestre (abril a junio) de 2020 se reprogramaron para el segundo semestre del mismo año. A la fecha del presente reporte se continúa con 23 sesiones implementadas de un total de 36 programadas.
</t>
    </r>
    <r>
      <rPr>
        <b/>
        <sz val="10"/>
        <rFont val="Arial"/>
        <family val="2"/>
      </rPr>
      <t xml:space="preserve"> 
Evidencia:</t>
    </r>
    <r>
      <rPr>
        <sz val="10"/>
        <rFont val="Arial"/>
        <family val="2"/>
      </rPr>
      <t xml:space="preserve"> Se carga en carpeta virtual matriz nominada cronograma 2020 (Hoja 1-CRONOGRAMA INCIAL-2020. Hoja 2-CRONOGRAMA PROPU-2 SEMES 2020). Además, se incluye el correo enviado a las profesionales de la Dirección del Calidad del Servicio solicitando la modificación, y el mensaje de aceptación de la misma.
Se incluye en la carpeta de evidencias el reporte de avance del plan de sensibilización en cultura del servicio anexo 7 (numeral 3),  del informe de gestión trimestral del SIAC -primer trimestre de 2020.</t>
    </r>
  </si>
  <si>
    <t>(13/13)*100=100%</t>
  </si>
  <si>
    <r>
      <t xml:space="preserve">Durante el período reportado se implementaron trece (13) jornadas de sensibilización en cultura del servicio con las cuales se da  cumplimiento a la totalidad de sesiones programadas inicialmente.  
Es decir que, a corte del presente informe  se cuenta con treinta y seis (36) jornadas implementadas de treinta y seis (36) programadas. 
Las trece jornadas se implementaron en las Subdirecciones Locales de: Bosa, Santafé Candelaria, Fontibón, Kennedy, Rafael Uribe, San Cristóbal y Usaquén. 
</t>
    </r>
    <r>
      <rPr>
        <b/>
        <sz val="10"/>
        <rFont val="Arial"/>
        <family val="2"/>
      </rPr>
      <t xml:space="preserve">
Evidencias. 
</t>
    </r>
    <r>
      <rPr>
        <sz val="10"/>
        <rFont val="Arial"/>
        <family val="2"/>
      </rPr>
      <t>Se adjuntan correos enviados a los participantes de las jornadas con la presentación socializada durante  la sesión; adicionalmente, los formularios pre y pos test diligenciados; los cuales se toman como lista de asistencia. Lo anterior, dado que, las sesiones se llevaron a cabo virtualmente como consecuencia de la interrupción de las actividades presenciales ocasionada por la declaratoria de emergencia sanitaria  por COVID 19, en el país. 
El informe de resultados del nivel de apropiación (pre y pos test) de los temas socializados durante las jornadas se encuentra en construcción por parte del equipo del SIAC. Este se presentará en el siguiente reporte.</t>
    </r>
  </si>
  <si>
    <t>08/10/2020, observaciones 1era revisión:
*El indicador formulado relaciona las sensibilizaciones programadas y realizadas en el periodo. Por tanto ajustar los datos en la fórmula aplicada en la columna AJ11  por 13/13, en lugar de 36/36.
14/10/2020, observaciones 2da revisión:
Sin observaciones adicionales.</t>
  </si>
  <si>
    <t>Cada vez que ingresa un nuevo integrante al equipo del Servicio Integral de Atención a la Ciudadanía - SIAC, el equipo SIAC de nivel central realiza inducción que incluye el Manual de atención a la ciudadanía con el propósito de garantizar su conocimiento e implementación en sus puestos de trabajo. En caso que no se realice en la fecha programada, la jornada se reprograma hasta que se realiza la inducción. Como evidencia se cuenta con actas de reunión y listados de asistencia.</t>
  </si>
  <si>
    <t>Cada vez que ingresa un nuevo integrante al equipo del Servicio Integral de Atención a la Ciudadanía - SIAC, el equipo SIAC de nivel central realiza inducción individual o grupal, que incluye el Manual de atención a la ciudadanía con el propósito de garantizar su conocimiento e implementación en sus puestos de trabajo. En caso que no se realice en la fecha programada, la jornada se reprograma hasta que se realiza la inducción. Como evidencia se cuenta con actas de reunión y listados de asistencia.</t>
  </si>
  <si>
    <t>Responsable del componente Atención a la ciudadanía - equipo SIAC</t>
  </si>
  <si>
    <t>(# de inducciones realizadas del periodo / # de inducciones a realizar en el periodo) * 100</t>
  </si>
  <si>
    <t>(5/5)*100 = 100%</t>
  </si>
  <si>
    <r>
      <t xml:space="preserve">Durante el periodo reportado, ingresaron 5 personas al equipo SIAC con quienes se adelantó cinco (5) espacios de inducción de manera virtual, a través de la herramienta Teams. El tipo de vinculación de los nuevos integrantes es: cuatro contratistas y un provisional, quienes apoyarán la atención ciudadana desde los canales virtual y telefónico. 
</t>
    </r>
    <r>
      <rPr>
        <b/>
        <sz val="10"/>
        <rFont val="Arial"/>
        <family val="2"/>
      </rPr>
      <t xml:space="preserve">Evidencias. </t>
    </r>
    <r>
      <rPr>
        <sz val="10"/>
        <rFont val="Arial"/>
        <family val="2"/>
      </rPr>
      <t>Actas de inducción (firmadas),  cargadas en carpeta virtual. 
Aún se encuentra pendiente anexar una de las actas del proceso de inducción reportado en el primer  monitoreo, toda vez que,  a causa de la emergencia sanitaria por Covid 19, no ha sido posible el ingreso a la oficina del SIAC (lugar en el que se encuentra el acta en mención).</t>
    </r>
  </si>
  <si>
    <t>(4/4)*100 = 100%</t>
  </si>
  <si>
    <r>
      <t xml:space="preserve">Durante el periodo reportado, ingresaron 4 personas al equipo SIAC mediante la modalidad de contrato, con quienes se adelantó cuatro (4) espacios de inducción de manera virtual, a través de la herramienta Teams.  Las personas contratadas apoyarán la atención ciudadana desde los canales presencial, virtual y telefónico. 
</t>
    </r>
    <r>
      <rPr>
        <b/>
        <sz val="10"/>
        <rFont val="Arial"/>
        <family val="2"/>
      </rPr>
      <t>Evidencias.</t>
    </r>
    <r>
      <rPr>
        <sz val="10"/>
        <rFont val="Arial"/>
        <family val="2"/>
      </rPr>
      <t xml:space="preserve"> Actas de inducción (firmadas),  cargadas en carpeta virtual. Aún se encuentra pendiente anexar una de las actas del proceso de inducción reportado en el primer monitoreo, toda vez que,  a causa de la emergencia sanitaria por Covid 19, no ha sido posible el ingreso a la oficina del SIAC (lugar en el que se encuentra el acta en mención).</t>
    </r>
  </si>
  <si>
    <t>08/10/2020, observaciones 1era revisión:
*Indican que falta por anexar una de las actas del "monitoreo anterior". Sin embargo, el acta que falta por adjuntar es del primer monitoreo más no del segundo. Ajustar.
14/10/2020,  observaciones 2da revisión:
Sin observaciones adicionales.</t>
  </si>
  <si>
    <t>Anualmente, se realiza jornada de reinducción por parte del equipo del Servicio Integral de Atención a la Ciudadanía - SIAC, dirigida a servidores y contratistas que forman parte del equipo, con el fin de fortalecer el servicio de atención a la ciudadanía. En caso que no se realice en la fecha programada, la jornada se reprograma hasta que se realiza la reinducción. Como evidencia se cuenta con actas de reunión, listados de asistencia, y pre y pos test.</t>
  </si>
  <si>
    <t>Durante el primer semestre de cada año, se realiza jornada de reinducción por parte del equipo del Servicio Integral de Atención a la Ciudadanía - SIAC, dirigida a servidores y contratistas que forman parte del equipo, con el fin de fortalecer el servicio de atención a la ciudadanía. En caso que no se realice en la fecha programada, la jornada se reprograma hasta que se realiza la reinducción. Como evidencia se cuenta con actas de reunión, listados de asistencia, y pre y pos test.
En el segundo semestre del año, se realizarán sesiones de evaluación de efectividad de la reinducción para determinar el nivel de apropiación de los conocimientos brindados a los participantes.</t>
  </si>
  <si>
    <t>1  reinducción realizada</t>
  </si>
  <si>
    <t>(2/4)*100 =50%</t>
  </si>
  <si>
    <r>
      <t xml:space="preserve">Para el periodo reportado el proceso de reinducción con el equipo SIAC se adelantó en dos  espacios de sensibilización (28 de mayo y 11 de junio) en los cuales se trabajaron temas relacionados con: 
Espacio 1. Objetivo. Retroalimentar al equipo SIAC sobre la atención brindada a la ciudadanía desde el trabajo en casa a través de los canales virtual y telefónico.
Espacio  2. Objetivo. Socializar la operación del servicio de  apoyos económicos, en el marco de la emergencia sanitaria por COVID 19. Se hace claridad que en el mes de julio se realizará un cuestionario para verificar la apropiación de los temas vistos durante la sesión.
Para el desarrollo de estos espacios se contó con la participación de  referentes de la Subdirección para la Vejez.
</t>
    </r>
    <r>
      <rPr>
        <b/>
        <sz val="10"/>
        <rFont val="Arial"/>
        <family val="2"/>
      </rPr>
      <t>Evidencias</t>
    </r>
    <r>
      <rPr>
        <sz val="10"/>
        <rFont val="Arial"/>
        <family val="2"/>
      </rPr>
      <t>.</t>
    </r>
    <r>
      <rPr>
        <b/>
        <sz val="10"/>
        <rFont val="Arial"/>
        <family val="2"/>
      </rPr>
      <t xml:space="preserve"> </t>
    </r>
    <r>
      <rPr>
        <sz val="10"/>
        <rFont val="Arial"/>
        <family val="2"/>
      </rPr>
      <t xml:space="preserve">Se carga en carpeta virtual: 
</t>
    </r>
    <r>
      <rPr>
        <b/>
        <sz val="10"/>
        <rFont val="Arial"/>
        <family val="2"/>
      </rPr>
      <t xml:space="preserve">Espacio 1. </t>
    </r>
    <r>
      <rPr>
        <sz val="10"/>
        <rFont val="Arial"/>
        <family val="2"/>
      </rPr>
      <t xml:space="preserve">Retroalimentación. Convocatoria a la jornada (formato pdf). Resultados Kahoot (formato Excel). Listado de asistencia (sin firma)
</t>
    </r>
    <r>
      <rPr>
        <b/>
        <sz val="10"/>
        <rFont val="Arial"/>
        <family val="2"/>
      </rPr>
      <t xml:space="preserve">Espacio 2. </t>
    </r>
    <r>
      <rPr>
        <sz val="10"/>
        <rFont val="Arial"/>
        <family val="2"/>
      </rPr>
      <t xml:space="preserve">Apoyos económicos. Correo de envío de material de apoyo de la jornada (formato pdf). Presentación (formato PP). 
Nota.  en el próximo reporte se presentarán los resultados del cuestionario aplicado al equipo del SIAC. </t>
    </r>
  </si>
  <si>
    <t>(4/4)*100 =100%</t>
  </si>
  <si>
    <r>
      <t xml:space="preserve">Para el periodo reportado se abordaron  los temas programados para concluir el  proceso de reinducción con el equipo SIAC con quienes se adelantó en dos espacios de sensibilización (2 y 3 julio) en los cuales se trabajaron temas relacionados con: 
Espacio 3. Objetivo. Socializar la operación del servicio "centro día", en el marco de la emergencia sanitaria por COVID 19.  
Espacio  4. Objetivo. Socializar la operación del servicio de  "comedores comunitarios y complementación alimentaría", en el marco de la emergencia sanitaria por COVID 19. 
Para el desarrollo de estos espacios se contó con la participación de  referentes de la Subdirección para la Vejez y la Dirección de Nutrición y Abastecimiento. 
</t>
    </r>
    <r>
      <rPr>
        <b/>
        <sz val="10"/>
        <rFont val="Arial"/>
        <family val="2"/>
      </rPr>
      <t xml:space="preserve">Evidencias. </t>
    </r>
    <r>
      <rPr>
        <sz val="10"/>
        <rFont val="Arial"/>
        <family val="2"/>
      </rPr>
      <t xml:space="preserve">Se carga en carpeta virtual: 
</t>
    </r>
    <r>
      <rPr>
        <b/>
        <sz val="10"/>
        <rFont val="Arial"/>
        <family val="2"/>
      </rPr>
      <t>Espacio 3</t>
    </r>
    <r>
      <rPr>
        <sz val="10"/>
        <rFont val="Arial"/>
        <family val="2"/>
      </rPr>
      <t xml:space="preserve">. Centro día. planillas de asistencia (grupo 1 y grupo 2) presentación centro día. 
</t>
    </r>
    <r>
      <rPr>
        <b/>
        <sz val="10"/>
        <rFont val="Arial"/>
        <family val="2"/>
      </rPr>
      <t>Espacio 4</t>
    </r>
    <r>
      <rPr>
        <sz val="10"/>
        <rFont val="Arial"/>
        <family val="2"/>
      </rPr>
      <t xml:space="preserve">. Comedores comunitarios y complementación alimentaría. planillas de asistencia (grupo 1 y grupo 2) presentación comedores comunitarios y complementación alimentaria. 
En el mes de julio se implementaron los cuestionarios de  apropiación del conocimiento en relación con los temas de apoyos económicos, centro día y comedores comunitarios - complementación alimentaria.  
</t>
    </r>
    <r>
      <rPr>
        <b/>
        <sz val="10"/>
        <rFont val="Arial"/>
        <family val="2"/>
      </rPr>
      <t>Evidencias.</t>
    </r>
    <r>
      <rPr>
        <sz val="10"/>
        <rFont val="Arial"/>
        <family val="2"/>
      </rPr>
      <t xml:space="preserve"> Se carga en carpeta virtual:
Resultados apoyos económicos
G1 resultados centro día y comedores comunitarios -complementación alimentaria
G2 resultados centro día y comedores comunitarios -complementación alimentaria</t>
    </r>
  </si>
  <si>
    <r>
      <t xml:space="preserve">08/10/2020, bservaciones 1era revisión:
*Para los espacios 3 y 4, se debe adjuntar alguna evidencia firmada o un correo enviado a los asistentes a la sesión ya que las planillas de asistencia están sin firma.
*Sobre el espacio 1, realizado en el anterior periodo cuyo objetivo fue "Retroalimentar al equipo SIAC sobre la atención brindada a la ciudadanía desde el trabajo en casa a través de los canales virtual y telefónico.", no se hizo cuestionario de apropiación?. Hay 3, falta este.
</t>
    </r>
    <r>
      <rPr>
        <b/>
        <sz val="10"/>
        <rFont val="Arial"/>
        <family val="2"/>
      </rPr>
      <t>Rta:</t>
    </r>
    <r>
      <rPr>
        <sz val="10"/>
        <rFont val="Arial"/>
        <family val="2"/>
      </rPr>
      <t xml:space="preserve"> Respecto al cuestionario, no se realizó, ya que fue una sesión de retroalimentación para saber cómo se estaba ejecutando el trabajo desde casa, y así mismo saber cómo se iba a suministrar la información para garantizar la atención presencial y virtual de los ciudadanos, a cambio de esto se realizó el Kahoot con preguntas de temas generales de la entidad y dependencia.
14/10/2020, observaciones 2da revisión:
Sin observaciones adicionales. Una sugerencia: utilizar en las actividades formularios de google forms como listado de asistencia ya que allí queda la hora y fecha de diligenciamiento del formulario por parte de los participantes.</t>
    </r>
  </si>
  <si>
    <t>El equipo del Servicio Integral de Atención a la Ciudadanía - SIAC de nivel central, realiza anualmente visitas de seguimiento y acompañamiento a los responsables de los 24 puntos de atención ubicados en las subdirecciones locales y centros de desarrollo comunitario de la entidad, con el fin de identificar fortalezas y debilidades en la prestación del servicio de atención a la ciudadanía. En caso de identificar que no se logrará visitar a la totalidad de los puntos de atención, estos se priorizan de acuerdo a los criterios definidos al interior del proceso. Como evidencias se cuenta con actas de visita.</t>
  </si>
  <si>
    <t>El equipo del Servicio Integral de Atención a la Ciudadanía - SIAC de nivel central, realiza anualmente 1 (una) visita de seguimiento y acompañamiento a los responsables de los 24 puntos de atención ubicados en las subdirecciones locales y centros de desarrollo comunitario de la entidad, con el fin de identificar fortalezas y debilidades en la prestación del servicio de atención a la ciudadanía. En caso de identificar que no se logrará visitar a la totalidad de los puntos de atención, estos se priorizan de acuerdo a los criterios definidos al interior del proceso. Como evidencias se cuenta con actas de visita.
Frente a las debilidades identificadas en las visitas, se realizará realimentación presencial y se establecerán compromisos de mejora a los cuales se les realizará seguimiento al cumplimiento.</t>
  </si>
  <si>
    <t>(# de visitas de seguimiento y acompañamiento realizadas en el periodo / # de visitas de seguimiento y acompañamiento programadas en el periodo) * 100</t>
  </si>
  <si>
    <t>Durante el período reportado no se realizaron las visitas a las dependencias:  SLIS Engativá, SLIS Rafael Uribe Uribe, CDC Samoré, CDC Molinos, CDC Patio Bonito y Nivel central; debido a la emergencia sanitaria decretada, por COVID 19.  No obstante, una vez sea posible, se priorizan las visitas a estas dependencias.
Se aclara que la atención a la ciudadanía se está brindando a través de los canales virtual y telefónico (trabajo en casa).</t>
  </si>
  <si>
    <t>(16/16)*100=100%</t>
  </si>
  <si>
    <r>
      <t xml:space="preserve">Durante el período reportado no se realizaron visitas presenciales a las dependencias:  SLIS Engativá, SLIS Rafael Uribe Uribe, CDC Samoré, CDC Molinos, CDC Patio Bonito y Nivel central; debido a que se continúan atendiendo las directrices dadas por la emergencia sanitaria - por COVID 19, sin embargo, como medida de contingencia, se adelantaron de manera virtual mesas de trabajo con las 16 Subdirecciones Locales con el objeto de dar seguimiento y articular acciones para la adecuada prestación del servicio a través de los canales telefónico y virtual, mediante la modalidad de trabajo en casa por parte de los responsables de punto SIAC.  Es por ello, que durante las mesas de trabajo se dio a conocer de manera general a los subdirectores y subdirectoras locales las fortalezas y debilidades presentadas para la atención ciudadana a causa de la emergencia sanitaria por COVID-19.  Por lo cual se establecieron compromisos y acciones para garantizar la adecuada prestación del servicio a través de los canales de interacción.
</t>
    </r>
    <r>
      <rPr>
        <b/>
        <sz val="10"/>
        <rFont val="Arial"/>
        <family val="2"/>
      </rPr>
      <t>Evidencias:</t>
    </r>
    <r>
      <rPr>
        <sz val="10"/>
        <rFont val="Arial"/>
        <family val="2"/>
      </rPr>
      <t xml:space="preserve"> Actas de articulación con Subdirecciones Locales. </t>
    </r>
  </si>
  <si>
    <r>
      <t xml:space="preserve">08/10/2020, observaciones 1era revisión:
*Las 16 actividades relacionadas tienen un fin diferente del fin formulado para la actividad de control. Por tanto no aplica como avance de la actividad. Ajustar el reporte y el nivel de avance a 0. Quedan pendientes aún 5 visitas.
</t>
    </r>
    <r>
      <rPr>
        <b/>
        <sz val="10"/>
        <rFont val="Arial"/>
        <family val="2"/>
      </rPr>
      <t>Rta:</t>
    </r>
    <r>
      <rPr>
        <sz val="10"/>
        <rFont val="Arial"/>
        <family val="2"/>
      </rPr>
      <t xml:space="preserve"> Nos parece importante revisar en el Riesgo 1 Actividad 4 si es necesario actualizar el indicador, para que al finalizar la vigencia no se reporte en cero, ya que su no cumplimento está directamente relacionado con la emergencia sanitaría. Por ello se tomó como medida de contingencia sesiones virtuales de seguimiento.
14/10/2020, Observaciones 2da revisión:
Tal como está redactado el avance, no se identifica que el propósito de esas sesiones virtuales sea el de realizar seguimiento para identificar fortalezas y debilidades. Si este fue su propósito ajustar redacción. 
Con respecto al cumplimiento, recordar que al corte se han realizado 19 visitas de un total de 24 programadas. Sin embargo existe una justificación clara con causas ajenas a la gestión del proceso (pandemia mundial) para el no cumplimiento de las faltantes en caso de llegar a ocurrir. Por tanto no se requiere actualizar el indicador sino en el próximo reporte así como en este, incluir las causas de no poder seguir avanzando y mencionar el total de visitas logradas en la vigencia de la actividad.
</t>
    </r>
    <r>
      <rPr>
        <b/>
        <sz val="10"/>
        <rFont val="Arial"/>
        <family val="2"/>
      </rPr>
      <t xml:space="preserve">Rta: </t>
    </r>
    <r>
      <rPr>
        <sz val="10"/>
        <rFont val="Arial"/>
        <family val="2"/>
      </rPr>
      <t>Se realiza ajuste a la descripción del avance, por cuanto la finalidad de las sesiones virtuales si fue la de dar siguimiento e identificar fortalezas y debilidades presentadas para la atención ciudadana a causa de la emergencia sanitaria por COVID-19. 
16/10/2020, observaciones 3ra revisión:
Sin observaciones adicionales.</t>
    </r>
  </si>
  <si>
    <t>No se cuenta con recursos tecnológicos y de publicidad informativa oficial suficientes para consultar y transmitir la información.</t>
  </si>
  <si>
    <t>Cada vez que hay cambios en la información a brindar a la ciudadanía a través de piezas comunicativas impresas, el equipo SIAC solicita ajustes o nuevas piezas a la Oficina Asesora de Comunicaciones con el fin de brindar la información actualizada. En caso que no se atienda oportunamente la solicitud, el equipo SIAC imprime la información y ajusta las piezas existentes, y realiza seguimiento a la solicitud para la entrega de las nuevas piezas. Como evidencia se cuenta con las solicitudes a la OAC y correos electrónicos de seguimiento.</t>
  </si>
  <si>
    <t># de piezas comunicativas actualizadas o creadas por la OAC o el equipo SIAC en el periodo / # total de cambios en la información a brindar a la ciudadanía en el periodo) * 100</t>
  </si>
  <si>
    <t>(0/3) *100 = 0%</t>
  </si>
  <si>
    <r>
      <t xml:space="preserve">Durante el periodo se identificó el cambio en la información  a brindar a la ciudadanía en tres (3) piezas comunicativas, como: video "trámite de requerimientos ciudadanos", logo SIAC y  actualización de colores institucionales en el espacio de atención a la ciudadanía página web SDIS. Por lo tanto se realizó la solicitud de  ajustes a la OAC, solicitud que a la fecha no ha sido atendida.   
</t>
    </r>
    <r>
      <rPr>
        <b/>
        <sz val="10"/>
        <rFont val="Arial"/>
        <family val="2"/>
      </rPr>
      <t>Evidencias</t>
    </r>
    <r>
      <rPr>
        <sz val="10"/>
        <rFont val="Arial"/>
        <family val="2"/>
      </rPr>
      <t>:  formato de solicitud de actualización de las tres (3) piezas comunicativas, y correo que confirma la solicitud de actualización de estas.</t>
    </r>
  </si>
  <si>
    <t>(2/3)*100=66%</t>
  </si>
  <si>
    <r>
      <t xml:space="preserve">Durante el periodo se recibió por parte de la OAC los ajustes realizados al video  "trámite de requerimientos ciudadanos" y actualización de colores institucionales en el espacio de atención a la ciudadanía página web SDIS, quedando pendiente logo del SIAC por lo cual se reiteró la solicitud por medio de correo electrónico.
</t>
    </r>
    <r>
      <rPr>
        <b/>
        <sz val="10"/>
        <rFont val="Arial"/>
        <family val="2"/>
      </rPr>
      <t xml:space="preserve">
Evidencias: </t>
    </r>
    <r>
      <rPr>
        <sz val="10"/>
        <rFont val="Arial"/>
        <family val="2"/>
      </rPr>
      <t xml:space="preserve"> Pantallazo de actualización de colores institucionales en el espacio de atención a la ciudadanía página web SDIS, video "trámite de requerimientos ciudadanos" y correo de solicitud actualización logo SIAC. </t>
    </r>
  </si>
  <si>
    <t>08/10/2020: no se generan observaciones o recomendaciones respecto a los avances y evidencias presentados para la actividad de control.</t>
  </si>
  <si>
    <t>R-ATC-002</t>
  </si>
  <si>
    <t>Los resultados de las encuestas de satisfacción y percepción no se socializan a todas las partes interesadas en estos.</t>
  </si>
  <si>
    <t>Desde el proceso no se promuevan mejoras a los servicios sociales según las necesidades de la ciudadanía.</t>
  </si>
  <si>
    <t>*Inconformidad ciudadana
*Inversión ineficiente de los recursos</t>
  </si>
  <si>
    <t>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t>
  </si>
  <si>
    <t xml:space="preserve">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
Socializar semestralmente el informe de resultados de las encuestas de percepción implementadas por el SIAC en el Comité Integrado de Gestión y desempeño. 
Trimestralmente, enviar mediante correo electrónico los resultados de las encuestas de percepción a los Subdirectores locales como insumo de acciones de mejora.
Solicitar a todos los Subdirectores Locales las acciones de mejora adelantadas, acorde con los resultados identificados en las encuestas implementadas por el equipo del Servicio Integral de Atención a la Ciudadanía-SIAC. </t>
  </si>
  <si>
    <t>Líder del equipo SIAC</t>
  </si>
  <si>
    <t>(# de solicitudes atendidas / # de solicitudes realizadas a la OAC)*100</t>
  </si>
  <si>
    <t>(1/1)*100 = 100%</t>
  </si>
  <si>
    <r>
      <t xml:space="preserve">Solicitud de publicación en página web de la SDIS, del informe de gestión del SIAC con sus respectivos anexos, correspondiente al primer trimestre de 2020. 
</t>
    </r>
    <r>
      <rPr>
        <b/>
        <sz val="10"/>
        <rFont val="Arial"/>
        <family val="2"/>
      </rPr>
      <t>Evidencias.</t>
    </r>
    <r>
      <rPr>
        <sz val="10"/>
        <rFont val="Arial"/>
        <family val="2"/>
      </rPr>
      <t xml:space="preserve"> Formato de solicitud de publicación cargado en carpeta virtual; informe de resultados implementación encuesta de percepción y satisfacción (anexo 8) primer trimestre 2020, publicado. 
Se envía correo a los Subdirectores Locales informando que se encuentra publicado en la pagina web de la entidad  -banner Atención Ciudadana, el informe de gestión del SIAC correspondiente al primer trimestre de 2020,  haciendo énfasis en el anexo 8, informe de resultados encuestas de percepción y satisfacción.
</t>
    </r>
    <r>
      <rPr>
        <b/>
        <sz val="10"/>
        <rFont val="Arial"/>
        <family val="2"/>
      </rPr>
      <t>Evidencia:</t>
    </r>
    <r>
      <rPr>
        <sz val="10"/>
        <rFont val="Arial"/>
        <family val="2"/>
      </rPr>
      <t xml:space="preserve"> Correo enviado a Subdirectores Locales, cargado en carpeta virtual.
Nota. Se envió correo a la Subsecretaria, el 5 de mayo, solicitando se hiciera la gestión para inclusión en la agenda del Comité Institucional de Gestión y Desempeño el resultado de la implementación de la encuesta; sin embargo, no ha sido posible. 
Se anexa acta del 8 de junio,  en la cual la Subsecretaria deja constancia  de que ha solicitado el espacio para la socialización de los resultados  de la encuesta en el Comité, sin embargo, debido a la coyuntura actual (emergencia sanitaria por COVID 19), el tema no se ha incluido en la agenda. </t>
    </r>
  </si>
  <si>
    <r>
      <t xml:space="preserve">Solicitud de publicación en página web de la SDIS, del informe de gestión del SIAC con sus respectivos anexos, correspondiente al segundo trimestre de 2020. 
</t>
    </r>
    <r>
      <rPr>
        <b/>
        <sz val="10"/>
        <rFont val="Arial"/>
        <family val="2"/>
      </rPr>
      <t>Evidencias.</t>
    </r>
    <r>
      <rPr>
        <sz val="10"/>
        <rFont val="Arial"/>
        <family val="2"/>
      </rPr>
      <t xml:space="preserve"> link de la página web donde esta publicado el informe de gestión segundo trimestre 2020. 
https://www.integracionsocial.gov.co/index.php/nuestra-gestion
Para el período reportado (julio, agosto y septiembre), desde el SIAC, no se implementaron encuestas de percepción y satisfacción, debido a la interrupción de la atención presencial a causa de la emergencia sanitaria declarada en el país, por Covid 19. 
No obstante, considerando que la mayoría de Subdirectores (as) Locales iniciaron en la SDIS la dirección de las Subdirecciones Locales, para este período de gobierno, desde el SIAC se envía el consolidado de  sugerencias emitidas por la ciudadanía, en el marco de la implementación de las encuestas de percepción y satisfacción respecto al servicio de atención recibido en los proyectos y servicios de la entidad, durante la vigencia 2019 y el primer trimestre del año en curso, para su conocimiento y definición de acciones de mejora en caso de que haya lugar. 
</t>
    </r>
    <r>
      <rPr>
        <b/>
        <sz val="10"/>
        <rFont val="Arial"/>
        <family val="2"/>
      </rPr>
      <t>Evidencias</t>
    </r>
    <r>
      <rPr>
        <sz val="10"/>
        <rFont val="Arial"/>
        <family val="2"/>
      </rPr>
      <t xml:space="preserve">. Correo remitido a los (as) Subdirectores(as) Locales. 
El dos(2) de septiembre del año en curso, fue socializado en el Comité Institucional de Gestión y Desempeño el resultado de las encuestas de satisfacción y percepción de la ciudadanía, respecto a los servicios sociales que brinda la entidad, implementada por la firma Proyectamos Colombia S.A.S, entre noviembre y diciembre de 2019. 
La evidencia se adjuntará una  vez la Dirección de Análisis y Diseño Estratégico la remita firmada a los participantes el comité.   
</t>
    </r>
  </si>
  <si>
    <r>
      <t xml:space="preserve">08/10/2020, observaciones 1era revisión:
*Verificar si la evidencia de la solicitud a la OAC de publicación del informe es la correcta, pues se habla  allí de publicar informe "Solicitud de información pública" mas no el informe de gestión que contiene los resultados de las encuestas de percepción, el cual fue el solicitado a publicar en el periodo anterior.
*Ajustar la redacción de la última oración. Se sugiere: "La evidencia se adjuntará una vez la Dirección de Análisis y Diseño Estratégico la remita firmada a los participantes del comité".
</t>
    </r>
    <r>
      <rPr>
        <b/>
        <sz val="10"/>
        <rFont val="Arial"/>
        <family val="2"/>
      </rPr>
      <t>Rta:</t>
    </r>
    <r>
      <rPr>
        <sz val="10"/>
        <rFont val="Arial"/>
        <family val="2"/>
      </rPr>
      <t xml:space="preserve"> Respecto a la solicitud de publicación a la OAC, para el presente periodo no se realizó, dado cómo se comenta en la descripción de avances, para el período reportado (julio, agosto y septiembre), desde el SIAC, no se implementaron encuestas de percepción y satisfacción, debido a la interrupción de la atención presencial a causa de la emergencia sanitaria declarada en el país, por Covid 19. La evidencia presentada corresponde a la socialización de las sugerencias presentadas por los ciudadanos tal como se menciona en la columna actividades a desarrollar "Trimestralmente, enviar mediante correo electrónico los resultados de las encuestas de percepción a los Subdirectores locales como insumo de acciones de mejora."
14/10/2020, observaciones 2da revisión:
La observación frente a la solicitud OAC es válida toda vez que la publicación de los informes de gestión del SIAC se realiza trimestre vencido, por tanto, se reporta la solicitud de publicación en el siguiente monitoreo y no en el actual. Revisar monitoreo anterior y verificar. Por tanto ajustar reporte nuevamente y adjuntar solicitud a OAC pertinente o el link de la página web donde está publicado el informe de gestion del 2do trimestre del año, que es el que se solicita publicar en el 3er trimestre.
</t>
    </r>
    <r>
      <rPr>
        <b/>
        <sz val="10"/>
        <rFont val="Arial"/>
        <family val="2"/>
      </rPr>
      <t>Rta:</t>
    </r>
    <r>
      <rPr>
        <sz val="10"/>
        <rFont val="Arial"/>
        <family val="2"/>
      </rPr>
      <t xml:space="preserve"> Se realiza el ajuste correspondiente.
16/10/2020, observaciones 3ra revisión: sin observaciones adicionales.</t>
    </r>
  </si>
  <si>
    <t>R-ATC-003</t>
  </si>
  <si>
    <t>Desde las subdirecciones técnicas no se comunica de manera oportuna al proceso Atención a la ciudadanía, los cambios de los servicios.</t>
  </si>
  <si>
    <t>La información de los servicios no llegue a tiempo para ser divulgada a la ciudadanía.</t>
  </si>
  <si>
    <t>*Inconformidad y reclamaciones de la ciudadanía.
*Restricciones para acceder a los servicios sociales.</t>
  </si>
  <si>
    <t>Mensualmente, las subdirecciones técnicas de Infancia, Familia y Vejez, y el proyecto 1113 de discapacidad, suministran al Servicio Integral de Atención a la Ciudadanía - SIAC de nivel central, información actualizada de los servicios sociales, como: fecha de entrega de bonos, subsidios, oferta de cursos, entre otros, con el fin de comunicar la información de interés a la ciudadanía. 
En caso que las subdirecciones técnicas no envíen información en el mes, mediante correo electrónico el SIAC solicitará confirmación de actualización de la información.
Como evidencia queda la información actualizada en la carpeta "servicios sociales" ubicada en une drive a la cual tiene acceso el equipo SIAC.</t>
  </si>
  <si>
    <t>Mensualmente, las subdirecciones técnicas de Infancia, Familia, Vejez, y el proyecto 1113 de discapacidad, suministran al Servicio Integral de Atención a la Ciudadanía - SIAC de nivel central, información actualizada de los servicios sociales, como: fecha de entrega de bonos, subsidios, oferta de cursos, entre otros, con el fin de comunicar la información de interés a la ciudadanía. 
En caso que las subdirecciones técnicas no envíen información en el mes, mediante correo electrónico el SIAC solicitará confirmación de actualización de la información. 
Como evidencia queda la información actualizada en la carpeta "servicios sociales" ubicada en une drive a la cual tiene acceso el equipo SIAC.
Adelantar mesas de trabajo con las demás subdirecciones técnicas que deban suministrar información sobre los servicios que presta la entidad, con el fin de generar compromisos para la remisión oportuna de la información.</t>
  </si>
  <si>
    <t>(# de subdirecciones técnicas que suministran información / # de subdirecciones técnicas que deben suministrar información) * 100</t>
  </si>
  <si>
    <t>(5/5)*100= 100%</t>
  </si>
  <si>
    <r>
      <t xml:space="preserve">1.Durante el período reportado (abril, mayo y junio), se solicitó el envío de información a las dependencias de la SDIS, con el fin de fortalecer permanentemente la  ruta de información del SIAC. 
</t>
    </r>
    <r>
      <rPr>
        <b/>
        <sz val="10"/>
        <rFont val="Arial"/>
        <family val="2"/>
      </rPr>
      <t xml:space="preserve">
Evidencia</t>
    </r>
    <r>
      <rPr>
        <sz val="10"/>
        <rFont val="Arial"/>
        <family val="2"/>
      </rPr>
      <t xml:space="preserve">:  correo de solicitud envío de información.
2.Adicionalmente, se adelantaron reuniones virtuales con la Subdirección para la Vejez, Subdirección para la Infancia, Dirección de Nutrición y Abastecimiento y Subdirección ICI,  a quienes se les solicitó el suministro de información en el marco de la pandemia. 
</t>
    </r>
    <r>
      <rPr>
        <b/>
        <sz val="10"/>
        <rFont val="Arial"/>
        <family val="2"/>
      </rPr>
      <t>Evidencia</t>
    </r>
    <r>
      <rPr>
        <sz val="10"/>
        <rFont val="Arial"/>
        <family val="2"/>
      </rPr>
      <t xml:space="preserve">: pantallazos  de asistencia a reuniones, correo reporte de avances Sub Vejez, correo de seguimiento a acuerdos. 
3.Así mismo se continuó cargando  en las carpetas disponibles en SharePoint, información de interés para la ciudadanía. 
</t>
    </r>
    <r>
      <rPr>
        <b/>
        <sz val="10"/>
        <rFont val="Arial"/>
        <family val="2"/>
      </rPr>
      <t>Evidencia</t>
    </r>
    <r>
      <rPr>
        <sz val="10"/>
        <rFont val="Arial"/>
        <family val="2"/>
      </rPr>
      <t>. pantallazos SharePoint.</t>
    </r>
  </si>
  <si>
    <t>3/3*100=100%</t>
  </si>
  <si>
    <r>
      <t xml:space="preserve">1. Se adelantaron reuniones virtuales de seguimiento con la Subdirección de Infancia, Dirección Poblacional proyecto 1113 y  Dirección de Nutrición y Abastecimiento  a quienes se les solicitó el suministro de información en el marco de la pandemia. 
</t>
    </r>
    <r>
      <rPr>
        <b/>
        <sz val="10"/>
        <rFont val="Arial"/>
        <family val="2"/>
      </rPr>
      <t>Evidencia</t>
    </r>
    <r>
      <rPr>
        <sz val="10"/>
        <rFont val="Arial"/>
        <family val="2"/>
      </rPr>
      <t xml:space="preserve">: pantallazos de asistencia a reuniones.
2.Así mismo se continuó cargando en las carpetas disponibles en SharePoint, información de interés para la ciudadanía. 
</t>
    </r>
    <r>
      <rPr>
        <b/>
        <sz val="10"/>
        <rFont val="Arial"/>
        <family val="2"/>
      </rPr>
      <t>Evidencia</t>
    </r>
    <r>
      <rPr>
        <sz val="10"/>
        <rFont val="Arial"/>
        <family val="2"/>
      </rPr>
      <t>. pantallazos SharePoint.</t>
    </r>
  </si>
  <si>
    <t>08/10/2020, observaciones 1era revisión:
*El número del proyecto está errado. Ajustar.
14/10/2020, observaciones 2da revisión:
Sin observaciones adicionales.</t>
  </si>
  <si>
    <t>Gestión del Talento Humano</t>
  </si>
  <si>
    <t xml:space="preserve">Liderar y administrar el desarrollo integral del talento humano vinculado a la Secretaría Distrital de Integración Social - SDIS, propendiendo por el bienestar, salud y seguridad de los funcionarios, para el fortalecimiento institucional y el cumplimiento misional de la Entidad.
</t>
  </si>
  <si>
    <t>Circular 013 -29/05/2020</t>
  </si>
  <si>
    <t>R-TH-001</t>
  </si>
  <si>
    <t>El software para la administración de personal no genera toda la información necesaria  para la liquidación de la nómina y prestaciones sociales, dando lugar a ajustes manuales de las novedades de nómina en el sistema.</t>
  </si>
  <si>
    <t>Liquidación inexacta y/o no  oportuna de salarios,  prestaciones sociales, aportes  parafiscales, viáticos</t>
  </si>
  <si>
    <t>Pérdida de recursos, generación de procesos de cobros persuasivos</t>
  </si>
  <si>
    <t>El Grupo de Nómina de la Subdirección de Gestión y Desarrollo del Talento Humano revisa mensualmente en la pre nómina las novedades registradas en el sistema por el Grupo de Administración de personal, haciendo un  comparativo con los soportes de  novedades recibidos y verificando su conformidad con base en la normativa vigente. En caso de encontrar inconsistencias, estas se reportan al Grupo de Administración de personal quien tomara las acciones pertinentes, dependiendo del tipo de inconsistencia generada.</t>
  </si>
  <si>
    <t>Líder grupo Nómina de la Subdirección de Gestión y Desarrollo del Talento Humano</t>
  </si>
  <si>
    <t xml:space="preserve">Revisiones mensuales de la pre nómina </t>
  </si>
  <si>
    <t>Mensualmente se realiza un informe de gestión de la SGDTH,   cada una de las áreas funcionales (Capacitación, Administración de personal, Seguridad y Salud en el trabajo,  presupuesto, planeación, nómina y bienestar), envían al área de planeación la información relevante gestionada durante el periodo, la cual constituye insumo para la toma de decisiones, seguimiento a la ejecución de las actividades programadas y generación de alertas.
Durante este segundo trimestre se está haciendo seguimiento a la ejecución de los Planes formulados (PIC-Bienestar-Plan de Incentivos), de igual manera 
se hace seguimiento a la gestión  a través del  al Plan de Acción Institcional, Plan de ajuste MIPG, Indicadores de Gestión, Riesgos  Gestión y Riesgos de Corrupción.
Evidencias: Informes de gestión  febrero-abril y mayo de 2020, el informe de junio se encuentra en aprobación.</t>
  </si>
  <si>
    <t>Cada mes al preparar la liquidación de la nómina , se realiza una revisión de los conceptos de gasto a la prenómina, esto se diligencia en el formato de revisión pre nómina FOR-TH 023, con el objetivo de mitigar la conclusión de errores en la liquidación.
Evidencia: Formatos de revisión de pre nómina FOR-TH -023 julio, agosto y septiembre de 2020.</t>
  </si>
  <si>
    <t>10/10/2020, observaciones 1era revisión:
*Se sugiere para una próxima revisión de los riesgos, actualizar el diseño de la actividad de control donde se incluya la totalidad de los 6 criterios establecidos en el Lineamiento Administración de Riesgos: revisar el responsable; falta incluir el propósito de la actividad y las evidencias que se generan de su ejecución. 
Adicionalmente es necesario actualizar la fórmula del indicador o el criterio de medición del avance de ejecución de la actividad, así como la meta asociada, pues no están diseñados acorde a las instrucciones de diligenciamiento del formato.
16/10/2020, observaciones 2da revisión:
Sin observaciones adicionales.</t>
  </si>
  <si>
    <t>R-TH-002</t>
  </si>
  <si>
    <t>No se cuenta con una herramienta o software propio para la administración, seguimiento y control de los casos de asuntos disciplinarios</t>
  </si>
  <si>
    <t>Imprecisión, inoportunidad, pérdida o  filtración de información confidencial y reservada de los funcionarios de la Entidad y vencimiento de terminos.</t>
  </si>
  <si>
    <t xml:space="preserve">Dilación injustificada de procesos caducidad de investigaciones o acciones disciplinarias. Acciones de tipo penal, fiscal y administrativas. </t>
  </si>
  <si>
    <t>La Oficina de Asuntos Disciplinarios ha designado un unico  servidor a cargo de administrar la matriz de procesos de asuntos disciplinarios, quien genera mensualmente reportes, alertas, informes y demas información necesaria para el seguimiento y control por parte de los profesionales a cargo de los expedientes  y el jefe de la oficina.
En caso de que no se lleve a cabo el seguimiento anteriormente mencionado, cada abogado realiza seguimiento y control a los procesos a su cargo. 
- Asignar una persona responsable del archivo de los expedientes de asuntos disciplinarios, con el fin de asegurar su confidencialidad y custodia.</t>
  </si>
  <si>
    <t>La Oficina de Asuntos Disciplinarios ha designado un unico  servidor a cargo de administrar la matriz de procesos de asuntos disciplinarios, quien genera mensualmente reportes, alertas, informes y demas informacion necesaria para el seguimiento y control por parte de los profesionales a cargo de los expedientes  y el jefe de la oficina.
En caso de que no se lleve a cabo el seguimiento anteriormente mencionado, cada abogado realiza seguimiento y control a los procesos a su cargo. 
- Se asignará una persona responsable del archivo de los expedientes de asuntos disciplinarios, con el fin de asegurar su confidencialidad y custodia.</t>
  </si>
  <si>
    <t>Servidor designado por Jefe de la Oficina de Asuntos Disciplinarios para el registro y control de la  matriz de procesos de asuntos disciplinarios.</t>
  </si>
  <si>
    <t>Matriz de procesos de Asuntos Disciplinarios  actualizada mensualmente
Nota: La Matriz por ser de carácter Reservada, no sera aportada en los seguimientos periodicos, sin embargo se encuentra disponible en caso de ser solicitada por algun ente de control</t>
  </si>
  <si>
    <t xml:space="preserve">La matriz de procesos disciplinarios se tiene actualizada a la fecha, esta actividad se realiza a diario por parte de la instructora Martha Patricia Sánchez en Onedrive, bajo el usuario msanchezb@sdis.gov.co
Adjunto soporte de las alarmas mensuales que se envían a cada profesional a cargo de procesos disciplinarios con el fin de realizar seguimiento a los términos de los mismos.
Evidencia: Soporte de las alertas mensuales enviadas entre abril y junio de 2020  a cada profesional de Asuntos Disciplinarios para que tenga en cuenta el vencimiento de las etapas en cada proceso. </t>
  </si>
  <si>
    <t xml:space="preserve">La matriz de procesos disciplinarios se tiene actualizada a la fecha, esta actividad se realiza a diario por parte de la instructora Martha Patricia Sánchez en Onedrive, bajo el usuario msanchezb@sdis.gov.co
Se adjuntan soportes de las alarmas mensuales  para el III periodo en seguimiento, que se envían a cada profesional a cargo de procesos disciplinarios con el fin de realizar seguimiento a los términos de los mismos.
Evidencia: Soporte de las alertas mensuales enviadas entre julio y septiembre de 2020  a cada profesional de Asuntos Disciplinarios para que tenga en cuenta el vencimiento de las etapas en cada proceso. </t>
  </si>
  <si>
    <t>No se cuenta con una herramienta que permita la administración de las historias laborales y el manejo de las incapacidades</t>
  </si>
  <si>
    <t xml:space="preserve">El auxiliar responsable del archivo, custodia, préstamo y consulta de las historias laborales registra y actualiza mensualmente en una base datos la trazabilidad de los documentos a archivar en las carpetas de los funcionarios de la Entidad.
En caso de detectar fallas en el archivo, custodia o préstamo en las historias laborales, se verifica la trazabilidad de la historia laboral por parte del Grupo de Administración de personal y el responsable del archivo de la Subdirección de Gestión y Desarrollo del Talento Humano. </t>
  </si>
  <si>
    <t>El auxiliar responsable del archivo, custodia, préstamo y consulta de las historias laborales registra y actualiza mensualmente en una base datos la trazabilidad de los documentos a archivar en las carpetas de los funcionarios de la Entidad.
En caso de detectar fallas en el archivo, custodia o préstamo en las historias laborales, se verifica la trazabilidad de la historia laboral por parte del Grupo de Administración de personal y el responsable del archivo de la Subdirección de Gestión y Desarrollo del Talento Humano. 
- Incluir hoja de control a todas las historias laborales y realizar la foliación de la totalidad de los documentos de las historias laborales.</t>
  </si>
  <si>
    <t xml:space="preserve">Auxiliar responsable del archivo, custodia, préstamo y consulta de las historias laborales. </t>
  </si>
  <si>
    <t>Base de datos actualizada mensualmente</t>
  </si>
  <si>
    <t>Se registra los documentos recibidos por el archivo para ser incorporados en las historias laborales permitiendo así tener trazabilidad de los documentos.
Evidencia: Registro de los documentos a incorporar en las historias laborales abril a mayo 2020.</t>
  </si>
  <si>
    <t>Durante el período de evaluación se continuó con el registro de los documentos recibidos para ser incorporados en las historias laborales, lo cual permite la trazabilidad de la documentación enviada por las Dependencias para su archivo.  
De igual manera se registra el préstamo, consulta y entrega de documentos en los formatos:
1.Formato de préstamo y consulta documental FOR-GD-012
2.Formato planilla de entrega de documentos FOR-GD-016
Se lleva una relación de la documentación a incorporar en las historias laborales; para este periodo se recibieron los siguientes tipos de documentos:
-Libranzas
-Autorizaciones de retiro de cesantías
-Acuerdos de gestión
-Evaluaciones del desempeño
-Planillas de trabajo seuplementario
-Informes de gestión
-Formatos declaración juramentada de bienes y rentas
-Resoluciones aplazamiento de vacaciones
-Resoluciones primas técnicas
-Novedades administrativas
-Incapacidades
Evidencias:
1.Formato de préstamo y consulta documental FOR-GD-012 diligenciados
2.Formato planilla de entrega de documentos FOR-GD-016 diligenciados
3.Registro de los documentos a incorporar en las historias laborales julio a septiembre 2020</t>
  </si>
  <si>
    <t xml:space="preserve">10/10/2020, observaciones 1era revisión:
*Se sugiere para una próxima revisión de los riesgos, actualizar el diseño de la actividad de control donde se incluya la totalidad de los 6 criterios establecidos en el Lineamiento Administración de Riesgos: falta incluir el propósito de la actividad y las evidencias que se generan de su ejecución.
Adicionalmente es necesario actualizar la fórmula del indicador o el criterio de medición del avance de ejecución de la actividad, así como la meta asociada, pues no están diseñados acorde a las instrucciones de diligenciamiento del formato.
*No es claro contra qué evidencia o parte de la evidencia presentada se debe realizar la confrontación de lo reportado. Por tanto, incluir en el reporte esta claridad para poder hacer la verificación.
16/10/2020, observaciones 2da revisión:
No es claro contra qué parte de la evidencia presentada (listas escaneadas) se debe realizar la confrontación de lo reportado: 3000 folios. En la actividad se habla de "registra y actualiza mensualmente en una base datos la trazabilidad de los documentos a archivar en las carpetas de los funcionarios de la Entidad". ¿La base de datos es la evidencia? ¿O es el número que va en una esquina de casi cada hoja de ese archivo escaneado? No es claro. Si existe la base de datos sería mejor anexarla como evidencia, en caso que no, indicar de dónde se toman los datos para sumar 3000 folios.
22/10/2020, observaciones 3era revisión:
Se aportan evidencias y reporte cualitativo diferentes. Sin embargo, la evidencia que se aporta no coincide con la definida en el diseño del control y en el indicador (base de datos) por tanto el avance de la actividad para el periodo reportado es de 0. </t>
  </si>
  <si>
    <t>R-TH-003</t>
  </si>
  <si>
    <t>No se cuenta con una estrategia o herramienta de divulgación efectiva para los planes y programas diseñados por el proceso Gestión de talento humano</t>
  </si>
  <si>
    <t>No  se de cumplimiento a los lineamientos y actividades programadas en los planes y programas del proceso Gestión del Talento humano por parte del 100% de las unidades operativas de la Entidad.</t>
  </si>
  <si>
    <t xml:space="preserve">Incumplimiento de objetivos y metas del proceso Gestión del Talento Humano. Sanciones de tipo fiscal, administrativas y disciplinarias. </t>
  </si>
  <si>
    <t>El equipo de planeación de la Subdirección de Gestión y Desarrollo del Talento Humano realiza seguimiento mensual al cumplimiento de la ejecución de los planes y programas del Proceso Gestión de Talento Humano, a través de un informe de gestión.
En caso de encontrar incumplimiento en la ejecución de los planes y programas para la vigencia, el equipo de planeación, genera las alertas correspondientes para tomas acciones oportunas.</t>
  </si>
  <si>
    <t>El equipo de planeación de la Subdirección de Gestión y Desarrollo del Talento Humano realiza seguimiento mensual al cumplimiento de la ejecución de los planes y programas del Proceso Gestión de Talento Humano, a través de un informe de gestión.
En caso de encontrar incumplimiento en la ejecución de los planes y programas para la vigencia, el equipo de planeación, genera las alertas correspondientes para tomas acciones oportunas.
- La programación de las actividades establecidas para el desarrollo de los planes y programas del Proceso Gestión del Talento Humano para la vigencia, serán divulgadas a través de los Gestores de Talento Humano asignados en el nivel central y las unidades operativas a cargo de las distintas Subdirecciones Locales.</t>
  </si>
  <si>
    <t>Líder del Equipo de planeación de la Subdirección de Gestión y Desarrollo del Talento Humano</t>
  </si>
  <si>
    <t>Informe de gestión mensual</t>
  </si>
  <si>
    <t>El registro de este monitoreo se encuentra en la versión 0 del mapa de riesgos, vigente hasta el 28/05/2020.</t>
  </si>
  <si>
    <t>Durante este tercer trimestre se realiza seguimiento a la ejecución de los Planes formulados:
Informe de Gestión Julio de 2020
-Plan de Bienestar -Capítulo 5
-Salud y Seguridad en el trabajo-Capítulo 6
-Plan Institucional de Capacitación-Capítulo 7
Informe de Gestión Agosto de 2020
-Plan de Bienestar -Numeral 2.5
-Salud y Seguridad en el trabajo-Numeral 2.6
-Plan Institucional de Capacitación-Numeral 2.7
De igual manera se hace seguimiento a la gestión  a través del  al Plan de Acción Institcional, Plan de ajuste MIPG, Indicadores de Gestión, Riesgos  Gestión y Riesgos de Corrupción.
Evidencias: Informes de gestión julio y agosto de 2020.  El informe de septiembre de 2020 se encuentra en etapa de aprobación.
Nota: El informe de septiembre se adjuntará en la carpeta de evidencias una vez se finalice el proceso de aprobación.</t>
  </si>
  <si>
    <t>10/10/2020, observaciones 1era revisión:
*Se sugiere para una próxima revisión de los riesgos, actualizar el diseño de la actividad de control donde se incluya la totalidad de los 6 criterios establecidos en el Lineamiento Administración de Riesgos: revisar el responsable; falta incluir el propósito de la actividad y las evidencias que se generan de su ejecución, donde se incluya el documento que describe lo programado para cada mes, de tal manera que se pueda verificar que se ha ejecutado lo programado como se describe al inicio de la actividad.
Adicionalmente es necesario actualizar la fórmula del indicador o el criterio de medición del avance de ejecución de la actividad, así como la meta asociada, pues no están diseñados acorde a las instrucciones de diligenciamiento del formato.
*Se sugiere eliminar el primer párrafo pues por su contenido parece describir la actividad la cual ya está formulada en S14. 
*En la descripción del reporte por favor incluir en qué numerales de cada infome que presentan como evidencia se encuentra la información de los planes "PIC-Bienestar-Plan de Incentivos" que se presentan como avance. No es claro en dónde confrontar lo que reportan.
*Incluir el nombre completo de PIC.
*El informe de junio se debe ubicar en la carpeta de evidencias del monitoreo anterior. Para este monitoreo solo incluir julio y agosto, y registrar como una "Nota", que el informe de septiembre se adjuntará en la carpeta de evidencias una vez se finalice el proceso de aprobación.
16/10/2020, observaciones 2da revisión:
Sin observaciones adicionales.</t>
  </si>
  <si>
    <t>Gestión de Soporte y Mantenimiento Tecnológico</t>
  </si>
  <si>
    <t>El proceso de gestión de soporte y mantenimiento tecnológico busca 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</si>
  <si>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R-SMT-001</t>
  </si>
  <si>
    <t>Retrasos en la solución de los incidentes o requerimientos  tecnológicos</t>
  </si>
  <si>
    <t>* Desgaste administrativo y reprocesos.
*Quejas de los grupos de Valor.
* Incumplimiento de los cronogramas de trabajo que inciden en el comienzo de otros desarrollos.
* Retrasos en la operación de la entidad.
* No dar respuesta oportuna a los requerimientos de los usuarios internos</t>
  </si>
  <si>
    <t xml:space="preserve">Gestión Contractual </t>
  </si>
  <si>
    <t>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</si>
  <si>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Circular N° 013 del 29/05/2020</t>
  </si>
  <si>
    <t>R-GEC-001</t>
  </si>
  <si>
    <t>Demoras en el trámite de inicio de la liquidación de contratos.</t>
  </si>
  <si>
    <t xml:space="preserve">Incumplimiento de los términos legales o pactados para la liquidación de los contratos o convenios </t>
  </si>
  <si>
    <t xml:space="preserve">Investigaciones disciplinarias, fiscales y penales.
Pérdida de competencia legal para poder liquidar el contrato o convenio </t>
  </si>
  <si>
    <t xml:space="preserve">*El líder de liquidaciones envía correos mensuales de alertas a los supervisores, recordando la obligación de liquidar los contratos en los términos establecidos, como evidencia de esta actividad quedaran los correos  remitidos por el líder de proceso, en caso de no realizarse esta actividad se reprogramará para enviar las comunicaciones antes de terminar el mes. </t>
  </si>
  <si>
    <t xml:space="preserve">El líder de liquidaciones envía correos mensuales de alertas a los supervisores, recordando la obligación de liquidar los contratos en los términos establecidos, como evidencia de esta actividad quedaran los correos  remitidos por el líder de proceso, en caso de no realizarse esta actividad se reprogramara para enviar las comunicaciones antes de terminar el mes. </t>
  </si>
  <si>
    <t xml:space="preserve">Líder de liquidaciones </t>
  </si>
  <si>
    <t>Correos de alertas = correos de alerta mensuales ejecutados  / correos de alerta mensuales programados *100%</t>
  </si>
  <si>
    <t>El grupo de liquidaciones envía los memorando de alertas a través de correos y/o comunicaciones por AZ digital, dirigidas a los ordenadores del gasto y a los supervisores de la sede central y de las localidades, se les informa la importancia de presentar las liquidaciones de los contratos que supervisa dentro del termino estipulado en los respectivos contratos. Con estas acciones se  busca liberar, pagar y recuperar recursos como evitar que la entidad pierda competencia para liquidar. Se anexa soportes del mes de abril, mayo y junio del 2020.</t>
  </si>
  <si>
    <t>El grupo de liquidaciones envía los memorando de alertas a través de correos y/o comunicaciones por AZ digital, dirigidas a los ordenadores del gasto y a los supervisores de la sede central y de las localidades, se les alerta a que presenten las liquidaciones de los contratos que supervisan dentro del termino estipulado en los respectivos contratos. Con estas acciones se busca liberar, pagar y recuperar recursos como evitar que la entidad pierda competencia para liquidar. Se anexa soportes del mes de julio, agosto y septiembre del 2020.</t>
  </si>
  <si>
    <t>08/10/2020 No se generan observaciones o recomendaciones respecto a los avances y evidencias presentados en el monitoreo al riesgo de gestión.</t>
  </si>
  <si>
    <t>Gestión Ambiental</t>
  </si>
  <si>
    <t>R-GEC-002</t>
  </si>
  <si>
    <t xml:space="preserve">Falencia en la remisión de documentos para archivo de manera oportuna </t>
  </si>
  <si>
    <t>Pérdida de información en los  expedientes que soportan los procesos de contratación</t>
  </si>
  <si>
    <t xml:space="preserve">Investigaciones disciplinarias, fiscales y penales
Demandas </t>
  </si>
  <si>
    <t xml:space="preserve">El equipo de archivo de la Subdirección de Contratación Implementa el instructivo para la conformación, organización y administración de expedientes contractuales que se salvaguardan en la dependencia, teniendo en cuenta la normatividad vigente, así como, la aplicación de los periodos de retención, las trasferencias documentales, la disposición final de los expedientes contractuales. en caso de no realizar esta actividad se deberá realizar la revisión nuevamente de los expedientes para organizarlos de acuerdo a lo impartido en este instructivo, como evidencia quedaran los registros de organización documental. </t>
  </si>
  <si>
    <t xml:space="preserve">El equipo de archivo de la Subdirección de Contratación implementa el instructivo para la conformación, organización y administración de expedientes contractuales que se salvaguardan en la dependencia, teniendo en cuenta la normatividad vigente, así como, la aplicación de los periodos de retención, las trasferencias documentales, la disposición final de los expedientes contractuales. En caso de no realizar esta actividad se deberá realizar la revisión nuevamente de los expedientes para organizarlos de acuerdo a lo impartido en este instructivo, como evidencia quedaran los registros de organización documental. 
Solicitar a Gestión documental socialización del instructivo para la conformación, organización y administración de expedientes contractuales al grupo de archivo de la Subdirección de Contratación para fortalecer estos lineamientos. </t>
  </si>
  <si>
    <t xml:space="preserve">Líder de Archivo de Contratación </t>
  </si>
  <si>
    <t xml:space="preserve">
Organizaciones documentales = organizaciones documentales programadas / organizaciones documentales ejecutadas *100</t>
  </si>
  <si>
    <t xml:space="preserve">El grupo de archivo de la Subdirección de Contratación realiza la relación de los documentos que organizaron desde abril a mayo del 2020, para el desarrollo  de esta actividad que es de forma constante en el cual deben reposar los expedientes contractuales. Se anexa el Word de las actividades realizadas por cada integrante del equipo de archivo. </t>
  </si>
  <si>
    <t>El grupo de archivo de la Subdirección de Contratación, adjunta informe en donde se relaciona los documentos que se han organizado desde julio a septiembre del 2020, para el desarrollo de esta actividad se han contado con dificultades dado por el estado de emergencia a nivel nacional, por lo cual el equipo ha asistido a la entidad en un 40%, por ende se han adelantado los trabajos de archivo virtual. Se anexa informe en donde se evidencian los avance del trimestre. Para el siguiente trimestre se realizara la socialización del instructivo de gestión documental.</t>
  </si>
  <si>
    <t>08/10/2020 Verificar el nivel de avance reportado ya que con lo que se indica en la descripción no es coherente. 
Verificar la evidencia reportada, ya que se presenta un informe y de acuerdo a la identificada en la actividad de control son los registros de organización documental. 
Adicionalmente, se recomienda indicar que gestión se ha realizado respecto a la solicitud de socialización del instructivo a Gestión documental.
20/10/2020 No se generan nuevas observaciones o recomendaciones respecto a los avances y evidencias presentados en el monitoreo al riesgo de gestión.</t>
  </si>
  <si>
    <t xml:space="preserve">2. La Subdirección de Contratación y/o la Subdirección de administrativa y financiera envía comunicados de manera trimestral , a los Supervisores de contrato con el fin de recordar que deben allegar la documentación que se genere en la ejecución contractual de acuerdo a como se produzca, en caso de no allegar la información se deberá reiterar mediante memorando o correo a los supervisores se envíe la información que conforman los expedientes contractuales. </t>
  </si>
  <si>
    <t xml:space="preserve">La Subdirección de Contratación y/o la Subdirección de Administrativa y Financiera envía comunicados de manera trimestral, a los supervisores de contrato con el fin de recordar que deben allegar la documentación que se genere en la ejecución contractual de acuerdo a como se produzca, en caso de no allegar la información se deberá reiterar mediante memorando o correo a los supervisores se envíe la información que conforman los expedientes contractuales. 
Enviar de manera trimestral memorando o flash informativos a los supervisores recordándoles la necesidad de allegar la información que se genera en la ejecución de los contratos  a su cargo y realizar la verificación correspondiente, para incluirla en el expediente contractual. </t>
  </si>
  <si>
    <t xml:space="preserve">
Comunicaciones enviadas = # comunicaciones programadas/ # de comunicaciones ejecutadas</t>
  </si>
  <si>
    <t>Para el mes de abril, mayo y junio de la vigencia del 2020, la Subdirección de Contratación emitió el memorando  No. I2020016255, sobre los lineamientos de radicación, trámite y seguimiento de los procesos contractuales debido a  la implementación del SECOP II: en el cual es el área técnica del proceso contractual, la encargada de evidenciar los respectivos documentos, para la  revisión de los expedientes.</t>
  </si>
  <si>
    <r>
      <t>Desde el equipo</t>
    </r>
    <r>
      <rPr>
        <sz val="10"/>
        <color theme="1"/>
        <rFont val="Arial"/>
        <family val="2"/>
      </rPr>
      <t xml:space="preserve"> de directas</t>
    </r>
    <r>
      <rPr>
        <sz val="10"/>
        <rFont val="Arial"/>
        <family val="2"/>
      </rPr>
      <t xml:space="preserve"> se han enviado los siguientes memorandos: No. I2020020291 para establecer los lineamientos de buenas prácticas para la supervisión de la prestación de servicios profesionales y de apoyo a la gestión y el memorando No. I2020018807 en donde se establecieron los lineamientos para la publicación de información contractual en la plataforma transaccional SECOP II, para los supervisores de contratos. 
De acuerdo con la observación, las actividades en mención ha sido establecer lineamientos para los procesos de supervisión de las diferentes áreas técnicas dado que son los encargados de evidenciar los respectivos documentos, para la  revisión de los expedientes.</t>
    </r>
  </si>
  <si>
    <t>08/10/2020 Verificar la descripción realizada y el nivel de avance, ya que se reporta en cero, esto debido a que la actividad indica que se debe recordar a los supervisores que deben allegar la documentación que se genere en la ejecución contractual de acuerdo a como se produzca y en la descripción se reporta lineamientos para la supervisión  y publicación de información en SECOP II.
Verificar la formulación de la actividad ya que no esta explicita la evidencia a reportar.
20/10/2020 No se generan nuevas observaciones o recomendaciones respecto a los avances y evidencias presentados en el monitoreo al riesgo de gestión.</t>
  </si>
  <si>
    <t>Gestión Financiera</t>
  </si>
  <si>
    <t>El proceso de Gestión del Sistema Integrado -SIG- busca establecer y gestionar la implementación y mantenimiento del sistema integrado de gestión en el marco de la normativa y directrices aplicables, con el fin de consolidar la operación de la entidad y promover su mejora.</t>
  </si>
  <si>
    <t>R-GF-001</t>
  </si>
  <si>
    <t xml:space="preserve">Incorporación manual y simultanea de las transacciones presupuestales en dos sistemas de información (Secretaría Distrital de Integración Social - Secretaría Distrital de Hacienda </t>
  </si>
  <si>
    <t xml:space="preserve">Registro incorrecto o ausencia de registro de las transacciones presupuestales en los diferentes sistemas de información </t>
  </si>
  <si>
    <t>Diferencia en la información presupuestal reportada por los dos aplicativos</t>
  </si>
  <si>
    <t>MODERADO</t>
  </si>
  <si>
    <t>La persona designada en la Subdirección administrativa realizará mensulamente la conciliación entre el sistema de información SEVEN y PREDIS, con el fin de identificar y ajustar las diferencias presupuestales, las cuales quedaran reportadas en el formato de conciliación que para el efecto se diseñe, con el fin de mitigar los riesgos de inconsistencias de ejecución presupuestal, de no realizarse esta actividad se reprogramará hasta efectuarse dentro del mes en el cual se realiza la conciliación correspondiente.</t>
  </si>
  <si>
    <t>La persona designada en la Subdirección administrativa realizará mensulamente la conciliación entre el sistema de información SEVEN y PREDIS, con el fin de identificar y ajustar las diferencias presupuestales, las cuales quedaran reportadass en el formato de conciliación que para el efecto se diseñe, con el fin de mitigar los riesgos de inconsistencias de ejecucion presupuestal, de no realizarse esta actividad se reprogramará hasta efectuarse dentro del mes en el cual se realiza la conciliacion correspondiente.</t>
  </si>
  <si>
    <t>Subdirector Administrativo y Financiero 
Contratista designada para la administración del sistema de información SEVEN</t>
  </si>
  <si>
    <t>Conciliaciones elaboradas = # Conciliaciones elaboradas / # de conciliaciones programadas para el periodo * 100</t>
  </si>
  <si>
    <t xml:space="preserve">Conciliaciones por medio de las cuales se realiza seguimiento a las actividades operativas y acciones de ajuste en los registros incorrectos o ausencia de registros identificados entre el sistema de información de la Secretaría de Hacienda PREDIS y el sistema inteno de la SDIS, SEVEN, correspondiente a los meses de:  julio, agosto y septiembre, se entregan 6 evidencias que corresponden a una conciliación de CDP y una conciliación de CRP por cada mes reportado.
</t>
  </si>
  <si>
    <t>08/10/2020, observaciones 1era revisión:
*Nuevamente se reitera la observación que se hizo en el monitoreo correspondiente al periodo enero a marzo de 2020 de presentar las evidencias en el formato diseñado según se menciona en la actividad de control. Adicionalmente se sugiere que este formato sea un documento controlado en el sistema de gestión.
*Se sugiere revisar la redacción de la actividad de tal manera que cumpla con los 6 criterios establecidos en el lineamiento Administración de riesgos de la entidad, en una posterior actualización del mapa de riesgos.
*Incluir en el reporte (AK11) las cantidades de conciliaciones elaboradas y el total de conciliaciones programadas con el fin de poder corroborar el 100% que relacionan en AJ11. Lo anterior en atención al indicador formulado para esta actividad (U11).
*Las evidencias que aportan no incluyen información donde se pueda verificar la fecha de programación de la conciliación y la fecha de elaboración de la conciliación. Por tanto no son evidencias válidas. Revisar si se pueden aportar los documentos que soportan las conciliaciones donde se puedan verificar las fechas y hacer esta aclaración en el reporte. 
*Adicionalmente la información presentada en cada archivo de cada periodo varía, es decir, son columnas diferentes. Ejemplo, CRP's, en un mes incluyen información de giros, en otro mes de anulaciones; en un mes incluyen cadena y concepto, en otro mes no. ¿Por qué?
19/10/2020, observaciones 2da revisión:
*Sin observaciones adicionales.</t>
  </si>
  <si>
    <t>R-GF-002</t>
  </si>
  <si>
    <t>Reportes de información extemporaneos o inconsistentes por parte de las dependencias genaradoras de información contable</t>
  </si>
  <si>
    <t xml:space="preserve">Registro incorrecto o ausencia de registro de los hechos economicos, transacciones y operaciones en los estados financieros </t>
  </si>
  <si>
    <t xml:space="preserve">Presentación de Estados Financieros de la entidad no razonables y/o inoportunos
</t>
  </si>
  <si>
    <t xml:space="preserve">El coordinador del área contable de la Secretaría Distrital de Iintegración Social, mensulamente efectuará la conciliación de la información reportada con los registros contables, con el  fin de mitigar las inconsistencias en la información que puedan generar no razonabilidad en los estados financieros de la entidad, de no realizarse esta actividad se reprogramará hasta efectuarse dentro del mes en el cual se realiza la conciliación correspondiente. </t>
  </si>
  <si>
    <t>Subdirector Administrativo y Financiero 
 Contadora</t>
  </si>
  <si>
    <t>Las acciones operativas se ven reflejadas en cada una de las conciliaciones y los respectivos soportes de los proyectos de inversión a los cuales se les efectuó la conciliación, en las evidencias se entrega un excel informando la cantidad de conciliaciones para dicho mes junto con sus respectivos PDF, esta información esta relacionada en cada periodo reportado, para este trimestre se debian realizar 45 conciliaciones de las cuales se entregaron 44, la restante no fue posible entregarla debido a que el sistema SICO se encuentra bloqueado, en virtud del cambio a BogData el cual no permite bajar información.</t>
  </si>
  <si>
    <t xml:space="preserve">
08/10/2020, observaciones 1era revisión:
*Se sugiere revisar la redacción de la actividad de tal manera que cumpla con los 6 criterios establecidos en el lineamiento Administración de riesgos de la entidad, en una posterior actualización del mapa de riesgos.
*Incluir en el reporte (AK12) las cantidades de conciliaciones elaboradas y el total de conciliaciones programadas con el fin de poder corroborar tanto el 100% que relacionan en AJ11 como la totalidad de documentos que aportan como evidencias. Lo anterior en atención al indicador formulado para esta actividad (U12).
19/10/2020, observaciones 2da revisión:
*Sin observaciones adicionales.</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</si>
  <si>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</si>
  <si>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</si>
  <si>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R-GIF-001</t>
  </si>
  <si>
    <t>El incumplimiento de la programación de la ejecución de recursos asignados en la vigencia.</t>
  </si>
  <si>
    <t>Castigo presupuestal por incumplimiento de la ejecución del presupuesto asignado en la vigencia inmediatamente anterior.</t>
  </si>
  <si>
    <t>Insuficiencia en recursos para el desarrollo de las metas del proyecto de inversión a cargo de la Subdirección de Plantas Físicas</t>
  </si>
  <si>
    <t xml:space="preserve">La coordinación del área administrativa de la subdirección de Plantas Físicas realiza un informe del estado de ejecución del proyecto para presentación y socializacón en la reunión de coordinadores de la subdirección que se realiza minimo una vez al mes, con el fin de que se analice y tomen de decisiones que permitan generar acciones que minimicen la posible no ejecución de presupuesto, en caso de no presentarse el informe se debe llevar a cabo en la siguiente reunión de coordinadores de la subdirección, lo anterior debe quedar registrado en acta de reunión.
</t>
  </si>
  <si>
    <t>bajo</t>
  </si>
  <si>
    <t>La coordinación del área administrativa de la subdirección de Plantas Físicas realiza un informe del estado de ejecución del proyecto para presentación y socializacón en la reunión de coordinadores de la subdirección que se realiza minimo una vez al mes, con el fin de que se analice y tomen de decisiones que permitan generar acciones que minimicen la posible no ejecución de presupuesto, en caso de no presentarse el informe se debe llevar a cabo en la siguiente reunión de coordinadores de la subdirección, lo anterior debe quedar registrado en acta de reunión.</t>
  </si>
  <si>
    <t>Lider de proceso - Coordinación administrativa de la subdirección de plantas físicas.</t>
  </si>
  <si>
    <t xml:space="preserve"># reunión ejecutada al mes =  # de reuniones Programadas/ # de reuniones ejecutadas </t>
  </si>
  <si>
    <t xml:space="preserve">1 acta de reunión al mes
</t>
  </si>
  <si>
    <t>Se remite las dos actas de reunión de coordinadores de equipo de la Subdirección de Plantas Físicas en donde se evidencia la socialización de la ejecución presupuestal del proyecto 1103 "Espacios de Integración Social".</t>
  </si>
  <si>
    <t>Se adelantaron mesas de seguimiento a la ejecución presupuestal del proyecto 7565 a cargo de la Subdirección de Plantas Físicas, las cuales fueron desarrolladas por la herramienta informática TEAMS, en donde se realizó presentación del presupuesto de la vigencia, reservas presupuestales y pasivos exigibles y su ejecución con cada corte.
Es necesario mencionar que el seguimiento de la ejecución del presupuesto del proyecto, con corte al mes de Septiembre, se elaborará en el mes de octubre, una vez sea elaborado el informe de Seguimiento del proyecto de inversión.</t>
  </si>
  <si>
    <t>R-GIF-002</t>
  </si>
  <si>
    <t xml:space="preserve">Recursos insuficientes para la realización de mantenimiento preventivos y correctivos. </t>
  </si>
  <si>
    <t>Incumplimiento de los estándares de infraestructura.</t>
  </si>
  <si>
    <t xml:space="preserve">Afectación de la prestación del servicio, reducción en la calidad del servicio y/o sobrecostos no estimados, por las condiciones de infraestructura </t>
  </si>
  <si>
    <t>EXTREMO</t>
  </si>
  <si>
    <t>La coordinación del área de mantenimiento realiza de manera inmediata la priorización de unidades operativas para las intervenciones de mantenimiento según necesidad, con el fin de no generar afectaciones en la prestación del servicio en la unidad operativa a intervenir, por medio de la reporgramación en el cronograma de intervenciones de mantenimiento, ésta actividad se realiza hasta cubrir todas las unidades operativas, como evidencia permanencen los registros de las preprogramaciones realizadas trimestralmente.</t>
  </si>
  <si>
    <t>Lider de proceso - Coordinación de mantenimiento de la subdirección de plantas físicas.</t>
  </si>
  <si>
    <t xml:space="preserve"> 1 cronograma por actualizar / 1 Cronogramas actualizado</t>
  </si>
  <si>
    <t xml:space="preserve">1 cronograma actualizado
</t>
  </si>
  <si>
    <t>Se remite cronograma de mantenimiento de infraestructura de la vigencia 2019, toda vez que a la fecha aún se encuentran ejecutando actividades del mismo. Se remite Matriz de seguimiento mensual de intervenciones.
Para la vigencia 2020 aún no se ha realizado un nuevo cronograma, toda vez que se adelantan actividades imprevistas en el marco de Emergencia Sanitaria Covid-19.</t>
  </si>
  <si>
    <t>Se remite cronograma de mantenimiento de infraestructura del segundo semestre de la vigencia 2020. Se remite Matriz de seguimiento mensual de intervenciones.
Es preciso mencionar que se adelantan actividades imprevistas en el marco de Emergencia Sanitaria Covid-19.</t>
  </si>
  <si>
    <t>R-GIF-003</t>
  </si>
  <si>
    <t xml:space="preserve">La falta de cultura y cuidado en lo público </t>
  </si>
  <si>
    <t>Deterioro de las unidades operativas por falta de cuidado en las intervenciones realizadas.</t>
  </si>
  <si>
    <t>Mantenimientos no programados, sobrecostos y retrasos en las actividades de mantenimiento ya definidas en la entidad.</t>
  </si>
  <si>
    <t xml:space="preserve">
El (a) profesional de plantas físicas designada de tramitar las piezas visuales en la subdirección de plantas físicas desarrollará la estrategia publicitaria de manera semestral referente al cuidado de lo público, con el fin de generar cultura sobre el cuidado de los bienes en los colaboradores y participantes que utilizan las unidades operativas y demas espacios institucionales, generando como registro las piezas desarrolladas, de no realizarse ésta actividad se reprogramara antes de terminar el semestre.</t>
  </si>
  <si>
    <t>si</t>
  </si>
  <si>
    <t>1. La profesional de plantas físicas designada de tramitar las piezas divulgativas en la subdirección de plantas físicas desarrollará la estrategia publicitaria de manera semestral referente al cuidado de lo público, con el fin de generar cultura sobre el cuidado de los bienes en los colaboradores y participantes que utilizan las unidades operativas y demas espacios institucionales, generando como registro las piezas desarrolladas, de no realizarse ésta actividad se reprogramara antes de terminar el semestre.
2. La coordinación de mantenimiento informará a la subdirección local donde pertenece la unidad operativa, la Dirección Territorial y Dirección Poblacional remitiendo análisis de las situaciones presentadas para que tomen las medidas respectivas, generando como registro email remisorio con informe de las situaciones presentadas, de no realizarse se deberá realizar reunión con las áreas interesadas.</t>
  </si>
  <si>
    <t>Lider de proceso - Profesional encargado de realizar piezas visuales de la subdirección de plantas físicas.</t>
  </si>
  <si>
    <t>1 estrategia por crear / 1 estrategia creada</t>
  </si>
  <si>
    <t>1 estrategia creada</t>
  </si>
  <si>
    <t>1. Al cierre del presente informe no se ha obtenido respuesta de la solicitud realizada a la Oficina Asesora de Comunicaciones para iniciar el proceso de campaña y/o estrategía "sobre el cuidado de lo público", según los lineamientos internos de la entidad.
2. En el periodo Enero a marzo de 2020 no se presentaron situaciones en las unidades operativas que requirieran alerta sobre deterioro por falta de cuidado en las intervenciones realizadas</t>
  </si>
  <si>
    <t>1. Al cierre del presente informe no se ha obtenido respuesta de la solicitud realizada a la Oficina Asesora de Comunicaciones para iniciar el proceso de campaña y/o estrategía "sobre el cuidado de lo público", según los lineamientos internos de la entidad. Se remite pdf de la propuesta de información de la campaña elaborado por la SPF. La Subdirección de Plantas Fisicas adelantara en el último trismestre un nuevo documento de estrategía publicitaria y se remitira a la Oficina de Comunicaciones para su revisión y aprobación.
2. En el periodo de Julio - septiembre, y teniendo en cuenta las conficiones particulares del cumplimiento de las Directrices Nacionales y Distritales en respuesta a la Emergencia Sanitaria Ocasionada por el Covid-19, no se encuentran en operación la totalidad de los equipamientos de la SDIS, por lo tanto tampoco se han recibido solicitudes.</t>
  </si>
  <si>
    <t>Se recomienda realizar de lo queda este útlimo trimestre la nueva estrategia publicitaria referente al cuidado de lo público y solicitar de manera efectiva a la Oficina Asesora de Comunicaciones la revisión y aprobación del documento para la divulgación en la SDIS. Lo anterior, ayudará prevenir una materizalación del riesgo.</t>
  </si>
  <si>
    <t>Gestión Documental</t>
  </si>
  <si>
    <t xml:space="preserve">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 </t>
  </si>
  <si>
    <t>R-GD-001</t>
  </si>
  <si>
    <t>La constante manipulación y condiciones de almacenamiento que implican biodeterioro de la documentación</t>
  </si>
  <si>
    <t>Pérdida y fuga de la información institucional registrada en los archivos de la entidad.</t>
  </si>
  <si>
    <t>* Afectando la confidencialidad , integridad y disponibilidad de la información.
* Insuficiencia en el control de los expedientes que se conservan en la Bodega de Archivo.</t>
  </si>
  <si>
    <t>Cada que se identifique la necesidad por crecimiento en la volumetría documental o por desgaste de cajas y carpetas, el Subdirector Administrativo y Financiero (o responsable del área de gestión documental), solicitará conforme a las directrices presupuestales y contractuales la adquisición de estantería y cambio de cajas y carpetas que se han deteriorado, con el propósito de conservar adecuadamente la información. En caso de no realizar la adquisición de insumos para la conservación documental, se requiere  hacer una campaña de sensibilización para la optimización de recursos. Como evidencia se cuenta con los informes de inventario o seguimiento de lineamientos archivísticos, o planillas de asistencia a la campaña de sensibilización.</t>
  </si>
  <si>
    <t>1. Cada que se identifique la necesidad por crecimiento en la volumetría documental o por desgaste de cajas y carpetas, el Subdirector Administrativo y Financiero (o responsable del área de gestión documental), solicitará conforme a las directrices presupuestales y contractuales la adquisición de estantería y cambio de cajas y carpetas que se han deteriorado, con el propósito de conservar adecuadamente la información. En caso de no realizar la adquisición de insumos para la conservación documental, se requiere  hacer una campaña de sensibilización para la optimización de recursos. Como evidencia se cuenta con los informes de inventario o seguimiento de lineamientos archivísticos.
2. Elaborar y presentar un Diagnóstico de archivo general, abarcando las necesidades de la entidad identificando las necesidades de insumos para la adecuada conservación de los documentos.</t>
  </si>
  <si>
    <t>Subdirector Administrativo y Financiero (o responsable del área de gestión documental)</t>
  </si>
  <si>
    <t>(Cantidad de insumos adquiridos / Cantidad de insumos requeridos)*100</t>
  </si>
  <si>
    <t xml:space="preserve">La SAF realizó la adquisición de 86.179 cajas, 103.235 carpetas y 0 ganchos plástico. Dicho material fue distrubuído de la siguiente manera: Archivo Central: 
No. cajas: 86.179
Archivo Central: 86.179  
No. de cajas entregadas: 86.179
No. carpetas: 103.235
Archivos de Gestión: 55.265    
No. de carpetas entregadas: 55265  
Desde el año 2019 se estimó el reemplazo de 50.000 cajas de archivo REF: X200, cuyo proceso inició el 1 de diciembre de 2019. Para la vigencia 2020 (abril - junio), se han reemplazado 11.827 cajas.
Actualmente se esta adelantando el proceso de contratación para la adquisición del material de archivo.
</t>
  </si>
  <si>
    <t>La SAF realizó la adquisición de 86.179 cajas, 103.235 carpetas y 0 ganchos plástico. Dicho material fue distrubuído de la siguiente manera: 
Número de cajas archivo Central, nivel central, SLIS, unidades operativas: 86.179  
No. de cajas entregadas: 86.179
No. carpetas archivo central, nivel central, SLIS, unidades operativas: 103.235 
No. de carpetas entregadas: 87.300
Los elemento de archivo se han distribuido de acuerdo a las necesidades de cada dependencia del nivel central y el archivo central de la SDIS en conformidad a los insumos requeridos y adquiridos parcialmente con base al diagnóstico 2019, anexo en las evidencias.  
El porcentaje de avance de cumplimiento de la actividad es del 56%, el cual se calculó de la siguiente manera:
%=(((QCa/QCr)+(Qca/Qcr)+(Qga/Qgr)+(Qea/Qer))/4)*100)
Donde:
QCa: Cantidad de Cajas adquiridas - 86.179
QCr: Cantidad de Cajas requeridas - 82.163
Qca: Cantidad de Carpetas adquiridas - 103.235
Qcr: Cantidad de Carpetas requeridas - 465.782
Qga: Cantidad de ganchos adquiridos - 0
Qgr: Cantidad de ganchos requeridos - 471.582
Qea: Cantidad de estanteria adquirida - 1
Qer: Cantidad de estanteria requerida - 1</t>
  </si>
  <si>
    <t>13/10/2020. Con el fin de evitar diferencias en la intepretación del resultado del indicador, ante posibles revisiones de partes interesadas,  se solicita precisar la forma de cálculo incluyendo las cifras de adquisiciones y requerimientos de cada elemento.
Se recomienda que para el monitoreo final, el reporte del indicador incluya el resultado final del año respecto a la meta definida del 60%.
15/10/2020. No se generan observaciones o recomendaciones adicionales respecto a los avances y evidencias presentados en el monitoreo al riesgo de gestión.</t>
  </si>
  <si>
    <t>Falta de presupuesto para la organización y conservación del archivo</t>
  </si>
  <si>
    <t>Anualmente, el auxiliar administrativo de Gestión Documental, realiza un “Diagnóstico de archivo general” abarcando las necesidades de toda la entidad, para presentarlo a la dirección general para decidir el aumento del presupuesto. En caso de no realizar el diagnóstico se requiere  hacer una campaña de sensibilización para la optimización de recursos de archivo. Como evidencia se cuenta con el Diagnóstico de archivo general o planillas de asistencia a la campaña de sensibilización.</t>
  </si>
  <si>
    <t>1. Anualmente, el auxiliar administrativo de Gestión Documental, realizará un “Diagnóstico de archivo general” abarcando las necesidades de toda la entidad, para presentarlo a la dirección general para decidir el aumento del presupuesto. En caso de no realizar el diagnóstico se requiere  hacer una campaña de sensibilización para la optimización de recursos de archivo. Como evidencia se cuenta con el Diagnóstico de archivo general o planillas de asistencia a la campaña de sensibilización.</t>
  </si>
  <si>
    <t>Auxiliar administrativo de Gestión Documental</t>
  </si>
  <si>
    <r>
      <rPr>
        <b/>
        <sz val="10"/>
        <rFont val="Arial"/>
        <family val="2"/>
      </rPr>
      <t>Diagnóstico general de archivo:</t>
    </r>
    <r>
      <rPr>
        <sz val="10"/>
        <rFont val="Arial"/>
        <family val="2"/>
      </rPr>
      <t xml:space="preserve">
*Levantamiento de información con las dependencias, subdirecciones locales, áreas y unidades operativas-50%
* Análisis de costos-20%
* Consolidación del documento-30%
</t>
    </r>
  </si>
  <si>
    <t>Con base a la información suministrada en el segundo monitoreo, la adquisición de carpetas, ganchos y cajas se encuentra en estructuración del proceso, se espera que para la segunda semana de julio sea radicado en la Subdirección en Contratación. Dicha solicitud se encontraba suspendida por temas de armonización presupuestal. En el próximo monitoreo se hará entrega del diagnóstico, conforme a las necesidades de cada área.</t>
  </si>
  <si>
    <t>Con relación a las necesidades establecidas por las dependencias, la SLIS, unidades operativas y archivo central de la SDIS, se realizó el diágnostico correspondiente a las necesidades. Los elementos que serán incluidos en el próximo plan de adquisiciones serán los siguientes:
- Carpetas: 480.772
- Ganchos: 488.272
- Cajas X200: 95.632
Se anexa diágnostico a presentar  la DGC para su aprobación
junto al informe de estructuración de costos que serán tenidos en cuenta para el plan de adquisiciones 2021.
Para el próximo periodo se espera tener la información consolidada para cumplir con el 100% de la meta establecida en el correspondiente plan.</t>
  </si>
  <si>
    <t>13/10/2020. No se generan observaciones o recomendaciones respecto a los avances y evidencias presentados en el monitoreo al riesgo de gestión.</t>
  </si>
  <si>
    <t>Poca socialización de los lineamientos,  para que sean apropiados por los diferentes referentes documentales y así sean correctamente implementados en cada dependencia</t>
  </si>
  <si>
    <t xml:space="preserve">Semestralmente, los profesionales del equipo SIGA, llevan  la socialización de los lineamientos archivísticos mediante una mesa operativa, en caso de no hacer la mesa operativa, se enviará mediante un correo electrónico un documento anexo con los lineamientos necesarios, como evidencia se cuentan el acta y planilla de asistencia de la mesa operativa o el correo electrónico con el documento anexo. </t>
  </si>
  <si>
    <t>Profesional en Gestión Documental</t>
  </si>
  <si>
    <t>(Mesas operativas realizadas/ mesas operativas programadas)*100
2 mesas operativas programadas</t>
  </si>
  <si>
    <t>El 24 de junio se realizó la segunda mesa operativa del periodo en la que se socializaron los siguientes lineamientos archivísticos: 
- Registro Activos de Información
- Índice de Información Clasificada y reservada
- Formato Hoja de Control.
Se anexa acta de reunión del 24 de junio sin firma debido a que esta no finalizó el mismo día y fue pospuesta para el 8 de julio. El acta final será entregada despues de esta fecha inmediatamente se recopilen las firmas.</t>
  </si>
  <si>
    <t>La meta fue cumplida al 100% en el periodo pasado, sin embargo se tienen programadas 2 mesas operativas adicionales para lo que resta de la vigencia 2020</t>
  </si>
  <si>
    <t xml:space="preserve">No se cuenta con el suficiente personal capacitado para desempeñar las funciones archivísticas, de manera especifica </t>
  </si>
  <si>
    <t>Anualmente, el referente profesional del área de gestión documental, solicitará a las distintas dependencias, áreas, subdirecciones locales y unidades operativas, remitir debidamente diligenciado el formato "Acta de compromiso para referentes técnicos o locales y delegados documentales", para identificar el perfil del personal. En caso de no recibir diligenciado el documento, se enviará un memorando solicitando la información necesaria. Como evidencia se cuenta el formato "Acta de compromiso para referentes técnicos o locales y delegados documentales" diligenciado y/o el memorando de solicitud de la información.</t>
  </si>
  <si>
    <t>1. Anualmente, el referente profesional del área de gestión documental, solicitará a las distintas dependencias, áreas, subdirecciones locales y unidades operativas, remitir debidamente diligenciado el formato "Acta de compromiso para referentes técnicos o locales y delegados documentales", para identificar el perfil del personal. En caso de no recibir diligenciado el documento, se enviará un memorando solicitando la información necesaria. Como evidencia se cuenta el formato "Acta de compromiso para referentes técnicos o locales y delegados documentales" diligenciado y/o el memorando de solicitud de la información.
2. Oficializar el acta de compromiso y divulgarla con los referentes documentales.</t>
  </si>
  <si>
    <t>(Actas de compromiso para referentes técnicos o locales y delegados documentales recibidas/ Acta de compromiso para referentes técnicos o locales y delegados documentales de toda la entidad)*100</t>
  </si>
  <si>
    <t>Para el periodo en cuestión, el acta se encuentra en proceso de revisión en la  DADE, se espera aprobación del mismo en los próximos días. Así mismo las dependencias se encuentran enviando la información de los referentes documentales asignados para tener certeza que la información diligenciada en las actas sea verídica y definitiva</t>
  </si>
  <si>
    <t>El formato acta de compromiso se encuentra oficializado e incluido en el mapa de procesos de gestión documental y fue enviado mediante correo institucional a los referntes para su respectivo diligenciamiento. Se espera recibir la totalidad de las actas firmadas en el transcuerso del último trimestre de 2020.
Se anexa formato acta de compromiso oficializado</t>
  </si>
  <si>
    <t>No se tiene control del acceso de personal de la SDIS al archivo de gestión centralizado</t>
  </si>
  <si>
    <t>Cuatrimestralmente, el Subdirector Administrativo y Financiero, envía un memorando a las distintas áreas de la entidad, solicitando remitir al área de gestión documental, el nombre de los referentes documentales con los que cuentan, para poder actualizar la lista del personal autorizado a ingresar al archivo de gestión centralizado; en caso de no enviar el memorando, el SIGA debe acercarse a cada una de las dependencias con el fin de identificar los referentes. Como evidencia se cuenta con el listado de acceso actualizado.</t>
  </si>
  <si>
    <r>
      <t xml:space="preserve">1. Cuatrimestralmente, el Subdirector Administrativo y Financiero, envía un memorando a las distintas áreas de la entidad, solicitando remitir al área de gestión documental, el nombre de los referentes documentales con los que cuentan, para poder actualizar la lista del personal autorizado a ingresar al archivo de gestión centralizado; en caso de no realizar el memorando, el SIGA debe acercarse a cada una de las dependencias con el fin de identificar los referentes. Como evidencia se cuenta con el listado de acceso actualizado.
</t>
    </r>
    <r>
      <rPr>
        <sz val="10"/>
        <color theme="1"/>
        <rFont val="Arial"/>
        <family val="2"/>
      </rPr>
      <t xml:space="preserve">
2. Elaborar el listado de personal autorizado y divulgarlo con el equipo documental y de seguridad.</t>
    </r>
  </si>
  <si>
    <t>Técnico o Profesional en Gestión Documental</t>
  </si>
  <si>
    <t>Lista de acceso actualizada</t>
  </si>
  <si>
    <t>Por medio del memorando I2020017864 se hace solicitud de la información de los referentes documentales que serán asignados a cada dependencia. Inmediatamente se cuente con el listado actualizado se hará la respectiva divulgación.
Se anexa memorando.</t>
  </si>
  <si>
    <t>En respuesta al memorando de solicitud de información de los referentes documentales se logró obtener la información requerida actualizada, que fue divulgada al equipo de Gestión Documental y a la espera de ser divulgada al equipo de seguridad, de acuerdo a las medidas que se dispongan según la circular 025 de 2020 para el regreso seguro.
Se anexa listado de referentes documentales actualizado</t>
  </si>
  <si>
    <t>Gestión logística</t>
  </si>
  <si>
    <t>El proceso de Gestión logística consiste en administrar, gestionar y supervisar los bienes de apoyo a la operación y servicios internos para el normal funcionamiento de la entidad, dando cumplimiento a lo establecido en la normativa vigente.</t>
  </si>
  <si>
    <t>R-GL-001</t>
  </si>
  <si>
    <t>El proceso no cuenta con un aplicativo para el manejo y protección de la información y generación de reportes. La información es altamente vulnerable al estar en Excel.</t>
  </si>
  <si>
    <t>No se lleve control oportuno de los movimientos de los bienes y servicios del proceso</t>
  </si>
  <si>
    <t>Pérdida de información</t>
  </si>
  <si>
    <t>Tecnológico</t>
  </si>
  <si>
    <t xml:space="preserve">El gestor de proceso trimestralmente realizará la verificación de los reportes por medio de la revisión de la información reportada por los equipos del proceso, con el fin de identificar inconsistencias en la información a reportar, generando como evidencia un correo electrónico mediante el cual se informa que los reportes e informes fueron verificados al líder de proceso, de no realizarse esta actividad se reprogramará hasta su realización dentro del trimestre. </t>
  </si>
  <si>
    <t xml:space="preserve">El gestor de proceso trimestralmente realizar la verificación de los reportes por medio de la revisión de la información reportada por los equipos del proceso, con el fin de identificar inconsistencias en la información a reportar, generando como evidencia un correo electrónico mediante el cual se informa que los reportes e informes fueron verificados al líder de proceso, de no realizarse esta actividad se reprogramará hasta su realización dentro del trimestre. </t>
  </si>
  <si>
    <t>Líder de proceso o quien designe</t>
  </si>
  <si>
    <t>Número de Correos de confirmación al líder de proceso = Número de correos de  confirmación de información realizadas / Número de correos de  confirmación de información programadas</t>
  </si>
  <si>
    <t>1 correo trimestral</t>
  </si>
  <si>
    <t>07/13/2020</t>
  </si>
  <si>
    <t>Correo confirmación a líder de Gestión de logística de ampliación información evidencias reportadas, plan de mejoramiento Control de Advertencia Ambientes adecuados y seguros Nivel   Central SDIS.</t>
  </si>
  <si>
    <t>Correo confirmación a líder de Gestión de logística de ampliación información evidencias reportadas, Indicadores de Gestión y avances sobre el Plan de Austeridad del primer semestre de la vigencia actual.</t>
  </si>
  <si>
    <t>La herramienta (aplicativo) de supervisión en campo es un desarrollo que no es de la entidad y se tiene producto de contratos con los que se cuenta actualmente</t>
  </si>
  <si>
    <t>El Apoyo a la supervisión del contrato solicitará semestralmente al proveedor del aplicativo realizar una copia de seguridad de la información y remitirla oficialmente a la entidad, con el propósito de salvaguardar la información de manera periódica, como evidencia de ejecución de esta actividad se encuentran las solicitudes al proveedor, y en caso de no ejecutarse esta actividad se reprogramará hasta su realización dentro del semestre.</t>
  </si>
  <si>
    <t>Solicitudes de Back up realizadas al proveedor = Solicitudes programadas de Back up al proveedor / Solicitudes realizadas de Back up al proveedor</t>
  </si>
  <si>
    <t>1 solicitud semestral</t>
  </si>
  <si>
    <t xml:space="preserve">A la fecha de realización del seguimiento no se había realizado una solicitud formal al proveedor de una copia de seguridad. </t>
  </si>
  <si>
    <t>Se recomienda revisar las diferentes estrategias que lleven a ejecutar lo descrito en la actividad de control y así prevenir una materialización del riesgo.
Si por lo contrario el riesgo posiblemente se haya materializado se debe realizar las acciones definidas en numeral 10.7 en el ítem Primera línea de defensa del Lineamiento Administración de riesgos (LIN-GS-001).</t>
  </si>
  <si>
    <t>R-GL-002</t>
  </si>
  <si>
    <t>Inadecuada administración de bienes en  diferentes unidades operativas de la entidad.</t>
  </si>
  <si>
    <t>No se lleve una adecuada administración de los bienes por la no aplicación de los procedimientos de inventarios</t>
  </si>
  <si>
    <t>No prestar el servicio para el cual está destinado el bien disminuyendo la calidad requerida en la prestación del servicio.</t>
  </si>
  <si>
    <t>El coordinador de inventarios a través de quien éste designe, solicitará al equipo de inventarios de manera trimestral, las pruebas selectivas realizadas, con el fin de identificar bienes y sus responsables; como evidencia de ejecución de esta actividad se encuentran los registros de las pruebas selectivas realizadas, y en caso de no ejecutarse esta actividad se reprogramará hasta su realización dentro del trimestre.</t>
  </si>
  <si>
    <t>El coordinador de inventarios a través de quien éste designe,  solicitará al equipo de inventarios de manera trimestral, las pruebas selectivas realizadas, con el fin de identificar bienes y sus responsables; como evidencia de ejecución de esta actividad se encuentran los registros de las pruebas selectivas realizadas, y en caso de no ejecutarse esta actividad se reprogramará hasta su realización dentro del trimestre.</t>
  </si>
  <si>
    <t>Pruebas selectivas  realizadas en el periodo=  Número de Pruebas selectivas  realizadas / Número de pruebas selectivas  programadas</t>
  </si>
  <si>
    <t>1 solicitud trimestral (registro)</t>
  </si>
  <si>
    <t>Con la entrada en vigencia de la Resolución DDC-00001 del 30 de septiembre de 2019, se dejo de referir la acción de pruebas selectivas. En la mencionada Norma se establece la necesidad de poner en marcha la acción de conteos aleatorios, acción en la que se ha trabajado con el grupo de Almacén e Inventarios. Es de tener en cuenta que la realidad social y de salud que vive el mundo implico que los servicios fueran cerrados, los elementos de inventario se encuentran dentro de las unidades operativas y los funcionarios en aislamiento preventivo, situación que ha limitado la posibilidad de desarrollar un plan de conteos.</t>
  </si>
  <si>
    <t>Con la entrada en vigencia de la Resolución DDC-00001 del 30 de septiembre de 2019, se dejo de referir la acción de pruebas selectivas. En la mencionada Norma se establece la necesidad de poner en marcha la acción de conteos aleatorios, acción en la que se ha trabajado con el grupo de Almacén e Inventarios.
En el periodo enero - marzo de 2020 no se realizaron pruebas selectivas. De acuerdo con lo reportado por el coordinador de inventarios, con la entrada en vigencia de la Resolución DDC_001 del 30 de septiembre de 2019, se encontró que ya no se hace exigible la aplicación de pruebas selectivas, al punto que la mencionada norma refiere solamente: "Realizar conteos selectivos para confrontar las existencias físicas contra los registros de los sistemas de información y la información que reposa en el área contable."  acción que se encuentra dentro del plan a desarrollar en la presente vigencia. Se ha informado al líder del proceso la importancia de plantear para el monitoreo final si se realizará esta actividad o si definitivamente acogiéndose a la nueva norma, el equipo de inventarios debería cambiar la actividad relacionada en el seguimiento de riesgos del proceso.</t>
  </si>
  <si>
    <t>Se recomienda tomar una pronta decisión frente al diseño de la actividad de control que en su momento se aprobó como una medida adecuada para la mitigación del riesgo.</t>
  </si>
  <si>
    <t>Los bienes asignados a un responsable se transfieren a otro responsable sin autorización y sin enviar información al grupo de inventarios.</t>
  </si>
  <si>
    <t>El gestor de proceso solicitará trimestralmente al grupo de inventarios el registro de traslados efectuados , con la finalidad de salvaguardar la información del registro, en la identificación, la asignación de responsable y la ubicación de los bienes; como evidencia de ejecución de esta actividad se encuentra la base de datos, y en caso de no ejecutarse esta actividad se reprogramará hasta su realización dentro del trimestre.</t>
  </si>
  <si>
    <t>Traslados  realizados en el periodo=  Número de traslados  realizados / Número de traslados  programados</t>
  </si>
  <si>
    <t>Durante el segundo trimestre del año en curso se tramitaron y aplicaron  a través de la AP definida por la SDIS para este fin, 2372 traslados de bienes. Es de tener en cuenta que la realidad social y de salud que vive el mundo implico que los servicios fueran cerrados, los elementos de inventario se encuentran dentro de las unidades operativas y los funcionarios en aislamiento preventivo, situación que ha afectado la movilidad de bienes de inventario de la SDIS.</t>
  </si>
  <si>
    <t>Para el segundo trimestre de la vigencia  se recibieron 1389 solicitudes de traslado las cuales fueron realizadas dentro de el mismo mes. Estos traslado se distribuyeron así:  julio 530, agosto 376 y septiembre 483. Cabe aclarar que debido a la pandemia provocada por el COVID-19 llevó a que varias unidades operativas fueran cerradas y  los elementos de inventario se encuentran dentro de las mismas los funcionarios en aislamiento preventivo, situación que ha afectado la movilidad de bienes de inventario de la SDIS.</t>
  </si>
  <si>
    <t>Gestión jurídica</t>
  </si>
  <si>
    <t>Establecer los lineamientos jurídicos de la Secretaría Distrital de Integración Social, a través de la asesoría y conceptualización, la prevención del daño antijurídico y la gestión de la defensa judicial y administrativa con el fin de dar cumplimiento a las actuaciones de la Entidad en el marco de la normatividad vigente</t>
  </si>
  <si>
    <t>R-GJ-001</t>
  </si>
  <si>
    <t xml:space="preserve">No se identifican oportunamente los cambios normativos aplicables a la gestión de la entidad por cada una de las dependencias. </t>
  </si>
  <si>
    <t xml:space="preserve">Inseguridad Jurídica en la operación de la Entidad y la prestación de los servicios sociales. </t>
  </si>
  <si>
    <t>Sanciones disciplinarias, fiscales, administrativas y penales para la Entidad</t>
  </si>
  <si>
    <t>De cumplimiento</t>
  </si>
  <si>
    <t>El administrador del procedimiento solicita periódicamente mediante correo electrónico a las dependencias de la Entidad, la actualización de la matriz de requisitos legales, conforme a lo establecido en el Procedimiento identificación y seguimiento de requisitos legales y otros aplicables, Código PCD-GJ-001, mediante el cual la oficina asesora jurídica analiza y actualiza la matriz de requisitos legales de la Entidad. 
En caso de no recibir la información de las dependencias, en el tiempo establecido, el administrador del procedimiento procede a remitir memorando interno a los directivos de las dependencias correspondientes, solicitando la identificación de requisitos legales aplicables a través de la matriz.</t>
  </si>
  <si>
    <t>El administrador del procedimiento solicita periódicamente mediante corre electrónico a las dependencias de la Entidad, la actualización de la matriz de requisitos legales, conforme a lo establecido en el Procedimiento identificación y seguimiento de requisitos legales y otros aplicables, Código PCD-GJ-001, mediante el cual la oficina asesora jurídica analiza y actualiza la matriz de requisitos legales de la Entidad. 
En caso de no recibir la información de las dependencias, en el tiempo establecido, el administrador de procedimiento procede a remitir memorando interno a los directivos de las dependencias correspondientes, solicitando la identificación de requisitos legales aplicables a través de la matriz.
Actualizar el procedimiento identificación y seguimiento de requisitos legales y otros aplicables, Código PCD-GJ-001, con el objetivo de establecer la periodicidad de entrega de la identificación de requisitos legales por parte de las dependencias y actualizar los puntos de control.</t>
  </si>
  <si>
    <t xml:space="preserve">Oficina Asesora Jurídica </t>
  </si>
  <si>
    <t>Matriz de requisitos legales aplicables de la Entidad actualizada</t>
  </si>
  <si>
    <t>En la Oficina Asesora Jurídica durante este periodo,  se  recibieron el total de las 20 matrices con los procesos y la normativa específica que trabaja cada uno de ellos.
Así mismo, el administrador del procedimiento de Requisitos legales y otros aplicables, consolido en una sola matriz los 20 procesos con su respectiva normativa y realizo la evaluación de cada una de las matrices o procesos de los requisitos legales de la Entidad.
Está pendiente la publicación de la matriz en la página web de la Entidad.  
Se adjunta matriz, como evidencia de la evaluación, que va de la columna L a la columna O.</t>
  </si>
  <si>
    <t xml:space="preserve">La Oficina Asesora Jurídica en este trimestre (julio, agosto y septiembre de 2020), realizó junto con la Oficina Asesora de comunicaciones, la publicación de la matriz de Requisitos Legales de la Entidad, de cada uno de los 20 procesos. 
Es importante recordar que esta matriz fue evaluada durante el primer semestre del presente año, con la respectiva normativa que trabaja  los procesos de la Secretaria de Integración Social.
Se adjunta el pantallazo de la publicación de la matriz en la página web: https://www.integracionsocial.gov.co/ </t>
  </si>
  <si>
    <t>No se generan observaciones o recomendaciones respecto a los avances y evidencias presentados en el monitoreo al riesgo de gestión. Sin embargo, se sugiere verificar la matriz publicada, ya que algunos procesos tienen fecha de actualización del año 2019 y un proceso no tiene este campo diligenciado.</t>
  </si>
  <si>
    <t>R-GJ-002</t>
  </si>
  <si>
    <t xml:space="preserve">No se reporta con calidad y oportunamente la información necesaria para dar respuesta a los  requerimientos judiciales de la Entidad, por parte de las dependencias misionales </t>
  </si>
  <si>
    <t xml:space="preserve">Afectación en la defensa jurídica de la entidad frente a  los pronunciamientos  judiciales y administrativos en contra de los intereses de la Entidad. </t>
  </si>
  <si>
    <t>Los administradores de los procedimientos del Proceso Gestión Jurídica convocan reuniones a las dependencias misionales de la entidad, con una frecuencia trimestral, con el fin de socializar los parámetros definidos para la entrega de los insumos necesarios para dar respuesta a los requerimientos judiciales solicitados a la Oficina Asesora Jurídica. Quedando como evidencia las actas de reunión o listados de asistencia. 
En caso de no realizar las reuniones trimestrales, la Oficina Asesora Jurídica, remitirá trimestralmente a las dependencias misionales de la Entidad, memorados internos con los parámetros definidos para la entrega de los insumos que permitan dar respuesta a los requerimientos judiciales solicitados a la Oficina Asesora Jurídica.</t>
  </si>
  <si>
    <t xml:space="preserve">
Los administradores de los procedimientos del Proceso Gestión Jurídica convocan reuniones a las dependencias misionales de la entidad, con una frecuencia trimestral, con el fin de socializar los parámetros definidos para la entrega de los insumos necesarios para dar respuesta a los requerimientos judiciales solicitados a la Oficina Asesora Jurídica. Quedando como evidencia las actas de reunión o listados de asistencia. 
En caso de no realizar las reuniones trimestrales, la Oficina Asesora Jurídica, remitirá trimestralmente a las dependencias misionales de la Entidad, memorados internos con los parámetros definidos para la entrega de los insumos que permitan dar respuesta a los requerimientos judiciales solicitados a la Oficina Asesora Jurídica.</t>
  </si>
  <si>
    <t>Actas de reunión y/o planillas de asistencia de la Oficina Asesora Jurídica con las dependencias misionales de la Entidad.</t>
  </si>
  <si>
    <t>Durante este periodo la Oficina Asesora Jurídica remite un memorando a los Jefes Oficinas Asesoras, Subsecretaria, Dirección Gestión Corporativa, Dirección de Análisis y Diseño Estratégico, Dirección Territorial, Dirección Poblacional, Dirección de Nutrición y Abastecimiento – Subdirecciones Técnicas y Proyectos de Inversión Adscritos y subdirecciones locales para la Integración Social, haciendo recomendaciones para prevención del daño antijurídico y con el fin de generar una adecuada articulación entre la Oficina Asesora Jurídica y las áreas técnicas
Se adjunta memorando, como evidencia.</t>
  </si>
  <si>
    <t>En este  trimestre (julio, agosto y septiembre de 2020), la Oficina Asesora Jurídica remite el 14 de septiembre un memorando a los Jefes Oficinas Asesoras, Subsecretaria, Dirección Gestión Corporativa, Dirección de Análisis y Diseño Estratégico, Dirección Territorial, Dirección Poblacional, Dirección de Nutrición y Abastecimiento – Subdirecciones Técnicas y Proyectos de Inversión Adscritos y subdirecciones locales para la Integración Social, haciendo recomendaciones para prevención del daño antijurídico y con el fin de generar una adecuada articulación entre la Oficina Asesora Jurídica y las áreas técnicas
Se adjunta memorando, como evidencia.</t>
  </si>
  <si>
    <t>No se generan observaciones o recomendaciones respecto a los avances y evidencias presentados en el monitoreo al riesgo de gestión. Sin embargo, se sugiere verificar al avance reportado, ya que para cada trimestre seria 25% si es acumulativo o 100%.</t>
  </si>
  <si>
    <t>Gestión del sistema integrado - SIG</t>
  </si>
  <si>
    <t>Establecer y gestionar la implementación y mantenimiento del sistema integrado de gestión en el marco de la normativa y directrices aplicables, con el fin de consolidar la operación de la entidad y promover su mejora.</t>
  </si>
  <si>
    <t>Circular 015 del 23/06/2020</t>
  </si>
  <si>
    <t>R-GS-001</t>
  </si>
  <si>
    <t>Algunos gestores SIG de proceso y dependencia no cuentan con los conocimientos necesarios para la divulgación e implementación de las directrices del Sistema Integrado de Gestión</t>
  </si>
  <si>
    <t>Los lineamientos del Sistema Integrado de Gestión no se divulguen a conformidad en la entidad.</t>
  </si>
  <si>
    <t>Desviaciones en la operación de los procesos, como: Incumplimientos normativos, reprocesos, inconsistencias en la información.</t>
  </si>
  <si>
    <t>Cada vez que se recibe notificación de delegación de un nuevo gestor de proceso o dependencia, el Equipo SIG de la Subdirección de Diseño, Evaluación y Sistematización realiza inducción al rol mediante la presentación de los ejes temáticos definidos en la estrategia interna de socialización del SIG, con el fin de brindar los conceptos básicos que debe conocer el gestor. Como evidencia se cuenta con planilla de asistencia y evaluaciones de cierre de brecha (pre y post). En caso de no realizar inducción en la fecha establecida, se reprograma hasta que sea ejecutada.</t>
  </si>
  <si>
    <t>Profesional Equipo SIG</t>
  </si>
  <si>
    <t>(N° de gestores que asistieron a la inducción(es) realizada(s) / N° de nuevos gestores delegados en el periodo)*100</t>
  </si>
  <si>
    <t>100% de los nuevos gestores con inducción</t>
  </si>
  <si>
    <t>Durante el periodo de reporte se adelantó una inducción masiva entre los días 11 al 15 de mayo de 2020 a las nuevas delegaciones de gestores SIG de proceso y dependencia:
*Gestor SIG del proceso Gestión del conocimiento.
*Gestor SIG del proceso Gestión contractual.
*Gestor SIG del proceso Gestión financiera.
*Gestor SIG del proceso Gestión documental.
*Gestor SIG del proceso Gestión del sistema integrado - SIG.
*Gestor SIG de la Dirección de Analisis y Diseño Estrategico
*Gestor SIG de la Dirección de Gestión Corporativa.
*Gestor SIG de la Asesoria de Recursos Financieros.
*Gestor SIG de la Subdirección Local Bosa.
*Gestor SIG de la Subdirección Local Ciudad Bolivar.
*Gestor SIG de la Subdirección Local Engativa.
*Gestor SIG de la Subdirección Local San Cristobal.
*Gestor SIG de la Subdirección Local Tunjuelito.
Nivel de avance: 100%
Se realizó inducción a la totalidad de gestores delegados en el periodo.
Evidencias:
*Planillas de asistencia.
*Preguntas de la evaluación de cierre de brechas (pre y post).
*Registros de aplicación de la evaluación de cierre de brechas (pre y post). Teniendo en cuenta que esta evaluación se realiza a través de Quizizz (https://quizizz.com).</t>
  </si>
  <si>
    <r>
      <t xml:space="preserve">Durante el periodo comprendido entre julio y septiembre se recibieron 13 delegaciones de gestores, de las cuales se realizaron 5 inducciones, correspondientes al 38% de avance. A continuación se relaciona el detalle:
1. Tecnologías de la información/Gestión de soporte y mantenimiento tecnológico/Subdirección de Investigación e Información - Realizada
2. Planeación estratégica - Realizada
3. Prestación de servicios sociales para la inclusión social/Dirección Territorial - Realizada
4. Subdirección para la Gestión Integral Local  - Realizada
5. Subdirección para la Identificación, Caracterización e integración - Realizada
6.Atención a la ciudadanía - Pendiente
7. Auditoría y control/Oficina de Control Interno- Pendiente
8. Gestión logística- Pendiente
9. Dirección de Análisis y Diseño Estratégico- Pendiente
10. Subdirección Administrativa y Financiera- Pendiente
11. Subdirección de Diseño, Evaluación y Sistematización- Pendiente
12. Subdirección Local de Kennedy- Pendiente
13. Subdirección Local de Suba- Pendiente
Las inducciones que no fueron realizadas obedecieron a las dificultades presentadas en en equipo del Sistema de Gestión debido a la contingencia contractual de la entidad y la atención de otros temas prioritarios para la Subdirección de Diseño, Evaluación y Sistematización. Según lo definido en la actividad de control, las inducciones serán programadas a la mayor brevedad para reportar su cumplimiento en el siguiente periodo de reporte.
Evidencias:
 - 5 registros de inducción correspondientes a planillas de asistencia, ayudas memoria y registro de reunión.
</t>
    </r>
    <r>
      <rPr>
        <u/>
        <sz val="10"/>
        <rFont val="Arial"/>
        <family val="2"/>
      </rPr>
      <t>Nota:</t>
    </r>
    <r>
      <rPr>
        <sz val="10"/>
        <rFont val="Arial"/>
        <family val="2"/>
      </rPr>
      <t xml:space="preserve"> Se recibieron dos (2) delegaciones de profesionales que ya desempeñaban roles del Sistema de Gestión con anterioridad, por lo cual no requerian inducción ya que participaron de la reinducción anual realizada en el mes de mayo (SLIS Chapinero y Proceso Gestión del Sistema Integrado SIG).</t>
    </r>
  </si>
  <si>
    <t>R-GS-002</t>
  </si>
  <si>
    <t>La expedición extemporánea de lineamientos para la armonización del Sistema Integrado de Gestión y su referente el Modelo Integrado de Planeación y Gestión</t>
  </si>
  <si>
    <t>La planeación, implementación, seguimiento y control del  Modelo Integrado de Planeación y Gestión se realice a partir de  interpretaciones institucionales</t>
  </si>
  <si>
    <t>Cada vez que se recibe una directriz para la articulación del Sistema Integrado de Gestión (SIG) y su referente el Modelo Integrado de Planeación y Gestión (MIPG), el Equipo MIPG de la Subdirección de Diseño, Evaluación y Sistematización programa y realiza mesas de trabajo para diagnosticar y actualizar, de requerirse, la Matriz de identificación de productos del MIPG.  Como evidencia se cuenta con planillas de asistencia y Matriz de identificación de productos de MIPG. En caso de no realizarse la mesa de trabajo en la fecha establecida, se reprogramará hasta que sea ejecutada.</t>
  </si>
  <si>
    <t>Cada vez que se recibe una directriz para la articulación del Sistema Integrado de Gestión (SIG) y su referente el Modelo Integrado de Planeación y Gestión (MIPG), el Equipo MIPG de la Subdirección de Diseño, Evaluación y Sistematización programa y realiza mesas de trabajo para diagnosticar y actualizar de requerirse la Matriz de identificación de productos del MIPG.  Como evidencia se cuenta con planillas de asistencia y Matriz de identificación de productos de MIPG. En caso de no realizarse la mesa de trabajo en la fecha establecida, se reprogramará hasta que sea ejecutada.</t>
  </si>
  <si>
    <t>Profesional Equipo MIPG</t>
  </si>
  <si>
    <t>Matriz de identificación de productos de MIPG actualizada conforme a las mesas de trabajo realizadas</t>
  </si>
  <si>
    <t>100% de la Matriz de identificación de productos del MIPG actualizada</t>
  </si>
  <si>
    <t>Se avanzó en la realización de una mesa de trabajo de acuerdo con los ajustes realizados en el Manual Operativo del MIPG versión 3:
Manual Modelo Integrado de Planeación y Gestión MIPG versión 3 con actualización de información para la política de gestión del conocimiento y la innovación: se realizó mesa de trabajo virtual con la Dirección de Análisis y Diseño Estratégico.
Se cuenta con la matriz de identificación de productos que contienen  información, la cual corresponde a la política de gestión del conocimiento y la innovación.
Frente a la nueva política de gestión de la información estadística, se realizará la mesa de trabajo una vez se defina el equipo de la DADE a cargo de liderar su implementación.
Nivel de cumplimiento: 100%
Una matriz de identificación de productos.
Evidencias:
Ayuda de memoria
2020-05-13 Reunión G. del Conocimiento
Matrices de identificación de productos MIPG
202-05-21 Matriz política G. del C</t>
  </si>
  <si>
    <t>Durante el periodo de reporte no se recibieron nuevas directrices para ser incorporadas en el marco del Sistema de Gestión de la entidad, sin embargo, teniendo en cuenta que fueron recibidas recomendaciones realizadas por el Departamento Administrativo de la Función Pública, se programaron y realizaron 15 mesas de trabajo para revisar tales recomendaciones y de esta manera actualizar el plan de ajuste y sostenibilidad del MIPG.
Evidencias: 
 - 15 ayudas de memoria y un correo electronico de mesa participación. 
 - Matriz del plan de ajuste con los nuevos productos identificados.</t>
  </si>
  <si>
    <t>Auditoría y control</t>
  </si>
  <si>
    <t xml:space="preserve">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 </t>
  </si>
  <si>
    <t>R-AC-001</t>
  </si>
  <si>
    <t>Debido a la carencia del talento humano.</t>
  </si>
  <si>
    <t xml:space="preserve">Puede generar incumplimiento del Plan Anual de Auditoria aprobado por el Comité Institucional de Coordinación del Sistema de Control Interno. </t>
  </si>
  <si>
    <t>Ocasionando:
* Incumplimientos legales
* Sobre carga laboral  
*Reprocesos institucionales</t>
  </si>
  <si>
    <t>Trimestralmente, el Jefe de la Oficina de Control Interno informa al Comité Institucional de Coordinación del Sistema de Control Interno CICSCI sobre los posibles incumplimientos del mismo por falta de personal o alta carga laboral para la ejecución del Plan Anual de Auditoría, a través de las sesiones ordinarias de dicha instancia, en caso de que se encuentren retrasos o posibles incumplimientos en la ejecución del Plan Anual de Auditoría, se fijan las decisiones por parte de la Alta Dirección para dar cumplimiento, dejando la trazabilidad en las actas del CICSCI con compromisos y responsables.</t>
  </si>
  <si>
    <t>Jefe de la Oficina de Control Interno
Líder del proceso de Auditoría y Control</t>
  </si>
  <si>
    <r>
      <t>Actas del Comité Institucional de Coordinación del Sistema de Control Interno, con avances en el Plan Anual de Auditoría, así como de los posibles incumplimientos del mismo</t>
    </r>
    <r>
      <rPr>
        <sz val="10"/>
        <rFont val="Arial"/>
        <family val="2"/>
      </rPr>
      <t>.</t>
    </r>
  </si>
  <si>
    <r>
      <t>El  Jefe de la Oficina de Control Interno presentó al Comité Institucional de Coordinación del Sistema de Control Interno CICSCI - (Extraordinario) el día mayo 11 de 2020, la expedición de la circular conjunta 100-008 de 2020 “Recomendaciones de transparencia necesarias para la ejecución de recursos y contratación en el marco del estado de emergencia DERIVADO DEL COVID19” la cual en el numeral 5. Seguimiento y monitoreo de la gestión en el marco del Sistema de Control Interno define “Solicite a las OCI, como tercera línea de defensa del Sistema de Control Interno, que ajusten su plan anual de auditoria, incluyendo, de manera obligatoria y prioritaria, un seguimiento especial a la destinación de los recursos y a los procesos de contratación con ocasión de la emergencia económica. 
Como resultado de la revisión, el Comité Institucional de Coordinación del Sistema de Control Interno entendiendo la importancia de realizar el seguimiento a la contratación suscrita para atender la emergencia generada por el Covid-19 y aprueban la continuidad de la programación que se había aprobado inicialmente para el plan de auditoria 2020 e incluir</t>
    </r>
    <r>
      <rPr>
        <sz val="10"/>
        <color rgb="FFFF0000"/>
        <rFont val="Arial"/>
        <family val="2"/>
      </rPr>
      <t xml:space="preserve"> </t>
    </r>
    <r>
      <rPr>
        <sz val="10"/>
        <rFont val="Arial"/>
        <family val="2"/>
      </rPr>
      <t>en el objetivo y en el alcance de la auditoria de Contratación la verificación del cumplimiento de la normativa vigente a la contratación suscrita en el marco de la atención de la emergencia generada por el COVID-19 para dar cumplimiento a lo definido en la circular, a lo cual, la doctora Xinia como presidenta del comité solicita que así se realice de manera estricta y menciona que estará atenta a los resultados para tomar las acciones pertinentes.</t>
    </r>
  </si>
  <si>
    <t>El  Jefe de la Oficina de Control Interno presentó al Comité Institucional de Coordinación del Sistema de Control Interno - CICSCI - (ordinario) el día 17 de julio de 2020, el balance de la ejecución al Plan Anual de Auditoría vigencia 2020 para el periodo comprendido del 01 de abril al 30 de junio 2020. Se revisó la ejecución de las actividades definidas para cada uno de los 5 roles establecidos para las Oficinas de Control Interno (liderazgo estratégico, enfoque hacia la prevención, evaluación gestión del riesgo, evaluación y seguimiento, y relación entes externos de control), evidenciando cumplimiento de lo planificado para el periodo.
Como resultado de dicha revisión, la Alta Dirección definió compromisos y responsables los cuales quedaron documentados en el acta. La Oficina de Control Interno como Secretario Técnico hace seguimiento al cumplimiento de los compromisos.</t>
  </si>
  <si>
    <t>Inspección, Vigilancia y Control</t>
  </si>
  <si>
    <t>Realizar actividades de asistencia técnica y verificación del cumplimiento de estándares, con el fin de promover la mejora de la calidad en la prestación de los servicios sociales de educación Inicial, y protección y atención Integral a la persona mayor.</t>
  </si>
  <si>
    <t>R-IVC-001</t>
  </si>
  <si>
    <t xml:space="preserve">En ocasiones el equipo de verificación del proceso no cuenta con unidad de criterio para la evaluación del cumplimiento de los estándares de calidad durante las visitas de verificación.
</t>
  </si>
  <si>
    <t>Que el resultado de las visitas no refleje el estado real de cumplimiento de los estándares.</t>
  </si>
  <si>
    <t>* Pérdida de interés por cumplir con los estándares de calidad.
* Disminución de calidad del servicio.
* Pérdida de credibilidad institucional.
* Sanción por parte de un ente de control o regulador.</t>
  </si>
  <si>
    <t>El líder del equipo de Inspección y Vigilancia de la Subsecretaría de manera conjunta con los líderes de los equipos técnicos de las Subdirecciones de infancia y vejez, convocan de manera trimestral  a los profesionales interdisciplinarios encargados de realizar asistencia técnica y verificación de estándares de calidad a reuniones de equipo, con el fin de unificar criterios frente a los requisitos que  se deben cumplir en la prestación de los servicios sociales de educación inicial, y protección y atención integral a la persona mayor.
En caso que la reunión no se realice en la fecha programada, se reprogramará hasta realizarse en el trimestre. 
Como evidencia de esta actividad se cuenta con las actas de  reunión, planillas de asistencia, y con la actualización del documento "Manual para evaluación de los estándares de Educación Inicial" si se requiere.</t>
  </si>
  <si>
    <t>Líder del equipo de Inspección y Vigilancia de la Subsecretaría 
Líderes de los equipos técnicos de las Subdirecciones de infancia y vejez</t>
  </si>
  <si>
    <t>(# de reuniones de unificación de criterios realizadas (infancia y vejez) / # de reuniones de unificación de criterios programadas  (infancia y vejez)) * 100</t>
  </si>
  <si>
    <t>100% 
(8 reuniones en el año)</t>
  </si>
  <si>
    <t>(6/6)*100=100%</t>
  </si>
  <si>
    <r>
      <t xml:space="preserve">Durante el segundo trimestre del 2020, se han realizado 3 mesas de trabajo para la actualización de los estándares de calidad del servicio social Jardines Infantiles Diurno, Nocturno y Casas de Pensamiento Intercultural y 3 mesas de trabajo para la actualización de los estándares de calidad del servicio Centros de Protección Social, en las cuales se han desarrollado las siguientes etapas de la metodología para la formulación de estándares de calidad.
</t>
    </r>
    <r>
      <rPr>
        <b/>
        <sz val="10"/>
        <rFont val="Arial"/>
        <family val="2"/>
      </rPr>
      <t xml:space="preserve">
Etapa I Preparación: </t>
    </r>
    <r>
      <rPr>
        <sz val="10"/>
        <rFont val="Arial"/>
        <family val="2"/>
      </rPr>
      <t xml:space="preserve">
• Designación del equipo.
• Socialización del procedimiento Formulación, implementación y verificación de estándares de calidad (PCD-DSS-003) y la metodología para la elaboración de estándares, con el fin de brindar claridad sobre las diferentes etapas que la conforman y los productos que se generan a lo largo de su desarrollo.
• Socialización de la Política pública social sobre la cual se basa el servicio: 
• Socialización de la ruta de atención del servicio 
</t>
    </r>
    <r>
      <rPr>
        <b/>
        <sz val="10"/>
        <rFont val="Arial"/>
        <family val="2"/>
      </rPr>
      <t xml:space="preserve">Etapa II Análisis del servicio: </t>
    </r>
    <r>
      <rPr>
        <sz val="10"/>
        <rFont val="Arial"/>
        <family val="2"/>
      </rPr>
      <t xml:space="preserve">
• Socialización del plano del servicio.
• Socialización de áreas críticas del servicio.
</t>
    </r>
    <r>
      <rPr>
        <b/>
        <sz val="10"/>
        <rFont val="Arial"/>
        <family val="2"/>
      </rPr>
      <t>Etapa III. Identificación de necesidades:</t>
    </r>
    <r>
      <rPr>
        <sz val="10"/>
        <rFont val="Arial"/>
        <family val="2"/>
      </rPr>
      <t xml:space="preserve"> (Socialización del trabajo realizado en las mesas de trabajo pequeñas)
• Socialización del instrumento de Identificación de necesidades y expectativas seleccionado. 
• Socialización de propuesta de las preguntas para la encuesta de necesidades y expectativas que se aplicará a los referentes familiares de las niñas y niños que asisten a los jardines infantiles.
Es importante mencionar que estas mesas de trabajo se han realizado de manera conjunta con profesionales de las Subdirecciones para la Infancia y la Vejez y equipo de formulación de estándares de la Subdirección de Diseño, Evaluación y Sistematización, profesionales de las subdirecciones de Plantas Físicas, Nutrición y Abastecimiento y la Subsecretaría.
Evidencia: Acta de las diferentes reuniones. Pendiente subir las actas de la tercera mesa de trabajo de cada uno de los servicios sociales ( Jardines Infantiles Diurno, Nocturno y Casas de Pensamiento Intercultural y Centros de Protección Social), ya que se encuentra en revisión y proceso de firmas.</t>
    </r>
  </si>
  <si>
    <t>(14/14)*100=100%</t>
  </si>
  <si>
    <t xml:space="preserve">Durante el tercer trimestre del 2020, se han realizado 5 mesas de trabajo para la actualización de los estándares de calidad del servicio social Jardines Infantiles Diurno, Nocturno y Casas de Pensamiento Intercultural y 9 mesas de trabajo para la actualización de los estándares de calidad del servicio Centros de Protección Social, en las cuales se ha avanzado en las etapas de la metodología para la formulación de estándares de calidad de le entidad.
Es importante mencionar que estas mesas de trabajo se han realizado de manera conjunta con profesionales de las Subdirecciones para la Infancia y la Vejez, equipo de  Inspección y Vigilancia de la Subsecretaría, equipo de formulación de estándares de la Subdirección de Diseño, Evaluación y Sistematización, profesionales de las subdirecciones de Plantas Físicas, Nutrición y Abastecimiento y la Subsecretaría.
Adicionalmente se informa que las dos actas que se encontraban pendientes del monitoreo anterior (abril a junio) fueron cargadas en la carpeta correspondiente.
Evidencia: Acta de las diferentes reuniones. </t>
  </si>
  <si>
    <t>Observaciones 1era revisión:
*En el monitoreo anterior (abril a junio) se indicó que estaba pendiente anexar dos actas. Al revisar la carpeta de evidencias aún no han sido incluidas. Por favor anexarlas.
*Para el presente monitoreo se indica que hay pendiente subir actas pero al verificar la carpeta de evidencias se encuentra la totalidad de lo reportado: 14.
*Ajustar fecha del monitoreo (AI11).
Observaciones 2da revisión:
Sin observaciones adicionales.</t>
  </si>
  <si>
    <t>R-IVC-002</t>
  </si>
  <si>
    <t xml:space="preserve">El proceso no cuenta con un sistema de información que permita procesar o administrar la información que se genera en el desarrollo de las actividades establecidas. </t>
  </si>
  <si>
    <t>Pérdida de archivo digital en Excel, que contiene información de las instituciones o entidades prestadoras de servicios de educación Inicial, y protección y atención Integral a la persona mayor, así como la trazabilidad de las visitas de verificación de estándares de calidad.</t>
  </si>
  <si>
    <t>* Toma de decisiones basada en información inconsistente/incompleta.
*Errores en los reportes que se generan.
* Pérdida de memoria histórica para la entidad.
* Pérdida de credibilidad institucional.
* Sanción por parte de un ente de control o regulador.</t>
  </si>
  <si>
    <t>De seguridad digital</t>
  </si>
  <si>
    <t xml:space="preserve">1.Las profesionales administrativas del equipo de inspección y vigilancia de nivel central, realizan 
semanalmente el cotejo entre la información actualizada en las bases de datos y los instrumentos únicos de verificación (físico) entregados por los profesionales encargados de realizar la verificación de estándares a instituciones o establecimientos prestadores de servicios sociales de educación inicial y protección y atención integral a la persona mayor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que la información no se ha cargado o que existe alguna inconsistencia se solicita realizar el cargue de la información o ajuste de manera inmediata, según corresponda.
Como evidencia de esta actividad se cuenta con las base de datos actualizadas y la copia que se realiza de manera semanal.
</t>
  </si>
  <si>
    <t>1.Las profesionales administrativas del equipo de inspección y vigilancia de nivel central, realizan semanalmente el cotejo entre la información actualizada en las base de datos y los instrumentos únicos de verificación (físico) entregados por los profesionales encargados de realizar la verificación de estándares a instituciones o establecimientos prestadores de servicios sociales de educación inicial y protección y atención integral a la persona mayor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que la información no se ha cargado o que existe alguna inconsistencia se solicita realizar el cargue de la información o ajuste de manera inmediata, según corresponda.
Como evidencia de esta actividad se cuenta con las base de datos actualizada y la copia que se realiza de manera semanal.</t>
  </si>
  <si>
    <t>Profesionales equipo Inspección y Vigilancia</t>
  </si>
  <si>
    <t xml:space="preserve">(# de copias del consolidado de visitas de los servicios sociales realizadas en el trimestre / # de copias del consolidado de visitas de los servicios sociales programadas en el trimestre) * 100 </t>
  </si>
  <si>
    <t xml:space="preserve">Durante el segundo trimestre, la Ciudad continúa con las medidas de aislamiento preventivo frente a la pandemia,( Decreto Distrital 162 del 30 de junio 2020), por lo cual no se realizaron visitas de verificación de estándares de calidad en ninguna institución, teniendo en cuenta lo siguiente:
*Los Jardines Infantiles no están prestando servicio de manera presencial.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En el marco de lo anterior no hubo lugar a realizar cotejo de la información actualizada en las base de datos y los instrumentos únicos de verificación (físico) que se diligencian en las visitas.
Es importante resaltar que se estableció un plan de trabajo para la formulación de los lineamientos para la operación de los servicios sociales tanto de jardines infantiles como de persona mayor durante la pandemia, el cual será desarrollado por los equipos de Inspección y Vigilancia, Subdirección de Infancia, Subdirección para la Vejez, Dirección de Análisis y Diseño Estratégico y algunos profesionales de las subdirecciones de Plantas Físicas y Nutrición. </t>
  </si>
  <si>
    <t>Durante el tercer trimestre, la Ciudad continúa con las medidas de aislamiento preventivo frente a la pandemia,( Decreto Distrital 162 del 30 de junio 2020 y Decreto Distrital 169 del 12 de julio de 2020), por lo cual no se realizaron visitas de verificación de estándares de calidad en ninguna institución, teniendo en cuenta lo siguiente:
*Los Jardines Infantiles no están prestando servicio de manera presencial, a la fecha los que prestarán el servicio de Alternancia, estan realizando el proceso de apertura gradual, progresiva y segura, por lo cual las visitas iniciarán en octubre.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Las visitas iniciarán en octubre, una vez levantadas las medidas de aislamiento.
En el marco de lo anterior no hubo lugar a realizar cotejo de la información actualizada en las base de datos y los instrumentos únicos de verificación (físico) que se diligencian en las visitas.
Es importante resaltar que conforme a la Directiva 012 del 02 de junio de 2020 del Ministerio de Educación Nacional y la Resolución 666 del 24 de abril de 2020 expedida por el Ministerio de Salud y Protección Social, actualmente se trabaja en la reapertura gradual, progresiva y segura de los jardines infantiles en Bogotá y se tiene proyectado a partir del mes de octubre de 2020, la verificación de estándares de calidad y protocolos de Bioseguirdad en el marco de la COVID 19 en el servicio social Centros de Protección y Atención Integral a la Persona Mayor, asi como  la verificación de Protocolos de Bioseguridad en los Jardines Infantiles.</t>
  </si>
  <si>
    <t xml:space="preserve">Observaciones 1era revisión:
*El decreto 162 de 2020 mencionado surtió modificaciones durante el periodo: decretos 169 y 179 de 2020. Ajustar la normativa aplicable que estuvo vigente en el periodo. Verificar en: https://www.alcaldiabogota.gov.co/sisjur/consulta_avanzada.jsp 
*Ajustar fecha del monitoreo (AI11).
*Cuando se dice: "a la fecha", se quiere decir, "durante el periodo"?
*Sugiero ajustar la redacción del texto: "Una vez levantadas las medidas de aislamiento se inician las visitas en octubre." por, "Las visitas iniciarán en octubre, una vez levantadas....".
Observaciones 2da revisión:
Sin observaciones adicionales.
</t>
  </si>
  <si>
    <t>1. Solicitar a la Subdirección de Investigación e Información el respaldo y copia de seguridad mensual de las bases de datos que maneja el equipo de Inspección y Vigilancia de la Subsecretaría.
2. Solicitar a la Subdirección de Investigación e Información el talento humano para mejorar el aplicativo "Sistema de Información y Registro de los Servicios Sociales" (SIRSS), de acuerdo a las especificaciones requeridas.
3. Realizar seguimiento mensual a las solicitudes realizadas a la Subdirección de Investigación e Información.</t>
  </si>
  <si>
    <t>Líder equipo Inspección, Vigilancia y Control</t>
  </si>
  <si>
    <t>(# de seguimientos realizados a las solicitudes / # de seguimientos programados en el trimestre) * 100</t>
  </si>
  <si>
    <t>(3/3)*100=100%</t>
  </si>
  <si>
    <r>
      <t xml:space="preserve">Durante el segundo trimestre de 2020 se realizaron tres reuniones con el grupo de sistemas de la Subdirección de Investigación e Información encargado de avanzar con los requerimientos para el Sistema de Información y Registro de los Servicios Sociales - SIRSS, así:
El 12 de junio 2020 se realizó reunión para presentar los avances realizados por el área de Sistemas y atender las inquietudes que se han tenido en el avance del desarrollo del sistema.
El 23 de junio se realizó la segunda reunión con el fin de resolver las preguntas enviadas previamente por la Subdirección de Investigación e Información sobre el funcionamiento de diferentes interfaces del sistemas y aclaraciones del proceso de inscripción y registro de jardines.
El 30 de junio se realizó la tercera reunión con el objetivo de establecer un aplicativo para la programación de las visitas a jardines y centros de protección y atención a las personas mayores inicialmente.
</t>
    </r>
    <r>
      <rPr>
        <sz val="10"/>
        <color rgb="FFFF0000"/>
        <rFont val="Arial"/>
        <family val="2"/>
      </rPr>
      <t xml:space="preserve">
</t>
    </r>
    <r>
      <rPr>
        <sz val="10"/>
        <rFont val="Arial"/>
        <family val="2"/>
      </rPr>
      <t>Es importante mencionar que para el periodo del reporte no fue necesario la realización de Back up de las bases de datos de Inspección y vigilancia, toda vez que durante los meses de abril a junio no se realizaron visitas de verificación de estándares de calidad en ninguna institución ya que la Ciudad continúa con las medidas de aislamiento preventivo frente a la pandemia,( Decreto Distrital 162 del 30 de junio 2020).</t>
    </r>
    <r>
      <rPr>
        <sz val="10"/>
        <color rgb="FFFF0000"/>
        <rFont val="Arial"/>
        <family val="2"/>
      </rPr>
      <t xml:space="preserve">
</t>
    </r>
    <r>
      <rPr>
        <sz val="10"/>
        <rFont val="Arial"/>
        <family val="2"/>
      </rPr>
      <t xml:space="preserve">
Evidencia: Acta de las reuniones.</t>
    </r>
  </si>
  <si>
    <t>(1/1)*100=100%</t>
  </si>
  <si>
    <r>
      <t xml:space="preserve">Durante el tercer trimestre de 2020 ( 9 de julio)  se realizó una reunión con el grupo de sistemas de la Subdirección de Investigación e Información encargado de avanzar con los requerimientos para el Sistema de Información y Registro de los Servicios Sociales - SIRSS , con el objetivo de resolver dudas en los requerimientos del módulo de programación de visitas a los servicios sociales.
</t>
    </r>
    <r>
      <rPr>
        <sz val="10"/>
        <color rgb="FFFF0000"/>
        <rFont val="Arial"/>
        <family val="2"/>
      </rPr>
      <t xml:space="preserve">
</t>
    </r>
    <r>
      <rPr>
        <sz val="10"/>
        <rFont val="Arial"/>
        <family val="2"/>
      </rPr>
      <t>Es importante mencionar que para el periodo del reporte no fue necesario la realización de Back up de las bases de datos de Inspección y vigilancia, toda vez que durante los meses de julio a septiembre no se realizaron visitas de verificación de estándares de calidad en ninguna institución por las medidas de aislamiento preventivo frente a la pandemia,( Decreto Distrital 162 del 30 de junio 2020 y Decreto Distrital 169 del 12 de julio de 2020), Es importante resaltar que conforme a la Directiva 012 del 02 de junio de 2020 del Ministerio de Educación Nacional y la Resolución 666 del 24 de abril de 2020 expedida por el Ministerio de Salud y Protección Social, actualmente se trabaja en la reapertura gradual, progresiva y segura de los jardines infantiles en Bogotá, proyectando se reactiven en octubre 2020.</t>
    </r>
    <r>
      <rPr>
        <sz val="10"/>
        <color rgb="FFFF0000"/>
        <rFont val="Arial"/>
        <family val="2"/>
      </rPr>
      <t xml:space="preserve">
</t>
    </r>
    <r>
      <rPr>
        <sz val="10"/>
        <rFont val="Arial"/>
        <family val="2"/>
      </rPr>
      <t xml:space="preserve">
Evidencia: Acta de la reunión.</t>
    </r>
  </si>
  <si>
    <t>Observaciones 1era revisión:
*En el segundo párrafo se habla del periodo "abril a junio". Ajustar.
*El decreto 162 de 2020 mencionado surtió modificaciones durante el periodo: decretos 169 y 179 de 2020. Ajustar la normativa aplicable que estuvo vigente en el periodo. Verificar en: https://www.alcaldiabogota.gov.co/sisjur/consulta_avanzada.jsp 
*Ajustar fecha del monitoreo (AI11).
Observaciones 2da revisión:
Sin observaciones adicionales.</t>
  </si>
  <si>
    <t>PROCESO PLANEACIÓN ESTRATÉGICA
FORMATO FORMULACIÓN DEL PLAN DE ACCIÓN INSTITUCIONAL</t>
  </si>
  <si>
    <t>Página: 5 de 5</t>
  </si>
  <si>
    <t>PROPÓSITO</t>
  </si>
  <si>
    <t>PROGRAMA</t>
  </si>
  <si>
    <t xml:space="preserve">PROYECTO </t>
  </si>
  <si>
    <t xml:space="preserve">NOMBRE DEL PROYECTO </t>
  </si>
  <si>
    <t xml:space="preserve">VALOR ASIGNADO </t>
  </si>
  <si>
    <t>Inspirar confianza y legitimidad para vivir sin miedo y ser epicentro de cultura ciudadana, paz y
reconciliación</t>
  </si>
  <si>
    <t>Mejoramiento de la capacidad de respuesta institucional de las Comisarías de Familia en Bogotá</t>
  </si>
  <si>
    <t>Hacer un nuevo contrato social con igualdad de oportunidades para la inclusión social, productiva
y política</t>
  </si>
  <si>
    <t>Suministro de espacios adecuados, inclusivos y seguros para el desarrollo social integral en Bogotá</t>
  </si>
  <si>
    <t>Servicio de atención a la población proveniente de flujos migratorios mixtos en Bogotá</t>
  </si>
  <si>
    <t>Fortalecimiento institucional para una gestión pública efectiva y transparente en la ciudad de Bogotá</t>
  </si>
  <si>
    <t>Gestión Pública Local</t>
  </si>
  <si>
    <t>Fortalecimiento de los procesos territoriales y la construcción de respuestas integradoras e innovadoras en los territorios de Bogotá - Región</t>
  </si>
  <si>
    <t>Generación JÓVENES CON DERECHOS en Bogotá</t>
  </si>
  <si>
    <t>Fortalecimiento de la gestión de la información y el conocimiento con enfoque participativo y territorial de la Secretaria Distrital de Integración Social en Bogotá</t>
  </si>
  <si>
    <t>Generación de Oportunidades para el Desarrollo Integral de la Niñez y la Adolescencia de Bogotá</t>
  </si>
  <si>
    <t>Compromiso por una alimentación integral en Bogotá</t>
  </si>
  <si>
    <t>Fortalecimiento de la gestión institucional y desarrollo integral del talento humano en Bogotá</t>
  </si>
  <si>
    <t>Implementación de la estrategia de territorios cuidadores en Bogotá</t>
  </si>
  <si>
    <t>Contribución a la protección de los derechos de las familias especialmente de sus integrantes afectados por la violencia intrafamiliar en la ciudad de Bogotá</t>
  </si>
  <si>
    <t>Prevención de la maternidad y paternidad temprana en Bogotá</t>
  </si>
  <si>
    <t>Compromiso social por la diversidad en Bogotá</t>
  </si>
  <si>
    <t>Movilidad social integral</t>
  </si>
  <si>
    <t>Implementación de estrategias y servicios integrales para el abordaje del fenómeno de habitabilidad en calle en Bogotá</t>
  </si>
  <si>
    <t>Implementación de una estrategia de acompañamiento a hogares con mayor pobreza evidente y oculta de Bogotá</t>
  </si>
  <si>
    <t>Compromiso con el envejecimiento activo y una Bogotá cuidadora e incluyente</t>
  </si>
  <si>
    <t>Fortalecimiento de las oportunidades de inclusión de las personas con discapacidad, familias y sus cuidadores-as en Bogotá</t>
  </si>
  <si>
    <t xml:space="preserve">TOTAL </t>
  </si>
  <si>
    <t>PROCESO GESTIÓN DEL SISTEMA INTEGRADO - SIG
FORMATO FORMULACIÓN Y SEGUIMIENTO DE INDICADORES DE GESTIÓN</t>
  </si>
  <si>
    <t xml:space="preserve">Código: FOR-GS-001 </t>
  </si>
  <si>
    <t>Versión: 0</t>
  </si>
  <si>
    <t>Fecha: Memo INT 2019018215 - 22/03/2019</t>
  </si>
  <si>
    <t>Página: 1 de 1</t>
  </si>
  <si>
    <t>PERIODO DEL SEGUIMIENTO:</t>
  </si>
  <si>
    <t>De</t>
  </si>
  <si>
    <t>Enero</t>
  </si>
  <si>
    <t>A</t>
  </si>
  <si>
    <t>Septiembre</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</si>
  <si>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</si>
  <si>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</si>
  <si>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</si>
  <si>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</si>
  <si>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</si>
  <si>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</si>
  <si>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</si>
  <si>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</si>
  <si>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Febrero</t>
  </si>
  <si>
    <t>Marzo</t>
  </si>
  <si>
    <t>Abril</t>
  </si>
  <si>
    <t>Mayo</t>
  </si>
  <si>
    <t>Junio</t>
  </si>
  <si>
    <t>Julio</t>
  </si>
  <si>
    <t>Agosto</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</si>
  <si>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</si>
  <si>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</si>
  <si>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</si>
  <si>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</si>
  <si>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</si>
  <si>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</si>
  <si>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</si>
  <si>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</si>
  <si>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</si>
  <si>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</si>
  <si>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</si>
  <si>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</si>
  <si>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</si>
  <si>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</si>
  <si>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</si>
  <si>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</si>
  <si>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Periodicidad del indicador</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</si>
  <si>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</si>
  <si>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</si>
  <si>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</si>
  <si>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</si>
  <si>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</si>
  <si>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</si>
  <si>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</si>
  <si>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</si>
  <si>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</si>
  <si>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</si>
  <si>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</si>
  <si>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</si>
  <si>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</si>
  <si>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ATC-001</t>
  </si>
  <si>
    <t>Circular No. 035 del 30/09/2019</t>
  </si>
  <si>
    <t>Respuestas a requerimientos realizados por la ciudadanía, entregadas oportunamente</t>
  </si>
  <si>
    <t xml:space="preserve">Determinar el nivel de cumplimiento en los tiempos de entrega, de las respuestas a los requerimientos de la ciudadanía </t>
  </si>
  <si>
    <t>Reporte oportuno al SIAC del cambio del designado por parte de las áreas.
Agilidad en la aprobación de la respuesta, para continuar con su respectivo trámite.</t>
  </si>
  <si>
    <t>Eficiencia</t>
  </si>
  <si>
    <t>(No. de respuestas a requerimientos de la ciudadanía entregadas dentro de los términos en el periodo / No. total de requerimientos con respuesta definitiva en el periodo) *100</t>
  </si>
  <si>
    <t>Bogotá te escucha Sistema Distrital de quejas y soluciones - SDQS.</t>
  </si>
  <si>
    <t xml:space="preserve">Identificar en el reporte del SDQS, la hoja denominada "Indicadores de gestión":
1. Numerador: corresponde al valor de la columna "Gestión oportuna".
2. Denominador: corresponde al valor de la columna "Total general".
Nota: para el cálculo del indicador de la vigencia, tanto el numerador como el denominador corresponderán a la suma de todos los periodos. </t>
  </si>
  <si>
    <t>Trimestral</t>
  </si>
  <si>
    <t>Reporte SDQS</t>
  </si>
  <si>
    <t>Constante</t>
  </si>
  <si>
    <t>Durante el periodo enero 2020, el equipo de Servicio Integral de Atención a la Ciudadanía -SIAC- como administrador de Bogotá te escucha - Sistema Distrital para la gestión de peticiones ciudadanas- en la SDIS,  acoge las recomendaciones de la Dirección Distrital de Calidad del Servicio de la Secretaría General, quienes como administradores distritales comunican que ante las diferentes situaciones técnicas que han generado las dificultades en la gestión de peticiones a través del sistema, definieron franjas provisionales de acceso para su utilización por entidades, lo cual ha repercutido en el cargue del 100% de las peticiones ciudadanas, sin embargo a través de correos electrónicos de seguimiento se le aclara a los designados de cada dependencia que se debe continuar atendiendo las peticiones dentro de los términos legales. Estas dificultades técnicas no han permitido generar las alertas tempranas con las fechas límites de respuesta a las dependencias. La información del horario de las franjas en que pueden acceder al sistema se da a conocer a diario a los designados de la operación de Bogotá te escucha.</t>
  </si>
  <si>
    <r>
      <t>En el mes de febrero se continuó trabajando en</t>
    </r>
    <r>
      <rPr>
        <sz val="9"/>
        <color theme="1"/>
        <rFont val="Arial"/>
        <family val="2"/>
      </rPr>
      <t xml:space="preserve"> Bogotá te escucha - Sistema Distrital para la Gestión de Peticiones Ciudadanas, por franjas de acceso para ser utilizado por entidades, lo cual se ha informado a diario a los designados de la operación del </t>
    </r>
    <r>
      <rPr>
        <sz val="9"/>
        <color indexed="8"/>
        <rFont val="Arial"/>
        <family val="2"/>
      </rPr>
      <t>sistema</t>
    </r>
    <r>
      <rPr>
        <sz val="9"/>
        <color theme="1"/>
        <rFont val="Arial"/>
        <family val="2"/>
      </rPr>
      <t xml:space="preserve">.  El equipo SIAC continúa enviando correos (alertas tempranas) a las dependencias con el listado de las peticiones que se encuentran en trámite dentro del sistema, recordándoles el deber de brindar respuesta dentro de los términos legales, haciendo entrega de las mismas; solicitando cargue de las peticiones allegadas por otros medios al sistema y la información de las peticiones que no fue posible cargar, diligenciando la matriz predeterminada en Excel,  indicando medio por el que ingresaron, fecha de recibido, fecha de respuesta, tipología. </t>
    </r>
  </si>
  <si>
    <t>94.77%</t>
  </si>
  <si>
    <t>Para el periodo de enero a marzo de la vigencia 2020, la entrega de respuestas oportunas a las peticiones ciudadanas alcanzó un 94.77% (se  tramitaron un total de cinco mil doscientas treinta y nueve peticiones ciudadanas, de las cuales se respondieron dentro de términos legales (oportunamente), cuatro mil novecientas sesenta y cinco (4,965)).                                                                                                                                                                                                 
El 100% de la meta no se alcanzó por:                                                
*Ajustes en plataforma Bogotá te escucha - Sistema Distrital para la Gestión de Peticiones Ciudadanas -SDQS-, lo cual ocasionó varios inconvenientes entre ellos no tomar las respuestas parciales (cuando se emite una respuesta parcial, el SDQS automáticamente amplía términos), por consiguiente, en el sistema aparece como fuera de términos. 
*Acceso por tiempo limitado al sistema.
*Cargue extemporáneo en el SDQS de respuestas a peticiones ciudadanas, aun cuando la entrega se realizó en los términos de ley.
*Demora en el trámite de las peticiones ciudadanas debido a la rotación del designado responsable de la operación del sistema Bogotá te escucha –SDQS- en las dependencias (principalmente), en Comisarías de Familia, y por a ausencia de designado en la oficina Asesora Jurídica y en el despacho de la SDIS.
*Falta de oportunidad en la aprobación de las respuestas por parte de los jefes de dependencia para dar continuidad en el trámite, en algunos casos por cambio de los mismos.</t>
  </si>
  <si>
    <r>
      <t>En el mes de abril hubo un</t>
    </r>
    <r>
      <rPr>
        <sz val="9"/>
        <color rgb="FF7030A0"/>
        <rFont val="Arial"/>
        <family val="2"/>
      </rPr>
      <t xml:space="preserve"> </t>
    </r>
    <r>
      <rPr>
        <sz val="9"/>
        <rFont val="Arial"/>
        <family val="2"/>
      </rPr>
      <t>aumento significativo de requerimientos allegados por la ciudadanía a través del canal virtual, debido al cierre del canal presencial en la entidad como resultado de la emergencia sanitaria por COVID 19. Asimismo, se evidenció duplicidad en el cargue de requerimientos en el Sistema Distrital para la Gestión de Peticiones Ciudadanas - Bogotá te escucha, además de peticiones reiteradas por parte de la ciudadanía, solicitando ayudas alimentarias y económicas. 
Con el fin de garantizar la oportunidad en la respuestas a la ciudadanía, el líder del Servicio Integral de Atención a la Ciudadanía –SIAC-,  conformó un equipo para atender la contingencia (con personas encargadas de la atención presencial) a quienes se impartió una reinducción para el manejo adecuado del sistema y clasificación de las peticiones según su tipología, para asignación (dependencias de la SDIS) o traslado (otras entidades), según el caso. 
Además, emitió alertas tempranas a través de correos electrónicos a las dependencias parametrizadas. Por otra parte,  se mantuvo permanente contacto con designados (as), a través del grupo de whatsapp para brindar soporte en tiempo real acerca de la posibilidad de uso del sistema, así como de la información respecto a las dudas manifestadas para dar cumplimiento al trámite de las peticiones.</t>
    </r>
  </si>
  <si>
    <t xml:space="preserve">Durante el mes de mayo, se continúa realizando el seguimiento a la entrega oportuna de las respuestas a las peticiones ciudadanas, lo que se realiza a través de alertas tempranas (correos electrónicos) emitidas semanalmente a las dependencias parametrizadas, con requerimientos próximos a vencer. 
Por otra, se incluyó en el equipo del  componente trámite de requerimientos ciudadanos dos contratistas del SIAC, para apoyar la revisión, clasificación, asignación o traslado de las peticiones allegadas por la ciudadanía y cargadas en Bogotá te escucha, Sistema Distrital para la Gestión de Peticiones Ciudadanas. Lo anterior, debido a que se continúa con un aumento significativo de requerimientos en razón a la emergencia sanitaria, por COVID 19. 
Adicionalmente, se envío comunicación escrita a las dependencias que presentaron incumplimiento del criterio de oportunidad a las respuestas entregadas a peticiones ciudadanas; acorde con el análisis cualitativo realizado durante el mes.
Se continúa, realizando soporte a las solicitudes de los designados para la operación de Bogotá te escucha, respecto al trámite de peticiones ciudadanas en la entidad, a través de whatsapp. </t>
  </si>
  <si>
    <t>Para el periodo de abril a junio de la vigencia 2020, la entrega de respuestas oportunas a las peticiones ciudadanas alcanzó un 92.73%, es decir, de catorce mil seiscientas peticiones ciudadanas (14600) gestionadas, trece mil trescientos sesenta y seis (13.539) se respondieron dentro de los términos legales. 
El 100% de la meta no se alcanzó por:            
•	El alto volumen de peticiones allegadas a la SDIS (canal virtual-medio correo electrónico y Contáctenos) desbordó la capacidad para clasificar, asignar y responder a las peticiones ciudadanas, tanto de los usuarios de Bogotá te escucha, del SIAC, como de los usuarios de las dependencias parametrizadas (de 30 peticiones diarias en la bandeja de entrada, para asignar a las dependencias a quienes compete el trámite, aumentó en promedio a 800 peticiones represadas). Lo anterior, a pesar de haber conformado un equipo de contingencia con el fin de garantizar la oportunidad en la respuesta a la ciudadanía. 
•	 Ausencia de designado en algunas dependencias, por terminación de contrato. 
•	Acceso por tiempo limitado a la plataforma Bogotá te escucha (abril y mayo).        
•	Cargue extemporáneo en el SDQS de respuestas a peticiones ciudadanas, aun cuando la entrega se realizó en los términos de ley.
•	Falta de oportunidad en la aprobación de las respuestas por parte de los jefes de dependencia para dar continuidad en el trámite, en algunos casos por cambio de los mismos.</t>
  </si>
  <si>
    <t xml:space="preserve">Durante el mes de julio, se  reorganizó el equipo del componente  trámite de requerimientos,  con el fin de fortalecer  el cargue  de las  peticiones  allegadas  por la ciudadanía a la entidad, dado que, continúan aumentando  las solicitudes, a través del correo electrónico, en relación con ayudas alimentarias y económicas debido a  la emergencia  sanitaria por  Covid 19.
Se continúa realizando el seguimiento a la entrega oportuna de las respuestas a las peticiones ciudadanas, lo que se realiza a través de alertas tempranas (correos electrónicos) emitidas semanalmente a las dependencias parametrizadas, con requerimientos próximos a vencer.  
Adicionalmente, se sigue realizando soporte a las solicitudes de los designados para la operación de Bogotá te escucha, respecto al trámite de peticiones ciudadanas en la entidad, a través de whatsapp. 
Cabe aclarar, que la plataforma Bogotá te escucha ha tenido inconvenientes en su funcionamiento, lo que influye en el cargue oportuno de las respuestas a las peticiones ciudadanas, por consiguiente, en los reportes de oportunidad; dado que, aún cuando, se carguen las respuestas puede ocurrir que no aparezca  la actualización en el sistema.
</t>
  </si>
  <si>
    <t xml:space="preserve">Durante el mes de agosto, el SIAC programó jornadas de articulación con los equipos de trabajo de las Subdirecciones Locales (subdirector local, coordinador administrativo, designados para la operación de Bogotá te escucha, administrador de Bogotá te escucha en la SDIS, y responsable SIAC de la localidad), a fin de dar a conocer, entre otros temas, cómo se está llevando a cabo el trámite de las peticiones ciudadanas en la entidad, en el marco de la emergencia sanitaria por COVID 19; además de recordar la importancia de dar cumplimiento al criterio de oportunidad en la emisión de estas respuestas.
 Por  otra parte, se continúa realizando el seguimiento a la entrega oportuna de las respuestas a las peticiones ciudadanas, a través de alertas tempranas (correos electrónicos) emitidas semanalmente a las dependencias parametrizadas, con requerimientos próximos a vencer.  De igual manera, siguen siendo frecuentes los soportes, a través de whatsapp, a las solicitudes de los designados para la operación de Bogotá te escucha, respecto al trámite de peticiones ciudadanas en la entidad. 
Así mismo, se siguen evidenciando fallas en Bogotá te escucha lo que afecta el cargue oportuno de las respuestas a la ciudadanía en el sistema; por consiguiente, en los reportes de oportunidad. </t>
  </si>
  <si>
    <t xml:space="preserve">Para el periodo de julio a septiembre de la vigencia 2020, la entrega de respuestas oportunas a las peticiones ciudadanas alcanzó un 88.92%, es decir, de dieciséis mil trecientas peticiones ciudadanas (16300) gestionadas, catorce mil cuatrocientas noventa y cuatro (14.494) se respondieron dentro de los términos legales.  
El 100% de la meta no se alcanzó debido a:  
 • El alto volumen de peticiones allegadas a la SDIS (canal virtual-medio correo electrónico y Contáctenos) desbordó la capacidad para clasificar, asignar y responder a las peticiones ciudadanas, en los usuarios de Bogotá te escucha, del SIAC. 
• El proceso de reestructuración administrativa y adecuación de las nuevas modalidades de trabajo, lo que llevo a que las dependencias tuvieran demoras en los tiempos de respuesta.   
• La falta de claridad en la información con respecto a las ayudas por parte del Gobierno Nacional y Distrital, llevo a que en la SDIS se recibiera un alto volumen de peticiones que no eran competencia de la entidad. 
• Ausencia de designado en algunas dependencias, por terminación de contrato.  
• Cargue extemporáneo en el SDQS de respuestas a peticiones ciudadanas, aun cuando la entrega se realizó en los términos de ley. 
• Falta de oportunidad en la aprobación de las respuestas por parte de los jefes de dependencia para dar continuidad en el trámite, en algunos casos por cambio de los mismos. 
• Se siguen evidenciando fallas en Bogotá te escucha lo que afecta el cargue oportuno de las respuestas a la ciudadanía en el sistema; por consiguiente, en los reportes de oportunidad.  
Lo anterior se continua  presentando  a pesar de haber conformado equipos de contingencia, tanto en el SIAC como en las Subdirecciones Locales y técnicas con el fin de garantizar el nivel  de oportunidad en las respuestas emitidas a la ciudadanía y así mismo, disminuir los diferentes inconvenientes presentados, razón por la cual  el equipo del SIAC continúa realizando el seguimiento a la entrega oportuna de las respuestas a las peticiones ciudadanas, a través de alertas tempranas (correos electrónicos) emitidas semanalmente a las dependencias parametrizadas, con requerimientos próximos a vencer.  De igual manera, siguen siendo frecuentes los soportes, a través de WhatsApp, a las solicitudes de los designados para la operación de Bogotá te escucha, respecto al trámite de peticiones ciudadanas en la entidad. 
Adicionalmente se viene realizando acompañamiento a través de reuniones virtuales con las dependencias que han sido reiterativas en la falta de oportunidad en las misma y adelantando procesos de inducción y reinducción a los servidores, servidoras y contratistas. </t>
  </si>
  <si>
    <t>ATC-002</t>
  </si>
  <si>
    <t>Respuestas coherentes con los requerimientos realizados por la ciudadanía</t>
  </si>
  <si>
    <t>Determinar el nivel de  coherencia en las respuestas a los requerimientos de la ciudadanía.</t>
  </si>
  <si>
    <t>Conocimiento del tema por parte del designado para dar la respuesta. 
Tener claridad sobre los servicios sociales para dar respuesta a los requerimientos.</t>
  </si>
  <si>
    <t>Efectividad</t>
  </si>
  <si>
    <t>(No. de respuestas coherentes con los requerimientos de la ciudadanía (establecido por el aplicativo Epi-info) en el periodo / No. total de requerimientos de la muestra establecida por el aplicativo Epi-info, del periodo) * 100</t>
  </si>
  <si>
    <t>Bogotá te escucha Sistema Distrital de quejas y soluciones
Reporte estadístico del aplicativo epi-info</t>
  </si>
  <si>
    <r>
      <t>1. Identificar el No. de requerimientos con respuesta definitiva durante el periodo (tamaño de la población) de la Base de datos entregada por la Secretaría General del SDQS.
2. Ingresar al aplicativo Epi-info el No. de requerimientos con respuesta definitiva para obtener el tamaño de la muestra a evaluar, la cual será el denominador del indicador (la muestra es establecida según la fórmula</t>
    </r>
    <r>
      <rPr>
        <sz val="12"/>
        <rFont val="Arial"/>
        <family val="2"/>
      </rPr>
      <t xml:space="preserve">* </t>
    </r>
    <r>
      <rPr>
        <sz val="9"/>
        <rFont val="Arial"/>
        <family val="2"/>
      </rPr>
      <t xml:space="preserve">con un margen de confiabilidad del 90%, margen de error del 10% y una ocurrencia del 0,5; estos márgenes los establece el SIAC y serán constantes durante la vigencia).
3. Ingresar en hoja de Excel (macro) el tamaño de la muestra y el tamaño de la población para obtener aleatoriamente los requerimientos a evaluar.
4. Ubicar los requerimientos seleccionados en la Base de datos entregada por la Secretaría General del SDQS.
5. Evaluar a través del cuestionario del aplicativo Epi-info, el atributo de coherencia de los requerimientos seleccionados. El dato arrojado para el atributo de coherencia será el numerador del indicador.  
Nota: para el cálculo del indicador de la vigencia, tanto el numerador como el denominador corresponderán a la suma de todos los periodos. 
</t>
    </r>
    <r>
      <rPr>
        <sz val="14"/>
        <rFont val="Arial"/>
        <family val="2"/>
      </rPr>
      <t>*</t>
    </r>
  </si>
  <si>
    <t>Reporte Epi-info</t>
  </si>
  <si>
    <r>
      <t>En el mes de enero 2020, el equipo del Servicio Integral de Atención a la Ciudadanía –SIAC- de Nivel Central, realizó seguimiento a la calidad de la respuesta de las peticiones ciudadanas tramitadas en la SDIS</t>
    </r>
    <r>
      <rPr>
        <strike/>
        <sz val="9"/>
        <color indexed="8"/>
        <rFont val="Arial"/>
        <family val="2"/>
      </rPr>
      <t>,</t>
    </r>
    <r>
      <rPr>
        <sz val="9"/>
        <color indexed="8"/>
        <rFont val="Arial"/>
        <family val="2"/>
      </rPr>
      <t xml:space="preserve"> con el fin de identificar el cumplimiento del atributo de coherencia, información que es dada a conocer a las áreas responsables a través de memorando, indicándoles los motivos por los cuales no se emitió respuesta de conformidad con el criterio de coherencia a las peticiones que les aplique. </t>
    </r>
  </si>
  <si>
    <t xml:space="preserve">En el mes de febrero 2020, el equipo del Servicio Integral de Atención a la Ciudadanía –SIAC- de Nivel Central, realizó seguimiento a la calidad de la respuesta de las peticiones ciudadanas tramitadas en la SDIS, con el fin de identificar el cumplimiento del atributo de coherencia, información que es dada a conocer a las áreas responsables a través de memorando, indicándoles los motivos por los cuales no se emitió respuesta de conformidad con el criterio de coherencia a las peticiones que les aplique. </t>
  </si>
  <si>
    <t>Entre el 1 de enero y el 31 de marzo de 2020, la entidad tramitó un total de cinco mil decientas treinta y nueve (5239) peticiones ciudadanas con respuesta, de las cuales se tomó una muestra aleatoria de 67 peticiones (a través del aplicativo Epi-info) para el análisis del criterio de coherencia en la respuesta. Las 67 se tomaron aleatoriamente del total de peticiones que se analizaron previamente (189) durante el trimestre.
Como resultado se evidenció que el 97% (65), cumplió con el criterio de coherencia en las respuestas. Mientras que el 3% (2) restantes no lo cumple.
Por lo anterior, mediante memorando interno se informó a las áreas responsables para la definición de acciones de mejora y la garantía del cumplimiento total de la meta.
Adicionalmente se creó un grupo de whatsapp con los designados y con el equipo de trámite de requerimientos del SIAC, con el fin de brindar soporte permanente respecto a los criterios de calidad de la información que se entrega a la ciudadanía.</t>
  </si>
  <si>
    <t>En el mes de abril de 2020, el equipo del Servicio Integral de Atención a la Ciudadanía –SIAC- de nivel central realizó seguimiento a la calidad (criterio de coherencia) de la respuesta de las peticiones ciudadanas tramitadas en la SDIS; este análisis se realizó a partir de la muestra generada en el aplicativo de Epi Info encontrando que la totalidad de las respuestas cumplió con el criterio de coherencia.  
Teniendo en cuenta que, en un alto porcentaje las peticiones ciudadanas hacían referencia a ayudas económicas y alimentarias, dada la situación generada por la emergencia sanitaria (COVID 19), el equipo del Servicio Integral de Atención a la Ciudadanía - SIAC - creó una respuesta unificada con el fin de transmitir información coherente a la ciudadanía. Asimismo, a través del grupo de whatsapp se continúa brindando soporte a las solicitudes de los (as) designados (as).</t>
  </si>
  <si>
    <t>Durante el mes de mayo de 2020, se continuó con la revisión del criterio de coherencia en las respuestas a las peticiones ciudadanas (muestra generada en el aplicativo de Epiinfo), encontrando que en su totalidad dieron cumplimiento a este criterio.
Teniendo en cuenta que el asunto de las peticiones ciudadanas sigue relacionándose con ayudas económicas y alimentarias, se continúa emitiendo la respuesta tipo generada en el mes de abril. 
Se continúa, realizando soporte a las solicitudes de los designados para la operación de Bogotá te escucha, respecto al trámite de peticiones ciudadanas en la entidad, a través de whatsapp.</t>
  </si>
  <si>
    <t>Entre el 1 de abril y el 30 de junio de 2020, la entidad tramitó catorce mil seiscientas (14600) peticiones ciudadanas con respuesta, de las cuales se tomó una muestra aleatoria (a través del aplicativo Epi-info), de 67 de peticiones para el análisis del criterio de coherencia en la respuesta. Las 67 se tomaron aleatoriamente de 196 peticiones que se analizaron durante el trimestre (abril, mayo y junio).
Como resultado se evidenció que sesenta y cuatro (64) peticiones cumplen con el criterio de coherencia en la respuesta y una (1) respuesta no cumple con este criterio. Por otra parte, dos de las peticiones no aplican para el análisis, dado que, una (1) de ellas se encuentra duplicada, y otra no corresponde a una petición.  
Desde el SIAC se continúa enviando memorandos a las dependencias en cuyo análisis mensual se haya identificado incumplimiento en alguno de sus criterios. 
En el mes de mayo se solicitó a las dependencias la postulación de respuestas dirigidas a los ciudadanos para ser traducidas a lenguaje claro, lo anterior, con el fin de facilitar una mejor comprensión de la ciudadanía respecto a las comunicaciones emitidas por la SDIS. 
Nota. Para el cálculo del porcentaje de coherencia se tomó como el 100%, 65 peticiones de las 67 arrojadas por la muestra, ya que dos de ellas no aplican para el análisis.</t>
  </si>
  <si>
    <t xml:space="preserve">En el mes de julio de 2020, el equipo del Servicio Integral de Atención a la Ciudadanía –SIAC- de Nivel Central, realizó seguimiento a la calidad de la respuesta de las peticiones ciudadanas tramitadas en la SDIS, con el fin de identificar el cumplimiento del atributo de coherencia, información que es dada a conocer a las áreas responsables a través de memorando, indicándoles los motivos por los cuales no se emitió respuesta de conformidad con el criterio de coherencia, a las peticiones que les aplique. </t>
  </si>
  <si>
    <t xml:space="preserve">En el mes de agosto, se continuó con la revisión del criterio de coherencia en las respuestas emitidas a la ciudadanía (muestra aleatoria generada en el aplicativo Epiinfo), evidenciando cumplimiento en la totalidad de las respuestas analizadas. 
Por otra parte, desde el SIAC, se coordinó con la Veeduría Distrital la implementación en la SDIS de talleres de lenguaje claro, a fin de brindar elementos para la mejora en el cumplimiento de los criterios de calidad (coherencia, claridad, calidez y oportunidad) de las respuestas a las peticiones ciudadanas, estos se llevarán a cabo a partir del mes de septiembre del año en curso. </t>
  </si>
  <si>
    <t xml:space="preserve">Entre el 1 de julio y el 30 de septiembre de 2020, la entidad tramitó dieciséis mil trecientas peticiones ciudadanas (16300) peticiones ciudadanas con respuesta, de las cuales se tomó una muestra aleatoria (a través del aplicativo Epi-info), de 50 peticiones para el análisis del criterio de coherencia en la respuesta. Las 50 se tomaron aleatoriamente de 198 peticiones que se analizaron durante el trimestre (julio, agosto, septiembre). Como resultado se evidenció que las cincuenta (50) peticiones cumplen con el criterio de coherencia en la respuesta. 
Desde el SIAC se continúa enviando memorandos a las dependencias en cuyo análisis mensual se haya identificado incumplimiento en alguno de sus criterios. 
En el mes de septiembre en articulación con la Veeduría Distrital, se adelantaron 3 talleres de lenguaje claro a servidores, servidoras y contratistas de las Subdirecciones Locales de Suba, San Cristóbal y al equipo SIAC.  lo anterior, con el fin de facilitar la interacción en la comunicación con la ciudadanía. 
.
</t>
  </si>
  <si>
    <t>ATC-1091-003</t>
  </si>
  <si>
    <t>Circular No. 010 del 28/03/2019</t>
  </si>
  <si>
    <t>Respuestas a requerimientos de Control Político entregadas oportunamente</t>
  </si>
  <si>
    <t xml:space="preserve">Determinar el nivel de cumplimiento en los tiempos de entrega de las respuestas proyectadas a los requerimientos (Proposiciones, Derechos de petición) allegados a la SDIS por el Concejo y el Congreso de la República. </t>
  </si>
  <si>
    <t xml:space="preserve">Cumplimiento, por parte de las dependencias, de la remisión de los insumos para la consolidación y respuesta final del requerimiento, dentro de los tiempos establecidos </t>
  </si>
  <si>
    <t>(No. de respuestas a requerimientos del Concejo y el Congreso de la República entregadas dentro de los términos en el periodo / No. Total de requerimientos del Concejo y el Congreso de la República cuyo tiempo de respuesta vence en el periodo) *100</t>
  </si>
  <si>
    <t>Archivo físico y registros digitales.
Matriz de seguimiento.</t>
  </si>
  <si>
    <t xml:space="preserve">Identificar en la matriz de seguimiento:
1. Cantidad total de requerimientos cuyos términos vencen en el periodo (denominador)
2. De ese total, la cantidad de respuestas realizadas en los términos (numerador).
Nota: para el cálculo del indicador de la vigencia, tanto el numerador como el denominador corresponderán a la suma de todos los periodos. </t>
  </si>
  <si>
    <t>Mensual</t>
  </si>
  <si>
    <t>Matriz de seguimiento</t>
  </si>
  <si>
    <t xml:space="preserve">Para el presente mes el indicador presenta un resultado del 82.6%, el cual corresponde a 19 respuestas a requerimientos y proposiciones entregados dentro de los términos legales de un total de 23 requerimientos y proposiciones cuyos tiempos de respuesta vencían en el período. 
El incumplimiento de la meta se debió a la remisión inoportuna de los insumos al equipo de direccionamiento político por parte de las dependencias responsables de  generarlos par su posterior consolidación.  </t>
  </si>
  <si>
    <t xml:space="preserve">Para el presente mes el indicador presenta un resultado del 90.9 %, el cual corresponde a 50 respuestas a requerimientos y proposiciones entregados dentro de los términos legales de un total de 55 requerimientos y proposiciones cuyos tiempos de respuesta vencían en el período. 
El incumplimiento de la meta se debió a la remisión inoportuna de los insumos al equipo de direccionamiento político por parte de las dependencias responsables de  generarlos par su posterior consolidación.  </t>
  </si>
  <si>
    <t xml:space="preserve">Para el presente mes el indicador refleja un resultado del 96,55%, el cual, corresponde a 28 respuestas a peticiones del Concejo, Congreso y proposiciones entregados dentro del término legal de un total de 29 peticiones cuyos tiempos de respuesta vencían en el período.
El incumplimiento de la meta obedece a la remisión inoportuna de los insumos al equipo de direccionamiento político por parte de las dependencias responsables de generarlos para su posterior consolidación, para lo cual, la Subsecretaria, doctora Constanza Gómez Romero, emitió memorando interno I2020008505 y además efectuó una reunión con el Equipo de Control Político, la cual, tuvo como finalidad formular estrategias que se deben implementar en el equipo de control político con el propósito de estar alerta frente a los vencimientos y además estar atentos de llevar un cuadro de control. </t>
  </si>
  <si>
    <t>Para el presente mes el indicador refleja un resultado del 100%, el cual, corresponde a 42 respuestas a peticiones del Concejo, Congreso y proposiciones entregados dentro del término legal de un total de 42 peticiones cuyos tiempos de respuesta vencían en el período.
El cumplimiento de la meta obedece a la remisión oportuna de las respuestas vía correo electrónico por el equipo de direccionamiento político a los peticionarios.
La Subsecretaria, Constanza Gómez Romero, realizó una reunión con el Equipo de Control Político, la cual tuvo como finalidad formular estrategias con el equipo con el propósito de estar alerta frente a los vencimientos y llevar un cuadro de control.</t>
  </si>
  <si>
    <t>Para el presente mes el indicador presenta un resultado del 100,00 %, el cual corresponde a 68 respuestas a requerimientos y proposiciones de concejo y congreso entregados dentro de los términos legales de un total de 68 requerimientos y proposiciones cuyos tiempos de respuesta vencían en el período. 
El cumplimiento de la meta obedece a la remisión oportuna de las respuestas vía correo electrónico por el equipo de direccionamiento político a los peticionarios.</t>
  </si>
  <si>
    <t xml:space="preserve">Para el mes el indicador presenta un resultado del 95%, el cual corresponde a 54 respuestas a requerimientos y proposiciones entregados dentro de los términos legales de un total de 57 requerimientos y proposiciones cuyos tiempos de respuesta vencían en el período.
El cumplimiento de la meta no se dio al 100% ya que las Direcciones encargadas de remitir el insumo al Equipo de Direccionamiento Político lo remitieron de manera extemporánea, lo que retrasó toda la cadena de revisión.
</t>
  </si>
  <si>
    <t>Para el  mes el indicador presenta un resultado del 100%, el cual corresponde a 126 respuestas a requerimientos y proposiciones entregados dentro de los términos legales de un total de 126 requerimientos y proposiciones cuyos tiempos de respuesta vencían en el período.
El cumplimiento de la meta se dio al 100% ya que las diferentes áreas que participan en la elaboración de insumos, consolidación de respuestas y revisión, adelantaron sus procesos de manera oportuna, permitiendo  la remisión en término de la respuesta a cada Concejal, Comisión del Concejo de Bogotá y Congresista según correspondió.</t>
  </si>
  <si>
    <t>Para el  mes el indicador presenta un resultado del 100%, el cual corresponde a 103 respuestas a requerimientos y proposiciones entregados dentro de los términos legales de un total de 103 requerimientos y proposiciones cuyos tiempos de respuesta vencían en el período.
El cumplimiento de la meta se dio al 100% ya que las diferentes áreas que participan en la elaboración de insumos, consolidación de respuestas y revisión, adelantaron sus procesos de manera oportuna, permitiendo  la remisión en término de la respuesta a cada Concejal, Comisión del Concejo de Bogotá y Congresista según correspondió.
Finalmente, se informa que con la llegada del nuevo Subsecretario, gerente del Proyecto, actualmente se esta realizando la revisión de todos los aspectos del proyecto, esto con la finalidad de tomar decisiones frente a los indicadores de gestión del mismo.</t>
  </si>
  <si>
    <t xml:space="preserve">Para el  mes el indicador presenta un resultado del 100%, el cual corresponde a 78 respuestas a requerimientos y proposiciones entregados dentro de los términos legales de un total de 78 requerimientos y proposiciones cuyos tiempos de respuesta vencían en el período.
</t>
  </si>
  <si>
    <t>ATC-1091-004</t>
  </si>
  <si>
    <t>Respuestas a solicitudes de conceptos a proyectos y acuerdos de Ley entregadas oportunamente</t>
  </si>
  <si>
    <t>Determinar el nivel de cumplimiento en los tiempos de entrega de los conceptos a proyectos de Acuerdo y de Ley.</t>
  </si>
  <si>
    <t xml:space="preserve">Cumplimiento, por parte de las dependencias, de la remisión de los insumos para la consolidación y respuesta final de la solicitud de conceptos a proyectos y acuerdos de ley, dentro de los tiempos establecidos </t>
  </si>
  <si>
    <t>(No. de respuestas a solicitudes de conceptos a proyectos y acuerdos de ley entregadas dentro de  los términos en el periodo / No. total de solicitudes de conceptos a proyectos y acuerdos de ley cuyo tiempo de respuesta vence en el periodo) *100</t>
  </si>
  <si>
    <t>Archivo físico y registros digitales
Matriz de seguimiento</t>
  </si>
  <si>
    <t>Con la finalidad de dar cumplimiento a la meta, el Equipo de Direccionamiento Político ha realizado las gestiones de direccionamiento, consolidación y revisión de los insumos remitidos por las direcciones, esto con la finalidad de obtener un concepto unificado, tanto de las áreas técnicas, como de la Oficina Asesora Jurídica y la Dirección de Análisis y Diseño Estratégico cuando así el proyecto de Acuerdo o de Ley lo requieren.</t>
  </si>
  <si>
    <t xml:space="preserve">Con el fin de mejorar el avance en el cumplimiento de la meta del  indicador se realizó reunión en el mes de Febrero con el equipo de Direccionamiento Político, donde se estableció que se deben realizar todas las actividades que permitan un seguimiento minucioso y apoyo a los gestores de las dependencias responsables de enviar los insumos.
</t>
  </si>
  <si>
    <t>Para el presente trimestre el indicador presenta un resultado del 86,67%, el cual corresponde a 13 respuestas entregadas dentro de los términos legales de un total de 15 requerimientos cuyos tiempos de respuesta vencían en el período.
El cumplimiento de la meta no se dio al 100% toda vez que en algunos casos fueron solicitados ajustes de fondo a las áreas técnicas los cuales fueron remitidos el mismo día del vencimiento.</t>
  </si>
  <si>
    <t>Con el fin de mejorar el avance en el cumplimiento de la meta del indicador se realizó reunión en el mes de abril con el equipo de Direccionamiento Político, donde se establecieron estrategias frente al cumplimiento de los vencimientos de los requerimientos y al seguimiento minucioso, que permitan estar atentos a través de un cuadro de control, las cuales fueron implementadas durante el periodo, meta que obedece a la remisión oportuna de los requerimientos en término, lo que permite alcanzar para este periodo un 100% de cumplimiento en el indicador.</t>
  </si>
  <si>
    <t xml:space="preserve">Con el fin de mejorar el avance en el cumplimiento de la meta del indicador se realizó reunión en el mes de Mayo con el equipo de Direccionamiento Político, donde se estableció estrategias que se implementaron frente al cumplimiento de los vencimientos de los requerimientos y al seguimiento minucioso que permitieron alcanzar el 100 % para el cumplimiento de este indicador. </t>
  </si>
  <si>
    <t>Para el trimestre el indicador presenta un resultado del 93%, el cual corresponde a 13 conceptos a Proyectos de Acuerdo y Proyectos de Ley entregadas dentro de los términos legales de un total de 14 solicitudes de Conceptos a Proyectos de Acuerdo y de Ley cuyos tiempos de respuesta vencían en el período.</t>
  </si>
  <si>
    <t>Para el presente mes, se realizó la revisión, direccionamiento y consolidación de las solicitudes de concepto a los Proyectos de Acuerdo, esto conforme el procedimiento establecido en el Equipo de Direccionamiento Político.</t>
  </si>
  <si>
    <t>Durante el tercer trimestre del 2020, se realizó la revisión, direccionamiento y consolidación de las solicitudes de concepto a los Proyectos de Acuerdo, de conformidad con el procedimiento establecido en el Equipo de Direccionamiento Político.
El indicador tuvo un cumplimiento de un 98%, como consecuencia de un incumplimiento de los términos internos en la entrega de los insumos por parte de las áreas misionales, en la emisión de un concepto a un Proyecto de Acuerdo. Con el fin de evitar dicho incumplimiento, el Equipo de Direccionamiento Político adelantó una reunión con las personas encargadas en la Dirección de Nutrición y Abastecimiento, la Dirección de Análisis y Diseño Estratégico y la Oficina Asesora Jurídica. Así mismo, emitió recordatorios mediante correo electrónico.
Con el fin de plantear una acción de mejora, el Equipo de Direccionamiento Político implementó la remisión de correos electrónicos estandarizados en los que, al momento de requerir los insumos, se solicita la coordinación de las áreas misionales para la unificación de posturas y, de esa manera, facilitar la emisión de los conceptos.
Adicionalmente, el Equipo de Direccionamiento Político está desarrollando una estrategia piloto con el fin de reportar oportunamente los vencimientos a los Directores misionales, con el fin de prevenir el incumplimiento en los términos establecidos para el efecto en el procedimiento.</t>
  </si>
  <si>
    <t>AC-001</t>
  </si>
  <si>
    <t>Circular No.  010 del 28/03/2019</t>
  </si>
  <si>
    <t>Cumplimiento del Plan Anual de Auditoría</t>
  </si>
  <si>
    <t xml:space="preserve">
Controlar el cumplimiento del plan anual de auditorias, con el fin de asegurar la ejecución de los roles asignados a  la oficina de control interno.</t>
  </si>
  <si>
    <t>Ejecución de las actividades aprobadas por el Comité de Coordinación del Sistema de Control Interno</t>
  </si>
  <si>
    <t>Eficacia</t>
  </si>
  <si>
    <t>(No. de actividades ejecutadas en el trimestre / No. de actividades programadas para el trimestre) *100</t>
  </si>
  <si>
    <t>Plan Anual de Auditorias</t>
  </si>
  <si>
    <t>1. Identificar el número de actividades finalizadas en el trimestre objeto de medición, de acuerdo con lo establecido en el plan anual de auditorias de la vigencia
2.  Identificar el número de actividades programadas para finalizar en el trimestre objeto de medición, de acuerdo con lo establecido en el plan anual de auditorias de la vigencia.
3. Comparar las actividades ejecutadas con las programadas para el trimestre objeto de medición, de acuerdo con lo establecido en el plan anual de auditorias de la vigencia.</t>
  </si>
  <si>
    <t>1. Plan anual de Auditorias.
2. Informes de Auditoria.
3. Informes de Seguimiento.
4. Actas de Comité Institucional de Coordinación de Control Interno.
5. Actas internas de reunión.</t>
  </si>
  <si>
    <t>Se realizaron  10 actividades establecidas en el Plan Anual de Auditoria, cumpliendo al 100% lo programado para el mes de enero:
*Liderazgo Estratégico:
1.Se realizó el Comité Institucional de Coordinación del Sistema de Control Interno el día 27 de enero de 2020.  En dicho Comité, se aprobó el Plan Anual de Auditoría para la vigencia 2020.
*Evaluación de la Gestión del Riesgo: 
1. Se realizó el informe a la evaluación de los riesgos de corrupción y gestión link: http://old.integracionsocial.gov.co/anexos/documentos/2020documentos/Informe%20de%20evaluaci%C3%B3n%20a%20la%20gesti%C3%B3n%20de%20riesgos%202019FINALf.pdf
*Evaluación y Seguimiento 
1.Se realizó el informe de seguimiento al  Plan Anticorrupción y de Atención a la Ciudadanía el cual se encuentra publicado en el siguiente link: http://www.sdis.gov.co/index.php/plan-de-lucha-contra-la-corrupcion
2. Se realizó el informe pormenorizado con corte al 31 de diciembre de 2019. El informe se encuentra publicado en el siguiente link: http://www.sdis.gov.co/index.php/gestion/informes/informe-pormenorizado-del-estado-del-control-interno
Se realizó el seguimiento al instrumento el cual se encuentra publicado en el siguiente link: http://sig.sdis.gov.co/index.php/es/administración-del-sig./acciones-de-mejora
3. El 22 de enero de 2020 se realizó comunicado de inicio y solicitud de información del seguimiento con RAD I2020001827, a la Subsecretaria-SIAC 
*Relación con Entes Externos de Control:
1.Se revisó el estado de avance y vencimiento de acciones de mejora con el fin de emitir alertas de vencimientos y/o solicitudes en relación con la ejecución y presentación de información de planes de mejora. 
2.Mediante el aplicativo Storm user de la Contraloría de Bogotá, se procesaron y validaron cada uno de los informes de la cuenta del mes de diciembre, para rendirla oportunamente por el Sistema de Vigilancia y Control Fiscal - SIVICOF de la Contraloría De Bogotá.
3.Mediante el aplicativo STORM USER del Sistema de Rendición Electrónica de Cuentas e Informes - SIRECI - de la Contraloría General de la Republica, se validó la información del Plan de Mejoramiento de la Contraloría General, para su envió a la Secretaria Distrital de Hacienda.
4.Se revisó el estado de avance y vencimiento de acciones de mejora, se realizó mesa de trabajo de seguimiento a las acciones de mejora y verificación de evidencias de ejecución y se actualizó el instrumento de seguimiento, el cual se encuentra publicado en el link: http://sig.sdis.gov.co/index.php/es/administracion-del-sig/acciones-de-mejora.
5.Se realizó quinto seguimiento, verificación y retroalimentación a la ejecución de plan de mejoramiento del proceso Gestión Documental para dar repuesta a recomendaciones del Archivo General de la Nación, según visita realizada por el organismo a la SDIS en julio de 2019. Se consolidó y remitió informe y soportes al Archivo General de la Nación, el 16 de enero de 2020.</t>
  </si>
  <si>
    <t>Se realizaron 29 actividades establecidas en el Plan Anual de Auditoria, cumpliendo al 100% lo programado para el mes de febrero: 
*Liderazgo Estratégico:
1. Asistencia al Comité de conciliación realizadas el 4 y 18 de febrero
*Enfoque hacia la prevención:
Se realizaron mesas de Café de Autocontrol con: 
1. Subdirección Administrativa y Financiera el 17-Feb-20. 2. Subdirección Plantas Físicas el 19-Feb-20. 3. Subdirección para la Juventud el 26-Feb-20. 4. Subdirección de Contratación el 28-feb-20  5. Subdirección Administrativa y Financiera - Apoyo Logístico el 28 - Feb -20. 6. Subdirección para la Juventud el 27 - Feb - 20. 7. Se asistió a una (1) Audiencia : Modalidad: Licitación Pública. Clase de audiencia: Riesgos y observaciones al pliego de condiciones del proceso contractual SDIS-LP-001-2020 Fecha: 19-Feb-20   
Se asistió a cuatro (4) acompañamientos de cierre y apertura de las Invitación Públicas:  8.Modalidad: Proceso Competitivo SDIS-DTO092-001-2020. Fecha: 26-Feb-20  9,Modalidad: Contratación Régimen Especial (con ofertas) SDIS-DCT092-003-2020. Fecha: 26-Feb-20  10,Modalidad: Proceso de Mínima Cuantía SDIS-SMC-001-2020. Fecha: 27-Feb-20  11.Modalidad: Proceso Competitivo SDIS - DCT092-002-2020. Fecha: 27-Feb-20 
*Evaluación y Seguimiento:
1- Planeación de la Auditoria Infraestructura: "Se realizaron las siguientes reuniones: * 18.02.2020 Reunión de planeación el Jefe de la Oficina de Control Interno. * 18.02.2020 Reunión de Planeación con el equipo de Auditoría
* 19.02.2020 Reunión con el Subdirector de Plantas Físicas. 2,. Se atendió y dio respuesta a las inquietudes sobre la evaluación a la gestión por dependencias, que realizaron los servidores públicos de las diferentes dependencias.
3. Se realizó el  Informe Anual de Evaluación al Sistema de Control Interno Contable vigencia 2019 y se encuentra publicado en la página web de la entidad.  4. Mediante comunicación radicado I2020004443 del 10/02/2020 se remitió a la representante legal y directivos encargados de suministrar la información, el informe final de seguimiento a las medidas de austeridad del gasto público para el IV trimestre de 2019. 5. Se realizó solicitud de información asociada al envío de las PQRSD respondidas fuera de los términos legales cuarto trimestre 2019 a la Subsecretaria RAD: l2020000060 de 01-02-2020, el cual fue enviada a la Oficina de Asuntos Disciplinarios con RAD: l2020002294 de 24-01-2020. 6. Mediante la comunicación radicado I2020005524 de 18/02/2020 se remitió a la representante legal de la entidad y la directora de Dirección de Análisis y Diseño Estratégico, el informe final de seguimiento a la publicación de los instrumentos de planificación con corte 31 de enero de 2020. 
*Relación con Entes Externos de Control:
1. Se programaron y realizaron mesas de trabajo de seguimiento a las acciones de mejora y verificación de evidencias de ejecución en diferentes dependencias. Mediante la participación en la estrategia "Un Café de Autocontrol" se presentó a los directivos/jefes de dependencia y a sus gestores, información consolidada del estado de planes de mejoramiento de origen externo: acciones de mejora vencidas y de próximo vencimiento, acciones con riesgo de inefectividad, acciones para priorización en su seguimiento, entre otros datos críticos. Se prepararon los informes requeridos por el Jefe de la Oficina de Control Interno. Se actualizó el Instrumento de Registro y Control de Plan de Mejoramiento. Se preparó reporte para presentación de la cuenta anual definido por la Contraloría de Bogotá D.C. -SIVICOF. 2. -Mediante el aplicativo Storm USER de la Contraloría de Bogotá, se procesaron y validaron cada uno de los informes de la cuenta del mes de enero, para rendirla oportunamente por el Sistema de Vigilancia y Control Fiscal - SIVICOF de la Contraloría De Bogotá. 3. -Mediante el aplicativo Storm user de la Contraloría de Bogotá, se procesaron y validaron cada uno de los informes de la cuenta anual vigencia 2019, para rendirla oportunamente por el Sistema de Vigilancia y Control Fiscal - SIVICOF de la Contraloría De Bogotá. 4. -Mediante el aplicativo STORM USER del Sistema de Rendición Electrónica de Cuentas e Informes - SIRECI - de la Contraloría General de la Republica, se procesaron y validaron cada uno de los informes de la cuenta del Sistema General de Participaciones de la SDIS, con corte a 31/12/2019, para su envió a la Secretaria Distrital de Hacienda. 5. -En desarrollo del rol de Enfoque hacia la prevención asignado a la Oficina de Control Interno, se preparó informe relacionado con el estado de avance de los planes de mejoramiento de Gestión Documental - Vigencia 2019: Directiva 001 de 02/03/2018 de la Secretaría General de la Alcaldía Mayor, Decreto 648 de 2017 art. 2.2.21.4.9 literal J, Visita de Control Archivo General de la Nación y Auditoría Interna SIG-SIGA 2017.  6. Se realizó sexto seguimiento y verificación a la ejecución de plan de mejoramiento del proceso Gestión Documental para dar repuesta a recomendaciones del Archivo General de la Nación (visita julio de 2019). En tal sentido, se realizó la retroalimentación al proceso, se consolidó información y se gestionó la remisión al AGN el 17/02/2020. 7. Mediante el aplicativo Storm USER de la Contraloría de Bogotá, se procesó y validó la información de la modificación de acciones al plan de mejoramiento de la Auditoría de Regularidad 2018 - PAD 2019 CÓDIGO 55, para rendirlo oportunamente por  SIVICOF a la Contraloría De Bogotá. Se gestionaron los siguientes requerimientos: 8.Contraloría de Bogotá D.C.-Se recibieron 24 comunicaciones, de las cuales 16 requirieron respuesta.9.Personería de Bogotá- Se recibió 1 comunicación la cual fue trasladada a la Subdirección para la Infancia.103. 10.Oficina de Asuntos Disciplinarios: Se recibieron 16 comunicaciones, de las cuales 14 requirieron respuesta.</t>
  </si>
  <si>
    <t>Se realizaron 47 actividades establecidas en el Plan Anual de Auditoria, cumpliendo al 100% lo programado para el mes de marzo:
*Liderazgo Estratégico:
1. Se realizó una presentación relacionada con ortografía y redacción  al Equipo de la Oficina de Control Interno. Fecha: 20 de marzo de 2020. 2. La Oficina de Control Interno participó en las sesiones de comité de conciliación. Fechas: 3, 12 y 17 de marzo de 2020.
*Enfoque hacia la prevención:
Se realizaron (10) mesas de Café de Autocontrol con: 
1. Oficina Asesora Jurídica. Fecha: 06 de marzo de 020. 2. Oficina Asesora de Comunicaciones. Fecha: 11 de marzo de 2020 3.  Subdirección para la Familia. Fecha: 3 de marzo de 2020 4. Subdirección para Asuntos  LGBT. Fecha: 4 de marzo de 2020 5. Subdirecciones Locales. 5 de marzo de 2020 6. Subdirección para la Gestión Integral Local. Fecha: 9 de marzo de 2020. 7. Oficina Asuntos Disciplinarios. Fecha:  10 de marzo de 2020. 8. Dirección Análisis y Diseño Estratégico, Subdirección de Diseño Evaluación y Sistematización, Subdirección de Investigación e Información. Fecha:  24 de marzo de 2020.
9. Subdirección para la Adultez. Fecha:  4 de marzo de 2020 10. Subdirección para la Vejez. Fecha: 5 de marzo de 2020 Se asistió a  cuatro (4) acompañamientos de cierre y apertura de las Invitación Públicas: 11.Modalidad: Proceso Selección Abreviada Menor Cuantía SDIS-SAMC-001-2020. Fecha: 4 de marzo de 2020 12.Modalidad:Contratación Régimen Especial SDIS-DCT092-004-2020. Fecha:  4 de marzo de 2020 13.Modalidad: Licitación Pública SDIS-LP-01 de 2020. Fecha: 9 de marzo 2020 14.Modalidad: Selección Abreviada por Subasta Inversa - SDIS - SASI-001-2020. Fecha: 10 de marzo 2020.
Se presentaron 6 alertas preventivas: 15. Alerta preventiva -Rol de la Secretaria de Integración Social SDIS en la Calamidad Pública declarada por el COVID-19. 16. Alerta Preventiva - Recepción y radicación de solicitudes y/o requerimientos de los Órganos de Control. 17. Alerta Preventiva-Contratación y medidas tomadas en el marco de urgencia manifiesta. 18. Alerta Preventiva-Actos administrativos que han emitido lineamientos sobre contratistas y servidores públicos. 19. Alerta Preventiva -Reportes que se deben realizar a Entes de Control en el marco de la pandemia-COVID 19 20. Alerta Preventiva - Rol de la  en la Calamidad Pública declarada por el COVID-19.  Circular conjunta 001 del 25/03/2020.
 *Evaluación y Seguimiento: Se adelantaron las siguientes actividades relacionadas con la Auditoria a Sistemas de Información:
1, Planeación de la auditoría 2. Solicitud carta de representación al cliente de auditoria 3. Establecer la muestra de los sistemas de información 4. Diseño de la presentación para la apertura de la auditoría
5. Definición del plan individual de auditoría 6. Realización de la reunión de apertura. 
Se adelantaron las siguientes actividades relacionadas con la Auditoría a la Infraestructura: 7.Solicitud de información a  Plantas físicas. 
Informes de Ley: 8.  Se realizaron   dos reuniones de planeación  para el informe seguimiento a la suscripción y evaluación de acuerdos de gestión. Fecha:  4 y 10 de marzo de 2020. 9. Se realizó la reunión de planeación para la elaboración del informe de seguimiento al cumplimiento de lo establecido en el artículo 39, parágrafo 5, Decreto 807 d 2019, seguimiento a metas Plan de Desarrollo. 10. Se realizó el seguimiento al Informe sobre quejas, sugerencias y reclamos. Fecha: 19 de marzo de 2020. 11. Se actualizó el Instrumento de Registro y Control de Plan de Mejoramiento. 12. Se realizó un cuadro general para determinar el seguimiento a realizar a las cajas menores este año y definiendo unas fechas y unas dependencias en las cuales se realizara este ejercicio. 13. Se realizó seguimiento al informe derechos de autor de software que se rinde a la Dirección Nacional de Derechos de Autor. 18 de abril de 2020.
*Relación con Entes Externos: 1. Contraloría de Bogotá D.C.-Se recibieron 19 comunicaciones, de las cuales 15 requirieron respuesta y/o trámite. 2. Personería de Bogotá- Se recibieron 16 comunicaciones las cuales requieren respuesta. Los últimos días del mes de marzo se aumentó el número de comunicaciones por el COVID 19. 3. Procuraduría General de la Nación se recibieron 2 comunicaciones que requerían trámite. 4. Alcaldía Mayor de Bogotá, se recibió una comunicación en la que trasladaban un requerimiento de la Contraloría de Bogotá D.C. 5. Se proyectaron 13 comunicaciones para entes de control. 6. Se prestó acompañamiento técnico y metodológico con énfasis en la adecuada presentación de soportes y contextualización de evidencias, para atender requerimiento con radicado E2020014683 del 16/03/2020; es así que se remitieron 84 acciones de mejora para la evaluación de la Contraloría de Bogotá D.C. 7. Se apoyó en la administración  a nivel de la entidad el aplicativo sobre el Sistema de Vigilancia y Control Fiscal - SIVICOF - para la rendición de las cuentas mensual y deuda pública de febrero, para su envió a la Contraloría de Bogotá. 8. Se consolidaron  los archivos y se apoyó  a los responsables de la información relacionada con las cuentas que se presentan a la Contraloría, para el registro en el Ente de Control.  9. Se apoyó en la atención a las solicitudes de la Secretaria Distrital de Hacienda, para ajustar   archivos que se presentaron en la rendición del Informe del Sistema General de Participaciones de la SDIS, con corte a 31/12/2019, a través del SIRECI. 10. Mediante la participación en la estrategia "Un Café de Autocontrol" se presentó a los directivos/jefes de dependencia y a sus gestores, información consolidada del estado de avance de las acciones de mejora vencidas y de próximo vencimiento, entre otros datos críticos para el cumplimiento del plan de mejoramiento a su cargo. 11. Se actualizó el Instrumento de Registro y Control de Plan de Mejoramiento con las acciones de origen externo. 12. Se realizó séptimo seguimiento y verificación a la ejecución de plan de mejoramiento del proceso Gestión Documental para dar repuesta a recomendaciones del Archivo General de la Nación (visita julio de 2019). En tal sentido, se realizó la retroalimentación al proceso, se consolidó información y se gestionó la remisión al Archivo General de la Nación - AGN el 13 de marzo de 2020. 13. Tercer Informe de Seguimiento a los Controles de Advertencia emitidos por la Contraloría de Bogotá D.C.</t>
  </si>
  <si>
    <t>Se realizaron 29 actividades establecidas en el Plan Anual de Auditoria, cumpliendo al 100% lo programado para el mes de abril: 
Rol Liderazgo Estratégico: 1, Se realizó segunda sesión ordinaria del Comité Institucional de Coordinación del Sistema de Control Interno, el 30/04/2020.  2, Se asistió a las sesiones del Comité de Conciliación realizadas los días 1 y 21 de abril de 2020. 
Rol Enfoque Hacia la Prevención Se realizaron 2 mesas de café de autocontrol con: 1, Dirección de Gestión Corporativa el 08/04/2020. 2, Dirección de Nutrición y Abastecimiento y Subdirección de Abastecimiento 02/04/2020. Se asistió a tres (3) acompañamientos de cierre y apertura de las siguientes invitaciones  úblicas:  3, SDIS - SASI-002-2020. (Ferretería). Fecha: 24/04/2020 4, SDIS-DCT092-006-2020. (Discapacidad) Fecha: 24/04/2020 5, SDIS-DCT092-007-2020. (Centro Noche). Fecha: 30/04/2020 Se generaron dos alertas, así: 6, Alerta sobre el Decreto 491 de 2020.  7, Alerta temprana-Centralización y unificación de la Información de los beneficiarios del Sistema Distrital Bogotá Solidaria en Casa.
Rol Evaluación y Seguimiento  Durante la ejecución de la auditoría de Infraestructura, se realizaron las siguientes actividades: 1, Reiteraciones de información a las dependencias (Subsecretaria, Dirección Territorial y Oficina Asesora jurídica) el 8 de abril de 2020.
2, Solicitud de alcance a las dependencias (DADE, Dirección Poblacional y Subdirección de Plantas Físicas) el 8 de abril de 2020. 3, Mesa de trabajo con el jefe de la OCI e 21 de abril de 2020. 4, Reuniones con el equipo de auditoria el 7, 20 y 23 de abril de 2020. 5, Reunión con la Subdirección de Plantas Físicas el 29 de abril de 2020. 6, Mediante el comunicado interno I20200009976 de 01042020 se remitió el informe final al seguimiento del cumplimiento de la Ley 1712 de 2014. 7,Se realizó informe final informe de seguimiento al cumplimiento de lo establecido en el artículo 39, parágrafo 5, Decreto 807 de 2019, seguimiento a metas Plan de Desarrollo por medio de memorando I2020011688 de 23-04-20 se envió al representante legal y a los directivos que hacen parte de este. 8, Se elaboró el informe a las medidas de austeridad final el cual fue remitido el 29 de abril de 2020, mediante comunicación interna No. I2020012050. 9, Se actualizó el Instrumento de Registro y Control de Plan de Mejoramiento y Mejora 
Se adelantaron las siguientes actividades relacionadas con la Auditoria a Sistemas de Información SDIS:
10, Solicitud de requerimientos de información a los clientes de auditoria
11, Consolidación de listas de verificación
12, Mesa técnica con el jefe de la Oficina de Control interno 24/04/2020 
13, Adelantar las gestiones para obtener los perfiles de los auditores para interactuar con los aplicativos - correo 17/04/2020.
Relación con entes externos de control:  1, Durante el presente periodo se realizaron 24 comunicaciones y respuestas a  entes de control.  2, Se realizaron  59 verificaciones a respuestas presentadas por las áreas a las solicitudes de información de entes de control 3, Para este periodo la Contraloría de Bogotá D.C., radicó el Informe Preliminar de Auditoría de Regularidad Factor Gestión Presupuestal y Componente Contable. Desde la Oficina de Control Interno, se realizó articulación con las áreas responsables, para la entrega de la respuesta al Informe Preliminar y se realizó revisión y retroalimentación de lo entregado por cada área y se consolidó la respuesta final, la cual se entregó en la Contraloría de Bogotá D.C, con radicado S2020036189 del 23/04/2020 4, Se revisó el estado de avance y vencimiento de acciones de mejora con el fin de emitir alertas de vencimientos y/o solicitudes en relación con la ejecución y presentación de información de planes de mejora. Se realizaron mesas de trabajo de seguimiento a las acciones de mejora y verificación de evidencias de ejecución en diferentes dependencias. Se elaboraron y presentaron los informes requeridos en relación con los planes de mejoramiento de la Entidad. Se actualizó el instrumento de seguimiento, el cual se encuentra publicado en el link: http://sig.sdis.gov.co/index.php/es/administracion-del-sig/acciones-de-mejora  5, Se administró  a nivel de la entidad el aplicativo sobre el Sistema de Vigilancia y Control Fiscal - SIVICOF - para la rendición de las cuentas mensual y deuda pública de marzo, para su envió a la Contraloría de Bogotá.  
6, Se revisó el estado de avance y vencimiento de acciones de mejora con el fin de emitir alertas de vencimientos y/o solicitudes en relación con la ejecución y presentación de información de planes de mejora.
7, Se realizó octavo seguimiento, verificación y retroalimentación a la ejecución de plan de mejoramiento del proceso Gestión Documental para dar repuesta a recomendaciones del Archivo General de la Nación, según visita realizada por el organismo a la SDIS en julio de 2019. Se consolidó y remitió informe y soportes al AGN, el 16 de abril de 2020. Se prestó acompañamiento y asesoría mediante la participación en mesa de trabajo Café de Autocontrol, para la revisión del estado de avance del plan de mejoramiento suscrito ante el AGN.</t>
  </si>
  <si>
    <t xml:space="preserve">Se realizaron 38 actividades establecidas en el Plan Anual de Auditoria, cumpliendo al 100% lo programado para el mes de mayo:
Rol Liderazgo Estratégico:
1- Se apoyó en la realización del Comité Institucional de Coordinación del Sistema de Control Interno- extraordinario. Fecha: 11 de mayo de 2020.
Se asistió a los siguientes Comités:
2- Comité de Conciliación: 05 y 19 Mayo de 2020 
3- Comité de Contratación: 06 y 21 de Mayo 
Enfoque Hacia la Prevención:
Se asistió a los siguientes procesos contractuales:
4- SDIS - SASI-001-2020 (fotocopiado) Fecha: 5  de mayo 2020 
5- SDIS-SASI-002-2020 (ferretería) Fecha: 12 de mayo 2020 
6- Se asistió a un (1) acompañamiento de Audiencia de adjudicación del proceso: SDIS-LP-001-2020 (vigilancia) Fecha: 13 de mayo de 2020 
7- Se asistió a un (1) acompañamientos de cierre y apertura para el proceso: SDIS-LP-003-2020 (seguros) Fecha: 20 de mayo de 2020.
Evaluación de la gestión del Riesgo:
8- Se realizó la evaluación al diseño de los controles y a la ejecución de los riesgos de Corrupción (corte 30/04/2020), el informe se publicó exitosamente en la página web de la SDIS. https://www.integracionsocial.gov.co/index.php/plan-de-lucha-contra-la-corrupcion
Evaluación y Seguimiento:
Para la auditoria de Infraestructura se desarrollaron las siguientes actividades:
9-  Proyección Plan Individual de Auditoría Versión 1 del  5 de mayo de 2020.
10- Reunión - Mesa de trabajo de auditoría. Fecha: 14 de mayo de 2020.
11- Se realizó reunión los días 15, 18, 19, 20, 21, 22, de mayo de 2020 con el objeto de analizar la información recopilada en el desarrollo de la auditoría y proyectar el informe preliminar.
12- Proyección informe preliminar.
13-  Proyección V2 del Plan Individual de Auditoría del 26 de mayo de 2020.
14- Proyección de presentación Power point presentación informe preliminar.
15- Reunión de presentación Informe preliminar de auditoría, la cual se desarrolló el 29 de mayo de 2020.
Para la auditoria de Sistemas de Información se desarrollaron las siguientes:
 16 – Consolidación y envío del  informe preliminar 
17- Modificación y envió de planes de auditoria 
18- Análisis de la Información enviada 
19- Desarrollo de dos mesas técnicas del 05/05/2020 y 23/05/2020 
20- Solicitud de requerimientos de información a las Subdirecciones: Administrativa y Financiera; Contratación y de Investigación e Información. 
21- Diseño de formularios para realizar las encuestas de satisfacción de los sistemas de información.
22-  Envío de los correos, determinados en la muestras, como usuarios de los sistemas
23- Creación de link para que la Subdirección de Investigación e Información cargara los soportes de la auditoria.
24- En ocasión a la puesta en vigencia de la Circular conjunta 008 100, se llevó a consideración del Comité Institucional de Coordinación del Sistema de Control Interno, la planificación de las auditorías restantes dentro de las cuales la auditoría interna al portafolio de servicios el día 11 de mayo de 2020. Dando cumplimiento a lo establecido en el procedimiento de Ejecución de auditoría interna vigente, se llevó a cabo sesión de trabajo (planeación) con el jefe de la Oficina de Control Interno, con el propósito de verificar objetivo, alcance y cronograma de actividades, sobre el Plan individual de Auditoría propuesto el día 13 de mayo de 2020.  En consecuencia de la sesión de trabajo de planeación de auditoría con el jefe de la OCI, se llevó a cabo una sesión de trabajo con el equipo auditor, en donde se puso en conocimiento de los asistentes, las conclusiones y ajuste de fechas en el cronograma de actividades para el desarrollo del ejercicio auditor el día 19 de mayo de 2020.
25- Se realizó el seguimiento al  Plan Anticorrupción y Atención al Ciudadano con corte 30 de abril de 2020, el informe se publicó exitosamente en la página web de la SDI
26- Se realizó el Informe de seguimiento - Presentación Actas Informes de Gestión el informe se publicó exitosamente en la página web de la SDIS.
27- Se realizó informe de seguimiento el cual fue remitido mediante correo electrónico el día 14 de mayo de 2020, a la Directora Distrital de Asuntos Disciplinarios, lo anterior por el aislamiento preventivo obligatorio en que se encuentra el país. Así mismo, se remitió informe mediante memorando del 16 de mayo de 2020 a las dependencias de la entidad a las cuales se les realizó el seguimiento.
28- Se realizó solicitud de información asociada al envío de las PQRSD respondidas fuera de los términos legales primer trimestre 2020 a la Subsecretaria Sistema de Información, Atención al Ciudadano con radicado: l2020012471 de 4 de mayo de 2020.  De igual manera se solicitó a la Oficina de Asuntos Disciplinarios con radicado: I2020012450 de 4 de mayo de 2020. Adicionalmente se verificara en el Informe de seguimiento al Artículo  76 Ley 1474 de 2011.
29- Los equipos binarios realizaron seguimiento a las acciones internas, se actualizó el Instrumento de Registro y Control de Plan de Mejoramiento y se realizó la publicación del Instrumento de Registro y Control de Plan de Mejoramiento para el periodo de mayo de 2020.
30-Se desarrollaron las siguientes actividades en el marco del informe a los acuerdos de gestión: Reunión del 05 de mayo de 2020, mesa de trabajo para socializar avances y necesidades de coordinación para el seguimiento y reunión del 29 de mayo de 2020.
Relación con Entes Externos: 
31-Para este periodo, se recibió el Informe Preliminar de Auditoría de Regularidad Vigencia 2019 PAD 2020 presentado por la Contraloría de Bogotá D.C., desde la Oficina de Control Interno se coordinó con el Despacho  la estrategia para la articulación de la respuesta,  y la asignación de roles al interior del equipo de la Oficina de Control Interno que apoyaría la verificación de la respuesta.
32- Se revisó el estado de avance y vencimiento de acciones de mejora con el fin de emitir alertas de vencimientos y/o solicitudes en relación con la ejecución y presentación de información de planes de mejora. Se realizaron cafés de autocontrol y mesas de trabajo de seguimiento a las acciones de mejora y verificación de evidencias de ejecución en diferentes dependencias. Se elaboraron y presentaron los informes requeridos en relación con los planes de mejoramiento de la Entidad. Se actualizó el instrumento de seguimiento, el cual se encuentra publicado en el link: http://sig.sdis.gov.co/index.php/es/administracion-del-sig/acciones-de-mejora.
33-Se revisó el estado de avance y vencimiento de acciones de mejora con el fin de emitir alertas de vencimientos y/o solicitudes en relación con la ejecución y presentación de información de planes de mejora. Se realizó mesa de trabajo "café de autocontrol", en la cual se prestó asesoría y acompañamiento en referencia a la ejecución del plan de mejoramiento de gestión documental.
34-Se revisó el estado de avance y vencimiento de acciones, con el fin de emitir alertas de vencimientos y/o solicitudes en relación con la ejecución y presentación de información de planes de mejoramiento. Se realizó mesa de trabajo de seguimiento y verificación de evidencias de ejecución de acciones de mejora - Subdirección Administrativa y Financiera.
35-Se realizó noveno seguimiento, verificación y retroalimentación a la ejecución de plan de mejoramiento del proceso Gestión Documental para dar repuesta a recomendaciones del Archivo General de la Nación, según visita realizada por el organismo a la Secretaria Distrital de Integración Social  en julio de 2019. Se consolidó y remitió informe y soportes al Archivo General de la Nación, el 15 de mayo de 2020.
36-Se realizaron 19 comunicaciones y respuestas a entes de control. Así mismo, el equipo de externas realizó 45 verificaciones a respuestas presentadas por las áreas a las solicitudes de información de entes externos de control
37-Se apoyó en reportar en el aplicativo sobre el Sistema de Vigilancia y Control Fiscal - SIVICOF - para la rendición de las cuentas mensual y deuda pública de abril, para su envió a la Contraloría de Bogotá. 
38-Se apoyó en reportar en el aplicativo sobre el Sistema de Vigilancia y Control Fiscal - SIVICOF - para procesar y validar la rendición de dos (2) modificaciones de acciones al plan de mejoramiento de la Auditoría de Desempeño PAD 2019 CÓDIGO 58.
</t>
  </si>
  <si>
    <r>
      <t xml:space="preserve">Se realizaron </t>
    </r>
    <r>
      <rPr>
        <u/>
        <sz val="9"/>
        <rFont val="Arial"/>
        <family val="2"/>
      </rPr>
      <t>53 actividades</t>
    </r>
    <r>
      <rPr>
        <sz val="9"/>
        <rFont val="Arial"/>
        <family val="2"/>
      </rPr>
      <t xml:space="preserve"> establecidas en el Plan Anual de Auditoria, cumpliendo al 100% lo programado para el mes de junio:
Liderazgo Estratégico: 1. En reunión del 24 de junio de 2020, se presentó al equipo del OCI el tema de redacción de hallazgos. 2. Participación en el Comité de Conciliación. Fecha: 16 junio de 2020  3. Participación en el Comité de Contratación. Fecha: 5 de Junio 2020. 4. Comité Institucional de Gestión y Desempeño. Fecha: 19 de junio de 2020. 5. Comité Sectorial de Desarrollo Administrativo. Fecha: 30 de junio de 2020.
Enfoque hacia la prevención:Audiencia de revisión definitiva de riesgos y de aclaraciones al pliego de condiciones para el proceso: 6. SDIS-LP-004-2020 (Construcción Centro Día Bella Flor) Fecha: 2-junio-20  7. Audiencia de adjudicación para el proceso: SDIS-LP-003-2020 (Seguros grupo 1). Fecha: 3-junio-20  8. Cierre y apertura de ofertas para los procesos: SDIS-SMC-002-2020 (Seguros grupo 2). Fecha: 3-junio-20  9. SDIS - DTC092 - 005 - 2020 (Comedores 2020). Fecha: 3-junio-20 SDIS-DCT092-008-2020 (JARDÍN INFANTIL). Fecha: 11-junio-20  10. SDIS-LP-004 de 2020 (Construcción del Centro Día Bella Flor). Fecha: 11-junio-20  11. SDIS-SAMCH-001-2020 (Hogar de paso Día -Noche). Fecha: 16-junio-20  12. SDIS-SAMCH-002-2020 (Habitantes de calle). Fecha: 16-junio-20  13. SDIS-CMA-004-2020 (Interventoría Bella Flor). Fecha: 16-junio-20  14. SDIS-DCT092-012-2020 (Severa-Moderada). Fecha: 17-junio-20 SDIS-SAMCH-003-2020 (Habitantes de calle). Fecha: 17-junio-20  15. SDIS-DCT092-009-2020 (Centros Integrarte). Fecha: 18-junio-20  16. SDIS-SAMC-003-2020 (Migrantes extranjeros). Fecha: 19-junio-20  17. SDIS-SAMC-002-2020 (Señalización). Fecha: 19-junio-20  18. SDIS-CMA-005-2020 (Interventoría Comedores). Fecha: 23-junio-20  19. SDIS-SASI-003-2020 (Mobiliario De Oficina). Fecha: 23-junio-20  20. SDIS- SAMC-006-2020 (Póliza Seguro responsabilidad Civil). Fecha: 25-junio-20  21. SDIS-SASI-005-2020 (Mantenimiento Motobombas). Fecha: 25-junio-20  22. SDIS-SAMC-005-2020 (Mantenimiento Calderas). Fecha: 26-junio-20  23. SDIS-DCT092-010-2020 (Centros Integrarte). Fecha: 26-junio-20  24. SDIS-DCT092-011-2020 (Discapacidad múltiple). Fecha: 26-junio-20  25. SDIS-CMA-003-2020 (Interventoría Canastas). Fecha: 30-junio-20  26. Sorteo (en las instalaciones de la SDIS) para los procesos: SDIS-SAMC-002-2020 (Señalización). Fecha: 17-junio-20  27. SDIS-SAMC-005-2020 (Calderas). 18-junio-20
4. Evaluación y Seguimiento En el marco de la auditoria a Sistemas de Información SDIS, se realizaron las siguientes actividades: 28. Revisión observaciones al informe preliminar 29. Presentación Informe Preliminar de Auditoría Sistemas de Información SDIS al cliente de la auditoria. Fecha: 1 de junio de 2020. 30. Envío informe final  31. Socialización Metodología para Formulación Plan de Mejoramiento 32. Mesa técnica  para revisar observaciones al informe preliminar. Fecha: 04 de junio de 2020  33. Publicación en página WEB Informe final de auditoria Sistemas de Información SDIS.
En desarrollo de la auditoría al portafolio de servicios, se realizaron las siguientes actividades: 34. Sesión de trabajo con el Jefe de la Oficina de Control Interno, para la revisión y envío del Plan Individual de Auditoría a la líder del proceso auditado (Diseño e innovación de los servicios sociales) mediante comunicación interna 2020015745 del 04 de junio de 2020.  35. Reunión de apertura a la auditoría interna al Portafolio de servicios. Fecha: 11 de junio de 2020 36. Sesión de trabajo con el equipo auditor, para la formulación de papeles de trabajo. Fecha: 12 de junio de 2020.  37. Reunión de seguimiento con el Jefe de la Oficina de Control Interno, a la ejecución de la auditoría interna al Portafolio de servicios. Fecha: 16 de junio de 2020 38. Solicitud de información al proceso auditado, así como a los procesos proveedores directos de información. (24/06/2020) mediante comunicaciones internas: I2020017129, I2020017126, I2020017137 y I2020017133 del 25 de junio de 2020.
En desarrollo de la auditoría la Gestión Contractual, se realizaron las siguientes actividades: 39. Se realizó reunión de planeación, en la cual se delimito el objeto y alcance de la auditoria. Fecha: 1 y 2 de junio de 2020. 40. Se elaboró con el equipo el documento plan individual de auditoria, así mismo se realizó apertura de la auditora de Gestión Contractual con las dependencias proveedoras de información. 41. Durante el mes de junio de 2020 se realizaron solicitudes de información a  las Subdirecciones de Contratación, Administrativa y financiera e Investigación e Información, esta información fue verificada por el equipo generando reiteraciones en las solicitudes y alcances para aclaración.
Informe de Ley: 42. Se realizó informe del seguimiento al sistema de control interno contable de la entidad para el período comprendido entre enero a abril de 2020, sobre el cual se determinaron tanto observaciones y oportunidades de mejora. Informe remitido mediante memorando ID2020017348 del 28 de junio de 2020. 43. Para el informe pormenorizado de Control Interno, se realizó la etapa de planeación, para cual se definió la estrategia metodológica, la misma, fue presentada a los proveedores de información, así mismo, se diseñaron las matrices para la consolidación de la información, las cuales fueron remitidas a los responsables. Fecha: 25 de junio de 2020. 44. Para el informe  sobre quejas, sugerencias y reclamos, se realizó socialización de la metodología a las partes interesadas. Fecha: 9 de junio de 2020. Se envió solicitud de información por AZ el memorando RAD: I2020015926 Fecha: 8 de junio de 2020 y por correo electrónico del 8 de junio de 2020. 45. Los equipos binarios realizaron seguimiento a las acciones internas.  46. Se actualizó el Instrumento de Registro y Control de Plan de Mejoramiento y se realiza la publicación del Instrumento de Registro y Control de Plan de Mejoramiento del presente periodo.
5. Relación con entes externos de control: 47. El equipo de externas realizó 45 verificaciones a respuestas presentadas por las áreas a las solicitudes de información de entes externos de control. 48. Se realizó la verificación desde la Oportunidad, Integralidad y Pertinencia a las 85 observaciones presentadas en el Informe Preliminar de Auditoría de Regularidad Vigencia 2019 PAD 2020 presentado por la Contraloría de Bogotá D.C. a la SDIS. Así mismo se apoyó la coordinación para la consolidación de la respuesta al Informe Preliminar y el seguimiento a los trámites de envío del mismo, dentro de los términos establecidos por el ente de control. 49. Se administró a nivel de la entidad el aplicativo sobre el Sistema de Vigilancia y Control Fiscal - SIVICOF - para la rendición de las cuentas mensual y deuda pública de mayo, para su envió a la Contraloría de Bogotá. 50. Se gestionaron los  archivos con los responsables de la información relacionada con las cuentas que se presentan a la Contraloría, para el registro en ese Ente de Control 51. Se atendió solicitud de ampliación de plazo de acciones de mejora. En este sentido, se verificó el cumplimiento de los requisitos técnicos, de conformidad con el Procedimiento Plan de Mejoramiento - PCD-AC-001, se realizaron los ajustes correspondientes en el Instrumento de Registro y Control del Plan de Mejoramiento de la Entidad y se comunicó el resultado del trámite a la dependencia solicitante. 52. Se realizó décimo seguimiento, verificación y retroalimentación a la ejecución de plan de mejoramiento del proceso Gestión Documental para dar repuesta a recomendaciones del Archivo General de la Nación, según visita realizada por el organismo a la SDIS en julio de 2019. Se consolidó y remitió informe y soportes al AGN, el 15 de junio de 2020. Por otra parte, se preparó y remitió consulta al AGN, en referencia a la posibilidad de realizar modificaciones al plan de mejoramiento y el trámite a seguir para ese efecto. 53. Se realizó décimo seguimiento, verificación y retroalimentación a la ejecución de plan de mejoramiento del proceso Gestión Documental para dar repuesta a recomendaciones del Archivo General de la Nación, según visita realizada por el organismo a la SDIS en julio de 2019. Se consolidó y remitió informe y soportes al AGN, el 15 de junio de 2020. Por otra parte, se preparó y remitió consulta al AGN, en referencia a la posibilidad de realizar modificaciones al plan de mejoramiento y el trámite a seguir para ese efecto.</t>
    </r>
  </si>
  <si>
    <t>Se realizaron 74  actividades establecidas en el Plan Anual de Auditoria, cumpliendo al 100% lo programado para el mes de julio:
*Liderazgo Estratégico:
1. Se realizó la Secretaria técnica del  Comité Institucional de Coordinación del SCI. 3ra sesión Fecha: 17 de  julio de 2020
Participación Comité Conciliación: 
2. Fechas:  7 de julio de 2020  3. Fechas:  27 de julio de 2020  
Participación Comité Contratación: 4. Fechas: 4 de Julio 2020. 5. Fechas: 15 de Julio 2020. 6. Fechas: 16 de Julio 2020. 7. Fechas: 17 de Julio 2020.  8. Fechas: 24 de Julio 2020. 9. Fechas:  29 de Julio 2020.
Participación Comité Institucional de Gestión y Desempeño. 10. Fechas: 10 de julio de 2020.  11. Fecha: 31 de julio de 2020.   
Participación Comité Institucional de Coordinación del SCI: 12. Fecha: 17 de julio de 2020
*Enfoque hacia la prevención: Se asistió a los siguientes acompañamientos de audiencias: *Audiencia de adjudicación para el proceso:  13. SDIS-LP-004-2020 (CONSTRUCCIÓN DEL CENTRO DÍA BELLA FLOR. Fecha: 10 julio-20  14. SDIS-LP-004-2020 (CONSTRUCCIÓN DEL CENTRO DÍA BELLA FLOR. Fecha: 21 julio-20 
15. SDIS-LP-004-2020 (CONSTRUCCIÓN DEL CENTRO DÍA BELLA FLOR. Fecha: 23 julio-20  *Cierre y apertura de ofertas para los procesos:  16. SDIS-SASI-006-2020 (ELEMENTOS DE SEGURIDAD INDUSTRIA). Fecha: 16-julio-20 
*Apertura sobre económico para los procesos: 
17. SDIS-SASI-005-2020 (Mantenimiento Motobombas). Fecha: 14-Julio-20  18. SDIS-CMA-005-2020 (INTERVENTORIA COMEDORES). Fecha 17-julio-20  19. SDIS-SASI-003-2020 (MOBILIARIO DE OFICINA). Fecha: 16-julio-20  20. SDIS-SASI-004-2020 (Compra químicos para piscinas). Fecha: 31-julio-20 
*Sorteo para los procesos:  21. SDIS-DTC092-005-2020 (COMEDORES 2020). Fecha: 3-juLio-20  22. SDIS-CMA-004-2020 INTERVENTORÍA BELLA FLOR). Fecha: 15-julio-20  23. SDIS-CMA-003-2020 (INTERVENTORIA CANASTAS). Fecha: 15-julio-20  24. SDIS-CMA-005-2020 (INTERVENTORIA COMEDORES). Fecha: 16-julio-20 
25. SDIS-CMA-003-2020 (INTERVENTORIA CANASTAS). Fecha: 22-julio-20  26. SDIS-CMA-003-2020 (INTERVENTORIA CANASTAS). Fecha: 23-julio-20  
*Evaluación de la Gestión del Riesgo:
En el marco del informe de evaluación a la gestión de riesgos, durante el mes de julio se desarrollaron las siguientes actividades: 27. Planificación del informe de evaluación a la gestión de riesgos I semestre 2020, plan de trabajo. 28. Solicitud y recepción de información. Fecha: 03 y 7 de julio de 2020.
*Evaluación y Seguimiento
Para la Auditoria Sistemas de Información se realizó lo siguiente:  
29. Correo revisión del plan de mejoramiento auditoría a los Sistemas de Información 09-07-2020  30.Correo confirmación de publicación del instrumento con los planes de mejoramiento de la auditoría a los Sistemas de Información 12-07-2020  31.Cargue de 40 acciones del plan de mejoramiento de la auditoría a los Sistemas de Información en el aplicativo de Registro y Acciones de mejora 15-07-2020
Para la Auditoria Portafolio de Servicios se realizó lo siguiente: 32. Aplicación de listas de verificación. 33. Solicitud de información a las partes involucradas, como ejercicio de profundización en los ejes del ejercicio auditor mediante comunicaciones internas: I2020018896, I2020018915, I2020018908, I2020018906, I2020018904, I2020018901 del 15/07/2020. 34. Reunión de seguimiento a la ejecución de la auditoría, con el jefe de la Oficina de Control Interno.
Para la Auditoria Gestión Contractual se realizó lo siguiente: 
35. Reuniones para analizar los insumos recibidos por los auditados, así mismo se establecieron las muestras de contratos para verificación  36. Mesas de trabajo con el Jefe de la Oficina.  37.Se emitió solicitud de información a SIAC. 38. Se comunicó a los auditados la modificación al PIA.
Para la Auditoria de Infraestructura se realizó lo siguiente: 39. Correo comentarios Técnicos-Formulación Plan de Mejoramiento Fecha: 10 de julio 2020.  40. Correo Alerta Preventiva-No remisión Plan de Mejoramiento.  Fecha: 18 e julio de 2020.  41. Correo comentarios Técnicos-Formulación Plan de Mejoramiento Fecha: 23 de julio 2020.  42. Solicitud de publicación Plan de mejoramiento. Fecha:  24 e julio de 2020.
Informe de Ley: *Para el informe seguimiento a la suscripción y evaluación de acuerdos de gestión se realizó:   43.Remisión Informe preliminar 16 de julio de 2020._x000B_44. Remisión informe final el 24 de julio de 2020. 
*Para el Informe Sistema de Control Interno se realizó: 45. Se diseñó el informe final al Sistema de Control Interno, el mismo fue publicado en la página web de la entidad el 22/07/2020 46. Se diseñó el informe ejecutivo el cual fue remitido la Dra. Xinia y a los miembros del Comité Institucional de Coordinación del Sistema de Control Interno.
*Para el Informe sobre quejas, sugerencias y reclamos se realizó:  47. Se envió informe preliminar a las dependencias involucradas en el seguimiento el día 13/07/2020  48. Se realizó envió del informe final por medio de comunicación interna RAD: I2020019195 el día 17 de julio y por correo el día 18 julio 2020 
49. Correo enviado a la OAC solicitando publicación el cual fue publicado
*Para el Informe de seguimiento a las medidas de Austeridad del Gasto, se realizó: 50. Reunión de planeación de la elaboración del informe, revisión del Plan de Austeridad del Gasto de 2020 de las SDIS y la solicitud de la información, a través de correo electrónico a la dependencias responsables. 
51. El equipo de seguimiento, una vez recibida la información, procedió a analizar lo correspondiente y se solicitó ampliación o complemento de la misma a la Subdirección Administrativa y Financiera - Apoyo logístico. 
Para el Seguimiento al Siproj-Comité Conciliación se realizó: 52. Reunión de seguimiento con el Jefe en la cual se estableció el objeto, alcance y metodología del seguimiento 53. Se realiza solicitud de información a la Oficina Asesora Jurídica para efectos de análisis y determinación de muestras para verificación del equipo.
*Para la verificación de envío de las PQRSD extemporáneas a la Oficina de Asuntos Disciplinarios, esta actividad se unificó con el seguimiento al art 76 de la Ley 1474 de 2011.
54. El informe preliminar se envió a las dependencias involucradas en el seguimiento el día 13/07/2020  55. Se realizó envió del informe final por medio de comunicación interna RAD: I2020019195 el día 17 de julio y por correo el día 18 julio 2020  56. Correo enviado a la OAC solicitando publicación.
Para el Informe seguimiento a la gestión de los comités se realizó:  57. Se elaboró y suscribió informe preliminar de seguimiento, el equipo da respuesta a las observaciones presentadas al mismo.  58. Se elaboró y suscribió informe final de seguimiento, quedando debidamente publicado en la pagina web de la entidad.
59. Los equipos binarios realizaron seguimiento a las acciones internas.  60. Se actualizó el Instrumento de Registro y Control de Plan de Mejoramiento y se realiza la publicación del Instrumento de Registro y Control de Plan de Mejoramiento del presente periodo.
* Relación con entes externos de control:
61. El equipo de externas realizó 21 verificaciones a respuestas presentadas por las áreas a las solicitudes de información de entes externos de control.
62. Durante este periodo la entidad recibió el Informe Final de la Actuación especial AT 59, presentado por la Contraloría General de la República, para lo cual fue requerido que la entidad presentara un plan de mejoramiento, por lo tanto desde la Oficina de Control Interno, se realizaron los comentarios metodológicos a la propuesta de plan presentado por la Dirección de Nutrición y Abastecimiento
* Para el Seguimiento al Plan de Mejoramiento Externo se realizó lo siguiente: 
63. Se concluyó la estrategia de articulación en la etapa de formulación del plan de mejoramiento Auditoría de Regularidad Código 97 PAD2020: se revisaron propuestas de acciones de mejora realizando la retroalimentación correspondiente desde el punto de vista metodológico y técnico, se emitieron alertas respecto a hallazgos sin formulación de acciones de mejora, potenciales incumplimientos de requisitos procedimentales y riesgos asociados en cuanto a disponibilidad de recursos y suficiencia de plazo para el cumplimiento del plan de mejoramiento. 
64. Se recibieron y consolidaron las versiones finales de 144 acciones de mejora y se realizó verificación de requisitos para validación y registro de la información en la plataforma establecida por la Contraloría de Bogotá D.C. La Información se remitió el 7/07/2020 al ingeniero de la Oficina de Control Interno para el proceso de firma y transmisión a través de SIVICOF, es decir, dentro del término definido en la Resolución 036 de 2019, expedida por el Organismo de Control. 
65. Se revisó el estado de avance y vencimiento de acciones de mejora con el fin de emitir alertas de vencimientos y/o solicitudes en relación con la ejecución y presentación de información de planes de mejoramiento. 
66. Se realizaron mesas de trabajo de seguimiento a las acciones de mejora y verificación de evidencias de ejecución en diferentes dependencias. Se atendieron las diferentes solicitudes de información, revisión y acompañamiento de las dependencias de la Entidad, y consultas vía telefónica y correo electrónico. 
67. Se elaboraron y presentaron los informes requeridos en relación con los planes de mejoramiento de la Entidad. 
68. Se actualizó el instrumento de seguimiento, el cual se encuentra publicado en el link: http://sig.sdis.gov.co/index.php/es/administracion-del-sig/acciones-de-mejora. 
69. Se preparó y remitió el 13/07/2020 reporte de estado de avance de las acciones de mejora producto de hallazgos formulados por la Contraloría General de la República - CGR, de conformidad con el corte semestral definido por el Organismo de Control para su presentación en SIRECI.
* Para el Seguimiento Plan de Mejoramiento Archivístico se realizó lo siguiente: 
70. Se elaboraron y presentaron los informes requeridos con base en los registros del instrumento de seguimiento, el cual se encuentra publicado en el link: http://sig.sdis.gov.co/index.php/es/administracion-del-sig/acciones-de-mejora.
Para el Seguimiento al Plan de Mejoramiento Informe Pre auditoria Icontec se realizó lo siguiente: 
71. Se revisó el estado de avance y vencimiento de acciones de mejora con el fin de emitir alertas de vencimientos y/o solicitudes en relación con la ejecución y presentación de información de planes de mejoramiento. Se realizó mesa de trabajo de seguimiento a las acciones de mejora y verificación de evidencias de ejecución presentadas por la Oficina Asesora Jurídica. 
72. Se elaboraron y presentaron los informes requeridos. Se actualizó el instrumento de seguimiento, el cual se encuentra publicado en el link: http://sig.sdis.gov.co/index.php/es/administracion-del-sig/acciones-de-mejora.
Para el seguimiento al Informe seguimiento visita Archivo General de la Nación se realizó lo siguiente: 
73. Se realizó décimo primer seguimiento, verificación y retroalimentación a la ejecución de plan de mejoramiento del proceso Gestión Documental para dar repuesta a recomendaciones del Archivo General de la Nación, según visita realizada por el organismo a la SDIS en julio de 2019. Se consolidó y remitió informe y soportes al AGN, el 16 de julio de 2020. 
74. Se elaboraron y presentaron los informes requeridos. Se actualizó el instrumento de seguimiento, el cual se encuentra publicado en el link: http://sig.sdis.gov.co/index.php/es/administracion-del-sig/acciones-de-mejora.</t>
  </si>
  <si>
    <t>Se realizaron 60 actividades establecidas en el Plan Anual de Auditoria, cumpliendo al 100% lo programado para el mes de agosto:
*Liderazgo Estratégico:
1. Para el fortalecimiento de competencias del personal de la OCI, se realizó sensibilización de la nueva versión de la Guía de auditoría interna basada en riesgos para entidades públicas, la cual fue actualizada en julio de 2020 quedando en la versión 4, y del Instructivo Proyección de Auditoría versión 0, de fecha 23/04/20. Fecha: 10/08/20
Participación Comité Conciliación: 2. Fecha: 11 de agosto de  2020 3. Fecha: 25 de agosto de  2020 
Participación Comité Contratación: 4. Fecha: 5 de agosto de  2020  5. Fecha: 11 de agosto de  2020  6. Fecha: 12 de agosto de  2020  7. Fecha: 14 de agosto de  2020  8. Fecha: 18 de agosto de  2020  9. Fecha: 19 de agosto de  2020  10. Fecha: 22 de agosto de  2020 
Participación Comité Distrital de Auditoría: 11. Fecha: 11 de agosto de  2020
Participación Comité Institucional de Gestión y Desempeño: 12. Fecha: 7 de agosto de  2020 13. Fecha: 8 de agosto de  2020 14. Fecha: 21 de agosto de  2020 
*Enfoque hacia la prevención: Se asistió a los siguientes acompañamientos de audiencias:
*PRESENTACIÓN DE OFERTAS, APERTURA DE SOBRE DE REQUISITOS HABILITANTES Y TÉCNICOS, INFORME DE PRESENTACIÓN DE OFERTAS:  15. SDIS-SASI-007-2020 (12/08/20) 
*CIERRE Y APERTURA DE OFERTAS PROCESO:  16. SDIS-CMA-001-2020 (14/08/20) 17. DCT092-013-2020 (20/08/2020)
*CIERRE PROCESO:  18. SDIS-DCT092-014-2020 (14/08/20) 
*APERTURA SOBRE ECONÓMICO: 19. SDIS-SASI-006-2020 (12/08/20)
Se emitieron las siguientes alertas: 20. Alerta preventiva - Guía de ejecución, seguimiento, cierre presupuestal 2020 y programación presupuestal vigencia 2021. Circular Externa 014 del 31 de julio de 2020 SHD. Fecha: 06/08/2020 
21. Alerta Temprana - Circular Conjunta nro. 100-008-2020 -Recomendaciones de transparencia necesarias para la ejecución de recursos y contratación en el marco del estado de emergencia derivado del COVID-19- y Circular externa 100-10-2020 "Lineamientos para vigilancia y protección de los recursos públicos en el marco de la emergencia derivada del COVID 19". Fecha: 09/08/2020.
*Evaluación de la Gestión del Riesgo:
En el marco de la evaluación de la gestión del riesgo en la entidad - Corrupción, durante el mes de agosto se desarrollaron las siguientes actividades: 22. Se remitió el 18/08/2020, una alerta recordatoria a la DADE  los tiempos de entrega de la información.
23. Se realizó una reunión el 27/08/2020 con el equipo para revisar los compromisos efectuados en el primer seguimiento y realizar la planeación del segundo seguimiento.
En el marco de la evaluación de la gestión del riesgo en la entidad – Gestión, durante el mes de agosto se desarrollaron las siguientes actividades: 24. Se llevó a cabo la evaluación a las actividades de control a cargo de la tercera línea de defensa, se proyectó la versión preliminar de dicho informe de seguimiento y se presentó al jefe de la OCI para su retroalimentación, lo anterior en cumplimiento de lo establecido en el procedimiento de Informes de seguimiento de Ley (PCD-AC-005).
*Evaluación y Seguimiento
Para la Auditoría de Infraestructura se realizó: 25. Cargue de los hallazgos de la auditoría en el aplicativo de registro y control de acciones de mejora.
Para la Auditoría Gestión Contractual se realizó:  26. Solicitud de información a la Subdirección Administrativa y Financiera, asociadas con los Cdps y Crps de los contratos de prestación de servicios personales, igualmente se solicito información a Subdirección de Contratación, respecto a la etapa precontractual y ejecución de los contratos celebrados bajo la causal de urgencia manifiesta.  27. Se establecieron las muestras de acuerdo con la herramienta de muestreo probabilístico para contratación directa (Prestación de Servicios y Urgencia Manifiesta), así mismo se realizó el respectivo reparto de expedientes contractuales a revisar por auditor. 28. Se elaboró e inició la aplicación de listas de verificación para el proceso de gestión contractual, prestación de servicios personales y urgencia manifiesta. También se iniciaron entrevistas con las dependencias misionales en el nivel local y central, y se aplico una lista de verificación relacionada con los sistemas de información (Seven e Iops). 29. Se realizó la tercera mesa de trabajo con el Jefe de la Oficina de Control Interno en cumplimiento a los establecido en el PIA.
Para la Auditoría Portafolio de Servicios se realizó: 30. La consolidación y análisis de la información aportada por el proceso auditado (papeles de trabajo) 31. Se proyectó la versión preliminar de informe de auditoria, y se convocó y realizó la reunión de presentación de resultados preliminares.
Informe de Ley: *Para el informe de seguimiento a la suscripción y evaluación de acuerdos de gestión se realizó:   32. La publicación del informe el 05/08/2020. *Para el Seguimiento al Cumplimiento de la Ley 1712 - Decreto 103- Transparencia y acceso a la Información se realizó: 33. Solicitud de la información correspondiente a los directivos de la entidad. 34. Se verificó el cumplimiento de los requisitos de la ley 1712 de 2014 y la ley 2013 de 2019; se elaboró el informe preliminar el cual se envió el 27/08/2020 para revisión del jefe de la OCI. 
* Para el Seguimiento al Plan Anticorrupción y de Atención a la Ciudadanía (PAAC) se realizó: 35. Se remitió el 18/08/2020, una alerta recordatoria a la DADE los tiempos de entrega de la información. 36. Se realizó una reunión el 27/08/2020 con el equipo para revisar los compromisos efectuados en el primer seguimiento y realizar la planeación del segundo seguimiento.
* Para el Informe de seguimiento y recomendaciones orientadas al cumplimiento de las metas del Plan de Desarrollo a cargo de la entidad se realizó: 37. Una vez analizada la información aportada por las dependencias responsables, durante el mes de agosto, se llevó a cabo un perfilamiento de la versión preliminar del informe de seguimiento, teniendo como referencia, lo proyectado en los papeles de trabajo por parte del equipo auditor. Así las cosas, se identificaron las metas priorizadas Plan de Desarrollo Distrital “Bogotá Mejor para Todos”, que tuvieron una ejecución inferior al 90% y superior 110% sobre los resultados del componente de gestión y por consecuencia, bajos los mismos criterios, se identificaron las metas proyecto de inversión, asociadas a las ya priorizadas metas PDD. Seguido a esto, se observaron los componentes presupuestales y físicos, tanto para el cumplimiento vigencia 2020, como cuatrienio. 
*Para el Informe semestral de Control Interno se realizó: 38. Se remitieron las matrices de los planes de mejoramiento a las dependencias.
*Para el Informe de seguimiento a las medidas de Austeridad del Gasto, se realizó: 39. Con el comunicado interno radicado I2020023175 del 25/08/2020, se remitió el informe final de seguimiento a las medidas de austeridad del gasto del II trimestre 2020; el mismo se encuentra publicado en la página web de la entidad 
*Para el Seguimiento al Informe Ley de Cuotas se realizó: 40. Se envió alerta temprana - Cumplimiento Decreto 455 de 2020 y Reporte Ley de Cuotas 2020, Circular Externa 100-005 de 2020–Envío soporte cargue de la información, la cual fue remitida a la representante legal de la entidad y a los lideres de las dependencias involucradas. Fecha:18/08/20. 
*Para el Seguimiento al Siproj-Comité Conciliación se realizó: 41. Solicitudes de información mediante correo electrónico a la Oficina Asesora Jurídica y a la Subdirección Administrativa y Financiera en relación a las funciones del Comité de Conciliación y al valor pagado por conceptos de sentencias.  42. Se estableció la muestra de procesos a verificar en los módulos procesos judiciales, penales, tutelas y fichas de Comité de Conciliación, reparto que se asigno a cada abogado. 
43. Se inició la respectiva verificación en el Sistema de Procesos Judiciales de Bogotá - Siprojweb. 
*Para el Seguimiento al manejo de cajas menores se realizó: 44. De acuerdo con memorando RAD:I2020015396 Fecha: 2020-06-01, se informó a los competentes acerca de la modificación de las fechas para la realización de los arqueos de cajas menores definidos en el Plan Anual de Auditoria, hasta tanto el Gobierno Nacional decrete nuevas medidas orientadas al retorno de la presencialidad a las diferentes Entidades Públicas.
*Para el Seguimiento al plan de Mejoramiento Auditorías Internas se realizó: 45. Los equipos binarios realizaron seguimiento a las acciones internas.  46. Se actualizó el Instrumento de Registro y Control de Plan de Mejoramiento y se realizó la publicación del Instrumento de Registro y Control de Plan de Mejoramiento del presente periodo.
* Relación con entes externos de control:
* Para los requerimientos de los entes de control se realizó: 47. 39 revisiones de respuestas a solicitudes de entes de control. 
* Para el Seguimiento al Plan de Mejoramiento Externo se realizó: 48. Se prestó acompañamiento para la presentación de información y soportes de ejecución de 7 acciones con calificación de incumplimiento en la Auditoría de Regularidad Código 97 PAD 2020 - Vigencia Auditada 2019, ante la Contraloría de Bogotá D.C., de conformidad con la Resolución 036 de 2019, expedida por ese organismo de control.  49. Se revisó el estado de avance y vencimiento de acciones de mejora con el fin de emitir alertas de vencimientos y/o solicitudes en relación con la ejecución y presentación de información de planes de mejoramiento. 50. Se realizaron mesas de trabajo de seguimiento a las acciones de mejora y verificación de evidencias de ejecución en diferentes dependencias. 
51. Se atendieron las diferentes solicitudes de información, revisión y acompañamiento de las dependencias de la Entidad, y consultas vía telefónica y correo electrónico. 52. Se elaboraron y presentaron los informes requeridos en relación con los planes de mejoramiento de la Entidad. 53. Se actualizó el instrumento de seguimiento, el cual se encuentra publicado en el link: http://sig.sdis.gov.co/index.php/es/administracion-del-sig/acciones-de-mejora. 54. Se detectaron diferencias en SIVICOF respecto al registro de acciones cerradas del informe de Auditoría de Regularidad Código 97 PAD 2020 - Vigencia Auditada 2019. En atención a ello, se preparó análisis y comunicación dirigida a la Contraloría de Bogotá D.C., con el fin de solicitar aclaración y, de ser procedente, la actualización de la plataforma del organismo de control.
* Para el Seguimiento al Plan de Mejoramiento Informe Pre auditoria Icontec se realizó: 55. Se revisó el estado de avance y vencimiento de acciones de mejora con el fin de emitir alertas de vencimientos y/o solicitudes en relación con la ejecución y presentación de información de planes de mejoramiento. 56. Se elaboraron y presentaron los informes requeridos. Se actualizó el instrumento de seguimiento, el cual se encuentra publicado en el link: http://sig.sdis.gov.co/index.php/es/administracion-del-sig/acciones-de-mejora.
* Para el Informe seguimiento visita Archivo General de la Nación se realizó: 57. Décimo segundo seguimiento, verificación y retroalimentación a la ejecución de plan de mejoramiento del proceso Gestión Documental para dar repuesta a recomendaciones del Archivo General de la Nación, según visita realizada por el organismo a la SDIS en julio de 2019.  58. Se consolidó y remitió informe y soportes al AGN, el 14 de agosto de 2020.  59. Se elaboraron y presentaron los informes requeridos. Se actualizó el instrumento de seguimiento, el cual se encuentra publicado en el link: http://sig.sdis.gov.co/index.php/es/administracion-del-sig/acciones-de-mejora.
* Para el cargue de planes de mejoramiento se realizó: 60. El cargue en el aplicativo Acciones de Mejora de 5 acciones de mejora correspondientes al plan de mejoramiento para la Actuación Especial de Fiscalización – AT 59 de la Contraloría General de la República.</t>
  </si>
  <si>
    <t>Se realizaron 81 actividades establecidas en el Plan Anual de Auditoria, cumpliendo al 100% lo programado para el mes de septiembre:
*Liderazgo Estratégico: Como apoyo en la secretaría técnica para el próximo CICSCI de octubre, se realizaron las siguientes actividades: 1. Reunión de planeación. Fecha: 28/09/20 2. Envió de correos electrónicos invitando a: la Subdirección Administrativa y Financiera a presentar los estados financieros. Fecha: 28/09/20 y a un delegado de la Veeduría Distrital a presentar los resultados del sector integración social en el marco del Informe "Análisis Comparativo de Brechas en la Implementación de la Dimensión 7 de Control Interno del MIPG de las Entidades Distritales 2018-2019". Fecha: 28/09/20  3. Envió de correo electrónico, solicitando diapositivas ejecutivas con información de auditorías e informes de ley en el marco del PAA-2020 al equipo de la OCI. Fecha: 30/09/20
Para el fortalecimiento de competencias del personal de la OCI, se realizó: 4. Sensibilización de la versión 1 de fecha julio de 2020 de la Guía para la gestión por procesos en el marco del MIPG de la Función Pública. Fecha: 15/09/20
Participación Comité Conciliación: 4 sesiones  5. Fecha: 8 de septiembre de 2020     6. Fecha: 9 de septiembre de 2020    7. Fecha: 22 de septiembre de 2020  8. Fecha: 30 de septiembre de 2020 
Participación Comité Contratación: 5 sesiones  9. Fecha: 3 de septiembre de 2020     10. Fecha: 7 de septiembre de 2020  11. Fecha: 10 de septiembre de 2020  12. Fecha: 18 de septiembre de 202013. Fecha: 24 de septiembre de 2020 
Participación Comité Distrital de Auditoría:  1 sesión  14. Fecha: 4 de septiembre de 2020 
Participación Comité Institucional de Gestión y Desempeño: 1 sesión  15. Fecha: 2 de septiembre de 2020
*Enfoque hacia la prevención: Para la estrategia del concurso "Sea una estrella del control" se realizaron las siguientes actividades:  16. Reuniones de planeación de la estrategia. Fecha: 1, 7, 14, 15, 22 y 29 de septiembre de 2020. 17. Se diseñó el cronograma de la estrategia. 18. Se gestionó campaña de expectativa con la OAC 
19. Se definieron las bases del concurso.  20. Se definieron los temas del concurso 
Se llevó a cabo sesión de trabajo (Café de autocontrol) con: 
21. Subdirección Local para la Integración Social de Chapinero. Fecha: 09/09/2020.  22. Oficina de Asuntos Disciplinarios. Fecha: 09/09/2020. 23. Subdirección de Plantas Físicas. Fecha:24/09/2020. 
24. Subdirección para la Gestión Integral Local. 02/09/2020  25.Subdirección Usme Sumapaz. 04/09/2020 
26.Subdirección para la familia, Subdirección para la Gestión Integral Local, Subdirección Usme Sumapaz, Subdirección LGBTI – café autocontrol -capacitación aplicativo acciones de mejora. 25/09/2020. 
27. Subdirecciones Locales de Kennedy y Antonio Nariño Puente Aranda 28/09/2020
Se realizó acompañamiento a audiencias contractuales así: *CIERRE Y APERTURA DE OFERTAS PROCESO:  28. SDIS-SAMCH-005-2020 (2/09/09)     29. SDIS-SAMCH-004-2020 (2/09/09)          30. SDIS-DCT092-015-2020 (2/09/09)  31. SDIS-SASI-008-2020 (16/09/2020) *SORTEO DE DESEMPATE32. SDIS-DTO092-013-2020 (10/09/2020)  *APERTURA SOBRE ECONÓMICO SUBASTA INVERSA ELECTRONICA:  33. SDIS-SASI-007-2020 (16/09/2020)
Se emitieron alertas así: 34. Alerta temprana reporte de la cuenta mensual en el aplicativo SIVICOF-Contraloría de Bogotá. Fecha: 01/09/2020 35. Alerta preventiva-Decreto 189 de 2020 “Por el cual se expiden lineamientos generales sobre transparencia, integridad y medidas anticorrupción en las entidades y organismos del orden distrital y se dictan otras disposiciones” Alcaldía Mayor de Bogotá. Fecha: 02/09/2020 
36. Alerta Temprana planificación y ejecución acciones para dar cumplimiento a la Directiva ITA No. 026 de 2020. Fecha: 02/09/2020  37. Alerta Decreto 193 de 2020, “Por medio del cual se adoptan medidas transitorias de policía para garantizar el orden público en el Distrito Capital y mitigar el impacto social y económico causado por la pandemia de Coronavirus SARS-Cov-2 (COVID-19) en el periodo transitorio de nueva realidad”. Fecha: 04/09/2020  38. Alerta temprana - Informe "Análisis Comparativo de Brechas en la Implementación de la Dimensión 7 de Control Interno del MIPG de las Entidades Distritales 2018-2019". Fecha: 11/09/2020 39. Alerta Temprana Planes de gestión por dependencias-Como insumo para evaluación Gestión por dependencias. Fecha: 15/09/2020
Se emitieron las siguientes alertas tempranas para las acciones de mejora de origen interno (Binas):  40. Alerta temprana para las acciones internas próximas a vencer de la Subdirección de Investigación e Información mes de septiembre y octubre de 2020. Fecha: 01/09/2020  41. Alerta Temprana Subdirección para Juventud, acciones pendientes por medir Efectividad. Fecha 25/09/2020.  42. Alerta temprana- acciones internas Subdirección Administrativa y Financiera. Fecha:25/09/2020.  43. Alerta temprana- Acciones control de advertencia Subdirección Administrativa y Financiera. Fecha:25/09/2020. 
* Evaluación de la Gestión del Riesgo En el marco de la evaluación de la gestión del riesgo en la entidad - Corrupción, se realizó: 44. El segundo seguimiento al Mapa de Riesgos de Corrupción con corte 31/08/2020, el informe fue publicado de manera exitosa en la página web institucional, lo anterior según lo establecido en la normatividad legal vigente.
En el marco de la evaluación de la gestión del riesgo en la entidad – Gestión, se realizó: 45. Análisis de la respuesta allegada por la Subdirección de Diseño, Evaluación y Sistematización, en respuesta a la versión preliminar del informe de evaluación de riesgos I semestre de 2020, de lo cual, se proyectó la versión final del informe de seguimiento y se radicó a la representante legal de la entidad y partes involucradas el 08/09/2020, finalizando el ejercicio con la publicación del mismo en la pagina web de la SDIS el 08/09/2020
*Rol Evaluación y Seguimiento
Para la Auditoría Gestión Contractual se realizó:  46. Reuniones de aplicación de listas de verificación así: Subdirección de Adultez, 02 de septiembre de 2020. Subdirección para la Familia, 03 de septiembre de 2020. Subdirección de Infancia, 03 de septiembre de 2020. Subdirección Local de Kennedy, 04 de septiembre de 2020. Subdirección de Contratación, 10 de septiembre de 2020. 
Subdirección de Investigación e Información, 15 de septiembre de 2020. 47. Mesas de trabajo del equipo auditor para la proyección del informe preliminar. 48. Proyección y suscripción del informe preliminar de auditoría, remitido mediante correo electrónico el 23/09/2020. 49. Reunión de presentación resultados informe preliminar con los clientes de la auditoría el 25/09/2020.
Para la Auditoría Portafolio de Servicios se realizó: 50. Se llevó a cabo la recepción y análisis de la respuesta allegada por el cliente de la auditoría, frente a la versión preliminar del informe, se proyectó la versión final del mismo, se radicó a la represéntate legal y partes interesadas el 07/09/2020 , así como se llevó a cabo la publicación del mismo en la pagina web de la SDIS el 08/09/2020.
Para la Auditoría de Discapacidad se realizó: 51. Reuniones de planeación para establecer la ruta de la ejecución de la auditoria 52. Reunión de relacionamiento con los clientes de la auditoría el 04/09/2020. 
53. Reunión de apertura de la auditoría el 17/09/2020, 54. Solicitud de información a los clientes para determinar los servicios a priorizar, por otra parte se inició con la etapa de construcción de las listas de verificación.
Para la Auditoría al Sistema de Seguridad y Salud en el Trabajo - Plan Estratégico de Seguridad Vial: 55. Se realizaron reuniones de planeación con el equipo auditor los días 04 y 24 de septiembre de 2020 
56. Se realizó reunión con el jefe de la Oficina de Control Interno y el Líder de la auditoria.  57. Se realizó reunión de acercamiento OCI- Clientes Auditoría el 28/09/2020  58. Se realizó reunión de apertura el 30/09/2020
Informe de Ley:  *Para el Seguimiento al Cumplimiento de la Ley 1712 - Decreto 103- Transparencia y acceso a la Información se realizó: 59. Remisión del informe final RAD I2020024666, fecha 10/09/2020 y publicación del mismo en la página web institucional.   *Para el Seguimiento al Plan Anticorrupción y de Atención a la Ciudadanía (PAAC) se realizó: 60. El segundo seguimiento al PAAC con corte 31/08/2020 y publicación del mismo en la página web institucional. *Para el Informe de seguimiento y recomendaciones orientadas al cumplimiento de las metas del Plan de Desarrollo a cargo de la entidad se realizó:
61. Consolidación de la versión preliminar del informe,  se radicó a las partes involucradas, de lo cual, se recibió respuesta. 
62. Consolidación del informe final, radicación el 25/09/2020 y posterior publicación en la pagina web de la SDIS el 28/09/2020.
*Para el Informe de Evaluación Anual del Control Interno Contable se realizó: 63. Se realizó reunión inicial y solicitud información preliminar con el fin de definir los criterios sobre los cuales se realizará el seguimiento al segundo cuatrimestre de 2020 (mayo - agosto).
*Para el Seguimiento Informe Ley de Cuotas se realizó: 64. Se remitió informe preliminar a las dependencias correspondientes mediante correo electrónico el 11/09/2020
65. Se remitió el informe final, mediante memorando RAD:I2020025660 el 21/09/2020 y correo electrónico a los integrantes del CICSCI y a la Subdirectora de Gestión y Desarrollo del Talento,  y se realizó la respectiva publicación en la pagina web de la SDIS
*Para el Seguimiento al plan de Mejoramiento Auditorías Internas se realizó: 66. Actualización del Instrumento de Registro y Control de Plan de Mejoramiento y la publicación del presente periodo.
*Para el Informe Circular Externa 100-10 de 2020, Plan de continuidad del negocio se realizó: 67. Reiteración de solicitud de información  68. Consolidación de información entregada por los clientes del seguimiento en One Drive.
*Para el Seguimiento a las acciones implementadas por la SDIS en la prevención y mitigación del COVID- 19 se realizó: 69. Luego de reiterar las solicitudes de información y gestionar la consolidación de la información de las Dependencias, servicios sociales y áreas funcionales de la SDIS. Se procede con la consolidación de la información en la matriz COVID-19 de Excel (propia de la OCI), para tener la Información Institucional de los COVID-19 positivos, con corte a 31/08/2020.  70. El equipo de seguimiento procede con la elaboración del informe preliminar el cual después de ser sustentado con el Jefe OCI, se radica el 30/092020.
* Rol Relación con Entes Externos  * Para los requerimientos de los entes de control se realizó: 71. 16 revisiones a respuestas de entes de control. Así mismo, se realizaron las verificaciones a las respuestas de las observaciones presentadas por la Contraloría de Bogotá D.C. en los informes preliminares de las auditorías de desempeño código 100, 101 y 246, en términos de oportunidad, integralidad y pertinencia.
*Para la revisión de las respuestas a los informes de las auditorias de la Contraloría de Bogotá D.C. y General de la República se realizó:  72. Apoyó coordinación y revisión de las respuestas por parte de la SDIS, a los informes preliminares de las auditorías de desempeño código 100, 101 y 246, en términos de oportunidad, integralidad y pertinencia.
* Para el Seguimiento al Plan de Mejoramiento Externo se realizó: 73. Se dio inicio a la etapa de asesoría técnica para la formulación de los planes de mejoramiento Auditorías de Desempeño Código 100 y 101 PAD 2020. Es así que, se acompañó al Despacho de la SDIS en la preparación de propuesta de responsables de formulación de acciones de mejora para 31 hallazgos; se elaboró presentación y comunicaciones para el envío de los informes a las dependencias de la Entidad. 74. Se revisó el estado de avance y vencimiento de acciones de mejora con el fin de emitir alertas de vencimientos y solicitudes en relación con la ejecución y presentación de información de planes de mejoramiento.  75. Se realizaron 4 mesas de trabajo de seguimiento a las acciones de mejora y verificación de evidencias de ejecución: Subdirección para la Adultez, Dirección de Análisis y Diseño Estratégico, Subdirección de Diseño Evaluación y Sistematización y subdirección de Investigación e Información (reunión conjunta con las 3 dependencias), Subdirección de Plantas Físicas, Subdirección para la Vejez. 76. Se atendieron las solicitudes de información, revisión y acompañamiento de las dependencias de la Entidad, y consultas vía telefónica y correo electrónico.  77. Se elaboró y presentó informe consolidado de planes de mejoramiento de la Entidad, con corte 07/09/2020. Así mismo, se presentó información por dependencias en el marco de la estrategia "Un café de Autocontrol": Subsecretaría, Subdirección de Gestión y Desarrollo del Talento Humano, Subdirección de Plantas Físicas, SLIS Puente Aranda-Antonio Nariño.  78. Se actualizó el instrumento de seguimiento, el cual se encuentra publicado en el link: http://sig.sdis.gov.co/index.php/es/administracion-del-sig/acciones-de-mejora. 
* Para la rendición Cuenta Contraloría - SIVICOF – Mensual se realizó: 79. Envió de Alerta temprana reporte de la cuenta mensual en el aplicativo SIVICOF-Contraloría de Bogotá Fecha: 01/09/2020
Para el Seguimiento al Plan de Mejoramiento Informe Pre auditoria Icontec se realizó: 80. Se revisó el estado de avance y vencimiento de acciones de mejora con el fin de emitir alertas de vencimientos y solicitudes en relación con la ejecución y presentación de información. 81. Se elaboró y presentó informe consolidado de planes de mejoramiento de la Entidad, con corte 07/09/2020. Así mismo, se presentó información por dependencias en el marco de la estrategia "Un café de Autocontrol": Subdirección de Gestión y Desarrollo del Talento Humano.</t>
  </si>
  <si>
    <t>Comunicación estratégica</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</si>
  <si>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</si>
  <si>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CE-001</t>
  </si>
  <si>
    <t>Clientes internos satisfechos con la atención de la Oficina Asesora de Comunicaciones</t>
  </si>
  <si>
    <t>Identificar el nivel de satisfacción de las dependencias de la SDIS respecto a la gestión adelantada para dar respuesta a las solicitudes realizadas a la Oficina Asesora de Comunicaciones.</t>
  </si>
  <si>
    <t>Calidad y oportunidad de mejora en la atención de solicitudes recibidas por la Oficina Asesora de Comunicaciones.</t>
  </si>
  <si>
    <t>(No. de clientes internos satisfechos en el periodo / No. de clientes internos encuestados en el periodo) * 100</t>
  </si>
  <si>
    <t xml:space="preserve">Encuesta </t>
  </si>
  <si>
    <t xml:space="preserve">Se realiza el envío masivo de la encuesta a los correos institucionales invitando a los servidores a calificar la gestión de la OAC. La encuesta es tabulada y analizada por el coordinador de comunicación interna de la OAC. </t>
  </si>
  <si>
    <t>Semestral</t>
  </si>
  <si>
    <t xml:space="preserve">Tabulación de la encuesta </t>
  </si>
  <si>
    <t>Las encuestas se aplican periódicamente y el consolidado se genera semestral.  En este periodo se revisó el contenido para la encuesta vigencia 2020.</t>
  </si>
  <si>
    <t xml:space="preserve">Las encuestas se aplican periódicamente y el consolidado se genera semestral.  En este periodo se adelantaron los ajustes a la encuesta de satisfacción para ser enviada de forma masiva al público interno. </t>
  </si>
  <si>
    <t xml:space="preserve">Las encuestas se aplican periódicamente y el consolidado se genera semestral.  En este periodo se realizó el primer envío de la encuesta de satisfacción de forma masiva al público interno a través de sus correos institucionales el 31 de marzo de 2020. </t>
  </si>
  <si>
    <t xml:space="preserve">Las encuestas se aplican periódicamente y el consolidado se genera semestral.  En este periodo se realizaron 2 envíos de la encuesta de satisfacción de forma masiva al público interno a través de sus correos institucionales el 1 y el 23 de abril de 2020. </t>
  </si>
  <si>
    <t>Las encuestas se aplican periódicamente y el consolidado se genera semestral.  En este periodo los envíos de la encuesta de satisfacción se realizaron de forma masiva al público interno a través de los gestores de talento humano en los grupos de trabajo por whatsapp  entre el 20 y 27 de mayo.</t>
  </si>
  <si>
    <t xml:space="preserve">En el ejercicio de medición durante el primer semestre 2020, 1808 usuarios adelantaron la encuesta, de estos 1366 calificaron en general como buena y excelente la gestión de la Oficina Asesora de Comunicaciones logrando así un nivel de satisfacción del 76% es decir, que el nivel de satisfacción interno esta 20 puntos porcentuales por debajo a la meta y/o línea establecida para la vigencia.  El promedio de calificación general fue de 3,95 teniendo en cuenta que 1 es la clasificación más baja y 5 la más alta. Es importante resaltar que no se contó en la medición de satisfacción la calificación de 371 usuarios que calificaron la gestión como aceptable con una puntuación de 3.
Es de anotar que la encuesta se remite de forma masiva a los usuarios internos de la entidad mediante mailling a los correos institucionales y mediante whatsapp. </t>
  </si>
  <si>
    <t xml:space="preserve">Las encuestas se aplican periódicamente y el consolidado se genera semestral.  En este periodo no se realizaron envíos de la encuesta, se adelantaron ajustes de la misma teniendo en cuenta el análisis y resultados del primer semestre para iniciar su envió en agosto.  </t>
  </si>
  <si>
    <t>Las encuestas se aplican periódicamente y el consolidado se genera semestral.  En este periodo no se realizaron envíos de la encuesta, se adelantaron nuevos ajustes de la misma teniendo en cuenta las recomendaciones del líder del proceso.</t>
  </si>
  <si>
    <t>Las encuestas se aplican periódicamente y el consolidado se genera semestral.  En este periodo no se realizaron envíos de la encuesta.</t>
  </si>
  <si>
    <t>CE-002</t>
  </si>
  <si>
    <t>Circular No. 010 del 28/03/2020</t>
  </si>
  <si>
    <t>Registros positivos de la entidad en medios de comunicación.</t>
  </si>
  <si>
    <t xml:space="preserve">Monitorear en los medios de comunicación el impacto de las noticias o información publicada sobre la gestión de la entidad. </t>
  </si>
  <si>
    <t>Noticias positivas en medios de comunicación relacionadas con la SDIS</t>
  </si>
  <si>
    <t>(No. de notas positivas en medios de comunicación acerca de la SDIS monitoreados en el periodo / No. total de notas sobre la SDIS en medios de comunicación monitoreados en el periodo) * 100</t>
  </si>
  <si>
    <t>Empresa de monitoreo</t>
  </si>
  <si>
    <t>Identificar en el informe mensual de monitoreo el registro de menciones o apariciones de la entidad en medios y verificar el número de notas positivas y/o neutras.</t>
  </si>
  <si>
    <t>Informe mensual</t>
  </si>
  <si>
    <t>Para este periodo el indicador alcanzó un resultado del 64% donde se registraron en medios de comunicación 14 notas sobre la gestión de la SDIS, de estas, 9 tuvieron mención positiva y 5 mención negativa. La OAC emitió 1 boletín de prensa.</t>
  </si>
  <si>
    <t>Para este periodo el indicador alcanzó un resultado del 100% donde se registraron en medios de comunicación 21 notas sobre la gestión de la SDIS, de estas, 21 tuvieron mención positiva y ninguna fue negativa. La OAC emitió a medios 1boletín de prensa.</t>
  </si>
  <si>
    <t>Para este primer trimestre el indicador alcanzó un resultado del 88%donde se registraron en medios de comunicación 88 notas sobre la gestión de la SDIS, de estas 77 tuvieron una mención positiva y 10 negativas. La OAC emitió 11 boletines de prensa.  
Es preciso señalar que en marzo el registro fue de 53 notas en medios, de estas 5 tuvieron mención negativa, la OAC emitió 9 comunicados.</t>
  </si>
  <si>
    <t>Para este periodo el indicador alcanzó un resultado del 96% de registros positivos en medios de comunicación, se registraron 53 notas sobre la gestión de la SDIS, de estas, 51 tuvieron mención positiva y 2 negativa. La OAC emitió a medios 16 boletines de prensa.</t>
  </si>
  <si>
    <t>Para este periodo el indicador alcanzó un resultado del 97% de registros positivos en medios de comunicación, se registraron 36notas sobre la gestión de la SDIS, de estas, 35 tuvieron mención positiva y 1 negativa. La OAC emitió a medios 21boletines de prensa.</t>
  </si>
  <si>
    <t>Para este segundo trimestre el indicador alcanzó un resultado del 98%donde se registraron en medios de comunicación 165 notas sobre la gestión de la SDIS, de estas 162 tuvieron una mención neutra o positiva, para el trimestre del reporte no se registraron notas negativas. La OAC emitió 59 boletines de prensa.  
Es preciso señalar que en junio  el registro fue de 76 notas en medios, de estas ninguna registró menciones negativas, la OAC emitió 59 comunicados.</t>
  </si>
  <si>
    <t>Para este periodo el indicador alcanzó un resultado del 91% de registros positivos en medios de comunicación, se registraron 123 notas sobre la gestión de la SDIS, de estas, 112 tuvieron mención positiva y 11 negativa. La OAC emitió a medios 20 boletines de prensa.</t>
  </si>
  <si>
    <t>Para este periodo el indicador alcanzó un resultado del 100% de registros positivos en medios de comunicación, se registraron 57 notas sobre la gestión de la SDIS, de estas, ninguna fue con mención negativa. La OAC emitió a medios 20 boletines de prensa.</t>
  </si>
  <si>
    <t>Para este tercer trimestre el indicador alcanzó un resultado del 94% donde se registraron en medios de comunicación 224  notas sobre la gestión de la SDIS, de estas 212 tuvieron una mención neutra o positiva, para el trimestre del reporte se registraron 12 notas negativas. La OAC emitió 52 boletines de prensa.  
Es preciso señalar que en septiembre el registro fue de 44 notas en medios, de estas 1 registró con mención negativa, y 12 comunicados fueron emitidos por la OAC.</t>
  </si>
  <si>
    <t>CE-003</t>
  </si>
  <si>
    <t>Circular No. 010 del 28/03/2021</t>
  </si>
  <si>
    <t>Noticias publicadas en la página web</t>
  </si>
  <si>
    <t>Identificar la cantidad de noticias publicadas en la página web institucional</t>
  </si>
  <si>
    <t xml:space="preserve">La divulgación de la información y gestión institucional en la página web </t>
  </si>
  <si>
    <t>(No. de notas publicadas en la página web en el periodo / No. de notas publicadas en la web periodo anterior) * 100</t>
  </si>
  <si>
    <t xml:space="preserve">Portal web institucional </t>
  </si>
  <si>
    <t xml:space="preserve">Verificar en la matriz one drive de indicadores de la OAC el registro mensual de las publicaciones en la web </t>
  </si>
  <si>
    <t xml:space="preserve">La página web y/o la matriz one drive de indicadores OAC </t>
  </si>
  <si>
    <t xml:space="preserve">Para el mes de enero el indicador presentó un resultado del 19% de publicaciones con respecto del mes anterior, esto obedece a que en el periodo se estaba realizando la contratación de la totalidad del equipo de periodistas a cargo de esta labor. </t>
  </si>
  <si>
    <t xml:space="preserve">Para el mes de febrero el indicador presentó un resultado del 190% de publicaciones con respecto del mes anterior, esto obedece a que la variable de medición mes anterior fue atípica por no contar con el talento humano completo para esta actividad y en este periodo se empieza a regular las publicaciones. </t>
  </si>
  <si>
    <t xml:space="preserve">Para el mes de marzo el indicador presentó un resultado del  300% de publicaciones con respecto del mes anterior, esto obedece a que la variable de medición mes anterior fue atípica por no contar con el talento humano completo para esta actividad y en este periodo se empieza a regular las publicaciones. </t>
  </si>
  <si>
    <t xml:space="preserve">Para el mes de abril el indicador presentó un resultado del  72% de publicaciones con respecto del mes anterior, esto indica que el nivel de publicaciones mensuales empieza a nivelarse. El promedio de publicaciones diarias es de una nota.  </t>
  </si>
  <si>
    <t xml:space="preserve">Para el mes de mayo el indicador presentó un resultado del  159% de publicaciones con respecto del mes anterior, esto indica que el nivel de publicaciones mensuales incrementó significativamente, siendo este mes el que más publicaciones se han adelantado. El promedio de publicaciones diarias es de 3 notas.  </t>
  </si>
  <si>
    <t xml:space="preserve">Para el mes de junio el indicador presentó un resultado del  110% de publicaciones con respecto del mes anterior, esto indica que el nivel de publicaciones mensuales se mantiene en un nivel mayor al programado. El promedio de publicaciones diarias hábiles se mantiene en 3 notas.  </t>
  </si>
  <si>
    <t xml:space="preserve">Para el mes de julio el indicador presentó un resultado del  103% de publicaciones con respecto del mes anterior, esto indica que el nivel de publicaciones mensuales se mantiene en un nivel mayor al programado. El promedio de publicaciones diarias hábiles se mantiene en 3 notas.  </t>
  </si>
  <si>
    <t xml:space="preserve">Para el mes de agosto el indicador presentó un resultado del  75% de publicaciones con respecto del mes anterior, esto indica que el nivel de publicaciones mensuales disminuyo con respecto a lo programado. El promedio de publicaciones diarias hábiles es de 2 notas. </t>
  </si>
  <si>
    <t xml:space="preserve">Para el mes de septiembre el indicador presentó un resultado del  144% de publicaciones con respecto del mes anterior, septiembre se convierte en el mes con mayor registro de publicaciones en la web durante la actual vigencia. El promedio de publicaciones diarias hábiles es de 3 notas. </t>
  </si>
  <si>
    <t>Diseño e innovación de servicios sociales</t>
  </si>
  <si>
    <t>DIS-001</t>
  </si>
  <si>
    <t>Circular No. 008 del 29/04/2020</t>
  </si>
  <si>
    <t>Planes de implementación de estándares de calidad de 4 servicios sociales autoevaluados, con seguimiento.</t>
  </si>
  <si>
    <t>Determinar el nivel de cumplimiento en los seguimientos a los planes de implementación de los estándares de calidad de los servicios sociales que se hayan autoevaluado frente a dichos estándares.</t>
  </si>
  <si>
    <t xml:space="preserve">Programación de las visitas acordadas entre las unidades operativas,  los profesionales de los servicios y de la Subsecretaría.
Disponibilidad de profesionales de la Subsecretaría para realizar el seguimiento.
</t>
  </si>
  <si>
    <t>(N°. de seguimientos a planes de implementación realizados en el periodo / (N°. de seguimientos programados en el periodo) *100</t>
  </si>
  <si>
    <t>Planillas de asistencia de seguimiento</t>
  </si>
  <si>
    <r>
      <t>El numerador corresponde al número de seguimientos a los planes de implementación realizados en el período del reporte.
 El denominador corresponde al número de seguimientos a los planes de implementación de 4 servicios</t>
    </r>
    <r>
      <rPr>
        <sz val="9"/>
        <color theme="5" tint="0.39997558519241921"/>
        <rFont val="Arial"/>
        <family val="2"/>
      </rPr>
      <t>,</t>
    </r>
    <r>
      <rPr>
        <sz val="9"/>
        <rFont val="Arial"/>
        <family val="2"/>
      </rPr>
      <t xml:space="preserve"> a realizar en el periodo.
Nota 1: el resultado del indicador de la vigencia se calculará sumando los resultados de cada período, tanto para el numerador como para el denominador.
Nota 2: Durante cada periodo de la vigencia, los cuatro (4) servicios a los cuales se les realiza el seguimiento no variarán</t>
    </r>
  </si>
  <si>
    <t xml:space="preserve">Porcentaje </t>
  </si>
  <si>
    <t>Base de datos que contiene relación de 4 servicios autoevaluados con fechas de programación y realización de seguimientos a planes de implementación.</t>
  </si>
  <si>
    <t>El seguimiento a los planes de implementación de estándares de calidad en los servicios sociales Centros Día finalizó en diciembre de la vigencia 2019. El proceso se encuentra definiendo los nuevos servicios a los cuales se les realizará el seguimiento durante la vigencia 2020.</t>
  </si>
  <si>
    <t xml:space="preserve">
El proceso se encuentra revisando el plan de implementación de estándares de calidad propuesto por el servicio Hogares de paso, para definir si este será uno de los servicios a los cuales se les realizará el seguimiento.
Adicionalmente el proceso está definiendo los cambios a realizar en la formulación del indicador para su actualización en el mes de marzo.</t>
  </si>
  <si>
    <t>El proceso aprobó el plan de implementación de estándares de calidad propuesto por el servicio Hogares de paso, para el cual se tiene previsto iniciar su seguimiento en el mes de septiembre de la vigencia.
Adicionalmente, se encuentra a la espera de la resolución de actualización de estándares de calidad para los servicios del proyecto de Discapacidad, con lo cual se definirá si a estos se les realizará seguimiento a los planes de implementación de los estándares.
Durante el periodo el proceso solicitó la actualización del indicador de gestión por medio de memorando interno con radicado I2020009271 del 19 de marzo de 2020, el cual se encuentra a la espera de su oficialización por medio de la circular del SIG.</t>
  </si>
  <si>
    <t>Durante el periodo, el proceso se encuentra a la espera de que el coordinador del proyecto de discapacidad realice una retroalimentación a la Directora Poblacional con el fin de identificar cambios al proyecto que pueden incluir los estándares de calidad, a cuyos planes de implementación en los servicios se planea realizar seguimiento.
Adicionalmente, se actualizó la formulación del indicador del proceso mediante Circular No. 008 del 29/04/2020.</t>
  </si>
  <si>
    <t>Se programó para el mes de junio reunión por parte de la Dirección Poblacional (profesionales del proyecto Discapacidad), con el fin de socializar el estándar de calidad de los servicios sociales de Discapacidad, a la coordinadora del proyecto de discapacidad. Una vez se realicen los ajustes según las observaciones de esta, se realizará la presentación del estándar a la Directora Poblacional con el fin de dar continuidad a la aprobación de la resolución y definir si para el segundo semestre del 2020, se les realizará seguimiento a los planes de implementación de los estándares.</t>
  </si>
  <si>
    <t>Se socializó a la coordinadora del Proyecto de Discapacidad, el estándar de calidad del proyecto para los servicios de los Centros Crecer, Centros Integrarte Interno, Centros Integrarte externo y Centros Avanzar; después de los ajustes pertinentes, se buscará el espacio para socializar dicho estándar a la Directora Poblacional, dar continuidad a la aprobación de la resolución y definir si para el segundo semestre del 2020 se les realizará seguimiento a los planes de implementación de estos estándares.
Con respecto al servicio Hogares de paso Día y Noche, la subdirección técnica reitera que continuarán con la revisión y adecuación de los planes de implementación, una vez se haya estabilizado el servicio debido a que ha sido afectado por la emergencia sanitaria de la pandemia COVID-19.</t>
  </si>
  <si>
    <t xml:space="preserve">A la fecha se encuentra a la espera de socializar el estándar del proyecto de discapacidad a la Directora Poblacional, para dar continuidad a la aprobación de la resolución y definir si se les realizará seguimiento a los planes de implementación de estos estándares.
Para el  servicio Hogares de paso Día y Noche, a la fecha  se encuentra a la espera de que  la subdirección técnica apruebe la adecuación de  los planes de implementación, para continuar con el seguimiento de dichos planes.
Se realizó la autoevaluación de los estándares de calidad al servicio social  Centros Proteger, pero debido a que se presentaron casos de COVID -19 en dos de los centros, por lo tanto no se ha podido realizar las planes de implementación. </t>
  </si>
  <si>
    <r>
      <t>Proyecto Discapacidad (Centros Crecer, Centros Avanzar, Centros Integrarte Interno y Centros Integrarte Externo): estos servicios se están empezando a reactivar ya que han estado buscando la manera de continuar los procesos pendientes, ya se habían realizado las autoevaluaciones, pero no se han realizado los planes de implementación esperando que salga el acto administrativo, que ya tuvo unas revisiones al borrador y se trata de pequeños ajustes. Actualmente se asignó a un profesional que está en esa función para agilizar y actualizar los ajustes al anexo técnico y hacerle seguimiento al acto administrativo pendiente.</t>
    </r>
    <r>
      <rPr>
        <sz val="9"/>
        <color rgb="FFFF0000"/>
        <rFont val="Arial"/>
        <family val="2"/>
      </rPr>
      <t xml:space="preserve">
</t>
    </r>
    <r>
      <rPr>
        <sz val="9"/>
        <rFont val="Arial"/>
        <family val="2"/>
      </rPr>
      <t>Con respecto al servicio Hogares de paso Día y Noche, se aprobó por parte de la subdirección técnica, los planes de implementación de los estándares de calidad del servicio, para continuar con el seguimiento de dichos planes a partir de noviembre del 2020.</t>
    </r>
    <r>
      <rPr>
        <sz val="9"/>
        <color rgb="FFFF0000"/>
        <rFont val="Arial"/>
        <family val="2"/>
      </rPr>
      <t xml:space="preserve">
</t>
    </r>
    <r>
      <rPr>
        <sz val="9"/>
        <rFont val="Arial"/>
        <family val="2"/>
      </rPr>
      <t xml:space="preserve">
Centros Proteger: está pendiente realizar la autoevaluación a 2 centros que tuvieron afectación por brotes de COVID19, (LA MARIA –
CUNNR (Centro Único de Recepción de Niños y Niñas)); adicionalmente falta la revisión documental del componente de los Estándares de Atención Integral de los otros centros, debido a que toda esta información es almacenada en el CUNNR a donde no se puede ingresar por la emergencia sanitaria presentada.</t>
    </r>
  </si>
  <si>
    <t>Proyecto de Discapacidad (Centros Crecer, Centros Avanzar, Centros Integrarte Interno y Centros Integrarte Externo): Se realizarán ajustes al documento de Estándares de calidad del servicio en el marco de la Emergencia Sanitaría COVID 19 y continuar con el proceso de aprobación del estándar, frente a dichos ajustes.
Hogares de Paso Día y Noche: La unidad operativa de Mártires, continúa en espera de autoevaluación, debido a que se encuentra aún en emergencia sanitaría COVID 19. Para el mes de octubre se planeará la visita a las otras unidades operativas para realizar el seguimiento a los planes de implementación.    
Centros Proteger: Continúa en emergencia sanitaria, debido a que se presentó un rebrote de COVID 19, en el CUNNR  (Centro Único de Recepción de Niños y Niñas), por tanto no se ha podido revisar el componente de atención integral, de los estándares de calidad.</t>
  </si>
  <si>
    <t>Formulación y articulación de políticas sociales</t>
  </si>
  <si>
    <t>1.  Formular e implementar políticas poblacionales mediante un enfoque diferencial y de forma articulada, con el fin de aportar al goce efectivo de los derechos de las poblaciones en el territorio. </t>
  </si>
  <si>
    <t>FPS-002</t>
  </si>
  <si>
    <t>Circular No.  017 del 21/05/2019</t>
  </si>
  <si>
    <t>Seguimiento a la ejecución de las Políticas Públicas que lidera la SDIS</t>
  </si>
  <si>
    <t>Verificar la entrega de los informes de seguimiento a la  implementación de las PP lideradas por la SDIS</t>
  </si>
  <si>
    <t>Seguimiento a las subdirecciones para la preparación y presentación de los informes, para cada una de las PP a cargo de la SDIS.
Articulación de la   gestión interinstitucional de información</t>
  </si>
  <si>
    <t>(Número de informes entregados con los parámetros establecidos / Total de informes entregados) * 100</t>
  </si>
  <si>
    <t>Lista de verificación de los parámetros para los informes de seguimiento</t>
  </si>
  <si>
    <t>1. Identificar en la lista de verificación los parámetros cumplidos por cada informe.
2. Sumar los informes que cumplieron con todos los parámetro establecidos.
3. Comparar los informes que cumplieron con los parámetros con el total de informes entregados.</t>
  </si>
  <si>
    <t>Matriz de verificación de los parámetros para los informes de seguimiento
Informes de seguimiento a la  implementación de las PP lideradas por la SDIS</t>
  </si>
  <si>
    <t xml:space="preserve">No aplica </t>
  </si>
  <si>
    <t>En el marco de la solicitud realizada por la Secretaria Distrital de Planeación y con las orientaciones de la Secretaria Distrital de Integración Social, se requirió a los sectores de la administración,  el informe de implementación del plan de acción de las políticas públicas sociales, de acuerdo a los productos y metas  establecidas a su cargo. De igual manera, se convocó a las diferentes áreas de la Secretaria Distrital de Integración social, dar respuesta de acuerdo a las acciones realizadas  durante el periodo.</t>
  </si>
  <si>
    <t xml:space="preserve">Se realizó la consolidación de la información recibida de parte de los demás sectores y de las áreas interna de la Secretaria Distrital de Integración Social, constituyéndose en los insumos del informe  cuantitativo y cualitativo de cada una de las políticas Públicas sociales de las que es rectora la entidad. Este informe contó con las revisiones de: la Dirección de Análisis y Diseño Estratégico, Dirección Poblacional y Subsecretaría. Se espera la revisión por parte de la Secretaria Distrital de Planeación. </t>
  </si>
  <si>
    <t>Se remitió a la Secretaría Distrital de Planeación,  el informe cualitativo y matriz de seguimiento del Plan de Acción de las Políticas Públicas Poblacionales de: Infancia y Adolescencia, De y Para la Adultez, Envejecimiento y Vejez, Familia y Fenómeno de Habitabilidad en Calle, correspondientes al segundo semestre de 2019.</t>
  </si>
  <si>
    <t xml:space="preserve">Se recibió retroalimentación de la Secretaria Distrital de Planeación , respecto a los informes cualitativos y matriz de seguimiento de los planes de acción, realizándose los ajustes correspondientes por parte de los equipos de política pública de las subdirecciones técnicas poblacionales.  </t>
  </si>
  <si>
    <t xml:space="preserve">Se realizó un análisis mediante el instrumento de revisión de Política Pública para establecer las rutas a seguir en cada una de las Políticas. Por lo tanto, se planeó una reunión para la primera semana de Junio con la Secretaria Distrital de Planeación con respecto al acompañamiento que debe realizar esta Entidad en el ejercicio que va a desarrollar cada Política. Teniendo en cuenta, que algunas políticas públicas van a estar en etapa de evaluación y otras en actualización de sus planes de acción. </t>
  </si>
  <si>
    <t xml:space="preserve">La Secretaria Distrital de Planeación solicito informe cuantitativo del primer semestre del 2020. La Dirección Poblacional en articulación con Dirección de Análisis y Diseño Estratégico - DADE y Subsecretaria, establecieron las orientaciones para la elaboración del informe de seguimiento cuantitativo de políticas publicas del 1 de enero de 2020 al 30 de junio de 20202.  Aunque la Secretaria Distrital de Planeación no solicita el informe cualitativo, la entidad considera pertinente elaborar un informe de políticas publicas cualitativo que comprenda los avances dados en políticas publicas durante el cuatrienio.  
Nota: Los cortes son semestrales de la información, es decir junio y Diciembre pero se presentan los informes de Política Pública en los trimestres de Mayo y septiembre. Por tal motivo, se va a solicitar el ajuste del indicador. </t>
  </si>
  <si>
    <t xml:space="preserve">El equipo de políticas públicas solicitó a los sectores insumo para la elaboración del informe cuantitativo del primer semestre del 2020, los equipos de política se encuentran realizando la consolidación de la información recibida de parte de los demás sectores y de las demás subdirecciones técnicas  de la Secretaria Distrital de Integración Social, constituyéndose en los insumos del informe cuantitativo de cada una de las políticas Públicas sociales de las que es rectora la entidad. De acuerdo a los solicitado por la Secretaria Distrital de planeación, se entrega el informe cuantitativo en el mes de Agosto. </t>
  </si>
  <si>
    <t xml:space="preserve">Los equipos  elaboraron y  entregaron  los informes de política pública correspondientes al cuatrienio anterior 2016 - 2020, los cuales fueron remitidos  mediante correo electrónico a la Dirección Poblacional, quien a su vez los envía a la Dirección de Análisis y Diseño Estratégico para su respectiva revisión y posterior envío a Subsecretaria para su respectiva publicación. </t>
  </si>
  <si>
    <t>FPS-003</t>
  </si>
  <si>
    <t>Hoja de vida de las políticas públicas sociales actualizadas</t>
  </si>
  <si>
    <t>Mantener actualizada la información de las  Políticas Públicas Sociales para generar alertas y recomendaciones de forma oportuna</t>
  </si>
  <si>
    <t>Cumplimiento de las características del producto definidas en el documento " Hoja de vida de las Políticas Públicas Sociales"</t>
  </si>
  <si>
    <t>(Número de hojas de vida de las políticas públicas sociales actualizadas / Número total de hojas de vida  de las políticas públicas sociales) * 100</t>
  </si>
  <si>
    <t>Hojas de vida de las Políticas públicas Sociales</t>
  </si>
  <si>
    <t>1. Identificar el diligenciamiento de la totalidad de requisitos de la hoja de vida.
2. Sumar la totalidad de requisitos de la hoja de vida.
3. Comparar   la totalidad de requisitos de la hoja de vida.</t>
  </si>
  <si>
    <t>Hoja vida de las Políticas Sociales</t>
  </si>
  <si>
    <t>Suma</t>
  </si>
  <si>
    <t xml:space="preserve">Durante el mes de enero se diligenció el formato de solicitud a la Oficina Asesora de Comunicaciones para realizar el trámite de cargue de la información en la página web sobre la actualización de las seis (6) hojas de vida de las políticas públicas que lidera la Secretaria Distrital de Integración Social, en cumplimiento de la Ley de transparencia y acceso a la información. Las fichas se encuentran publicadas y disponibles para consulta de la ciudadanía en los siguientes link:   
- Ficha Técnica Política Pública de Infancia y Adolescencia 
http://old.integracionsocial.gov.co/anexos/documentos/2019transparencia/Ficha%20Tecnica%20PPIA%20II%20SEMESTRE%202019.pdf    
 - Ficha Técnica de la  Política  Pública De Juventud 
http://old.integracionsocial.gov.co/anexos/documentos/2019transparencia/Ficha%20T%C3%A9cnica%20de%20PPJ%20-%20II%20Semestre%202019.pdf      
 - Ficha Técnica de la  Política  Pública de y para la Adultez  
http://old.integracionsocial.gov.co/anexos/documentos/2019transparencia/FICHA%20T%C3%89CNICA%20%20PPA-%20II%20Semestre%202019.pdf    
- Ficha Técnica de la  Política  Pública para el envejecimiento y la vejez           
http://old.integracionsocial.gov.co/anexos/documentos/2019transparencia/Ficha%20T%C3%A9cnica%20de%20PPSEV%20II%20SEMESTRE%202019.pdf                                         
-Ficha Técnica de la  Política  Pública para las Familias
http://old.integracionsocial.gov.co/anexos/documentos/2019transparencia/Ficha%20Tecnica%20PPPF%20II%20semestre%202019.pdf
-Ficha Técnica de la  Política  Pública para el Fenómeno de Habitabilidad en Calle                                     https://www.integracionsocial.gov.co/index.php/politicas-publicas/lidera-sdis/politica-publica-habitabilidad-en-calle     </t>
  </si>
  <si>
    <t>Las fichas técnicas de las seis (6) políticas que lidera la Secretaría Distrital de Integración Social fueron actualizadas y publicas en la pagina web de la entidad en el mes de enero.</t>
  </si>
  <si>
    <t>Debido a que las fichas técnicas se solicitan semestralmente, en el mes de junio se remitirá por correo electrónico a la Dirección Poblacional y sus respectivas subdirecciones la actualización de las fichas técnicas del primer semestre 2020.</t>
  </si>
  <si>
    <t>En 1 de junio se remitió por correo electrónico a la Dirección Poblacional y a las Subdirecciones Técnicas la solicitud de la actualización de las fichas técnicas del primer semestre 2020. Se recibieron el día 23 de junio, se solicitaron ajustes a las áreas, los cuales se realizaron y la versión final  se publicó en la página de la SDIS. 
El enlace de acceso a cada una es: 
- Ficha Técnica Política Pública de Infancia y Adolescencia 
https://www.integracionsocial.gov.co/index.php/politicas-publicas/lidera-sdis/politica-publica-de-infancia-y-adolescencia
 - Ficha Técnica de la  Política  Pública De Juventud 
https://www.integracionsocial.gov.co/index.php/politicas-publicas/lidera-sdis/politica-publica-juventud
 - Ficha Técnica de la  Política  Pública de y para la Adultez  
https://www.integracionsocial.gov.co/index.php/politicas-publicas/lidera-sdis/politica-publica-de-y-para-la-adultez
- Ficha Técnica de la  Política  Pública para el envejecimiento y la vejez   
https://www.integracionsocial.gov.co/index.php/politicas-publicas/lidera-sdis/politica-publica-envejecimiento-y-la-vejez
-Ficha Técnica de la  Política  Pública para las Familias
https://www.integracionsocial.gov.co/index.php/politicas-publicas/lidera-sdis/politica-publica-familias
-Ficha Técnica de la  Política  Pública para el Fenómeno de Habitabilidad en Calle       
https://www.integracionsocial.gov.co/index.php/politicas-publicas/lidera-sdis/politica-publica-habitabilidad-en-calle</t>
  </si>
  <si>
    <t xml:space="preserve">Las fichas técnicas de las seis (6) políticas que lidera la Secretaría Distrital de Integración Social fueron actualizadas y publicadas  en la pagina web de la entidad en el mes de junio. Es importante denotar que la periodicidad de este indicador es semestral.  </t>
  </si>
  <si>
    <t xml:space="preserve">
Las hojas de vida de las seis (6) políticas que lidera la Secretaría Distrital de Integración Social fueron actualizadas y publicadas en la página Web de la entidad en el mes de Junio. 
Considerando que el reporte es semestral ,  en el mes de diciembre se  solicitará vía correo electrónico a la Dirección Poblacional y las Subdirecciones Técnicas, la actualización  de las hojas de vida del segundo semestre del 2020. 
  </t>
  </si>
  <si>
    <t xml:space="preserve">Las hojas de vida de las seis (6) políticas que lidera la Secretaría Distrital de Integración Social fueron actualizadas y publicadas en la página Web de la entidad en el mes de Junio. 
Considerando que el reporte es semestral ,  en el mes de diciembre se  solicitará vía correo electrónico a la Dirección Poblacional y las Subdirecciones Técnicas, la actualización  de las hojas de vida del segundo semestre del 2020. 
El equipo de la Subsecretaría esta haciendo un proceso de actualización del formato hoja de vida de las políticas públicas con el fin de responder al momento actual de las políticas en el marco del Decreto 460 del 2008. 
  </t>
  </si>
  <si>
    <t>Gestión ambiental</t>
  </si>
  <si>
    <t>GA-001</t>
  </si>
  <si>
    <t>Circular No. 028 del 28/06/2019</t>
  </si>
  <si>
    <t>Unidades operativas con  medición del nivel de implementación de los lineamientos ambientales institucionales.</t>
  </si>
  <si>
    <t>Establecer el porcentaje de unidades operativas a las que se les realiza la medición de implementación de lineamientos ambientales institucionales.</t>
  </si>
  <si>
    <t xml:space="preserve">Atención oportuna por parte de las unidades operativas a los responsables de desarrollar la medición de la implementación de los lineamientos ambientales institucionales. </t>
  </si>
  <si>
    <r>
      <t xml:space="preserve">(No. de unidades operativas con medición del nivel de implementación de los lineamientos ambientales institucionales / No. total de unidades operativas bajo inventario en el periodo ) * 100 </t>
    </r>
    <r>
      <rPr>
        <sz val="18"/>
        <color rgb="FF000000"/>
        <rFont val="Arial"/>
        <family val="2"/>
      </rPr>
      <t xml:space="preserve"> </t>
    </r>
  </si>
  <si>
    <t>* Lista de asistencia de la intervención (medición del nivel de implementación de los lineamientos ambientales institucionales)
* Inventario de unidades operativas</t>
  </si>
  <si>
    <t>Numerador: Sumar las unidades operativas con soportes de intervención (medición del nivel de implementación de los lineamientos ambientales institucionales) acumuladas.
Denominador: Se tomará último inventario de unidades operativas  del periodo.
Nota: El resultado del indicador de la vigencia será el del último periodo.</t>
  </si>
  <si>
    <t>Acta de intervención con su respectiva lista de asistencia</t>
  </si>
  <si>
    <t>Creciente</t>
  </si>
  <si>
    <t>Teniendo en cuenta los resultados de la vigencia anterior en cuanto a las intervenciones realizadas, se adelanto los siguientes ajustes en pro de mejorar el proceso:
* Se especificaron las fase para la intervención ambiental.
* Se organizaron los tiempos de intervención.
* Se justaron los requisitos y porcentajes de cumplimiento de los lineamientos ambientales en la matriz de intervención.
*se ajusto el informe de la intervención ambiental entre otros.
Es importante resaltar a continuación el objetivo de la intervención ambiental:
* Evaluar al cumplimiento de los lineamientos ambientales y la normatividad ambiental vigente, mediante la inspección, reconocimiento directo, asistencia técnica-operativa y acompañamiento, por parte de un equipo técnico y/o profesional, que verifica e identifica las condiciones, necesidades y aspectos e impactos ambientales que se presentan al interior de cada unidad operativa, durante la prestación de los diferentes servicios sociales y administrativos.
En cuanto al cronograma de intervención ambiental, este se construyo teniendo en cuenta la contratación de los diferentes gestores ambientales locales y referentes técnicos contratados a la fecha, es importante resaltar que este cronograma puede variar en el transcurso del año teniendo en cuenta la contratación del personal u la apertura y cierre de unidades operativas.</t>
  </si>
  <si>
    <t xml:space="preserve">Durante el periodo del reporte desde la Dirección de Gestión Corporativa - Área de Gestión Ambiental se realizaron y aprobaron un  total de 52 intervenciones ambientales en el mes de febrero de las 690 unidades operativas activas a la fecha, dichas intervenciones fueron adelantadas por la referente ambiental técnica de la Dirección de Nutrición y Abastecimiento - DNA en comedores comunitarios.
Estas intervenciones ambientales, se encuentran territorializadas de la siguiente manera:
USAQUEN	                2
BOSA	                                2
CIUDAD BOLÍVAR	13
ENGATIVÁ	                 4
KENNEDY	                 6
LOS MÁRTIRES	                 2
RAFAEL URIBE URIBE	 10
SAN CRISTÓBAL                 4
SUBA	                                 2
TUNJUELITO	                 1
USME	                                 6
Adicionalmente a lo anterior, los 52 comedores comunitarios presentaros porcentajes de cumplimiento de los lineamientos ambientales superior al 90%, logrando un alto nivel de desempeño ambiental.
Como obstáculos al proceso se cuenta con los retrasos de contar con los referentes ambientales técnicos y gestores ambientales para poder intervenir otros servicios sociales de la entidad.
Como evidencias se tienen una carpeta para el mes e febrero, en donde se encuentra un pdf por unidad operativa intervenida con la matriz de intervención (acta de intervención) y la lista de asistencia de intervención.
</t>
  </si>
  <si>
    <t xml:space="preserve">Durante el periodo del reporte (I trimestre) desde la Dirección de Gestión Corporativa - Área de Gestión Ambiental se realizaron y aprobaron un  total de 124 intervenciones ambientales, las cuales se encuentran distribuidas de la siguiente manera, en el mes de febrero 52 intervenciones ambientales y en marzo 72 intervenciones ambientales de las 690 unidades operativas activas a la fecha, dichas intervenciones fueron adelantadas por la referente ambiental técnica de la Dirección de Nutrición y Abastecimiento - DNA en comedores comunitarios.
Estas intervenciones ambientales, se encuentran territorializadas de la siguiente manera:
FEBRERO: USAQUEN 2, BOSA 2, CIUDAD BOLÍVAR	 13, ENGATIVÁ	  4, KENNEDY 6, LOS MÁRTIRES	 2, RAFAEL URIBE URIBE	 10, SAN CRISTÓBAL 4, SUBA	 2, TUNJUELITO	 1, USME  6.
MARZO: ANTONIO NARIÑO 1, BARRIOS UNIDOS 1, BOSA 8, CHAPINERO 3, CIUDAD BOLÍVAR 4, ENGATIVÁ 5, FONTIBÓN 5, KENNEDY 5, LA CANDELARIA 2, LOS MÁRTIRES 2, PUENTE ARANDA 3, RAFAEL URIBE URIBE 6, SAN CRISTÓBAL 6, SANTA FÉ 6, SUBA 6, TUNJUELITO 2, USAQUÉN 1, USME 6.
TOTAL TRIMESTRE: ANTONIO NARIÑO 1, BARRIOS UNIDOS 1, BOSA 10, CHAPINERO 3, CIUDAD BOLÍVAR 17, ENGATIVÁ 9, FONTIBÓN 5, KENNEDY 11, LA CANDELARIA 2, LOS MÁRTIRES 4, PUENTE ARANDA 3, RAFAEL URIBE URIBE 16, SAN CRISTÓBAL 10, SANTA FÉ 6, SUBA 8, TUNJUELITO 3, USAQUÉN 3, USME 12.
Adicionalmente a lo anterior, los 124 comedores comunitarios presentaros porcentajes de cumplimiento de los lineamientos ambientales superior al 90%, logrando un alto nivel de desempeño ambiental.
Como obstáculos al proceso se cuenta con los retrasos de contar con los referentes ambientales técnicos y gestores ambientales (por procesos contractuales y de delegación) para poder intervenir otros servicios sociales de la entidad.
Por otra parte, las directrices de aislamiento por el COVID 19 en la entidad, frena el proceso de intervenciones ambientales, por lo cual se tendrá, que actualizar el cronograma de intervenciones.
Como evidencias se tienen una carpeta para el mes e febrero y otra para el mes de marzo, en donde se encuentra un pdf por unidad operativa intervenida con la matriz de intervención (acta de intervención) y la lista de asistencia de intervención.
</t>
  </si>
  <si>
    <t>Te teniendo en cuenta el estado de emergencia sanitaria generada por la pandemia del Coronavirus COVID-19 y al cumplimiento de las metas ambientales establecidas por la entidad, para el desarrollo de las intervenciones ambientales a las unidades operativas de la SDIS para esta vigencia, desde la Dirección de Gestión Corporativa y el equipo de gestión ambiental, se adelantó el proceso de reestructuración y se repensó el desarrollo de las intervenciones ambientales, ajustándolas a las condiciones de aislamiento y de no prestación presencial de algunos de los servicios sociales institucionales.
Por lo anterior, las intervenciones ambientales se adelantarán en este periodo de cuarentena de manera virtual, de tal forma que los referentes ambientales de las subdirecciones técnicas y gestores ambientales locales del equipo ambiental, adelantar aron el acompañamiento, seguimiento, verificación, control y reporte del cumplimento de los lineamientos ambientales junto con los delegados ambientales en cada unidad operativa.</t>
  </si>
  <si>
    <t>Te teniendo en cuenta el estado de emergencia sanitaria generada por la pandemia del Coronavirus COVID-19 y al cumplimiento de las metas ambientales establecidas por la entidad, para el desarrollo de las intervenciones ambientales a las unidades operativas de la SDIS para esta vigencia, desde la Dirección de Gestión Corporativa y el equipo de gestión ambiental, se adelantó el proceso de reestructuración y se repensó el desarrollo de las intervenciones ambientales, ajustándolas a las condiciones de aislamiento y de no prestación presencial de algunos de los servicios sociales institucionales.
Por lo anterior, las intervenciones ambientales se adelantarán en este periodo de cuarentena de manera virtual, de tal forma que los referentes ambientales de las subdirecciones técnicas y gestores ambientales locales del equipo ambiental, adelantar aron el acompañamiento, seguimiento, verificación, control y reporte del cumplimento de los lineamientos ambientales junto con los delegados ambientales en cada unidad operativa.
Por otra parte se conto con el desarrollo de la semana ambiental 2020 en la entidad de manera virtual.</t>
  </si>
  <si>
    <t>Durante el periodo del reporte (II trimestre) desde la Dirección de Gestión Corporativa - Equipo de Gestión Ambiental se realizaron y aprobaron un  total de 351 intervenciones ambientales, las cuales se encuentran distribuidas de la siguiente manera, en el mes de abril 7 intervenciones ambientales, en el mes de mayo 161 intervenciones ambientales y en junio 183 intervenciones ambientales de las 690 unidades operativas activas al mes de febrero, dichas intervenciones fueron adelantadas por los referentes ambiental técnica y gestores ambientales de la entidad.
Estas intervenciones ambientales, se encuentran territorializadas de la siguiente manera:
TOTAL TRIMESTRE: ANTONIO NARIÑO 8, BARRIOS UNIDOS 12, BOSA 30, CHAPINERO 7, CIUDAD BOLÍVAR 31, ENGATIVÁ 29, FONTIBÓN 16, FUERA DE BOGOTÁ 14, KENNEDY 37, LA CANDELARIA 3, LOS MÁRTIRES 14, PUENTE ARANDA 13, RAFAEL URIBE URIBE 15, SAN CRISTÓBAL 21, SANTA FÉ 14, SUBA 36, SUMAPAZ 3,  TEUSAQUILLO 7, TUNJUELITO 14, USAQUÉN 17, USME 10.
Evidencias: Actas de intervención ambiental de las 351 unidades operativas una carpeta con las desarrolladas en cada mes.
Se tienen una carpeta para cada mes, en donde se encuentra los 351 pdf, por cada unidad operativa intervenida con la matriz de intervención (acta de intervención) y la lista de asistencia de intervención.
Por otra parte, las directrices de aislamiento por el COVID 19 en la entidad, frenan el proceso de intervenciones ambientales, por lo cual se tendrá, que actualizar el cronograma de intervenciones, no obstante el cumplimiento de actividad en el año es cumplible a la fecha..</t>
  </si>
  <si>
    <t>Teniendo en cuenta el estado de emergencia sanitaria generada por la pandemia del Coronavirus COVID-19 y al cumplimiento de las metas ambientales establecidas por la entidad, para el desarrollo de las intervenciones ambientales a las unidades operativas de la SDIS para esta vigencia, desde la Dirección de Gestión Corporativa y el equipo de gestión ambiental, se adelantó el proceso de reestructuración y se repensó el desarrollo de las intervenciones ambientales, ajustándolas a las condiciones de aislamiento y de no prestación presencial de algunos de los servicios sociales institucionales.
Por lo anterior, las intervenciones ambientales se adelantarán en este periodo de cuarentena de manera virtual, de tal forma que los referentes ambientales de las subdirecciones técnicas y gestores ambientales locales del equipo ambiental, adelantaron el acompañamiento, seguimiento, verificación, control y reporte del cumplimento de los lineamientos ambientales junto con los delegados ambientales en cada unidad operativa.</t>
  </si>
  <si>
    <t>Teniendo en cuenta el estado de emergencia sanitaria generada por la pandemia del Coronavirus COVID-19, la cual conllevo a la entidad el cierre temporal de algunos servicios sociales en la ciudad y a la modificación en la prestación del servicio presencial por otros métodos de servicio a la ciudadanía, desde la Dirección de Gestión Corporativa y el equipo de gestión ambiental, se adelantó el proceso de reestructuración y se repensó el desarrollo de las intervenciones ambientales, ajustándolas a las condiciones de aislamiento y de no prestación presencial de algunos de los servicios sociales institucionales, lo anterior con el fin de dar cumplimiento de las metas ambientales establecidas por la entidad, para el desarrollo de las intervenciones ambientales a las unidades operativas de la SDIS para esta vigencia.
Por lo anterior, las intervenciones ambientales se adelantaron en este periodo de cuarentena de manera virtual, de tal forma que los referentes ambientales de las subdirecciones técnicas y gestores ambientales locales del equipo ambiental, adelantaron el acompañamiento, seguimiento, verificación, control y reporte del cumplimento de los lineamientos ambientales junto con los delegados ambientales en cada unidad operativa de manera virtual.
En cuanto a los resultados obtenidos en este mes, se evidencia que por el cierre temporal de servicios sociales y la falta de personal contratado en las unidades operativas, se reflejó la reducción considerable de intervenciones ambientales virtuales desarrolladas y se evidencio de igual manera la reducción de unidades operativas activas, por lo anterior para los siguientes meses se adelantara la reprogramación de las intervenciones ambientales, de tal forma que se cumpla con la meta establecida y se analice las unidades operativas a las cuales les aplique la intervención, ya sea porque fue cerrada o porque no cuenta con personal contratado para atender la intervención ambiental.</t>
  </si>
  <si>
    <t>Durante el periodo del reporte (III trimestre) desde la Dirección de Gestión Corporativa - Equipo de Gestión Ambiental se realizaron y aprobaron un  total de 119 intervenciones ambientales, las cuales se encuentran distribuidas de la siguiente manera, en el mes de Julio 75 intervenciones ambientales, en el mes de agosto 2 intervenciones ambientales y en el mes de septiembre 42 intervenciones ambientales de las 643 unidades operativas activas y reportadas por las diferentes subdirecciones técnicas de la entidad para el mes de septiembre, dichas intervenciones fueron adelantadas por los referentes ambiental técnica y gestores ambientales de la entidad.
Estas intervenciones ambientales, se encuentran territorializadas de la siguiente manera:
TOTAL TRIMESTRE: ANTONIO NARIÑO 1, BOSA 1, CHAPINERO 2, CIUDAD BOLÍVAR 14, ENGATIVÁ 1, FONTIBÓN 1, FUERA DE BOGOTÁ 2, KENNEDY 17, LA CANDELARIA 1, LOS MÁRTIRES 2, PUENTE ARANDA 10, RAFAEL URIBE URIBE 24, SAN CRISTÓBAL 12, SANTA FÉ 2, SUBA 6, SUMAPAZ 1,  TEUSAQUILLO 1, TUNJUELITO 4, USAQUÉN 2, USME 15.
Evidencias: Se tienen una carpeta para cada mes, en donde se encuentra los 119 pdf, con las actas de intervención ambiental por cada unidad operativa intervenida  (matriz de intervención) y la lista de asistencia de intervención.
Por otra parte, a continuación, se informar las observaciones presentadas en el trimestre:
* Teniendo en cuenta la contingencia contractual de la entidad para adelantar los procesos contractuales del talento humano (Gestores Ambientales, Referentes Ambientales Técnicos, Delegados Ambientales y responsables del servicio de las diferentes unidades operativas) se presentaron retrasos considerables en la contratación, razón por la cual se reprogramo las intervenciones ambientales del trimestre. 
* Teniendo en cuenta el proceso de aislamiento en el marco de la pandemia ocasionada por el COVID 19, se presentaron cierres y aperturas de unidades operativas, también se evidencio la priorización de actividades en referentes ambientales locales, Delegados Ambientales y responsables del servicio de las diferentes unidades operativas, lo que genero dificultades en el desarrollo de la implementación de las intervenciones en los tiempos establecidos. 
* De conformidad a que las intervenciones ambientales para esta vigencia se adelantaron de manera virtual, genero el uso de sistema tecnológicos y conexión a internet, los cuales, por demanda y condiciones de disponibilidad, generaron fallas las cuales conllevaron a la postergación de las intervenciones. 
* Teniendo en cuenta que la información ambiental para el desarrollo de la intervención se almacena en las unidades operativas en los computadores institucionales, por cuestiones de seguridad de la información, se presentaron dificultades por la transición de información a los computadores personales o no institucionales por el trabajo en casa, generaron reprogramaciones en más de una ocasión de las intervenciones ambientales.  
Por lo anterior se procederá realizar la actualización del cronograma de intervenciones, no obstante, el cumplimiento de la meta se tendrá para el IV trimestre del año.</t>
  </si>
  <si>
    <t>Gestión contractual</t>
  </si>
  <si>
    <t>GEC-001</t>
  </si>
  <si>
    <t>Circular No.  013 de 17 de abril de 2019</t>
  </si>
  <si>
    <r>
      <t xml:space="preserve">Solicitud </t>
    </r>
    <r>
      <rPr>
        <sz val="9"/>
        <color theme="1"/>
        <rFont val="Arial"/>
        <family val="2"/>
      </rPr>
      <t xml:space="preserve">de liquidaciones de contratos tramitadas </t>
    </r>
  </si>
  <si>
    <r>
      <t>Determinar el número de liquidaciones tramitadas de contratos, convenios y terminaciones anticipadas en el periodo, gestionadas por el equipo de Liquidac</t>
    </r>
    <r>
      <rPr>
        <sz val="9"/>
        <color theme="1"/>
        <rFont val="Arial"/>
        <family val="2"/>
      </rPr>
      <t>iones para la firma de la Asesora del Despacho delegada. En las liquidaciones</t>
    </r>
    <r>
      <rPr>
        <sz val="9"/>
        <rFont val="Arial"/>
        <family val="2"/>
      </rPr>
      <t xml:space="preserve"> las partes establecen las condiciones jurídicas, técnicas y financieras, que le pongan  fin al negocio jurídico, respetando las condiciones contractuales pactadas y cumpliendo a cabalidad con los principios generales que rigen el estatuto de contratación para la administración pública.</t>
    </r>
  </si>
  <si>
    <r>
      <t xml:space="preserve">Radicación para tramite de liquidación por fuera de los </t>
    </r>
    <r>
      <rPr>
        <sz val="9"/>
        <color theme="1"/>
        <rFont val="Arial"/>
        <family val="2"/>
      </rPr>
      <t>términos legales y con la documentación pertinente, de acuerdo a lo</t>
    </r>
    <r>
      <rPr>
        <sz val="9"/>
        <rFont val="Arial"/>
        <family val="2"/>
      </rPr>
      <t xml:space="preserve"> estipulado en el artículo 60 de la Ley 80 de 1993, modificado por el artículo 217 del Decreto Nacional 019 del 2012 y el artículo 11 de la Ley 1150 del 2007.</t>
    </r>
  </si>
  <si>
    <t>(No. de solicitudes de liquidaciones tramitadas en el periodo / No. de solicitudes de liquidaciones radicadas en el período) * 100</t>
  </si>
  <si>
    <t xml:space="preserve">Base consolidada de liquidaciones </t>
  </si>
  <si>
    <t>Tomar el número de solicitudes de liquidaciones y terminaciones anticipadas tramitadas por el equipo de liquidaciones en el periodo, del 1 al 30 de cada mes y dividirlo en el número de solicitudes radiadas en el periodo, del 20 al 20 de cada mes.</t>
  </si>
  <si>
    <t>Base consolidada de liquidaciones con el resumen de la gestión realizada</t>
  </si>
  <si>
    <r>
      <t>Para el mes de enero de 2020 el grupo de liquidaciones obtuvo un 239%, debido a los cambios administrativos fue poca la radicación por parte de las áreas, dado que se encontraban en proceso de empalme y que en este mes se inicio la contingencia de recurso humano. Las liquidaciones tramitadas son aquellas que se habían radicado en el mes anterior: para el mes de diciembre quedaron pendientes 22 liquidaciones y en el mes de enero se radicaron 21, para un total de 43 li</t>
    </r>
    <r>
      <rPr>
        <sz val="9"/>
        <color theme="1"/>
        <rFont val="Arial"/>
        <family val="2"/>
      </rPr>
      <t>quidaciones tramitadas y en el mes de enero se radicaron un total de 18 liquidaciones.</t>
    </r>
    <r>
      <rPr>
        <sz val="9"/>
        <rFont val="Arial"/>
        <family val="2"/>
      </rPr>
      <t xml:space="preserve">
Se realiza de manera continua trabajo mancomunado con la supervisión de cada una de las áreas solicitantes, lo que ha permitido que el porcentaje de devoluciones haya disminuido.</t>
    </r>
  </si>
  <si>
    <r>
      <t>Para el mes de febrero del 2020, el grupo de liquidaciones obtuvo un porcentaje de 238% de ejecución según el indicador propuesto, cabe resaltar que para este mes se continua adelantando la contingencia de recurso humano y por eso la baja radicación por parte de las áreas. Las liquidaciones tramitadas son aquellas que se habían radicado en meses anteriores y quedaron pendientes de las siguiente manera; para el mes de diciembre se encontraban pendientes 4, para enero 18 y para el mes de febrero se radicaron 35 para un total de 57 y en el mes de febrero se</t>
    </r>
    <r>
      <rPr>
        <sz val="9"/>
        <color rgb="FF7030A0"/>
        <rFont val="Arial"/>
        <family val="2"/>
      </rPr>
      <t xml:space="preserve"> </t>
    </r>
    <r>
      <rPr>
        <sz val="9"/>
        <rFont val="Arial"/>
        <family val="2"/>
      </rPr>
      <t>radicaron 24 liquidaciones.  
Se realiza de manera continua trabajo mancomunado con la supervisión de cada una de las áreas solicitantes, lo que ha permitido que el porcentaje de devoluciones haya disminuido.</t>
    </r>
  </si>
  <si>
    <t>Para el mes de marzo de 2020, el grupo de liquidaciones obtuvo un 967%  de ejecución según el indicador propuesto. Esto se debe a que durante el primer trimestre la entidad se encontraba en contingencia contractual y el número de liquidaciones radicadas disminuyeron. Las liquidaciones tramitadas son aquellas que se habían radicado en meses anteriores y quedaron pendientes de las siguiente manera; para el mes de marzo se radicaron 87 y se radicaron 9 liquidaciones.  
Para el mes de abril del  2020, el grupo de liquidaciones obtuvo un 194%, de ejecución, esto obedece que durante el mes de abril las dependencia y/o localidades  radicaron únicamente 17 liquidaciones nuevas, pero se presentaron liquidaciones con los ajustes y sus respectivas observaciones, de las liquidaciones radicadas en el mes anterior, logrando tramitar en el mes de abril un total de 33 liquidaciones.</t>
  </si>
  <si>
    <t xml:space="preserve">Para el mes de mayo de 2020, el grupo de liquidaciones obtuvo un 230%  de ejecución según el indicador propuesto. Esto se debe a que durante el mes de mayo las dependencias radicaron 27 liquidaciones nuevas, pero se presentaron liquidaciones con los ajustes y sus respectivas observaciones, de las liquidaciones radicadas en el mes anterior, logrando tramitar en el mes de mayo un total de 62 liquidaciones. </t>
  </si>
  <si>
    <t>Para el mes de junio del 2020, el grupo de liquidaciones obtuvo un 88%  de ejecución según el indicador propuesto. Para este mes,  las aras técnicas  radicaron 68 liquidaciones, pero se presentaron liquidaciones con los ajustes y sus respectivas observaciones, de las liquidaciones radicadas en el mes, se lograron tramitar en el mes un total de 60 liquidaciones, algunas de las dificultades para tramitar todo lo programado,  es que las solicitudes no llegan con los respectivos soportes y con las firmas, por lo anterior siempre llegan incompletas y toca realizar la respectiva devolución.</t>
  </si>
  <si>
    <t>Para el mes de julio del 2020, el grupo de liquidaciones obtuvo un 73% de ejecución en el indicador propuesto. Este indicador obedece a que para el mes de julio los supervisores/interventores, radicaron ante el grupo de liquidaciones se radicaron 56 solicitudes de trámite de liquidaciones de las cuales se lograron liquidar 41. Una de las dificultades que se obtuvo el mes de julio: fue que a partir del 19 del mismo mes de los 7 profesionales con que cuenta el grupo de liquidaciones, se les termino el contrato a 4 de ellos, razón por la cual a partir de esa fecha solo se contó con 3 profesionales para continuar con las actividades a cargo de esta dependencia.</t>
  </si>
  <si>
    <r>
      <t>Para el mes de agosto del 2020, el grupo de liquidaciones obtuvo un 89% de ejecución en el indicador propuesto. Este resultado obedece a que para el mes de agosto los supervisores/interventores,</t>
    </r>
    <r>
      <rPr>
        <sz val="9"/>
        <color theme="1"/>
        <rFont val="Arial"/>
        <family val="2"/>
      </rPr>
      <t xml:space="preserve"> radicaron ante el grupo de liquidaciones 61 </t>
    </r>
    <r>
      <rPr>
        <sz val="9"/>
        <rFont val="Arial"/>
        <family val="2"/>
      </rPr>
      <t>solicitudes de trámite de liquidaciones de las cuales se lograron liquidar 54. Para este mes ya se cuenta con los siete (7) profesionales del equipo de liquidaciones.</t>
    </r>
  </si>
  <si>
    <r>
      <t>Para el mes de septiembre  del 2020, el grupo de liquidaciones obtuvo un 88% de ejecución en el indicador propuesto. Este resultado obedece a que para el mes de septiembre los supervisores/intervent</t>
    </r>
    <r>
      <rPr>
        <sz val="9"/>
        <color theme="1"/>
        <rFont val="Arial"/>
        <family val="2"/>
      </rPr>
      <t>ores, radicaron ante el grupo de liquidacione</t>
    </r>
    <r>
      <rPr>
        <sz val="9"/>
        <rFont val="Arial"/>
        <family val="2"/>
      </rPr>
      <t>s 65 solicitudes de trámite de liquidaciones de las cuales se lograron liquidar 57, algunas de las dificultades para tramitar todo lo programado,  es que las solicitudes no llegan con los respectivos soportes y con las firmas, por lo anterior se realizo la respectiva devolución.</t>
    </r>
  </si>
  <si>
    <t>GEC-002</t>
  </si>
  <si>
    <t>Circular No. 013 de 17 de abril de 2019</t>
  </si>
  <si>
    <t>Solicitudes de modificaciones tramitadas</t>
  </si>
  <si>
    <t>Establecer el porcentaje  de solicitudes de modificaciones contractuales tramitadas en la Subdirección de Contratación, frente a las solicitudes radicadas.</t>
  </si>
  <si>
    <t xml:space="preserve"> Administración del contrato</t>
  </si>
  <si>
    <t>(No. de modificaciones de contratos tramitadas dentro del término (10 días hábiles desde la fecha de entrega de la solicitud de modificación en la Subdirección de Contratación) / No. total de solicitudes de modificación de contratos radicadas) * 100</t>
  </si>
  <si>
    <t>seguimiento de modificaciones Contractuales</t>
  </si>
  <si>
    <t>Se toman las modificaciones tramitadas y se divide sobre las modificaciones radicadas por 100</t>
  </si>
  <si>
    <t>Registro de seguimiento a las modificaciones contractuales</t>
  </si>
  <si>
    <r>
      <t xml:space="preserve">En el  mes de enero, el estado de las solicitudes de modificaciones es elevado dado que se realizo un alto de porcentaje de adicciones al recurso humano de la entidad, alrededor del 60% del recurso humano se le terminaban su contrato, por lo cual se realizaron las respectivas adicciones, para un  total de 4.558 adiciones  se perfeccionaron por las partes. EL resto de modificaciones fueron de recurso humano para un total de 122  revisados por los profesionales asignados.
Para el trámite de las solicitudes de modificaciones contractuales de recurso humano y convenios de asociación, desde el día 13 de enero de 2020, la Subdirección de Contratación, contó con el apoyo de un grupo </t>
    </r>
    <r>
      <rPr>
        <sz val="9"/>
        <color rgb="FFFF0000"/>
        <rFont val="Arial"/>
        <family val="2"/>
      </rPr>
      <t xml:space="preserve"> </t>
    </r>
    <r>
      <rPr>
        <sz val="9"/>
        <rFont val="Arial"/>
        <family val="2"/>
      </rPr>
      <t xml:space="preserve">de  abogados de las demás dependencias de la Entidad, debido al volumen de los trámites y los tiempos tan cortos con los que se contaba antes del vencimiento de los contratos y/o convenios. Este apoyo permitió que se lograra dar la continuidad de los contratos con los cuales la Secretaría Distrital de Integración Social </t>
    </r>
    <r>
      <rPr>
        <sz val="9"/>
        <color rgb="FFFF0000"/>
        <rFont val="Arial"/>
        <family val="2"/>
      </rPr>
      <t xml:space="preserve"> </t>
    </r>
    <r>
      <rPr>
        <sz val="9"/>
        <rFont val="Arial"/>
        <family val="2"/>
      </rPr>
      <t>atiende los diferentes servicios que presta.
Los tramites que quedaron en revisión de profesional, en observaciones o en firma de las partes, están dentro de los tiempos para el trámite por encontrarse los contratos en ejecución.</t>
    </r>
  </si>
  <si>
    <t>En el mes de febrero, el estado de las solicitudes de modificaciones contractuales radicadas fueron las siguientes:
130 se perfeccionaron por las partes.
4 en reparto profesional para revisión de los documentos. 
53 revisados por los profesionales asignados, para una total de 183 y encontrándose los tramites  así:
38 en tramite de firmas
11 desistidas, no se perfeccionaron ya sea por que los contratistas manifestaron no continuar con la modificación o las áreas solicitaron la devolución de los trámites.
4 se encuentran en observaciones área técnica
Para el trámite de las solicitudes de modificaciones contractuales del mes de febrero de 2020, se tramitaron con la participación de 3 abogados de la Subdirección de Contratación, quienes respondimos con los trámites asignados en oportunidad.</t>
  </si>
  <si>
    <t xml:space="preserve">Para el mes de marzo del 2020, el estado de las solicitudes de modificaciones contractuales radicadas se da, de la siguiente manera: 
De un total  203 solicitudes de modificaciones de contratos radicadas, se tramitaron dentro del término 198, para un resultado de 98%: las 5 restantes se les hizo el reparto profesional para revisión de los documentos, de manera tardía por lo que no se logro dar respuesta en los días hábiles. El proceso revisará las fechas de reparto para que este se de en los tiempos establecidos y se pueda responder en el termino. 
Para el mes de abril del 2020, el estado de las solicitudes de modificaciones contractuales radicadas se da, de la siguiente manera: 
De un total de 106 solicitudes de modificaciones de contratos radicadas, se tramitaron dentro del término 103: las 3 restantes se les hizo el reparto profesional para revisión de los documentos. </t>
  </si>
  <si>
    <t>Para el mes de mayo del 2020, el estado de las solicitudes de modificaciones contractuales radicadas se da, de la siguiente manera: De un total  225 solicitudes de modificaciones de contratos radicadas, se tramitaron dentro del término 220, para un resultado de 98%: las 5 restantes se les hizo el reparto profesional para revisión de los documentos, de manera tardía por lo que no se logro dar respuesta en los días hábiles.</t>
  </si>
  <si>
    <t>Para el mes de junio del 2020, el estado de las solicitudes de modificaciones contractuales radicadas se da, de la siguiente manera: De un total  182 solicitudes de modificaciones de contratos radicadas, se tramitaron dentro del término 156 para un resultado de 86%: las 26 restantes se les hizo el reparto profesional para revisión de los documentos, de manera tardía por lo que no se logro dar respuesta en los días hábiles, una de las dificultades es que en la retroalimentación de los documentos, llegaron en una fecha extemporánea.</t>
  </si>
  <si>
    <t>Para el mes de julio del 2020, el estado de las solicitudes de modificaciones contractuales radicadas se da, de la siguiente manera: De un total  1386 solicitudes de modificaciones de contratos radicadas, se tramitaron dentro del término 1324 para un resultado de 96%: las 62 restantes se les hizo el reparto profesional para revisión de los documentos, de manera tardía por lo que no se logro dar respuesta en los días hábiles, una de las dificultades es que en la retroalimentación de los documentos, llegaron en una fecha extemporánea.</t>
  </si>
  <si>
    <t>Para el mes de agosto del 2020, el estado de las solicitudes de modificaciones contractuales radicadas se da, de la siguiente manera: de un total  72 solicitudes de modificaciones de contratos radicadas, se tramitaron dentro del término 59 para un resultado de 82%, de las 13 restantes, 5 se cancelaron y 7 se devolvieron porque  tenían observaciones y 1 paso extemporáneamente a tramite de firmas de minuta.</t>
  </si>
  <si>
    <t>Para el mes de septiembre del 2020, el estado de las solicitudes de modificaciones contractuales radicadas se da, de la siguiente manera: de un total  101 solicitudes de modificaciones de contratos radicadas, se tramitaron dentro del término 91 para un resultado de 90%, de las 10 restantes, 3 se cancelaron y 4 se devolvieron porque  tenían observaciones y 3 paso extemporáneamente a tramite de firmas en SECOP, algunas de las solicitudes deben devolverse por falta de documentos o observaciones.</t>
  </si>
  <si>
    <t>GEC-003</t>
  </si>
  <si>
    <t>Cumplimiento de procesos radicados</t>
  </si>
  <si>
    <t>Establecer el nivel de cumplimiento de los procesos radicados por las diferentes áreas de la entidad, frente a los contratos avalados por la Subdirección de Contratación para que las áreas técnicas aprueben e inicien su ejecución contractual.</t>
  </si>
  <si>
    <t>Radicación de los procesos contractuales formulados en Plan Anual de Adquisiciones que cuenten con los lineamientos establecidos en el Manual de contratación y supervisión y el documento interno de trabajo (Cartilla ABC de contratación)</t>
  </si>
  <si>
    <t>(No. de contratos radicados en la Subdirección de Contratación / No. de contratos gestionados y avalados por la Subdirección de Contratación en el mes) * 100</t>
  </si>
  <si>
    <t>Registro obtenido de matriz de contratación.</t>
  </si>
  <si>
    <r>
      <t>Se toma el numero de los contratos radicados por las diferentes áreas y registrados en la m</t>
    </r>
    <r>
      <rPr>
        <sz val="9"/>
        <color theme="1"/>
        <rFont val="Arial"/>
        <family val="2"/>
      </rPr>
      <t>atriz de contratación en el periodo del 1 al 30 de cada mes y se divide por el númer</t>
    </r>
    <r>
      <rPr>
        <sz val="9"/>
        <rFont val="Arial"/>
        <family val="2"/>
      </rPr>
      <t>o de contratos gestionados y avalados por la Subdirección de Contratación, para que las áreas técnicas aprueben e inicien la ejecución contractual del 20 al 20 de cada mes.</t>
    </r>
  </si>
  <si>
    <t xml:space="preserve">Base de datos mensual </t>
  </si>
  <si>
    <t>El indicador del Plan Anual de Adquisiciones nos permite evidenciar que del 100% de procesos que se programaron para la vigencia de enero del  2020 el 99% se ejecuto, todos estos ajustes se ve evidencian dado que se encontraban en la contingencia de parte del recurso humano que no contaba con adicción en su contrato.</t>
  </si>
  <si>
    <t xml:space="preserve">El indicador del Plan Anual de Adquisiciones nos permite evidenciar que del 100% de procesos que se programaron para la vigencia de febrero del 2020 el 76% se ejecuto, se reportaron algunos ajustes en algunos contratos evidenciados en las actas de Comité de Contratación. </t>
  </si>
  <si>
    <t>Para el periodo de marzo del 2020, no se logro registrar la información, dado que no se contó con el insumos de la base de datos, por lo anterior para el mes de abril se reporta los indicadores de marzo, el cual su comportamiento fue de la siguiente manera: de un total de 171 contratos programados en el Plan Anual de Adquisiciones de la entidad,  se radicaron en la subdirección de contratación un total de  30, logrando el cumplimiento del 18%. El rezago frente a la meta del 70% se debió a que las áreas técnicas solo realizaron radicaciones de recurso humano.
Para el periodo de abril del 2020, de un total de 54 contratos programados en el Plan Anual de Adquisiciones de la entidad,  se radicaron en la subdirección de contratación un total de 10 logrando el cumplimiento del 18%. El rezago frente a la meta del 70% se debió a que las áreas técnicas solo realizaron radicaciones de 19% al recurso humano y el 17% de otros servicios.</t>
  </si>
  <si>
    <t>Para el periodo del mayo del 2020, de un total de 10 contratos programas en el Plan Anual de Adquisiciones de la entidad, se radicaron en la subdirección de contratación un total de 2, logrando el cumplimiento del 20%.</t>
  </si>
  <si>
    <r>
      <t>Para</t>
    </r>
    <r>
      <rPr>
        <sz val="9"/>
        <color theme="1"/>
        <rFont val="Arial"/>
        <family val="2"/>
      </rPr>
      <t xml:space="preserve"> el periodo del 20 de mayo al 20 de junio del 2020, se radicaron un total de 3568 contratos, el flujo tan alto se debe a que la Subdirección se encontraba en contingencia contractual previo al periodo de armonizació</t>
    </r>
    <r>
      <rPr>
        <sz val="9"/>
        <rFont val="Arial"/>
        <family val="2"/>
      </rPr>
      <t>n: el cual consiste en ajustar el presupuesto anual que se encuentra en ejecución  a la nueva estructura presupuestal  y en este periodo no se puede realizar ningún tipo de contratación. De los contratos radicado por las áreas, el número de gestionados y avalados por la Subdirección de Contratación fue de 1827,  logrando un cumplimiento del 51%, una de las dificultades es que teníamos hasta el 30 de mayo para gestionar contratos, en lo anterior porque el periodo de armonización iniciaba el 01 de junio.</t>
    </r>
  </si>
  <si>
    <t>Para el mes de julio del 2020, se radicaron un total de 1484 contratos, el flujo tan alto se debe a que la Subdirección inicia contingencia contractual. De los contratos radicado 1484 por las áreas, el número de gestionados y avalados por la Subdirección de Contratación fue de 172  logrando un cumplimiento del 12%, una de las dificultades es que gran parte de los colaboradores de la subdirección se encontraban sin contrato de prestación de servicios.</t>
  </si>
  <si>
    <t>Para el mes de agosto del 2020, se radicaron un total de 2084 contratos. De los contratos radicado mas un rezago que se tenia de la contingencia anterior dado que se había cerrado la Secretaria de Hacienda y no se lograron tramitar todos, por lo cual se tramitaron 2.678 avalados por la Subdirección de Contratación, teniendo un sobrecumplimiento de 129%.</t>
  </si>
  <si>
    <t>Para el mes de septiembre del 2020, se radicaron un total de 1151 contratos. Para este mes la Secretaria de Hacienda realizo un cierre, por lo cual solo se  tramitaron 267 avalados por la Subdirección de Contratación, teniendo un cumplimiento del 23%.</t>
  </si>
  <si>
    <t>7565 - Suministro de espacios adecuados, inclusivos y seguros para el desarrollo social integral en Bogotá</t>
  </si>
  <si>
    <t>GIF-7565-002</t>
  </si>
  <si>
    <t>Circular No. 022 28/08/2020</t>
  </si>
  <si>
    <t>Construcción y reforzamiento y/o restitución de equipamientos</t>
  </si>
  <si>
    <t>Determinar el número de obras construidas, reforzadas y/o restituidas en relación con los predios administrados por la Secretaría Distrital de Integración Social, para garantizar la prestación de los servicios sociales</t>
  </si>
  <si>
    <t>Gestión predial, asignación de recursos, desarrollo de estudios y diseños completos, obtención de Licencias de construcción, Gestión precontractual (Contratos adjudicados y legalizados), cumplimiento de protocolos de bioseguridad en respuesta a situaciones de emergencia social y sanitaria, así como el seguimiento adecuado</t>
  </si>
  <si>
    <t>(Número de proyectos construidos, reforzados y/o restituidos / Número de proyectos programados para construir, reforzar y/o restituir en el periodo) *100</t>
  </si>
  <si>
    <t>Plan de acción proyecto estratégico 7565 - Subdirección de Plantas Físicas</t>
  </si>
  <si>
    <t>El indicador se mide con respecto a los proyectos de obra nueva, reforzamiento y/o restitución terminados, de la programación anual de la meta.
La meta programada para la vigencia 2020, será de 8 proyectos de obra nueva y/o reforzamiento o restitución.
Nota: el reporte acumulado corresponde  a la suma de los valores  reportados semestralmente.</t>
  </si>
  <si>
    <t>Informes mensuales o semanales de interventoría o supervisión o acta de terminación</t>
  </si>
  <si>
    <t xml:space="preserve">Durante el mes de Enero, 106 unidades operativas de la SDIS han recibido intervenciones de mantenimiento preventivo o correctivo para garantizar una atención de calidad a la ciudadanía </t>
  </si>
  <si>
    <t xml:space="preserve">Durante el mes de Febrero, 23 unidades operativas de la SDIS han recibido intervenciones de mantenimiento preventivo o correctivo para garantizar una atención de calidad a la ciudadanía </t>
  </si>
  <si>
    <t xml:space="preserve">Durante el mes de Marzo, 79 unidades operativas de la SDIS han recibido intervenciones de mantenimiento preventivo o correctivo para garantizar una atención de calidad a la ciudadanía </t>
  </si>
  <si>
    <t xml:space="preserve"> Las intervenciones en modalidad de mantenimiento, fueron suspendidos a causa de las directrices de aislamiento preventivo obligatorio decretadas por el Gobierno Nacional y Distrital, aspecto que impidió el avance de actividades programadas y afectó directamente el cumplimiento de las metas proyectadas.</t>
  </si>
  <si>
    <t>Las intervenciones en modalidad de mantenimiento fueron suspendidos a causa de las directrices de aislamiento preventivo obligatorio decretadas por el Gobierno Nacional y Distrital, aspecto que impidió el avance de actividades programadas y afectó directamente el cumplimiento de las metas proyectadas.
No obstante lo anterior, se terminó la intervención de 7 unidades operativas de la SDIS, a través del mantenimiento preventivo o correctivo para garantizar una atención de calidad a la ciudadanía.</t>
  </si>
  <si>
    <t xml:space="preserve">63 equipamientos de la SDIS, en el mes de junio de 2020, han recibido intervenciones de mantenimiento preventivo o correctivo para garantizar una atención de calidad a la ciudadanía </t>
  </si>
  <si>
    <t>Las SDIS en el mes de julio, se encuentra adelantando la intervención de equipamientos que al cierre del presente informe no han sido finalizadas para ser reportadas.</t>
  </si>
  <si>
    <t>69 equipamientos de la SDIS, en el periodo de agosto de 2020, han recibido intervenciones de mantenimiento preventivo o correctivo para garantizar una atención de calidad a la ciudadanía, que representa el 44,14% del avance de la meta.</t>
  </si>
  <si>
    <t>37 equipamientos de la SDIS, en el periodo de agosto de 2020, han recibido intervenciones de mantenimiento preventivo o correctivo para garantizar una atención de calidad a la ciudadanía, que representa el 56,5% del avance de la meta.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</si>
  <si>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</si>
  <si>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GIF-7565-003</t>
  </si>
  <si>
    <t>Construcción y Reforzamiento y/o restitución de equipamientos</t>
  </si>
  <si>
    <t>(No. De proyectos construidos, reforzados y/o restituidos/ No. de proyectos programados para construir, reforzar y/o restituir) *100</t>
  </si>
  <si>
    <t>El indicador se mide con respecto a los proyectos de obra nueva, reforzamiento y/o restitución terminados, de la programación anual de la meta.
La magnitud programada para la vigencia 2020, será de 8 proyectos de obra nueva y/o reforzamiento o restitución.</t>
  </si>
  <si>
    <t>no aplica</t>
  </si>
  <si>
    <t>suma</t>
  </si>
  <si>
    <t>JI ALTOS DEL VIRREY
ENERO: Acorde al informe semanal No. 55 remitido por la interventoría, el porcentaje de avance del proyecto es de 35.46%. Las actividades ejecutadas durante el mes fueron las siguientes: Bloque A: Alistado de piso, mampostería nivel -7.00, instalación tubería RCI, bordillos, remates de pañetes en fachadas, pañetes internos, mampostería muros dobles, mampostería en punto fijo, instalaciones eléctricas e hidrosanitarias. Bloque B: Instalación mampostería, instalación tubería RCI, pañetes internos y en fachadas, instalaciones eléctricas e hidrosanitarias, fundida de columnetas y vigas cinta, retiro de casetón bajo placa nivel 0.00, instalación tubería Emt. Bloque C: Armado y encofrado de placa de entrepiso nivel +7.00, excavación, armado y encofrado de muro de contención descolgado nivel 0.00, instalaciones eléctricas e hidrosanitarias. Bloque D: Mampostería nivel -3.50, armado de vigas y columnetas nivel -3.50, instalaciones eléctricas e hidrosanitarias.
JI ACACIAS
ENERO: Acorde al informe semanal No. 56 remitido por la interventoría, el porcentaje de avance del proyecto es de 51.39%. Las actividades ejecutadas durante el mes fueron las siguientes: Levante de muro en mampostería estructural fachada y costado norte del proyecto, levante de muro en mampostería estructural ovalo interno, enchape en fachaleta para fachada  red residual y aguas lluvias costado norte del proyecto en área urbanismo, levante de muros en bloque, conformación de columnetas y viguetas para muros en bloque N° 5 área sensorial nivel 3.80, instalación de estructura metálica para rampa interna , alistado de pisos en cubierta, conformación de alfajía curva en concreto fachada , pañete de muros de cocina en área de lavandería y almacenaje de alimentos, instalación de tubería de gas en cocina, alambrado de puntos de iluminación cocina, instalación de tubería RCI acero negro,  enchape de muros de cocina y baños de docentes, primera mano de estuco plástico en párvulos, instalación de láminas de drywall para cielo raso párvulos, instalación de ventanería en aluminio aula de caminadores, conformación y fundida de alfajía curva en concreto fachada 2 costado occidental , amarre de acero de refuerzo para viga perimetral anden en adoquín costado occidente del proyecto en urbanismo, colocación de Hidrante, excavación manual para caja 276 norma Codensa, conformación de subrasante y extendido de material granular en área de urbanismo.
JI BOLONIA
ENERO: Acorde al informe semanal No. 55 remitido por la interventoría, el porcentaje de avance del proyecto es de 63.32%. Las actividades ejecutadas durante el mes fueron las siguientes: Mampostería en bloque No. 4 en aulas 7 y 8 para conformación de ductos bajantes red de aguas lluvias, mampostería en ladrillo gran formato sector batería sanitarias de aulas del segundo piso del bloque B, corte, figurado de acero y encofrado de columnetas del sistema de confinamiento de muro en mampostería de aulas del segundo piso bloque B, instalación de Viga cinta de piso para rampa interna, fundación dovelas para mampostería de ladrillo gran formato en baterías sanitarias de aulas piso 2 del bloque B, suministro e instalación de cielo raso en Drywall ludoteca, suministro e instalación de cielo raso en superboard en sala cunas, instalación remates de cielo raso en superboard para comedor, suministro e instalación de pañete liso en sector Escalera Norte interna, balcones de ludoteca, pantalla interna de concreto frente a rampa interior, y sector montaplatos adyacente a cocina, suministro e instalación de ventanería en aluminio para fachadas interna y externa en aulas del segundo piso del bloque B y sala de profesores segundo piso bloque A, suministro e instalación de afinado de piso para aulas del segundo piso, circulaciones en aulas de los pisos 1 y 2 del bloque B y baterías sanitarias de aulas en primer piso del bloque B, instalación de piso en porcelanato beta madera sector áreas administrativas del segundo piso bloque A, instalación de piso Ibiza en sector baterías sanitarias administrativas del piso 1 bloque A,  instalación de media caña de piso y de pared para áreas de baterías sanitarias administrativas del piso uno, baterías sanitarias del comedor y cocina bloque A, instalación de enchape cerámico de pared para Cocina del bloque A, instalación de campana en acero inoxidable y accesorios para ductería de extracción para sector cocina, carpintería de madera y mobiliario y puertas para aulas, cárcamos en concreto para sector descansos de escaleras exteriores, instalación de cerramiento tubular externo sector frente al bloque B.
CONTRATO INTERADMINISTRATIVO N°9318/18 - FINDETER
ENERO: Acorde con el informe semanal No. 57, con corte al 31/01/2020, el avance de ejecución del Contrato Interadministrativo es de 60.78%.
OBRAS NUEVAS
JI CAMPO VERDE
ENERO: Acorde con el informe semanal No. 57, el porcentaje de avance ejecutado es de 62.78%. Las actividades ejecutadas durante el mes fueron las siguientes: Armado, encofrado y fundida de cubierta No. 4, desencofrado de cubierta No. 5, desencofrado de la placa del parqueadero,  instalación de mampostería de fachada, mampostería de muros internos, pañetes, dinteles y columnetas, alistado de pisos y enchapes, instalaciones hidrosanitarias y red contra incendio, instalaciones eléctricas. Mediante comités técnico y fiduciario del Contrato Interadministrativo, por recomendación de Findeter se aprobó prórroga al contrato de obra por el término de 100 días calendario, es decir hasta el 06 de mayo de 2020, y adición al mismo por valor de $1.166.895.107.
JI SANTA TERESITA
ENERO: Acorde con el informe semanal No. 57, el porcentaje de avance ejecutado es de 36.33%. Las actividades ejecutadas durante el mes fueron las siguientes: Desencofrado de muro, instalación de tubería sanitaria,  amarre de acero para la placa de entrepiso, fundida de columnas, armado, encofrado y fundida de muro, armado, encofrado y fundida de zapata, armado, encofrado y fundida de vigas de cimentación, vigas.
JI BERTHA RODRIGUEZ RUSSI
ENERO: Acorde con el informe semanal No. 57, el porcentaje de avance ejecutado es de 31.06%. Las actividades ejecutadas durante el mes fueron las siguientes: Mampostería, pañete de pisos superiores, vaciado de placa de contrapiso y estructura de Bloque B, instalaciones eléctricas e hidrosanitarias, armado, encofrado y fundida de tramos de muro de cerramiento.</t>
  </si>
  <si>
    <t>JI ALTOS DEL VIRREY
FEBRERO: El 10 de febrero de 2020 se suscribe modificación No. 3 al contrato de obra, por medio de la cual se prórroga el plazo del mismo por un término de 45 días calendario, es decir hasta el 26 de marzo de 2020. Acorde al informe semanal No. 59 remitido por la interventoría, el porcentaje de avance del proyecto es de 39.88%. Las actividades ejecutadas durante el mes fueron las siguientes: Bloque A: Alistado de piso, estucos, instalación tubería RCI, bordillos, instalación de piso en gres nivel +3.50, enchape de muros, instalación barandas, instalación de ascensor, pañetes en fachada, excavación para muro de cerramiento, fundida de micropilotes cerramiento, instalaciones eléctricas e hidrosanitarias. Bloque B: Enchape piso en gres, instalación de tubería RCI, instalación de tubería Emt, alistado de pisos, estucos, instalaciones eléctricas e hidrosanitarias, emboquillado y estucos de muros , instalación mampostería. Bloque C: fundida de placas de entrepiso, retiro de casetón bajo placas, relleno y compactación de material B600 , excavación mecánica para tanque, instalación mampostería, armado, encofrado y fundida de columnetas y viguetas de confinamiento, excavación manual para cárcamos subestación. Bloque D: Instalaciones eléctricas e hidrosanitarias, pañetes internos y de fachada, estucos, afinado de vanos de ventanas, instalación de tubería RCI, pruebas de presión hidráulica.
JI ACACIAS
FEBRERO: El 07 de febrero de 2020 se suscribe modificación No. 3 al contrato de obra, por medio de la cual se prórroga el plazo del mismo por un término de 51 días calendario, es decir hasta el 31 de marzo de 2020. Acorde al informe semanal No. 60 remitido por la interventoría, el porcentaje de avance del proyecto es de 65.31%. Las actividades ejecutadas durante el mes fueron las siguientes: Pañete sobre placa de cubierta escalera de emergencia, instalación de piso en porcelanato en área de cocina , pañete en muros de bloque No. 5 en corredores costado oriental, levante de muro en bloque No. 5 en área de lavamanos para niños en comedor, pañete bajo placa escalera de emergencia, fundida de columnetas en área de portería, instalación de tubería EMT en aula múltiple, aplicación de estuco plástico en cielo raso de área administrativa, cableado de salidas a tableros eléctricos, instalación de láminas de cielo raso en corredores y circulación, instalación de estructura metálica para rampa de circulación interna, instalación de adoquín en área de plazoleta costado occidental urbanismo, instalación de tubos galvanizados para cerramiento perimetral en costado norte, urbanismo, excavación manual para instalación de tubería de agua residual de 6" costado norte urbanismo, instalación de tubería eléctrica exteriores a la caja 276 norma Codensa, se inicia el lavado de fachadas costado sur nivel +7.60, se realiza el encofrado para fundida de alfajía en cubierta costado occidental nivel +7.60,  emboquillada de pisos en porcelanato en área administrativa, cableado sobre bandejas en área de sótano, fundida de cintas de confinamiento para adoquín en plazoleta, excavación manual para instalación de tubería de aguas residuales de 6” en costado norte, fundida de media caña costado norte Y fundida de guarda escobas en media caña en área de cocina, encorozado de muros en cocina.
JI BOLONIA
FEBRERO: El 27 de febrero de 2020 se suscribe modificación No. 3 al contrato de obra, por medio de la cual se prórroga el plazo del mismo por un término de 28 días calendario, es decir hasta el 27 de marzo de 2020. Acorde al informe semanal No. 59 remitido por la interventoría, el porcentaje de avance del proyecto es de 77.10%. Las actividades ejecutadas durante el mes fueron las siguientes: Instalación de tubería RCI, instalación muebles, instalación tubería EMT y cableado eléctrico, preparación de superficies para instalación de piso vinílico en caucho, enchape cerámico de piso y pared, estuco, instalación y ajuste de barandas, laminado en cielo raso superboard, cableado eléctrico, instalación estructura cielo raso, emboquillado de superficies de enchape cerámico de piso y pared, instalación de marcos para puertas de madera, instalación de muebles en madera, pintura de estructura metálica, instalación de piso vinílico en caucho, cableado eléctrico luminarias, armado acero de refuerzo y fundición de placa-rampa de acceso vehicular al sótano en concreto,  adecuación subbase granular e instalación de adoquín andén exterior, replanteo e instalación de tableta de piso en ladrillo gran formato sector escaleras externas, fundición de cárcamos perimetrales en concreto internos a muros de contención, suministro e instalación de cerramiento tubular externo sector frente al bloque C (patio posterior), pañete de filos y dilataciones en muros de contención, instalación sistema extractor de cocina, instalación parcial sistema de apantallamiento.
CONTRATO INTERADMINISTRATIVO N°9318/18 - FINDETER
FEBRERO: Acorde con el informe semanal No. 61, con corte al 29/02/2020, el avance de ejecución del Contrato Interadministrativo es de 65.98%.
OBRAS NUEVAS
JI CAMPO VERDE
FEBRERO: Acorde con el informe semanal No. 61, el porcentaje de avance ejecutado es de 77.35%. Las actividades ejecutadas durante el mes fueron las siguientes: Afinado de pisos para baños en salacuna, cuarto de secos, recibos cocina, aulas 3 y 4, y baños 2 piso - bloque 3, pañete de culata sur salón múltiple, remate pañetes en aulas y hall, pañete de depósito, pañete en muro de concreto costado sur comedor, sillar de la ventana del aula 8, sillar en el aula 10, sillar de ventana aula 12 y 10, sillar en ventana de administración bloque 2, estuco en 2 piso del bloque 3, mampostería a la vista culata alta aula 6, mampostería culata sur salón múltiple, instalación de filtro francés perimetral al tanque de agua potable, enchape de baños en salacuna, depósito de secos y recibos en cocina, muros de fachada del aula 12, fachada sur alta en aula 5 y 6, fachada Norte- Sur del salón múltiple, fachada principal de aulas 7 y 8,  fachada sur en aulas 5 y 7, fachada Norte en aula 6, instalación de pisos en baños del 2 piso bloque 3, instalación de rociadores bloque 2 - 1 piso, filtro de tanque de agua potable, impermeabilización de tanque de Red Contra Incendio, impermeabilización del tanque de aguas lluvias, fundida de dintel descolgado jardinera bloque 1 - piso 1, instalaciones eléctricas adicionales en el foso del ascensor, Rack del 2 piso y estación manual escalera 2 - bloque 2, inspección de cajas de iluminación placa inclinada N° 4.
JI SANTA TERESITA
FEBRERO: Acorde con el informe semanal No. 61, el porcentaje de avance ejecutado es de 44.13%. Las actividades ejecutadas durante el mes fueron las siguientes: Descimbrado de placa de entrepiso, fundida base del tanque de agua y red incendio  y amarre de acero de los muros, fundida de pantallas del punto fijo, fundida de columnas; columnas de rampa primer tramo, amarre de aceros de lucernarios, colocación de bloque interior y fundida de columnetas, instalación de mampostería interior en la placa, prolongación de tubería sanitaria y bajantes de aguas lluvias y residuales en los muros de mampostería , instalación tubería de agua residuales y lluvias sobre el costado norte, construcción de cajas de inspección, armado de la placa, fundida de muro. Mediante comités técnico y fiduciario del Contrato Interadministrativo, por recomendación de Findeter, se aprobó prórroga al contrato de obra por el término de 45 días calendario, es decir hasta el 06 de abril de 2020.
JI BERTHA RODRIGUEZ RUSSI
FEBRERO: Acorde con el informe semanal No. 61, el porcentaje de avance ejecutado es de 36.99%. Las actividades ejecutadas durante el mes fueron las siguientes: Estructura metálica en cubierta Edificio C, incluye perfiles, pernos y platinas, pañetes impermeabilizados integralmente, alistado de pisos mortero, mampostería edificio B, mampostería en bloque No. 5 edificio B cubierta, mampostería escaleras edificio C piso, ventanería, bandeja comunicaciones tipo malla. Mediante comités técnico y fiduciario del Contrato Interadministrativo, por recomendación de Findeter se aprobó prórroga al contrato de obra por el término de 3 meses, es decir hasta el 03 de mayo de 2020.</t>
  </si>
  <si>
    <t>JI ALTOS DEL VIRREY
MARZO: Acorde al informe semanal No. 62 remitido por la interventoría, con corte al 21 de marzo de 2020, el porcentaje de avance del proyecto es de 46.52%. Las actividades generales ejecutadas durante el periodo fueron las siguientes: Instalación de RCI, mampostería, pañetes, estucos, enchapes, instalación estructura para cielo raso, construcción cerramiento perimetral, entre otras. El 24 de marzo de 2020 se suscriben modificatorios a los contratos de obra e interventoría, por medio de los cuales se suspende la ejecución de los mismos por el término de 30 días calendario, contados desde el 24 de marzo y hasta el 22 de abril de 2020. La anterior suspensión justificada en las directrices de aislamiento preventivo obligatorio decretadas por el Gobierno Nacional y Distrital.
JI ACACIAS
MARZO: Acorde al informe semanal No. 62 remitido por la interventoría, con corte al 15 de marzo de 2020, el porcentaje de avance del proyecto es de 72.83%. Las actividades generales ejecutadas durante el periodo fueron las siguientes: Instalación de estructura para cielo raso, instalación cielo raso, enchape de pisos, estucos, urbanismo, instalación de estructura metálica para rampa interna, instalación campana extractora, pruebas para tubería de RCI, instalaciones eléctricas e hidrosanitarias, instalación de puertas y vidrios, entre otras. El 20 de marzo de 2020 se suscriben modificatorios a los contratos de obra e interventoría, por medio de los cuales se suspende la ejecución de los mismos por el término de 30 días calendario, contados desde el 20 de marzo y hasta el 18 de abril de 2020. La anterior suspensión justificada en las directrices de aislamiento preventivo obligatorio decretadas por el Gobierno Nacional y Distrital.
JI BOLONIA
MARZO: Acorde al informe semanal No. 61 remitido por la interventoría, con corte al 13 de marzo de 2020, el porcentaje de avance del proyecto es de 81.37%. Las actividades generales ejecutadas durante el periodo fueron las siguientes: Instalación de piso vinílico, instalación de muebles, instalación de estructura para cielo raso, instalación cielo raso, estucos, instalación de barandas, instalaciones eléctricas e hidrosanitarias, instalación de reguladores de gas, instalación de puertas en madera, urbanismos, entre otras. El 17 de marzo de 2020, mediante Resolución No. 0624, la oficina Asesora Jurídica de la Entidad da por terminado el proceso administrativo sancionatorio en contra del contratista de obra. El 20 de marzo de 2020 se suscriben modificatorios a los contratos de obra e interventoría, por medio de los cuales se suspende la ejecución de los mismos por el término de 30 días calendario, contados desde el 20 de marzo y hasta el 18 de abril de 2020. La anterior suspensión justificada en las directrices de aislamiento preventivo obligatorio decretadas por el Gobierno Nacional y Distrital.
CONTRATO INTERADMINISTRATIVO N°9318/18 - FINDETER
MARZO: Acorde con el informe semanal No. 64, con corte al 21 de marzo de 2020, el avance de ejecución del Contrato Interadministrativo es de 67.08%. El 27 de marzo de 2020, se suscribe modificación No. 4 al Contrato Interadministrativo, por medio de la cual se suspende su ejecución por el término de 30 días calendario, contados desde el 27 de marzo y hasta el 25 de abril de 2020. La anterior suspensión justificada en las directrices de aislamiento preventivo obligatorio decretadas por el Gobierno Nacional y Distrital.
JI CAMPO VERDE
MARZO: Acorde con el informe semanal No. 64, con corte al 21 de marzo de 2020, el porcentaje de avance ejecutado es de 79.98%. Las actividades ejecutadas durante el mes fueron las siguientes: extendido de relleno B200 y compactación, instalación cielo raso, enchapes, mampostería de fachada y divisoria, pañetes, afinado de piso, instalación tubería RCI, instalaciones eléctricas e hidrosanitarias, entre otras. El 25 de marzo de 2020 Findeter  suscribe modificatorios a los contratos de obra e interventoría, por medio de los cuales se suspende la ejecución de los mismos por el término de 19 días calendario, contados desde el 25 de marzo y hasta el 12 de abril de 2020. La anterior suspensión justificada en las directrices de aislamiento preventivo obligatorio decretadas por el Gobierno Nacional y Distrital.
JI SANTA TERESITA
MARZO: Acorde con el informe semanal No. 64, con corte al 21 de marzo de 2020, el porcentaje de avance ejecutado es de 49.96%. Las actividades ejecutadas durante el mes fueron las siguientes: Fundida de muro tanque de agua y RCI, fundida de columnas, fundida tramos de rampa, fundida placa de entrepiso, mampostería, fundida segundo piso lucernario, instalación tubería RCI, excavaciones mecánicas para zarpa de muros, instalaciones eléctricas e hidrosanitarias, entre otros. El 25 de marzo de 2020 Findeter  suscribe modificatorios a los contratos de obra e interventoría, por medio de los cuales se suspende la ejecución de los mismos por el término de 19 días calendario, contados desde el 25 de marzo y hasta el 12 de abril de 2020. La anterior suspensión justificada en las directrices de aislamiento preventivo obligatorio decretadas por el Gobierno Nacional y Distrital.
JI BERTHA RODRIGUEZ RUSSI
MARZO: Acorde con el informe semanal No. 64, con corte al 21 de marzo de 2020, el porcentaje de avance ejecutado es de 39.67%. Las actividades ejecutadas durante el mes fueron las siguientes: Localización y replanteo edificio B, excavaciones, mampostería, pañetes, fundida de tramos de escalera, afinado de cubierta edificio C, fundida de columnetas y viguetas de confinamiento, instalación de carpintería metálica, instalaciones eléctricas e hidrosanitarias, entre otras. El 25 de marzo de 2020 Findeter  suscribe modificatorios a los contratos de obra e interventoría, por medio de los cuales se suspende la ejecución de los mismos por el término de 19 días calendario, contados desde el 25 de marzo y hasta el 12 de abril de 2020. La anterior suspensión justificada en las directrices de aislamiento preventivo obligatorio decretadas por el Gobierno Nacional y Distrital.</t>
  </si>
  <si>
    <t xml:space="preserve">JI ALTOS DEL VIRREY
ABRIL: Contratos suspendidos desde el 24 de marzo de 2020. El 23 de abril de 2020, se firmaron las modificaciones No. 5 y No. 4 del contrato de obra e interventoría respectivamente, en atención a la solicitud realizada por la interventoría de mantener suspendidos los contratos del proyecto a causa de la ampliación del aislamiento obligatorio decretado por el Gobierno Nacional y la Alcaldía de Bogotá. Por lo anterior ya que los contratos se encuentran suspendidos, el porcentaje de ejecución no presenta avance.
JI ACACIAS
ABRIL: Contratos de obra e interventoría suspendidos desde el 20 de marzo de 2020. El día 17 de abril de 2020 se suscribieron modificatorios a los contratos de obra e interventoría, por medio de los cuales se suspende su ejecución por el término de 15 días calendario, contados desde el 19 de abril y hasta el 03 de mayo de 2020. Las anteriores suspensiones están justificadas en las directrices de aislamiento preventivo obligatorio decretadas por el Gobierno Nacional y Distrital.
JI BOLONIA
ABRIL: Contratos de obra e interventoría suspendidos desde el 20 de marzo de 2020. El día 17 de abril de 2020 se suscribieron modificatorios a los contratos de obra e interventoría, por medio de los cuales se suspende su ejecución por el término de 8 días calendario, contados desde el 19 hasta el 26 de abril de 2020, o hasta que dure la medida de asilamiento preventivo obligatorio decretada por el Gobierno Nacional y Distrital. Posteriormente, el día 29 de abril de 2020 se suscribieron modificatorios a los contratos de obra e interventoría, por medio de los cuales se suspende su ejecución por el término de 15 días calendario, contados desde el 29 de abril y hasta el 13 de mayo de 2020. Las anteriores suspensiones están justificadas en las directrices de aislamiento preventivo obligatorio decretadas por el Gobierno Nacional y Distrital.
CONTRATO INTERADMINISTRATIVO N°9318/18 - FINDETER
ABRIL: Contrato Interadministrativo suspendido hasta el 21 de abril de 2020 a causa de la ampliación del aislamiento obligatorio decretado por el Gobierno Nacional y la Alcaldía de Bogotá. El 22 de abril de 2020 se suscribió modificatorio No. 5, por medio del cual se reinició el contrato, se adicionó por valor de $3.063.722.065, y se prorrogó hasta el 10 de septiembre de 2020. Acorde con el informe semanal No. 66, con corte al 02 de mayo de 2020, el avance de ejecución del Contrato Interadministrativo es de 67.08%.
JI CAMPO VERDE
ABRIL: Acorde con el informe semanal No. 66 del periodo comprendido entre el 22 de abril al 02 de mayo de 2020, los contratos de obra e interventoría continuaron suspendidos desde el 25 de marzo de 2020, a causa de las directrices del Gobierno Nacional y Distrital. El Gobierno Nacional expidió el Decreto 531, mediante el cual se imparten instrucciones para el cumplimiento del Aislamiento Preventivo Obligatorio de 14 días en todo el territorio colombiano, en el marco de la emergencia sanitaria por causa de la pandemia del coronavirus covid-19, en este decreto el Artículo 3 permitió el derecho de circulación de las personas para la ejecución de obras públicas. El 29 de abril de 2020, la Alcaldía de Bogotá, emitió la Guía General para la Reactivación de obras públicas en el D.C. donde se establecieron los procesos de registro y aprobación de solicitudes para la reactivación de obras públicas (Protocolos de Bioseguridad y Plan de Movilidad Segura).
JI SANTA TERESITA
ABRIL: Acorde con el informe semanal No. 66 del periodo comprendido entre el 22 de abril al 02 de mayo de 2020, los contratos de obra e interventoría continuaron suspendidos desde el 25 de marzo de 2020, a causa de las directrices del Gobierno Nacional y Distrital. El Gobierno Nacional expidió el Decreto 531, mediante el cual se imparten instrucciones para el cumplimiento del Aislamiento Preventivo Obligatorio de 14 días en todo el territorio colombiano, en el marco de la emergencia sanitaria por causa de la pandemia del coronavirus covid-19, en este decreto el Artículo 3 permitió el derecho de circulación de las personas para la ejecución de obras públicas. El 29 de abril de 2020, la Alcaldía de Bogotá, emitió la Guía General para la Reactivación de obras públicas en el D.C. donde se establecieron los procesos de registro y aprobación de solicitudes para la reactivación de obras públicas (Protocolos de Bioseguridad y Plan de Movilidad Segura). A través del modificatorio No. 5 del contrato interadministrativo se asignaron $1.861.368.414 direccionados de la siguiente forma: Obra $1.755.089.137, e Interventoría $106.279.277. Adicionalmente se prorrogaron los contratos de obra e interventoría hasta el 04 de septiembre y 04 de octubre respectivamente.
JI BERTHA RODRIGUEZ RUSSI
ABRIL: Acorde con el informe semanal No. 66 del periodo comprendido entre el 22 de abril al 02 de mayo de 2020, los contratos de obra e interventoría continuaron suspendidos desde el 25 de marzo de 2020, a causa de las directrices del Gobierno Nacional y Distrital. El Gobierno Nacional expidió el Decreto 531, mediante el cual se imparten instrucciones para el cumplimiento del Aislamiento Preventivo Obligatorio de 14 días en todo el territorio colombiano, en el marco de la emergencia sanitaria por causa de la pandemia del coronavirus covid-19, en este decreto el Artículo 3 permitió el derecho de circulación de las personas para la ejecución de obras públicas. El 29 de abril de 2020, la Alcaldía de Bogotá, emitió la Guía General para la Reactivación de obras públicas en el D.C. donde se establecieron los procesos de registro y aprobación de solicitudes para la reactivación de obras públicas (Protocolos de Bioseguridad y Plan de Movilidad Segura). 
Los proyectos objeto de medición con el presente indicador, desarrollados a través de Contratos de obra e interventoría fueron suspendidos a causa de las directrices de aislamiento preventivo obligatorio decretadas por el Gobierno Nacional y Distrital, aspecto que impidió el avance de actividades programadas y afectó directamente el cumplimiento de las metas proyectadas.
</t>
  </si>
  <si>
    <t>JI ALTOS DEL VIRREY
MAYO: El 4 de mayo de 2020 se firmaron las modificaciones No. 6 y No. 5 del contrato de obra e interventoría respectivamente, en atención a la solicitud realizada por la interventoría de mantener suspendidos los contratos del proyecto a causa de la ampliación del aislamiento obligatorio decretado por el Gobierno Nacional y la Alcaldía de Bogotá. Por otra parte, en cumplimiento de la resolución 001 del 11 de abril de 2020 expedida por el Ministerio de Vivienda Ciudad y Territorio, el Ministerio de Salud y Protección Social y el Ministerio del trabajo, así como el Decreto No. 121 DEL 26 abril de 2020 expedido por la Alcaldía de Bogotá, el contratista radicó en la página de la Alcaldía el protocolo de bioseguridad aprobado por la interventoría para ser avalado y de esta manera poder reactivar la obra. El 29 de mayo de 2020 luego de contar con la aprobación por parte de la Secretaría de movilidad del plan de movilidad incluido en el protocolo de bioseguridad radicado en la Alcaldía y de realizar la implementación del protocolo directamente en la obra, se firman las modificaciones No. 7 y No. 6 del contrato de obra e interventoría respectivamente, con las cuales se da reinicio a los contratos.
JI ACACIAS
MAYO: El día 04 de mayo de 2020 se suscribieron modificatorios a los contratos de obra e interventoría, por medio de los cuales se amplía la suspensión de estos por el término de 16 días calendario, contados desde el 04 de mayo y hasta el 19 de mayo de 2020 inclusive, o hasta que se obtenga el certificado sobre el recibo y la totalidad de la información referente al Plan de Movilidad Segura y a los protocolos de bioseguridad establecidos por el Gobierno Nacional para su implementación. Al corte del presente informe, los contratos de obra e interventoría continúan suspendidos.
JI BOLONIA
MAYO: Los contratos de obra e interventoría continuaron suspendidos hasta el 28 de mayo de 2020, a causa de las directrices de aislamiento preventivo obligatorio decretadas por el Gobierno Nacional y Distrital. El 29 de mayo de 2020, se suscribieron los reinicios de los contratos de obra e interventoría, y se prorrogaron por el término de 26 días calendario, prórroga justificada en la implementación de los protocolos en cuanto a horarios, distanciamiento, turnos y movilidad, aspectos que afectan el rendimiento de la obra y por ende su programación. La nueva fecha de terminación corresponde al 29 de junio. El avance reportado por la interventoría en el informe semanal No. 62 es de 83.35%.
CONTRATO INTERADMINISTRATIVO N°9318/18 - FINDETER
MAYO: Acorde con el informe semanal No. 70, con corte al 30 de mayo de 2020, el avance de ejecución del Contrato Interadministrativo es de 65.48%. Es de aclarar que el porcentaje de avance disminuyó con relación al reporte del mes anterior debido a la adición de recursos tramitada en el mes de abril de 2020.
JI CAMPO VERDE
MAYO: En atención a la Guía General para la Reactivación de obras públicas, el contratista de obra el 04 de mayo de 2020, radicó en el Portal de reactivación de la Alcaldía, el protocolo de Bioseguridad; el 12 de mayo de 2020 radicó el Plan de Movilidad Segura - PMS en la Secretaria Distrital de Movilidad. Acorde con el informe semanal No. 70 con corte al 30 de mayo de 2020, los contratos de obra e interventoría continúan suspendidos. FINDETER estima reiniciar el 02 de junio de 2020, cabe señalar que el contrato de obra cuenta con 43 días vigentes.
JI SANTA TERESITA
MAYO: Los contratos de obra e interventoría continuaron suspendidos hasta el 10 de mayo de 2020, acorde a lo reportado por Findeter. En atención a la Guía General para la Reactivación de obras públicas, el 05 de mayo de 2020, la ARL aprobó el Protocolo de Bioseguridad. Posteriormente, el 17 de mayo de 2020 fue aprobado el Plan de Movilidad Segura. Acorde con el informe semanal No. 70 con corte al 30 de mayo de 2020, se presenta un avance de 53.33%. Las actividades ejecutadas durante el mes fueron las siguientes: Instalación tubería eléctrica placa, instalación de tubería hidrosanitaria, instalación tubería de red de incendio, mampostería de muros en ladrillo y pañete de muros.
JI BERTHA RODRIGUEZ RUSSI
MAYO: En atención a la Guía General para la Reactivación de obras públicas, el contratista de obra el 05 de mayo de 2020, radicó en el Portal de reactivación de la Alcaldía, el protocolo de Bioseguridad; el 14 de mayo de 2020 fue aprobado el Plan de Movilidad Segura. Acorde con el informe semanal No. 70 con corte al 30 de mayo de 2020, los contratos de obra e interventoría continúan suspendidos.
Los proyectos objeto de medición con el presente indicador, desarrollados a través de Contratos de obra e interventoría, fueron suspendidos a causa de las directrices de aislamiento preventivo obligatorio decretadas por el Gobierno Nacional y Distrital, aspecto que impidió el avance de actividades programadas y afectó directamente el cumplimiento de las metas proyectadas.</t>
  </si>
  <si>
    <t xml:space="preserve">OBRAS NUEVAS
CD GRANADA SUR
JUNIO Contratos suspendidos desde el 24 de marzo de 2020. El 23 de abril se suscribió modificación No. 3 de obra y No. 2 de Interventoría por medio de las cuales se suspendió su ejecución por 6 días calendario. Posteriormente el 29 de abril de 2020 se suscribió modificación No. 4 de obra y No. 3 de Interventoría por medio de las cuales se suspendió su ejecución por 13 días calendario, contados desde el 29 de abril hasta el 11 de mayo de 2020. Las anteriores suspensiones están justificadas en las directrices de aislamiento preventivo obligatorio decretadas, por el Gobierno Nacional y Distrital, se reinició el 21 de Mayo de 2020, se adelantó en la cimentación pilotaje y excavaciones mecánicas, se presenta según el informe semanal No 21 del 29 de Julio al 5 de Julio de 2020 un programado de 32.60 y un ejecutado del 31.52%. 
JI ALTOS DEL VIRREY
JUNIO: Contratos suspendidos desde el 24 de marzo de 2020. El 23 de abril de 2020, se firmaron las modificaciones No. 5 y No. 4 del contrato de obra e interventoría respectivamente, en atención a la solicitud realizada por la interventoría de mantener suspendidos los contratos del proyecto a causa de la ampliación del aislamiento obligatorio decretado por el Gobierno Nacional y la Alcaldía de Bogotá. Se reactivan los contratos el 29 de mayo de 2020, las actividades mas relevantes que se encuentran en ejecución son: instalación de pisos en gres, pañete en fachada, pañetes internos de todos los bloques instalación de enchape cerámico, mampostería y fundido entrepiso del módulo c, según el informe semanal de la Interventoría No 68 se presenta programado del 81.90% y un ejecutado del 53.28%
JI ACACIAS
JUNIO: Contratos de obra e interventoría suspendidos desde el 20 de marzo de 2020. El día 17 de abril de 2020 se suscribieron modificatorios a los contratos de obra e interventoría, por medio de los cuales se suspende su ejecución por el término de 15 días calendario, contados desde el 19 de abril y hasta el 03 de mayo de 2020. Las anteriores suspensiones están justificadas en las directrices de aislamiento preventivo obligatorio decretadas por el Gobierno Nacional y Distrital, El día 04 de mayo de 2020 se suscribieron modificatorios a los contratos de obra e interventoría, por medio de los cuales se amplía la suspensión de estos por el término de 16 días calendario, contados desde el 04 de mayo y hasta el 19 de mayo de 2020 inclusive, o hasta que se obtenga el certificado sobre el recibo y la totalidad de la información referente al Plan de Movilidad Segura y a los protocolos de bioseguridad establecidos por el Gobierno Nacional para su implementación, a la fecha se mantiene los avances físicos y financieros PORCENTAJE DE EJECUCIÓN AJUSTADO A MODIFICATORIO No.4 FÍSICA 76.38% y PRESUPUESTAL 64,19%, lo anterior lo soporta el informe de supervisión del mes de marzo de 2020.
JI BOLONIA
JUNIO DE 2020: Se firma acta de terminación del contrato de Obra No. 9263 de 2018 el 29 de Julio de 2020. 
CONTRATO INTERADMINISTRATIVO N°9318/18 - FINDETER
JUNIO DE 2020: Actualmente el Contrato  cuenta con una fecha de terminación de 10 de septiembre de 2020 y con un avance de ejecución del Contrato Interadministrativo es de 67,48%. Se da reinicio a las obras correspondientes al proyecto Jardín Campo Verde.
JI CAMPO VERDE
JUNIO: Acorde con el informe del periodo comprendido entre el 31 de mayo al 27 de junio de 2020, los contratos de obra e interventoría se reiniciaron el 02 de junio de 2020, el proyecto al reiniciarse presenta un porcentaje de avance de obra del 80,32%; Desde el reinicio del proyecto se ha realizado la implementación en obra de los protocolos de bioseguridad para garantizar la protección de los trabajadores del proyecto. El ingreso de los trabajadores se hace de manera ordenada, respetando las distancias y aplicándoles el protocolo de ingreso a cada trabajador, esto hace que desde las 10:00 am que ingresa el primer trabajador, se esté tomando hasta las 11:00 am para el ingreso del último; En la salida de los trabajadores también se aplica un protocolo, lo que hace que las personas estén saliendo desde las 06:00 pm. Debido a la implementación estos protocolos, sumados a la reducción de horarios de trabajo, el transporte de materiales para obra, y que las ferreterías empezaron a trabajar después de mediodía, ha generado que los rendimientos en obra se hayan visto reducidos llegando a un avance de obra ejecutado del 84,12%.
JI SANTA TERESITA
JUNIO: Con respecto al mes de junio de 2020, el porcentaje programado es 60.71% y ejecutado 51.46%, se evidencia un atraso del 9,25% debido a la implementación del cumplimiento del protocolo de bioseguridad, lo cual no ha dado los rendimientos esperados. Se está trabajando de 7am a 5pm. Actualmente los contratos de obra e interventoría cuentan con una fecha de terminación de hasta el 04 de septiembre y 04 de octubre respectivamente.
JI BERTHA RODRIGUEZ RUSSI
JUNIO: A la fecha no ha reiniciado la obra, además de las implementaciones de los protocolos de Bioseguridad, se están resolviendo temas técnicos y financieros del contrato de obra. • Días de Suspensión = 91 días a partir del 25/03/2020 • Reinicio estimado: 7 de julio de 2020 • Fecha de terminación estimada incluida suspensión: 17 de agosto de 2020 • Plazo por Ejecutar = 41 días del 07/07/2020 al 17/08/2020.
OBRAS DE REFORZAMIENTO
MÓDULO DE PISCINA CDC LOURDES
JUNIO DE 2020: La obra terminó el 11 de junio de 2020 con un porcentaje de ejecución del 99.85%.   </t>
  </si>
  <si>
    <t xml:space="preserve">OBRAS NUEVAS
CD GRANADA SUR
JULIO: Los contratos de obra e interventoría continuaron suspendidos hasta el 20 de mayo de 2020, justificados en las directrices de aislamiento preventivo obligatorio decretadas por el Gobierno Nacional y Distrital. El 21 de mayo se suscribieron actas de reinicio de obra e interventoría. Acorde al informe semanal No. 25 remitido por la interventoría del 27 de Mayo al 2 de Agosto de 2020 un  programado del 42% y ejecutado del 37.10%. Las actividades generales que continúan en ejecución durante el periodo fueron las siguientes: Hincado de pilotes, armado hierro de vigas, excavación para dados y armado de la placa de entrepiso del costado sur.
JI ALTOS DEL VIRREY
JULIO:  El 4 de mayo de 2020 se firmaron las modificaciones No. 6 y No. 5 del contrato de obra e interventoría respectivamente, en atención a la solicitud realizada por la interventoría de mantener suspendidos los contratos del proyecto a causa de la ampliación del aislamiento obligatorio decretado por el Gobierno Nacional y la Alcaldía de Bogotá. Por otra parte, en cumplimiento de la resolución 001 del 11 de abril de 2020 expedida por el Ministerio de Vivienda Ciudad y Territorio, el Ministerio de Salud y Protección Social y el Ministerio del trabajo, así como el Decreto No. 121 DEL 26 abril de 2020 expedido por la Alcaldía de Bogotá, el contratista radicó en la página de la Alcaldía el protocolo de bioseguridad aprobado por la interventoría para ser avalado y de esta manera poder reactivar la obra. El 29 de mayo de 2020 luego de contar con la aprobación por parte de la Secretaría de movilidad del plan de movilidad incluido en el protocolo de bioseguridad radicado en la Alcaldía y de realizar la implementación del protocolo directamente en la obra, se firman las modificaciones No. 7 y No. 6 del contrato de obra e interventoría respectivamente, con las cuales se da reinicio a los contratos las actividades mas relevantes que continúan  en ejecución son: instalación de pisos en gres, pañete en fachada, pañetes internos de todos los bloques instalación de enchape cerámico, mampostería y fundido entrepiso del módulo c, según el informe semanal de la Interventoría No 72  se presenta programado del 59.60% y un ejecutado del 61.50%, lo que evidencia que el contratista de obra se niveló con respecto al ajuste a la programación presentada, en ocasión a la adición en tiempo que le fue dada.
JI ACACIAS
JULIO: Se firma el modificatorio No 7 donde se amplía suspender el plazo de ejecución del contrato por 60 días calendario, contados a partir del 12 de Junio al 11 de Agosto de 2020, es de precisar que mediante modificatorio No 5 firmado el 4 de mayo de 2020 y modificatorio No 6 del 12 de junio de 2020 se justifica que: De presentarse en el transcurso de la suspensión alguna otra condición, medida o requisito por parte del Gobierno Nacional o Distrital para la ejecución del proyecto, en ocasión a la mitigación y control de la pandemia, que impacte directamente el reinicio, este quedará sujeto a que estas nuevas condiciones, medidas o requisitos se encuentren superadas. Nota. A la fecha de la modificación No. 6 de 12 de junio de 2020, aún no se había levantado la suspensión, por no encontrarse superados los requisitos, según lo consignado en el parágrafo. Es decir, fueron en total 23 días más de suspensión contados del 20 de mayo al 11 de junio de 2020, para un total de 39 días de suspensión.
La suspensión de los contratos de obra y de Interventoría no han finalizado en virtud a que se está a la espera de la aprobación del comité de contratación de la adición de la Interventoría. 
JI BOLONIA
JULIO DE 2020: Se está a la espera de obtener los servicios públicos acueducto y energía para recibir a entera satisfacción y liquidar el contrato de obra. 
CONTRATO INTERADMINISTRATIVO N°9318/18 - FINDETER
JULIO DE 2020: El avance de ejecución del Contrato Interadministrativo es de 68,08%. Es de aclarar que el acorde a los comités de seguimiento del contrato interadministrativos del asunto, donde se ha expuesto la necesidad de prorrogar el mencionado contrato, debido a que el mismo tiene fecha de terminación actual el 10 de septiembre de 2020, se presentó a la SDIS la información detallada, que justifica tal solicitud de prorroga y adición de recursos. Conforme a lo anterior, solicitamos la modificación del Contrato Interadministrativo 9318-2018, en el sentido de adicionar los recursos necesarios para atender la mayor permanencia de interventoría de Santa Teresita de la siguiente manera: Mayor permanencia interventoría asumida por el contratista de obra: $ 31.698.593,92; Mayor permanencia interventoría asumida por la SDIS: $ 17.830.459,08
JI CAMPO VERDE
JULIO: En el periodo comprendido entre el 28 de junio al 01 de agosto de 2020, Para el cierre de este periodo se presenta un porcentaje de avance de obra programado del 92,87% contra un porcentaje ejecutado del 87,01%. Debido a las condiciones impuestas para ejecutar la obra mientras no se ha superado la pandemia mundial del COVID-19, en obra se han presentado situaciones no imputables al contratista que le han generado atraso en la ejecución de las actividades de obra, como son:
- Bajos rendimientos de ejecución de obra debido a la implementación de los protocolos de bioseguridad, lo que impide, entre otros aspectos, la concentración de gran cantidad de personal, lo que repercute en que no sea posible contar con varios frentes de trabajo de forma simultánea.
- Cierres de ferreterías y sitios de venta de materiales para construcción. Lo cual ha afectado la cadena de suministro, dificultando la adquisición de algunos elementos de construcción requeridos.
- Continuos cierres de vías y toques de queda decretados por el Gobierno Distrital en la localidad de Bosa, lo que dificulta la movilidad del personal del contratista, así como, el suministro de los materiales requeridos. En el mes de julio se declaró zona de alerta naranja la UPZ de Bosa.
A pesar de las dificultades se ha continuado con la ejecución del proyecto, y se han realizado diferentes mesas de trabajo tendientes a solucionar los temas pendientes de definición con lo son la conexión de las redes eléctricas y las redes hidráulicas.
JI SANTA TERESITA
JULIO:  El porcentaje programado del proyecto en julio es del 80.79% y ejecutado 57.65%, presentando un atraso del 23.14% debido a causas imputables y no imputables al contratista de obra, razón por la cual el contratista solicito un prórroga de 75 días adicionales y donde manifiesta que se hace cargo de la mayor permanencia de la interventoría de los días imputables a él, por lo tanto se solicitó a  la SDIS el valor adicional de interventoría que no es imputable al contratista de obra con el fin de adicionar el recurso necesario para continuar con la interventoría a la obras hasta su finalización.
</t>
  </si>
  <si>
    <t>OBRAS NUEVAS: 
JI ALTOS DEL VIRREY
AGOSTO: Se firma modificatorio No 7 con fecha del 29 de Mayo de 2020 donde se reinició el contrato de obra, se adiciona y se prorroga el contrato de obra, según informe semanal No 72 se tiene un programado acumulado del 59,60% y un ejecutado del 61,50%, las actividades ejecutadas son Módulo A y Obras exteriores.
JI ACACIAS
AGOSTO: El 25 de Agosto de 2020, se firma modificatorio No 8 donde se establece REINICIAR el PLAZO DE EJECUCIÓN establecido en el contrato, a partir del 25 DE AGOSTO DE 2020, el cual fue suspendido por la Modificación No. 6 de fecha 12 de junio de 2020. 2. PRORROGAR el PLAZO DE EJECUCIÓN establecido en el contrato en NOVENTA Y TRES (93) DIAS CALENDARIO, contados a partir del día siguiente del vencimiento del término contractual previsto desde la fecha de suscripción del acta de inicio y de las modificaciones a que haya tenido lugar.3. ADICIONAR el VALOR establecido en el CONTRATO, en la suma de CIENTO CUARENTA Y OCHO MILLONES CUATROCIENTOS NOVENTA Y TRES MIL TRESCIENTOS SESENTA Y TRES PESOS ($148.493.363) M/CTE. Según informe semanal 64 a corte del 30 de Agosto la obra presenta un programado acumulado del 76,38% y un ejecutado acumulado del 76,38%
JI BOLONIA
AGOSTO: OBRA TERMINADA.
CONTRATO INTERADMINISTRATIVO N°9318/18 - FINDETER
AGOSTO: El avance de ejecución del Contrato Interadministrativo es de 71,48%. Es de aclarar que el acorde a los comités de seguimiento del contrato interadministrativos del asunto, donde se ha expuesto la necesidad de prorrogar el mencionado contrato, debido a que el mismo tiene fecha de terminación actual el 10 de septiembre de 2020, se presentó a la SDIS la información detallada, que justifica tal solicitud de prórroga y adición de recursos 
JI CAMPO VERDE
AGOSTO:  Acorde con el informe semanal No. 83,  los contratos de obra e interventoría se reiniciaron el 02 de junio de 2020, el proyecto presenta un porcentaje de avance de obra del 90%; Desde el reinicio del proyecto se ha realizado la implementación en obra de los protocolos de bioseguridad para garantizar la protección de los trabajadores del proyecto. Según el reporte semanal No 83 las actividades ejecutadas son: - Instalación de tableta etrusca en hall 3 piso, instalación de tableta etrusca en circulación piso 3 - bloque 2. - Instalación de vitrolit en bloque 3 piso 2. - Instalación de marco en ventanas piso 3 - bloque 2. - Afinado piso bloque 2 primer piso, instalación de piso en vinilo bloque 1 - piso 1. - Recebo zona de carga tercera capa. - Levantamiento de adoquín exteriores. - Instalación de perfiles para la colocación de la puerta divisoria en madera de las 2 aulas. - Perfilado zona cumbrera piso 3 - bloque 3. - Pintura en Dry wall piso 2 - bloque 1 aulas. - Instalación de puertas bloque 1 -3 piso 2, instalación de puertas bloque 2 piso2. - Masilla en dry wall bloque 1 - `piso 2, masilla en dry wall área de relación piso 2 bloque 1, dilatación en dry wall bloque 1 - piso 2, instalación dry wall aula 8 piso 2, instalación de estructura para dry wall aula múltiple piso 3 - bloque 3, estructuración para dry wall aula múltiple piso 3. - Instalación RCI doble altura bloque 2 - piso 2, instalación RCI sala de profesores. - Instalaciones eléctricas, instalaciones en cuarto eléctrico. - Instalación de ventanas bloque 2 piso 2 -3. - Instalación de gramoquín en entrada de servicio. - Levantamiento de adoquín en exteriores adecuación de urbanismo. - Enchape de cubiertas 1 -2 bloque 3.
JI SANTA TERESITA
AGOSTO: El porcentaje programado del proyecto según el reporte semanal No 83 con corte a 29 de Agosto de 2020 es de 63,04% con respecto un programado del 98,97%, el Atraso 35,945% El atraso se ha aumentado debido a la implementación y puesta en funcionamiento del protocolo de bioseguridad, lo cual no genera los rendimientos esperados ni el incrementó de personal. Adicionalmente hay un atraso imputable al contratista, razón por la cual se encuentra en trámite solicitud de prórroga por 75 días. 
JI BERTHA RODRIGUEZ RUSSI
AGOSTO: Según informe semanal No 83 se informa que se dio reinicio a las actividades el 10 de Agosto de 2020, se tiene un avance ejecutado del 51,37% versus un programado del 88,81%, con unas actividades de ejecución Fundida de ciclópeo, Armado de acero de zarpa y Zapata en escaleras -Concreto de zarpa y Zapata en escaleras  - Mediacaña impermeabilizado cubierta. - Pañete exterior zona de campamento. - Fundida de mesones baños maternos y caminadores - Terminación de fundida de bordillo del patio 1.- Armado de estructura de cielo raso - Cableado electrónico - Tubería contra incendios Edif B zona de cocina - Instalación de cerámica circulaciones edificio A y B.</t>
  </si>
  <si>
    <t>OBRAS NUEVAS:
CD GRANADA SUR
SEPTIEMBRE DE 2020: Acorde con el informe No. 33 del periodo comprendido entre el 21 de septiembre al 27 de septiembre de 2020, se tiene un programado del 66,40% y un ejecutado del 56,10%, donde se ejecutaron las siguientes actividades: Prolongación y conexión red contraincendios eje 1-7-J, Excavación manual para la construcción de filtro francés, Instalación de formaleta para la placa de entrepiso en terraza 2, Instalación de formaleta para la placa de entrepiso en terraza 1, descabece de pilotes, instalación de malla para placa de entrepiso en terraza 2.
JI ALTOS DEL VIRREY
SEPTIEMBRE DE 2020: 
Acorde con el informe No. 80 del periodo comprendido entre el 21 de septiembre al 26 de septiembre de 2020, se tiene un total programado del 91,97% y un ejecutado del 84,31%, donde se ejecutaron las siguientes actividades: En el nivel -7.00 Instalación de media caña PVC, Remate de cenefa, Instalación de lámina drywall gabinete tipo 3 red contra incendio. En el nivel +0.00 Instalación de película ventanas Lijado estuco cielo raso, En el nivel -3.50 Instalación de luminarias. En el nivel +0.00 Pintura cielo raso Lijado estuco cielo raso, En el nivel +3.50 Remate estuco drywal lucernarios, Remate filos estuco comedor y baño Remate drywal PVC baños Remate pintura baños, En el nivel +0.00 Remate de regatas punto fijo. En el nivel +3.50 Instalación de ventanas. En el nivel +7.00 Instalación de ventanas v1 fachada costado norte, En el nivel +3.50 Instalación de aparatos sanitarios cocina Pintura fachada costado oriental, Compactación B600 plazoleta costado Oriental módulo C. Aplicación de abono y grama costado occidental módulo A. 
JI ACACIAS
SEPTIEMBRE DE 2020: Según el informe semanal No 68 con corte al 26 de septiembre de 2020, se presenta un programado del 81,05 % y un ejecutado del 79,88 %, las actividades realizadas durante el presente periodo corresponden: 1. Instalación de equipo de bombeo red contra incendio en nivel -7.60, 2. Instalación de sardinel prefabricado A-890 anden costado norte del proyecto del urbanismo 3. Aplicación de estuco en cielo raso del área del comedor.4. Instalación de detectores de humo.5. Se inicia las impermeabilizaciones en las áreas de extensión de Párvulos. 6. Instalación de cielo raso en super board de los baños y comedor. 7. Suministro e instalación de rociadores, 8. Alambrado luminarias de escaleras de emergencia, 9. Enchape de escalera entrada principal. 10. Remates de cielo raso en drywall de sala cunas . 11. Se continúa con la instalación de perfiles en vigas de la rampa interna metálica para las barandas 12. Se instalan los perfiles de la cubierta para la Rampa. 13. Se continúa con los remates de media caña en PVC y mortero en áreas de cocina y baños. 14. Se continúa con las juntas de dilatación en muros. 15. Instalación de aparatos sanitarios de niños en baños.
JI BOLONIA
AGOSTO: OBRA TERMINADA.SEPTIEMBRE DE 2020: La documentación requerida para la obtención de las certificaciones RETIE y RETILAP, solicitadas al diseñador del proyecto, fueron recibidas mediante correo electrónico del 26 de agosto de 2020, estas ya se encuentran suscritas y en la plataforma de EDEC y en la del ministerio de Minas. 
CONTRATO INTERADMINISTRATIVO N°9318/18 - FINDETER
SEPTIEMBRE DE 2020: El avance de ejecución del Contrato Interadministrativo es de 71,58% ejecutado vr. el 71,58%. Se firma mediante modificatorio No 6 de fecha 10 de septiembre de 2020 la distribución de los valores contenidos en la Modificación No. 5,  para la obra del JARDÍN INFANTIL BERTHA RODRÍGUEZ RUSSI de la siguiente manera NOVECIENTOS TREINTA Y DOS MILLONES TRESCIENTOS CINCUENTA Y OCHO MIL NOVECIENTOS CINCUENTA Y OCHO PESOS M/CTE ($932.358.958) y el Contrato de Interventoría No. PAFSDIS-I005-2019 por un valor de CIENTO ONCE MILLONES NOVECIENTOS NOVENTA Y NUEVE MIL SEISCIENTOS UN PESO M/CTE ($111.999.601) 2 ADICIONAR el VALOR establecido en el CONTRATO, en la suma de CINCUENTA Y OCHO MILLONES SETECIENTOS VEINTIÚN MIL NOVENTA PESOS M/CTE ($58.721.090), valor que no supera el 50% del valor inicial del contrato de conformidad con el Art. 40 de la Ley 80 de 1993, PRORROGAR el PLAZO DE EJECUCIÓN establecido en el CONTRATO hasta el 26 de febrero de 2021.
JI CAMPO VERDE
SEPTIEMBRE:  Acorde con el informe No.  87 del periodo comprendido entre el 20 de Septiembre al  26 de Septiembre de 2020, se tiene un avance programado del 96,27% y un ejecutado del 94,30%, donde se ejecutaron las siguientes actividades entre otras:  Instalación de drywall en paredes aula de usos múltiples, Instalación de bombas de red contra incendios y agua potable, Instalación de piso en caucho molido, Instalación de barandas en escalera bloque 2 piso 1 y 2, Instalación de aparatos de baños en piso uno dos y tres, Instalación de divisiones en baños bloque 2 piso 1, baños sala cuna y caminadores, Relleno para tuberías de aguas negras y lluvias  para conexión con los pozos en el centro día, Instalación de pasto en área verde zona posterior, Pintura amarilla para bloque 1 piso dos área de relación, pintura para baños del área de relación mismo bloque, Instalación de piso en vinilo en bloque 1 depósito, en aulas pedagógicas, bloque 3 aulas 9, 10, 11 , 12 y área de relación, Instalación de mesones, puertas y aparatos en cocina.
JI SANTA TERESITA
SEPTIEMBRE: Acorde con el informe No. 87 del periodo comprendido entre el 20 de Septiembre al  26 de Septiembre de 2020, se tiene un avance programado del 73% y un ejecutado del 69%, donde se ejecutaron entre otras las siguientes actividades: Pañetes en zona de cuartos técnicos,, Remates de enchapes en baños de niños, Cargue y pulida de mesones en baños y mesón de control de esfínteres módulos 1 y2 , Impermeabilización de terraza módulo 2, Caja CS-276 exterior para tubería de media tensión, Alistado e instalación de tableta en escalera, Fundida de bordillos para rampa interior módulo 1 y 2, Instalación de barandas interiores en módulos 1 y 2, Instalación de adoquín en acceso costado occidental, Instalación de tacos en  tableros y alambrado en módulo 2, Compactación de base granular en terraza sur; compactación en terraza costado norte, Instalación de perfilería  y vidrio templado en fachada sur e interior módulos 1 y 2, Instalación de cerramiento metálico en costado oriental y sur.
JI BERTHA RODRIGUEZ RUSSI
SEPTIEMBRE: Acorde con el informe No. 87 del periodo comprendido entre el 20 de Septiembre al  26 de Septiembre de 2020, se tiene un  avance programado del 50,11% y un ejecutado del 51,65%, donde se ejecutaron entre otras las siguientes actividades: Tablestacado muro de tanque, Columnas nivel en escaleras, Pañete Exterior fachada patio 1 edificio B vigas, Pañete Edificio B, Columnetas en muro de fachada patio 1, Anclajes de varillas, Cielo falso en DRY Wall  edificio C zona de circulación y edificio A  zona de salones. se reporta el 30% del Ítem correspondiente a la estructura. Y se reporta el 70% en la zona  del comedor en lamina en Drywall instalada, Muro de contención no reportado en semanas anteriores, Concreto vigas en zona de escaleras, Acero muro de contención no reportados en semanas anteriores, Acero vigas en zona de escaleras, Estuco plástico en zonas salones del edificio en levante de estructura metálica descontando vanos de ventana, Suministros e Instalaciones de salidas para la iluminación , Dintel en zona de puerta edificio B.</t>
  </si>
  <si>
    <t>Gestión de soporte y mantenimiento tecnológico</t>
  </si>
  <si>
    <t>SMT-7741-002</t>
  </si>
  <si>
    <t>Circular No. 026 del 02/09/2020</t>
  </si>
  <si>
    <t>Casos gestionados a través de la mesa de servicios</t>
  </si>
  <si>
    <t xml:space="preserve">Calcular el porcentaje de casos recibidos por la mesa de servicios en un periodo de tiempo que se fueron atendidos, respecto a la meta porcentual establecida para el periodo, con el fin de medir la efectividad en la solución de las solicitudes de servicios tecnológicos. </t>
  </si>
  <si>
    <t>Gestión efectiva de los casos de la mesa de servicio</t>
  </si>
  <si>
    <t xml:space="preserve">(Porcentaje de casos recibidos en mesa de servicio en el periodo, que se encuentren atendidos /Meta porcentual de atención de casos para el periodo) </t>
  </si>
  <si>
    <t>Reporte en Excel de la herramienta "Aranda" generada el  día 5 hábil de cada mes</t>
  </si>
  <si>
    <t>1. Identificar en el reporte mensual de la herramienta Aranda Query Manager, la cantidad de casos abiertos en el periodo que se encuentren en estado "solucionado" o estado "cerrado" 2.  Identificar en el reporte mensual de la herramienta Aranda Query Manager, la cantidad de casos abiertos en mesa de servicio en el periodo 3. Comparar el número de casos gestionados  (en estado "solucionado" o estado "cerrado")  con el total de casos recibidos en el periodo. 4. Comparar el porcentaje anterior, con la meta porcentual de atención de casos definida para el periodo.</t>
  </si>
  <si>
    <t>Reporte en Excel de la herramienta  "Aranda"</t>
  </si>
  <si>
    <t>"Durante el mes de enero de 2020, la mesa de servicio registró un total de 7.597 solicitudes o tickets interpuestos por los usuarios de los servicios de TI ofrecidos por la SII en la SDIS. Al cierre del 31 de enero de 2020, los tickets en estado SOLUCIONADO fueron 1.024 y los tickets en estado CERRADO fueron 5.456 para un total de 6.480 tickets gestionados. Con lo cual el resultado de atención fue de 85%, que comparado con la meta del 94% logra un cumplimiento del 90% de lo esperado o planeado para los resultados del indicador. Enero del 2.020 presenta como novedad, que ha sido un mes con gran cantidad de solicitudes registradas, lo anterior por la cantidad de solicitudes masivas de instalación de impresoras recibidas debido al cambio de proveedor de para este servicio (retiro de impresoras SUMIMAS e instalación de impresoras RICOH del grupo CREAR) y las contingencias de contratación que se extendieron incluso a jornadas de horario no hábil nocturno y fines de semana. Para este mes, los requerimientos presentan un porcentaje del 84.8% con 6.442 casos, respecto al mes de diciembre, se presentó un incremento del 46.7%; una de las causas para que el número de requerimientos haya aumentado de manera considerable, es la cantidad de solicitudes masivas de instalación de impresoras recibidas especialmente entre el 7 y 10 de enero debido al cambio de proveedor, por esta causa se generaron 829 requerimientos, unos informativos y otros para configuración; la categoría “Directorio Activo” con un total de 2.034 solicitudes, también aportó considerablemente a este incremento, siendo el servicio de activación de usuarios el más recurrente con 1.064 solicitudes.  En términos de incidentes, se presenta una disminución general del 8.6% en el nivel de reportes frente al mes anterior. El aplicativo IOPS ha sido la herramienta con más incidentes reportados en los últimos meses, para el mes de enero las fallas más recurrentes fueron ocasionadas por errores en el aplicativo. En el segundo puesto se encuentra el aplicativo Idéntica (biometría), en donde se evidencia que los comedores siguen reportando dificultades con este software, por lo anterior se generó registro de problema número 12 desde el periodo anterior, no obstante continua en proceso de revisión por parte del especialista a fin de identificar la causa raíz de falla y encontrar la solución a la problemática.  Gracias a la jornada de Aranda Web durante la semana del 20 al 24 de enero y las repetidas campañas de promoción de este canal de atención, el 34.61% de las solicitudes (2.629 casos) fueron recibidas por este medio, ocupando el primer lugar durante el mes y con un incremento del 7.4% frente al mes de diciembre; la mayor cantidad de registros en orden descendente, corresponde a temas de directorio activo, IOPS, SEVEN, SIRBE, configuración e instalación de impresoras y AZ digital.  El 21% (1.608 casos), estuvieron asignados a los especialistas de la SDIS (soporte nivel 2 y 3) siendo de mayor relevancia, los casos que tienen que ver con el grupo de Desarrollo con temas de IOPS, SEVEN y FOCALIZACION. El 79% de las solicitudes del mes (5.989 casos) fue asignado al personal del proveedor Selcomp. 
El mes de enero presenta un incremento en el número total de solicitudes del 4.99% respecto al mes anterior; se recibieron en total 5.650 solicitudes de las cuales el 77.72% son requerimientos, 21.82% incidentes y el 0.46% cambios. El 36.48% (2.061 casos) de los tickets registrados en el mes, fueron atendidos por los especialistas de la SDIS, mientras que el 63.52% (3.589 casos) se atendió por las diferentes áreas de Selcomp así: 79% por los analistas de la Mesa de Servicio, 20% por soporte en sitio y el 1.3% por los demás integrantes del equipo.  Los requerimientos más frecuentes corresponde a diferencia del mes pasado, Directorio Activo fue la categoría con más requerimientos registrados, siendo el servicio asociado Activación de usuarios con 706 casos el que más se solicitó, teniendo en cuenta que en la Entidad se están realizando prórrogas y renovación de contratos.. El aplicativo IOPS ha sido la herramienta con más incidentes reportados en los últimos meses, pero tuvo una reducción del 43% (134 casos) frente al mes de noviembre, como respuesta a las acciones generadas por la Subdirección de Investigación e Información en pro de solucionar las fallas presentadas. Los especialistas de la SDIS gestionaron 2.061 casos, siendo de mayor relevancia durante el mes, los casos que tienen que ver con el grupo de Calidad y Soporte en aplicaciones como SIRBE, IOPS, SEVEN y Contratación. En segundo lugar, se ubica el grupo de Desarrollo especialmente con temas en el aplicativo IOPS y SEVEN y en tercer lugar Infraestructura con temas de Microsoft Office, Correo, Navegador de internet y directorio activo."</t>
  </si>
  <si>
    <t xml:space="preserve">"En el mes de febrero de 2020, la mesa de servicio registró un total de 7.662 solicitudes o tickets interpuestos por los usuarios de los servicios de TI ofrecidos por la SII en la SDIS. Al cierre del 29 de febrero de 2020, los tickets en estado SOLUCIONADO fueron 817 y los tickets en estado CERRADO fueron 5.858 para un total de 6.675 tickets gestionados. Con lo cual el resultado de atención fue de 85%, que comparado con la meta del 94% logra un cumplimiento del 92% de lo planeado para los resultados del indicador. Lo que representa un incremento de dos puntos porcentuales respecto al mes anterior. El 83.4% de los casos corresponden a requerimientos, el 16.35% a incidentes y el 0.22% a cambios. Este mes es el más alto en reporte de casos, también el de mayor porcentaje en requerimientos frente a los incidentes; lo anterior es efecto de las adiciones de contratos y contingencias de contratación generadas en la Entidad, logrando que los servicios más solicitados fueran activación de usuarios y registro informativo. En febrero se evidencia que el 25.88% (1.983 casos), estuvieron asignados a los especialistas de la SDIS (soporte nivel 2 y 3) siendo de mayor relevancia, los casos que tienen que ver con el grupo de Desarrollo con temas de IOPS, SEVEN y FOCALIZACION. En segundo lugar, se ubica el grupo de Calidad y Soporte especialmente por temas de los aplicativos SIRBE y SEVEN. En tercer lugar, se ubica Infraestructura TI con temas de Correo, directorio activo y líneas telefónicas. El 74.12% de las solicitudes del mes (5.679 casos) fue asignado al personal de Selcomp. </t>
  </si>
  <si>
    <t>"En el mes de Marzo de 2020, la mesa de servicio registró un total de 7.223 solicitudes o tickets interpuestos por los usuarios de los servicios de TI ofrecidos por la SII en la SDIS.
Al cierre del 31  de marzo de 2020, los tickets en estado SOLUCIONADO fueron 1.178 y los tickets en estado CERRADO fueron 5.440 para un total de 6.618 tickets gestionados. Con lo cual el resultado de atención fue de 92%, que comparado con la meta del 94% logra un cumplimiento del 97% de lo planeado para los resultados del indicador. Lo que representa un incremento de cuatro puntos porcentuales respecto al mes anterior. 
Para marzo de 2.020 se registró un total de 7.223 casos, en donde el 85.31% corresponde a requerimientos, el 14.50% a incidentes, el 0.18% a cambios y 0.01% problemas, aunque se refleja una reducción del 5,7% del total de casos respecto al mes anterior.
En marzo se evidencia que el 28.08% (2.028 casos), estuvieron asignados a los especialistas de la SDIS (soporte nivel 2 y 3) siendo de mayor relevancia, los casos que tienen que ver con el grupo de Desarrollo en temas relacionados a IOPS, FOCALIZACIÓN y SEVEN respectivamente. En segundo lugar, se ubica el grupo de Calidad y Soporte con temas en el aplicativo SIRBE, AZ Digital y SEVEN. En tercer lugar, se ubica Infraestructura TI con temas de correo, líneas telefónicas y directorio activo. "</t>
  </si>
  <si>
    <t>"Al cierre del 30 de abril de 2020, los tickets en estado SOLUCIONADO fueron 414 y los tickets en estado CERRADO fueron 5.420 para un total de 5.834 tickets gestionados. Con lo cual el resultado de atención fue de 94%, que comparado con la meta del 94% logra un cumplimiento del 100% de lo planeado para los resultados del indicador. Lo que representa el incremento del indicador y el cumplimiento de la meta.
Para el mes de abril se registraron 6.226 solicitudes presentando una reducción frente al mes de marzo del 13.80%; este comportamiento obedece a que la mayor cantidad de usuarios está trabajando en sus equipos personales en la modalidad de teletrabajo, lo que ha disminuido los incidentes sobre la infraestructura de la SDIS, así mismo, se han reducido las actividades masivas que recurrentemente se presentan por movimientos de equipos o cambio de impresoras
Del total de solicitudes, los requerimientos siguen ocupando el primer lugar con 5.588 casos (89.75%) aunque comparado con el mes inmediatamente anterior, presenta una disminución del 9.3%. En cuanto a incidentes, durante abril se generaron 626 tickets que corresponden el 10.05% del total de casos del mes y comparando frente a marzo, la disminución en este tipo de solicitudes es del 40.2%
En abril se evidencia que el 30.74% de solicitudes (1.914 casos) estuvo asignado a los especialistas de la SDIS (soporte nivel 2 y 3) siendo de mayor relevancia, los casos que tienen que ver con el grupo de Calidad y Soporte en temas de SIRBE, SEVEN, AZ Digital especialmente, le sigue el grupo de Desarrollo con solicitudes referentes a IOPS, SEVEN y Focalización; en tercer lugar, tenemos el grupo de Infraestructura quien atendió especialmente temas de VPN, Correo y líneas telefónicas. El 69.26% de las solicitudes del mes (4.312 casos), fue asignado al personal de Selcomp y el 30,74% restante fue gestionados por los especialistas de la SDIS."</t>
  </si>
  <si>
    <t>"Al cierre del 31 de mayo de 2020, los tickets en estado SOLUCIONADO fueron 520 y los tickets en estado CERRADO fueron 4.418 para un total de 4.938 tickets gestionados. Con lo cual el resultado de atención fue de 92%, que comparado con la meta del 94% logra un cumplimiento del 98% de lo planeado y una disminución de dos (2) puntos porcentuales respecto al mes anterior. 
Mayo termina con un total de 5.371 tickets generados; 13.73% menos que en abril, donde se gestionaron 6.226 casos, tendencia a la baja que se está presentando desde marzo cuando inició la emergencia sanitaria y confinamiento por COVID-19, el registro de requerimientos sigue siendo mayor al registro de incidentes o fallas, reflejando la alta demanda servicios y una relativa estabilidad en la plataforma e infraestructura de TI.
Los requerimientos registrados durante el mes llegaron a 4.660 casos, con un porcentaje del 86.76% respecto al volumen total de solicitudes; estos involucran los accesos a nuevos servicios o sistemas, las solicitudes de información, actualizaciones o instalaciones de hardware o software, cambios en las bases de datos o en los sistemas de información, asistencia técnica, entre otros.  
En términos de incidentes, se presenta un total de 693 casos y una participación del 12,90% en las estadísticas, este tipo de casos hace referencia a las fallas presentadas en los distintos aplicativos o herramientas de software, así como los errores que se generan en los canales de comunicación, equipos de cómputo, impresoras y demás componentes de la infraestructura tecnológica de la SDIS y entregada a sus colaboradores para la ejecución de sus funciones.
La distribución de la gestión de las solicitudes durante el mes de mayo entre los diferentes niveles de servicio, muestra que el 73% fue gestionado por el Nivel 1 brindado por Selcomp y el 27% estuvo a cargo de los especialistas de la SDIS."</t>
  </si>
  <si>
    <t>Al cierre del 30 de junio de 2020, los tickets en estado SOLUCIONADO fueron 773 y los tickets en estado CERRADO fueron 4.956 para un total de 6.232 tickets gestionados de manera efectiva. Con lo cual el resultado de atención fue de 92%, que comparado con la meta del 94% logra un cumplimiento del 98% de lo planeado . 
Junio termina con un total de 6.232 tickets generados; 16% más que en mayo, donde se gestionaron 5.371 casos; el reporte de requerimientos sigue siendo mayor motivo de contacto de los usuarios con la Mesa, reflejando la alta demanda de acceso a los servicios que ofrece a la SII. Por el contrario los incidentes presentaron una leve disminución y evidencian una relativa estabilidad en la plataforma e infraestructura de TI.
Los requerimientos registrados durante el mes llegaron a 5.580 casos, con un porcentaje del 89.54% respecto al volumen total de solicitudes; estos involucran los accesos a nuevos servicios o sistemas, las solicitudes de información, actualizaciones o instalaciones de hardware o software, cambios en las bases de datos o en los sistemas de información, asistencia técnica, entre otros.
En términos de incidentes, se presenta un total de 644 casos y una participación del 10.33% en las estadísticas, este tipo de casos hace referencia a las fallas presentadas en los distintos aplicativos o herramientas de software, así como los errores que se generan en los canales de comunicación, equipos de cómputo, impresoras y demás componentes de la infraestructura tecnológica de la SDIS que es entregada a sus colaboradores para la ejecución de sus funciones.
La distribución de la gestión de las solicitudes durante el mes de junio entre los diferentes niveles de servicio, muestra que el 73.57% fue gestionado por el Nivel 1 brindado por Selcomp y el 26.43% estuvo a cargo de los especialistas de la SDIS y sus proveedores, estas cifras están directamente relacionadas con el alcance y magnitud de cada grupo.</t>
  </si>
  <si>
    <t>Al cierre del 31 de julio de 2020, los tickets en estado SOLUCIONADO fueron 789 y los tickets en estado CERRADO fueron 3.991 para un total de 5.502 tickets gestionados de manera efectiva. Con lo cual el resultado de atención fue de 87%, que comparado con la meta del 94% logra un cumplimiento del 92% de lo planeado. Se observa una disminución en la efectividad de los casos, debido sobre todo a la terminación de los contratos de los especialistas de segundo nivel de la Subdirección de Investigación e Información. 
Julio termina con un total de 5.502 tickets generados; 13.8% menos que en junio, mes donde se gestionaron 6.232 casos, el registro de requerimientos sigue siendo mayor al registro de incidentes o fallas, reflejando la alta demanda servicios y una relativa estabilidad en la plataforma e infraestructura de TI.
Los requerimientos registrados durante el mes llegaron a 4.752 casos, con un porcentaje del 86.37% respecto al volumen total de solicitudes; estos involucran los accesos a nuevos servicios o sistemas, las solicitudes de información, actualizaciones o instalaciones de hardware o software, cambios en las bases de datos o en los sistemas de información, asistencia técnica, entre otros.
En términos de incidentes, se presenta un total de 737 casos y una participación del 13.40% en las estadísticas, este tipo de casos hace referencia a las fallas presentadas en los distintos aplicativos o herramientas de software, así como los errores que se generan en los canales de comunicación, equipos de cómputo, impresoras y demás componentes de la infraestructura tecnológica de la SDIS, puesta al servicio de sus colaboradores para la ejecución de sus funciones.
 La distribución de la gestión de las solicitudes durante el mes de julio entre los diferentes niveles de servicio, muestra que el 66.47% fue gestionado por el Nivel 1 brindado por Selcomp y el 33.53% estuvo a cargo de los especialistas de la SDIS y sus proveedores, estas cifras están directamente relacionadas con el alcance y magnitud de cada grupo.</t>
  </si>
  <si>
    <t>Al cierre del 31 de agosto de 2020, los tickets en estado SOLUCIONADO fueron 219 y los tickets en estado CERRADO fueron 3.565 para un total de 3.784 tickets gestionados de manera efectiva, de los 4.398 casos totales. Con lo cual el resultado de atención fue de 86%, que comparado con la meta del 94% logra un cumplimiento del 91,53% de lo planeado. En el mes de agosto se presentó la terminación del contrato 8889 de 2017 suscrito con SELCOMP INGENIERIA quien prestaba los servicios de mesa de servicios tecnológicos y soporte en sitio de manera tercerizada, pasando a ser asumido directamente por la Secretaria a partir, del 11 de agosto de 2020. Teniendo en cuenta la contingencia la contratación de personas naturales no fue posible contar con todo el equipo humano de la mesa de servicio en el mes de agosto por lo que la mayoría de los casos solicitados fueron gestionados por los especialistas del segundo nivel de la Subdirección de Investigación e Información. Durante el periodo de transición, únicamente se recibieron casos a través de la herramienta de gestión ARANDA y la mayoría de los mismos estaba relacionado con creación de usuarios y activación de VPN.</t>
  </si>
  <si>
    <t>Al cierre del 30 de septiembre de 2020, los tickets en estado SOLUCIONADO fueron 350 y los tickets en estado CERRADO fueron 3.080 para un total de 3.430 tickets gestionados de manera efectiva, de los 4.367 casos totales. Con lo cual el resultado de atención fue de 79%, que comparado con la meta del 94%  se logra un cumplimiento del 84% de lo planeado. Teniendo en cuenta la contingencia de la contratación de personas naturales no fue posible contar con todo el equipo humano de la mesa de servicio en el mes de septiembre, por lo cual se presentaron retrasos en la gestión de los casos. Se observa que durante el mes de septiembre 303 casos fueron anulados por diversas razones. Toda vez, que dicha cifra ha venido incrementándose en los últimos meses y que el estado ANULADO no suma a la gestión de casos pero si se incluyen dentro de los casos abiertos en el mes, se evaluará la posibilidad de por una parte, dar directrices para una mejor gestión de los casos, para que no se requiera anularlos, y por otra parte excluir estos casos anulados del total de casos abiertos durante el mes. Por lo cual se solicitará ajuste del indicador de gestión.</t>
  </si>
  <si>
    <t>Gestión de soporte y mantenimiento tecnológico</t>
  </si>
  <si>
    <t>SMT-001</t>
  </si>
  <si>
    <t>Circular No.029 del 09/07/2019</t>
  </si>
  <si>
    <t>Satisfacción de los usuarios de la mesa de servicio.</t>
  </si>
  <si>
    <t>Calcular el porcentaje de satisfacción de los usuarios de la mesa de servicio  a través de la calificación otorgada en la herramienta Aranda (calificaciones entre 4 y 5), respecto a la meta porcentual establecida para el periodo, con el fin de evaluar la satisfacción de los usuarios de los servicios tecnológicos</t>
  </si>
  <si>
    <t xml:space="preserve">Solución efectiva y oportuna de los casos de la mesa de servicio </t>
  </si>
  <si>
    <t>Porcentaje de casos de mesa  de servicio calificados en la herramienta Aranda como excelente o bueno (puntajes entre 4 y 5) / Meta porcentual de satisfacción de los usuarios de la mesa de servicio para el periodo</t>
  </si>
  <si>
    <t>1. Identificar en el reporte mensual de la herramienta Aranda Query Manager, la cantidad de casos de mesa de servicio calificados como excelente o bueno ( entre 4 y 5)  en el periodo.
2.  Identificar en el reporte mensual de la herramienta Aranda Query Manager, la cantidad de casos de mesa de servicio calificados en el periodo
3. Comparar el número de casos calificados como excelente o bueno, con el total de casos calificados.
4. Comparar el porcentaje anterior, con la meta porcentual de satisfacción de los usuarios de la mesa de servicio para el periodo</t>
  </si>
  <si>
    <t>Para el mes de enero de 2020  se obtuvo 1.332 encuestas de satisfacción diligenciadas por los usuarios finales, de las cuales 1.167 fueron calificadas con puntajes promedio de 4 a 5 como BUENO Y EXCELENTE,  es decir, encuestas con calificación satisfactoria, obteniendo como resultado el 88% de satisfacción de usuarios, que comparado con la meta del 90% nos arroja un cumplimiento del indicador en un 97%. 
En el mes de enero la Mesa de Servicio recibió 7.597 solicitudes, las cuales fueron radicadas por los diferentes canales de comunicación dispuestos para tal fin, de éstas solucionó 6.480 es decir el 85%. Por otro lado, Las encuestas contestadas por los usuarios llegaron a un 21% del total de los casos solucionados, es decir, 1.332 casos encuestados. 
En este periodo el indicador tuvo un comportamiento favorable, teniendo en cuenta que diciembre cerró con una satisfacción del 84%, que comparado con el 90% de la meta correspondía a un cumplimiento del 93% de la misma. Lo anterior representa un incremento de (3)  tres puntos porcentuales.</t>
  </si>
  <si>
    <t>Para el mes de febrero de 2020  se obtuvo 984 encuestas de satisfacción diligenciadas por los usuarios finales, de las cuales 1.137 fueron calificadas con puntajes promedio de 4 a 5 como BUENO Y EXCELENTE,  es decir, encuestas con calificación satisfactoria, obteniendo como resultado el 87% de satisfacción de usuarios, que comparado con la meta del 90% nos arroja un cumplimiento del indicador en un 96%. 
En el mes de febrero la Mesa de Servicio recibió 7.645 solicitudes(entre incidentes y requerimientos), las cuales fueron radicadas por los diferentes canales de comunicación dispuestos para tal fin, de éstas solucionó 6.659 con el 87%. Por otro lado, las encuestas contestadas por los usuarios llegaron a un 17% del total de los casos solucionados; es decir, 1.137 casos encuestados. 
El indicador mantuvo un comportamiento similar al mes anterior, con una leve disminución de (1) un punto porcentual.</t>
  </si>
  <si>
    <t>Para el mes de marzo de 2020  se obtuvo 1.182 encuestas de satisfacción diligenciadas por los usuarios finales, de las cuales 978 fueron calificadas con puntajes promedio de 4 a 5 como BUENO Y EXCELENTE,  es decir, encuestas con calificación satisfactoria, obteniendo como resultado el 83% de satisfacción de usuarios, que comparado con la meta del 90% nos arroja un cumplimiento del indicador en un 92%. 
Para marzo de 2020 se registró un total de 7.223 casos, en donde el 85.31% corresponde a requerimientos, el 14.50% a incidentes, el 0.18% a cambios y 0.01% problemas. Aunque se refleja una reducción del 5,7% del total de casos respecto al mes anterior, la capacidad operativa colapsó por completo debido a la orden de confinamiento obligatorio decretado por el Gobierno, ya que varios funcionarios solicitaron configuraciones en sus equipos para tener conexión VPN, haciendo imposible atender a todos de manera satisfactoria y posteriormente empezaron las dificultades en los equipos personales para conectarse a las estaciones de trabajo en la Entidad.  La tercer semana de marzo el servicio de Mesa se extendió hasta las 8:30 p.m., posteriormente, fue necesario adoptar medidas para dar continuidad al servicio en la Modalidad de Teletrabajo para la mayor parte de los colaboradores de la Entidad generando el menor impacto posible en la entrega de servicios a la población más vulnerable, tarea en la cual de manera articulada el personal de Selcomp, la Subdirección de Investigación e Información, la Subdirección de Familia y la firma Aranda, se adelantó la implementación del proyecto Comisarías Virtuales, que consta de una Mesa de Servicio y un Call Center exclusivo para los servicios que se brindan desde las Comisarías, lo que implicó configuraciones en la herramienta Aranda, en la infraestructura de la SDIS, en los equipos personales de los funcionarios, entre otros, donde se dejaron de lado las restricciones de alcance y horario del contrato de Mesa de Servicio, para lograr el objetivo. 
A pesar de las acciones implementadas para atender la situación coyuntural el indicador tuvo un comportamiento decreciente con la disminución de (4) un puntos porcentuales, respecto al mes anterior.</t>
  </si>
  <si>
    <t>En el mes de abril la Mesa de Servicio recibió 6.226 solicitudes, las cuales fueron radicadas por los diferentes canales de comunicación dispuestos para tal fin, de éstas solucionó 5.834 es decir el 94%. Las encuestas contestadas por los usuarios llegaron a un 21% del total de los casos solucionados, es decir, 1.253 casos encuestados. Del total de las encuestas diligenciadas 1.051 fueron calificadas con puntajes promedio de 4 a 5 como BUENO Y EXCELENTE,  es decir, encuestas con calificación satisfactoria, obteniendo como resultado el 84% de satisfacción de usuarios, que comparado con la meta del 90% nos arroja un cumplimiento del indicador en un 93%. 
Respecto al resultado obtenido en el mes inmediatamente anterior, el nivel de satisfacción tuvo un incremento de tan sólo un 1%, por lo que conjuntamente con el proveedor SELCOMP se están buscando estrategias que permitan mejorar la percepción del usuario, entre ellas campañas por medio de piezas comunicativas con el fin de promover a los usuarios responder las encuestas de satisfacción y contar así con un mayor de encuestas respondidas.</t>
  </si>
  <si>
    <t>En el mes de mayo la Mesa de Servicio recibió 5.371 solicitudes, las cuales fueron radicadas por los diferentes canales de comunicación dispuestos para tal fin, de éstas solucionó 4.938 es decir el 92%. Por otro lado, las encuestas contestadas por los usuarios llegaron a un 21% del total de los casos solucionados, es decir, 1.016 casos encuestados. Del total de las encuestas diligenciadas 898 fueron calificadas con puntajes promedio de 4 a 5 como BUENO Y EXCELENTE, es decir, encuestas con calificación satisfactoria, obteniendo como resultado el 88% de satisfacción de usuarios, que comparado con la meta del 90% nos arroja un cumplimiento del indicador en un 98%. Respecto al mes anterior, el indicador tuvo resultado favorable, con un incremento del 5%, acercándose de nuevo al cumplimiento de la meta programada.</t>
  </si>
  <si>
    <t>En el mes de junio la Mesa de Servicio recibió 6.232 solicitudes, las cuales fueron radicadas por los diferentes canales de comunicación dispuestos para tal fin, de éstas solucionó 5.729 es decir el 92%. Por otro lado, las encuestas contestadas por los usuarios llegaron a un 19% del total de los casos solucionados, es decir, 1.061 casos encuestados. Del total de las encuestas diligenciadas 932 fueron calificadas con puntajes promedio de 4 a 5 como BUENO Y EXCELENTE, es decir, encuestas con calificación satisfactoria, obteniendo como resultado el 88% de satisfacción de usuarios, que comparado con la meta del 90% nos arroja un cumplimiento del indicador en un 98%. Respecto al mes anterior, el indicador tuvo resultado favorable, acercándose de nuevo al cumplimiento de la meta programada.</t>
  </si>
  <si>
    <t>En el mes de julio la Mesa de Servicio recibió 5.502 solicitudes a través de los diferentes canales de comunicación dispuestos para tal fin, de éstas se solucionaron durante el mes de julio 4.780 casos es decir el 87%. De los casos solucionados, los usuarios contestaron 393 encuestas de satisfacción, correspondiente al 8%. En 292 de las encuestas, la calificación del usuario sobre la satisfacción del servicio de la Mesa tuvo puntajes promedio de 4 a 5, es decir, BUENO o EXCELENTE,  obteniendo como resultado el 74% de satisfacción de usuarios, que comparado con la meta del 90% nos arroja un cumplimiento del indicador en un 83%. Respecto al mes anterior, el indicador tuvo resultado favorable, acercándose de nuevo al cumplimiento de la meta programada.</t>
  </si>
  <si>
    <t xml:space="preserve">En el mes de agosto la Mesa de Servicio recibió 4.398 solicitudes a través de los diferentes canales de comunicación dispuestos para tal fin, de éstas se solucionaron durante el mes 3.784 casos es decir el 86%. De los casos solucionados, los usuarios contestaron 73 encuestas de satisfacción, correspondiente al 1,9%. En 36 de las encuestas, la calificación del usuario sobre la satisfacción del servicio de la Mesa tuvo puntajes promedio de 4 a 5, es decir, BUENO o EXCELENTE,  obteniendo como resultado el 49% de satisfacción de usuarios, que comparado con la meta del 90% nos arroja un cumplimiento del indicador en un 54%. _x000D_
En el mes de agosto se presentó la terminación del contrato 8889 de 2017 suscrito con SELCOMP INGENIERIA quien prestaba los servicios de mesa de servicios tecnológicos y soporte en sitio de manera tercerizada, pasando a ser asumido directamente por la Secretaria a partir, del 11 de agosto de 2020. Teniendo en cuenta la contingencia la contratación de personas naturales no fue posible contar con todo el equipo humano de la mesa de servicio en el mes de agosto por lo que la mayoría de los casos solicitados fueron gestionados por los especialistas del segundo nivel de la Subdirección de Investigación e Información. Durante el periodo de transición, únicamente se recibieron casos a través de la herramienta de gestión ARANDA y la mayoría de los mismos estaba relacionado con creación de usuarios y activación de VPN._x000D_
A pesar de las acciones implementadas para atender la situación coyuntural el indicador tuvo un comportamiento decreciente con la disminución de 25%, respecto al mes anterior._x000D_
</t>
  </si>
  <si>
    <t xml:space="preserve">Al cierre del 30 de septiembre de 2020, los tickets en estado SOLUCIONADO fueron 350 y los tickets en estado CERRADO fueron 3.080 para un total de 3.430 tickets gestionados de manera efectiva, de los 4.367 casos totales. De los casos solucionados, los usuarios contestaron 47 encuestas de satisfacción, correspondiente al 13,4%. En 33 de las encuestas, la calificación del usuario sobre la satisfacción del servicio de la Mesa tuvo puntajes promedio de 4 a 5, es decir, BUENO o EXCELENTE,  obteniendo como resultado el 70% de satisfacción de usuarios, que comparado con la meta del 90% nos arroja un cumplimiento del indicador en un 78%.
Se observa que el indicador tuvo resultado favorable, acercándose de nuevo al cumplimiento de la meta programada, sin embargo, se fomentará la respuesta a encuestas de satisfacción, ya que el número se ha visto reducido en los últimos meses. </t>
  </si>
  <si>
    <t>Gestión de talento humano</t>
  </si>
  <si>
    <t>TH-001</t>
  </si>
  <si>
    <t>Circular No. 011 del 29/03/2019</t>
  </si>
  <si>
    <t>Disminución de la brecha de conocimiento mediante las jornadas de capacitación</t>
  </si>
  <si>
    <t>Monitorear el comportamiento de la brecha generada entre el conocimiento existente y el esperado, con la implementación del plan institucional de capacitación PIC</t>
  </si>
  <si>
    <t>Aplicación oportuna del test pre y post por parte de los capacitadores</t>
  </si>
  <si>
    <t>((promedio total de desempeño POST en el periodo- promedio total de desempeño PRE) / (promedio total de desempeño PRE))*100</t>
  </si>
  <si>
    <t xml:space="preserve">Formatos de evaluación pre y post diligenciado
</t>
  </si>
  <si>
    <t>Se calcula el promedio total de desempeño post del periodo y del  desempeño pre de las jornadas de capacitación del periodo. Posteriormente se calcula la resta de estos dos resultados y se relaciona con la sumatoria del desempeño pre del periodo, para obtener el porcentaje de cierre de brecha.
El número de unidades operativas se manejara de acuerdo con la información vigente para el periodo.</t>
  </si>
  <si>
    <t>Base de datos Pre y Post test</t>
  </si>
  <si>
    <t>En este periodo se inició el levantamiento de necesidades de capacitación con las diferentes dependencias, subdirecciones y unidades operativas de la entidad.</t>
  </si>
  <si>
    <t>Durante este periodo se consolidó el levantamiento de necesidades de capacitación y se inició con base en estas la formulación del Plan Institucional de Capacitación para la vigencia 2020.</t>
  </si>
  <si>
    <t xml:space="preserve"> Mediante Resolución 0511 del 6 de marzo de 2020, se adoptó el Plan Institucional de Capacitación para la vigencia 2020, y se inició la realización de los documentos (estudio previo, anexo técnico, análisis del sector) para el proceso contractual.   </t>
  </si>
  <si>
    <t>Durante el mes de abril se realizaron los ajustes solicitados a los documentos contractuales y se está a la espera de su publicación en el SECOP</t>
  </si>
  <si>
    <t xml:space="preserve">Durante el mes de mayo se realizó la etapa de observaciones al contrato de diplomados en el SECOP II y se está a la espera del contrato con COMPENSAR para los cursos cortos. </t>
  </si>
  <si>
    <t>Durante el mes de junio se dio inicio a la convocatoria e inscripciones a los cursos cortos programados en ejecución del Plan Institucional de Capacitación de la vigencia, los cuales iniciarán en el mes de julio de acuerdo al cronograma de ejecución ajustado. Con respecto a los diplomados, el contrato está surtiendo sus etapas en el SECOPII</t>
  </si>
  <si>
    <t>Durante el mes de julio se iniciaron los cursos en Herramientas Ofimáticas TICs y en Redacción y Ortografía para los servidores y servidoras inscritas. En esta capacitación se aplica la medición de cierre de brecha a los participantes</t>
  </si>
  <si>
    <t>Durante el mes de agosto de 2020 se finalizaron las siguientes capacitaciones : Herramientas Ofimáticas TICs, Excel, Redacción y Ortografía así como en Análisis de documentos escritos. En estas jornadas se aplicó la medición de cierre de brecha a los participantes.</t>
  </si>
  <si>
    <t>Para este periodo, se continúa con el desarrollo de los cursos cortos en ejecución del Plan Institucional de Capacitación de la Vigencia 2020. Con respecto al cierre de brecha aplicado a los cursos ejecutados en  Herramientas Ofimáticas TICs, Redacción y Ortografía y Análisis de documentos escritos se obtuvieron los siguientes resultados: 
1."Herramientas Ofimáticas TICs", un nivel de conocimiento pre del 47%, un nivel de conocimientos post de 92% y un cierre de brecha del 85%. 
2.En la capacitación en "Redacción y Ortografía",  un nivel de conocimiento pre del 58%, un nivel de conocimientos post de 90% y un cierre de brecha del 77%. 
3.Para  "Análisis de Documentos",  un nivel de conocimiento pre del 65%, un nivel de conocimientos post de 94% y un cierre de brecha del 82% 
La medición se realizó con los participantes que diligenciaron el formato pre y post para cada acción de capacitación.</t>
  </si>
  <si>
    <t>TH-002</t>
  </si>
  <si>
    <t>Medición del nivel de satisfacción de los funcionarios frente a las actividades para el bienestar</t>
  </si>
  <si>
    <t>Establecer el nivel de satisfacción de los funcionarios frente a las actividades del plan de bienestar</t>
  </si>
  <si>
    <t xml:space="preserve">Diligenciamiento oportuno de encuestas de satisfacción </t>
  </si>
  <si>
    <t>(Número total de personas con nivel  de satisfacción excelente en el periodo + número total de personas con nivel de satisfacción bueno en el periodo)  / (Número total de personas encuestadas en el periodo según la muestra)*100</t>
  </si>
  <si>
    <t>Encuestas diligenciadas</t>
  </si>
  <si>
    <t xml:space="preserve">Medir por cada una de las actividades ejecutadas del plan de bienestar el grado de satisfacción sobre una muestra de funcionarios participantes. Calcular la suma del número de personas que contestaron la encuesta como "excelente" y "bueno" y sumar sus resultados. El resultado anterior se relaciona con el número de personas encuestadas, según la muestra. </t>
  </si>
  <si>
    <t xml:space="preserve">Base de datos de encuestas tabuladas de satisfacción </t>
  </si>
  <si>
    <t xml:space="preserve">Para este periodo no se realizaron actividades de bienestar. Se encuentra en ejecución la etapa de planeación para la formulación del plan de bienestar para la vigencia 2020.  Se elaboró y socializó la encuesta de necesidades de bienestar con el fin de identificar aquellas actividades que se van a incluir en el plan de bienestar para la presente vigencia. </t>
  </si>
  <si>
    <t xml:space="preserve">Durante el mes de febrero no se realizaron actividades de bienestar.  Continuando con la etapa de planeación, se presentó ante la comisión de personal el proyecto del plan de bienestar 2020, se realizaron observaciones y propuestas por parte de los integrantes de la comisión las cuales serán revisadas y ajustadas conforme a la norma y lineamientos de la Dirección de Gestión Corporativa y la Subdirección de Gestión y Desarrollo de Talento Humano en el marco normativo y la plataforma estratégica de la entidad. </t>
  </si>
  <si>
    <t>Para el mes de Marzo se realizaron las siguientes actividades:        
1. Feria de servicios subdirección suba donde participaron 61 servidores de las 28 unidades operativas se aplicaron 25 encuestas, donde el indicador de satisfacción fue del 100% (10 muy feliz y 15 feliz)                                                                                                              2. Feria de servicios subdirección Santafé candelaria donde participaron 60 servidores de las 20 unidades operativas, se aplicaron  11 encuetas de satisfacción arrojando el 100% de satisfacción (4 muy feliz y 7 feliz)</t>
  </si>
  <si>
    <t>En el mes de abril se realizaron las siguientes actividades:        
1. RUMBAS ONLINE las cuales se están desarrollan mediante la articulación con el Fondo de Pensiones y Cesantías PROTECCIÓN, lo días 21 y 23 en nivel central, donde participaron 30 servidores y el 30 de abril en las subdirecciones Santafé candelaria y Tunjuelito con una participación de 26 y 94 servidores respectivamente.            2. Articulación con el Departamento Administrativo del Servicio Civil Distrital-DASCD para celebración del día de la secretaria (o)                                   
3. Actividad virtual en el marco del día de la Niñez.</t>
  </si>
  <si>
    <t xml:space="preserve">En el mes de mayo se realizaron las siguientes actividades para el indicador, así:           
1. SOCIALIZACIÓN PORTAFOLIO BENEFICIOS COMPENSAR: El día 12 de mayo se socializó el portafolio de beneficios a los gestores de talento humano como estrategia para darlo a conocer a todos los servidores. Se contó con una participación 40 funcionarios.                        
2. RUMBAS ONLINE:  Estas se están desarrollan mediante la articulación con el Fondo de Pensiones y Cesantías PROTECCIÓN , en el mes de mayo se realizaron seis (6) sesiones (mayo 8, 11, 12, 14, 19 y 21) con la participación de 691 servidores. </t>
  </si>
  <si>
    <t>Durante el mes de Junio, teniendo en cuenta la emergencia sanitaria, se adelantaron dos acciones principales desde el área de Bienestar: 
DIA NACIONAL DEL SERVIDOR: El cual se conmemoró a través de un proceso formativo desde la percepción del Trabajo en Casa, la motivación laboral y la importancia de los valores en el rol de Servidor Publico; Dicha actividad contó con una participación de 90 personas aproximadamente.
DIA DE LA FAMILIA: De acuerdo con la celebración del Contrato para el apoyo en la ejecución de las actividades de Bienestar con la Caja de Compensación Compensar  y las restricciones alrededor de la pandemia por COVID-19, esta celebración estuvo diseñada para la entrega de un Picnic en el Domicilio de cada uno de los servidores, con miras a que fuera compartido en familia. Los servidores públicos participes de esta actividad fueron 1843.
Así las cosas la medición de satisfacción alrededor de estas actividades, se encuentra en proceso de recolección, teniendo en cuenta que las mismas se llevaron a cabo finalizando el mes.
Ahora bien, en términos cuantitativos, las rumbas on-line representan un alto porcentaje, ya que en el ultimo trimestre del 2020, se llevaron a cabo 6 encuentros virtuales con la participación de 691 servidores cuya encuesta de satisfacción fue enviada a 215 funcionarios, obteniendo como resultado 207 (superfeliz 90, bien 117)percepciones positivas alrededor de la actividad y 8 con algunos conceptos a mejorar. Obteniendo como porcentaje de satisfacción un 96.3% en términos generales.</t>
  </si>
  <si>
    <t xml:space="preserve">Durante el mes de Julio, teniendo en cuenta la emergencia sanitaria, se adelantaron dos acciones en modalidad virtual desde el área de Bienestar: 
CONVERSATORIO VIRTUAL: MANEJO DE LAS EMOCIONES, en la que se contó con la participación de 295 Servidores . 
CHARLA: HABILIDADES EN EL USO DE LAS TECNOLOGIAS DE INFORMACION Y COMUNICACION PARA EL TELETRABAJO, para la cual se llevo a cabo divulgación de manera abierta y en donde participaron 350 servidores.
</t>
  </si>
  <si>
    <t xml:space="preserve">Mediante sesiones extraordinarias de la comisión de personal, se han aprobado las actividades formuladas del plan de bienestar, las cuales han sido ajustadas conforme a la dinámica de aislamiento social actual. Con corte a agosto de 2020, se encuentra en trámite de firmas el proyecto de resolución mediante el cual se adopta el plan de bienestar, previamente aprobado por la comisión de personal.
Así las cosas, este periodo se encuentra justificado por las actividades de planificación, ajuste y legalización, tal como se establece en el procedimiento. 
</t>
  </si>
  <si>
    <t>Para el trimestre julio a septiembre de 2020, desde el área de Bienestar se desarrollaron actividades de tipo virtual, en articulación con el proyecto de Prevención de paternidad y maternidad temprana y nueva EPS. Para los meses de julio y agosto no se realizaron actividades de este tipo, razón por la cual no hay medición de satisfacción.
Picnic: en cuanto a la actividad "Dia de la familia" realizada durante los meses de Junio y Julio de 2020, Como evidencia de la entrega se adjunta matriz resumen de los funcionarios a los cuales se les entregó el beneficio, no obstante, en caso de ser requerido por DADE se cuentan con los listados de entrega que contienen los datos personales de los beneficiarios. La encuesta de satisfacción se llevó a cabo en el mes de agosto, reflejando resultados así:
No de encuestados super felices 606 + No de encuestados felices 514 sobre 1238 servidores encuestados * 100, lo que refleja el total de 90% de satisfacción alrededor de la encuesta que abordaba la actividad de celebración del Dia de la familia.
Clases Sexpertas
Sesión:10 de sep 2020. No de encuestados super felices 5 + No de encuestados felices 6 sobre 14 colaboradores encuestados * 100, lo que refleja el total de  78 %  de porcentaje de satisfacción.
Sesión:12 de sep 2020. No de encuestados super felices 4 + No de encuestados felices 3 sobre 7 colaboradores encuestados * 100, lo que refleja el total de 100% de porcentaje de satisfacción.
Sesión15 de sep 2020. No de encuestados super felices 8 + No de encuestados felices 8 sobre 17 colaboradores encuestados * 100, lo que refleja el total de 94% de porcentaje de satisfacción.
Sesión 23 de sep 2020. No de encuestados super felices 1 + No de encuestados felices 4  sobre 7 colaboradores encuestados * 100, lo que refleja el total de  71% de porcentaje de satisfacción.
Clases Cuídate + Brain Match 16 de sep 2020. No de encuestados super felices 7 + No de encuestados felices 6 sobre 14 colaboradores encuestados * 100, lo que refleja el total de 93% de porcentaje de satisfacción.
Risoterapia 17 de sep 2020 No de encuestados super felices 17 + No de encuestados felices 24 sobre 49 colaboradores encuestados * 100, lo que refleja el total de 83% de porcentaje de satisfacción.
Coctelería 18 de sep 2020 No de encuestados super felices 5 + No de encuestados felices 6 sobre 18 colaboradores encuestados * 100, lo que refleja el total de 61% de porcentaje de satisfacción.
Almorzando para 4 con 10000 pesos 24 de sep 2020 No de encuestados super felices 11 + No de encuestados felices 3 sobre 17 colaboradores encuestados * 100, lo que refleja el total de 82% de porcentaje de satisfacción.
Como podemos proteger nuestro cerebro  30 de septiembre. No de encuestados super felices 18 + No de encuestados felices 15 sobre 40 colaboradores encuestados * 100, lo que refleja el total de 82% de porcentaje de satisfacción.
Para el periodo se obtiene un grado de satisfacción por parte de los funcionarios encuestados del 89%  frente a las acciones ejecutadas.</t>
  </si>
  <si>
    <t>TH-003</t>
  </si>
  <si>
    <t>Unidades operativas con cobertura del plan de bienestar e incentivos</t>
  </si>
  <si>
    <t>Lograr aumentar la participación en el plan de bienestar e incentivos por parte de las unidades operativas de la entidad</t>
  </si>
  <si>
    <t>Participación de funcionarios de las distintas unidades operativas de la entidad</t>
  </si>
  <si>
    <t xml:space="preserve">Número de unidades operativas participantes / Total de unidades operativas de la Sdis)*100
</t>
  </si>
  <si>
    <t>Listados de asistencia identificando  unidad operativa</t>
  </si>
  <si>
    <t xml:space="preserve">Tomar del listado de asistencia a las actividades de bienestar e incentivos, los nombres de las unidades operativas participantes y relacionarlo con el numero de unidades operativas vigente para el periodo. </t>
  </si>
  <si>
    <t>Base de datos de participantes por actividades programada por el número de inscritos y asistentes.</t>
  </si>
  <si>
    <t xml:space="preserve">Para este periodo no se realizaron actividades de bienestar. Se encuentra en ejecución la etapa de planeación para la formulación del plan de bienestar para la vigencia 2020.  </t>
  </si>
  <si>
    <t>Para este periodo no se realizaron actividades de bienestar.  Se continua en la etapa de planeación en el Plan de Bienestar para la vigencia 2020, surtiendo los procesos establecidos de revisión por parte de la Comisión de personal para su posterior aprobación por la Dirección de Gestión Corporativa y la Subdirección de Gestión y Desarrollo de Talento Humano en el marco de la normatividad vigente y la plataforma estratégica de la entidad.</t>
  </si>
  <si>
    <t>Para el mes de Marzo se realizaron las siguientes actividades:           
1. Feria de servicios subdirección suba donde participaron 61 servidores de las 28 unidades operativas.                     
2. Feria de servicios subdirección Santafé candelaria donde participaron 60 servidores de las 20 unidades operativas.</t>
  </si>
  <si>
    <t>Las actividades para tener en cuenta para el indicador de cobertura realizadas en abril son:  la rumba online en las subdirecciones de Santafé candelaria y Tunjuelito.</t>
  </si>
  <si>
    <t>Las actividades para tener en cuenta para el indicador de cobertura realizadas en mayo son:  las rumbas online en las subdirecciones.</t>
  </si>
  <si>
    <t>Desde  Bienestar, para la vigencia 2020, se esta adelantando la actualización de la información respecto de la ubicación de los servidores (Dependencia, Subdirección Local y unidad operativa) razón por la cual la medición de este indicador se encuentran proceso.
Con la ejecución  del día de la familia se da cumplimiento al indicador, teniendo en cuenta que esta actividad llegó a la totalidad de los funcionarios de la Secretaría,  lo cual se podrá evidenciar una vez se culmine la actualización de la información de la ubicación de los servidores  en las dependencias, Subdirecciones locales y unidades operativas.</t>
  </si>
  <si>
    <t xml:space="preserve">Desde  Bienestar, para la vigencia 2020, se esta adelantando la actualización de la información respecto de la ubicación de los servidores (Dependencia, Subdirección Local y unidad operativa) </t>
  </si>
  <si>
    <t>Para el trimestre julio a septiembre de 2020, en ejecución del Plan de Bienestar se desarrollaron actividades de tipo virtual, en articulación con el proyecto de Prevención de paternidad y maternidad temprana y nueva EPS. Para los meses de julio y agosto no se realizaron actividades razón por la cual no hay medición de participación por unidades operativas._x000D_
_x000D_
En cuanto a la actividad "Dia de la familia" realizada durante los meses de Junio y Julio de 2020, la participación por unidades operativas se presento así:_x000D_
No de unidades operativas participantes 400 + No de unidades operativas de la SDIS 400 * 100, lo que refleja el total de 100% de participación de las unidades operativas alrededor de la actividad de celebración del Dia de la familia._x000D_
Para el mes de septiembre la participación de unidades operativas se presentaron así: _x000D_
Clases Sexpertas_x000D_
10 de sep 2020 / 11 unidades operativas participantes / 2 % de participación _x000D_
12 de sep 2020 / 7 unidades operativas participantes/ 1% de participación _x000D_
15 de sep 2020 /  7 unidades operativas participantes/ 1% de participación_x000D_
23 de sep 2020 /  4 unidades operativas participantes / 1 % de participación_x000D_
Clases Cuídate + _x000D_
Brain Match 16 de sep 2020 / 18 unidades operativas participantes  4 % de participación_x000D_
Risoterapia 17 de sep 2020 / 7 unidades operativas participantes 1% de participación_x000D_
Coctelería 18 de sep 2020 / 4 unidades operativas participantes 1% de participación_x000D_
Almorzando para 4 con 10000 pesos / 24 de septiembre 2020 / 3 unidades operativas participantes 1 % de participación_x000D_
Como podemos proteger nuestro cerebro / 30 de septiembre / 11 unidades operativas participantes 2% _x000D_
El total de unidades operativas con participación en las actividades del mes de septiembre corresponde al 17 %._x000D_
_x000D_
Para este periodo se logró una cobertura del 100% de las 400 Unidades Operativas.</t>
  </si>
  <si>
    <t>TH-004</t>
  </si>
  <si>
    <t xml:space="preserve">Disminución de accidentes de trabajo </t>
  </si>
  <si>
    <t>Monitorear el  comportamiento de la accidentalidad, con el fin de implementar acciones de prevención y corrección de los agentes causantes.</t>
  </si>
  <si>
    <t>Reporte oportuno de accidentes de trabajo por parte de colaboradores</t>
  </si>
  <si>
    <t>(N° accidentes de trabajo/ N° total de Colaboradores )* 100</t>
  </si>
  <si>
    <t>*Formato único de reportes de accidentes de trabajo
*Matriz Registros de accidentalidad 
* Base de datos ARL
* Bases de datos de funcionarios de planta y contratistas</t>
  </si>
  <si>
    <t>Calcular el número de accidentes presentados en un periodo en relación con el número total de los colaboradores de la entidad.</t>
  </si>
  <si>
    <t>Base de datos de accidentalidad</t>
  </si>
  <si>
    <t>Decreciente</t>
  </si>
  <si>
    <t xml:space="preserve">En el mes de Enero 2020 se presentaron 28 eventos, uno menos con relación al año anterior. 
A fin de reducir la accidentalidad se realizaron las siguientes acciones:
•Con el acompañamiento de asesores de la ARL y profesionales del componente de Seguridad Industrial se apoyó en la realización de algunas investigaciones pendientes.
•Se envió pieza comunicativa socializando por comunicación interna los accidentes y lecciones aprendidas del ultimo bimestre ( Noviembre- diciembre 2019)
•Se establece el cronograma de actividades de capacitación vigencia 2020 en temas de prevención de accidentalidad
</t>
  </si>
  <si>
    <t>En el mes de Febrero 2020 se presentaron 43  eventos, dos mas con relación con el mismo mes del año anterior. 
A fin de reducir la accidentalidad se realizaron las siguientes acciones:
•A través de pieza comunicativa se socializo los accidentes ocurridos y lecciones aprendidas correspondientes al mes de Enero. Así mismo se envió pieza comunicativa sobre tips para prevención de caídas y golpes
•Se hicieron 3 capacitaciones en lideres de prevención con  la ayuda de los asesores de la ARL haciendo énfasis en el reporte de accidente.
*Se participo en la primera mesa laboral con la ARL Positiva para analizar algunos casos  puntuales de accidentalidad</t>
  </si>
  <si>
    <r>
      <t xml:space="preserve">Análisis trimestre.  Durante el primer trimestre se llegó al 1,14 % de ejecución del indicador. Comparando el mismo periodo del año 2019  hubo una  reducción del 12%  es decir, se presentaron 13 AT menos,  Se continuará con las estrategias planteadas para ir disminuyendo la accidentalidad.
Se han presentado un total de 95 accidentes de trabajo en el primer trimestre del año 2020( 28 casos en enero, 43 en febrero y 24 en marzo). Durante el trimestre el área que más presentó accidentalidad fue la Subdirección para la Familia con 15 AT que representa el 16% del total de la accidentalidad, seguido por la Subdirección para la Adultez con 12AT(16%) y la Subdirección Local de Ciudad Bolívar con 7 AT (4%)
En lo referente a la lesión que más se presenta es golpe o contusión con 56 AT (59%), seguido por torcedura o esguince 20 AT (21%) y herida  con 8 AT (8%). Analizando los mecanismos que producen los accidentes se encuentra que las Pisadas, choques o golpe con 29 AT que representa el (31%) es el principal mecanismo seguido de las caídas de las personas 27 AT (28%) y por ultimo el Sobre esfuerzo con 16 AT (17%).
Como resultado del análisis del indicador se  realizaron las siguientes  acciones :  
A través de correo electrónico se han socializado los accidentes ocurridos durante el trimestre y como lecciones aprendidas se enviaron piezas comunicativas asociadas a la prevención de caídas. 
Con el acompañamiento de asesores de la ARL y profesionales del componente de Seguridad Industrial se han  apoyado en la realización de algunas investigaciones pendientes.
Así mismo con los asesores de la ARL se han hecho seguimiento a los funcionarios que han sufrido accidentes biológicos.
Se  han realizado a actividades de capacitación asociadas a lideres de prevención, auto cuidado, higiene postural y prevención de caídas.
Se participo en la primera mesa laboral con la ARL a fin de determinar origen y estado de los diferentes accidentes.
Marzo
En el mes de Marzo 2020 fueron reportados 29 eventos, pero 5 fueron catalogados por la ARL como </t>
    </r>
    <r>
      <rPr>
        <i/>
        <sz val="9"/>
        <rFont val="Arial"/>
        <family val="2"/>
      </rPr>
      <t xml:space="preserve">Comunes </t>
    </r>
    <r>
      <rPr>
        <sz val="9"/>
        <rFont val="Arial"/>
        <family val="2"/>
      </rPr>
      <t>quedando un total de 24 eventos</t>
    </r>
    <r>
      <rPr>
        <i/>
        <sz val="9"/>
        <rFont val="Arial"/>
        <family val="2"/>
      </rPr>
      <t xml:space="preserve">. </t>
    </r>
    <r>
      <rPr>
        <sz val="9"/>
        <rFont val="Arial"/>
        <family val="2"/>
      </rPr>
      <t>En el mes las áreas con mas accidentalidad fueron las Subdirecciones locales de Usme y Ciudad Bolívar cada uno con 4 eventos cada uno, la lesión que más se presenta sigue siendo Golpe o contusión y la principal causa fue caída de las personas.</t>
    </r>
  </si>
  <si>
    <t xml:space="preserve">En el mes de Abril 2020 se presentaron 16   eventos, cuarenta y dos menos con relación con el mismo mes del año anterior. Esta disminución puede haberse dado básicamente por la situación presente del país ya que muchas unidades operativas no se encuentran en funcionamiento.
Sin embargo, se continúan haciendo las siguientes acciones a fin de disminuir la accidentalidad, estas fueron:
A través de correo electrónico se socializó los accidentes ocurridos durante el mes de Marzo y como lecciones aprendidas se envío por Noti Talento pieza comunicativa asociadas a la prevención de golpes. 
Con la asesoría de la profesional de la ARL se hizo seguimiento a los accidentes biológicos ocurridos en Marzo y Abril.
Se hizo acompañamiento y asesoría telefónica a Gestores y a apoyos nuevos en la realización de las investigaciones y diligenciamiento del formato de investigación.
Se gestionaron las solicitudes de pruebas solicitadas por la ARL y se hizo seguimiento a las investigaciones pendientes de realizar
Se realizo la segunda mesa laboral con la ARL Positiva para conocer estado y calificación de los accidentes de Trabajo. 
</t>
  </si>
  <si>
    <t xml:space="preserve">En el mes de mayo 2020 se presentaron 32  eventos,  de los cuales 10 son reportes covid 19 positivos.
Durante el mes  se continuó haciendo las siguientes acciones a fin de disminuir la accidentalidad:
-Se realizaron dos actividades de capacitación Líderes de Prevención – Modulo I como estrategia de prevención de accidentalidad, estas actividades fueron realizadas en las Subdirecciones Locales de Suba y Santa fe Candelaria.
-Se efectuó una sensibilización en autocuidado y prevención de caídas como medida de intervención a un accidente de la Subdirección para la Familia.
-Se hizo una sesión virtual de investigación de accidentes con algunos gestores o apoyos de Talento Humano nuevos a fin de aclarar dudas al respecto.
-Con la asesoría de la profesional de la ARL se hizo seguimiento a los accidentes biológicos ocurridos en el mes.
-Se hizo acompañamiento y asesoría telefónica a Gestores y a apoyos nuevos en la realización de las investigaciones y diligenciamiento del formato de investigación.
-Se gestionaron las solicitudes de pruebas solicitadas por la ARL y se hizo seguimiento a las investigaciones pendientes de realizar.
-En el boletín # 2 de Talento Humano se publicó pieza comunicativa asociada a prevención de golpes.
</t>
  </si>
  <si>
    <t>Análisis  2 trimestre.  Durante el segundo  trimestre se llegó al 1% de ejecución del indicador. Comparando el mismo periodo del año 2019  hubo una  reducción del 56%  es decir, se presentaron 71 AT menos,  Se continuará con las estrategias planteadas para ir disminuyendo la accidentalidad.
Se han presentado un total de 96 accidentes de trabajo en el segundo trimestre del año 2020( 16 casos en abril, 30 en mayo  y 50 en junio). Durante el trimestre , las  tres áreas que mas  accidentalidad presentaron fueron la Subdirección para la Adultez  con 49 AT que representa el 51 % del total de la accidentalidad, seguido por la Subdirección para la Familia  con 20AT(21%) y la Subdirección para la vejez con 4 AT (4%)
En lo referente a la lesión que más se presenta es La lesiones Múltiples y efectos del clima (asociados al covid)  con 56 AT (58%), seguido por Golpe o contusión con 18 AT (19%)  Analizando los mecanismos que producen los accidentes se encuentra que en 57 eventos que equivale al 59% AT están  asociados a la exposición o contacto con personas positivas al Covid, le sigue  las caídas de las personas con 14  AT (14%) como principales causas de accidentalidad.
Junio
En el mes de Junio  2020 fueron reportados 62  eventos, pero 12 fueron catalogados  incidentes por la ARL  ya que 11 fueron pruebas negativas de covid, y uno fue objetado pot falta de afiliación quedando un total de 50 eventos. De los 50 eventos  se reportaron 39 como covid -19 positivos.  En el mes las áreas con mas accidentalidad fueron las Subdirecciones para la Adultez 33 AT que representa el 66 %, seguida de la Subdirección para la Familia con 8 AT es decir el 16 %, el 18 % restante fueron  eventos que se presentaron en la Subdirección para la Vejez, para la Infancia, Proyecto 1113  y Subdirecciones locales de Bosa,  Ciudad Bolívar, Kennedy, Mártires y Santafé Candelaria cada uno con 1 evento cada uno. La lesión que más se presenta es la relacionada con el Covid (40 eventos - 80%) seguida de Golpe o contusión (5 eventos - 10%)  y la principal causa de la accidentalidad  fue contacto con personas positivas covid-19 (40 eventos - 80%)
Como resultado del análisis del indicador se  realizaron las siguientes  acciones :  
Se realizaron tres actividades de capacitación Líderes de Prevención – Modulo I como estrategia de prevención de accidentalidad, estas actividades fueron realizadas en las Subdirecciones Locales de Fontibón, Kennedy y Engativá 
Se efectuaron sensibilizaciones en uso de elementos de bioseguridad, autocuidado y prevención de caídas, orden y aseo, prevención de riesgo público y seguridad vial.
Con la asesoría de la profesional de la ARL se hizo seguimiento a los accidentes biológicos ocurridos en el mes.
Se gestionaron las solicitudes de pruebas solicitadas por la ARL y se hizo seguimiento a las investigaciones pendientes de realizar.
En el boletín # 4 de Talento Humano se publico pieza comunicativa asociada a accidentes del mes de abril.</t>
  </si>
  <si>
    <t xml:space="preserve">El informe se realiza con corte del 24 de julio de 2020, se han reportado  117 eventos de los cuales 1 fue objetado  por la ARL Positiva, por falta de afiliación, algunos incidentes con pruebas COVID con resultado negativo fueron reportadas como accidentes por parte de la IPS que realizo la atención.
De los 107 accidentes presentados en el mes de julio, 98 fueron por causa del COVID-19 (prueba confirmada) que corresponde al 92%.
Haciendo un análisis comparativo en los últimos 3 años, los datos muestran que, en mes de julio de 2020, se presentó un aumento  del 54% es decir un (49) accidentes más  frente a los años 2018 y 2019 </t>
  </si>
  <si>
    <t>Durante el mes de agosto de 2020, se presentaron  105 eventos, reportados a la ARL Positiva, de estos accidentes  93 ocurrieron por causa del COVID-19 (prueba confirmada) que corresponde al 89%, 12 accidentes de trabajo se presentaron, 5 por condiciones biomecánicos, 4 por condiciones de seguridad y 3 riesgo publico correspondientes al 11%. 
•Durante el mes se realizaron sensibilizaciones en autocuidado y prevención de caídas, orden y aseo, prevención de riesgo público. 
•Se realizaron capacitaciones para los Gestores y/o apoyos de Talento Humano en materia de reporte e investigación para casos COVID-19.
•Con la asesoría de los profesionales de la ARL Positiva y Estrategia Seguros, se hizo seguimiento a los accidentes por COVID-19 ocurridos en el mes.
•El día 05 de agosto de 2020, se realizó la mesa laboral con participación de la ARL, para identificar los casos que se encuentran a la espera de calificación y estado de los casos COVID-19 reportados como accidentes laborales.</t>
  </si>
  <si>
    <t xml:space="preserve">Análisis  3 trimestre:  Durante el tercer  trimestre se llegó al 4% de ejecución del indicador. Comparando el mismo periodo con el año 2019  se presentó una  disminución del 17% respecto a los accidentes de trabajo, es decir 98 AT menos,  se continuará con las estrategias planteadas para ir disminuyendo la accidentalidad.
Se han presentado un total de 291 accidentes de trabajo en el tercer trimestre del año 2020 (En el mes de julio se presentaron 138 AT de los cuales 116 corresponden a COVID-19 equivalente a un al 84%, en el mes de agosto se presentaron 105 AT de los cuales 93 corresponden a COVID-19 equivalente a un 88% y en el mes de septiembre se presentaron 48 AT de los cuales 37 corresponden a COVID-19 equivalente a un 78%).  Durante el trimestre , las  tres Subdirecciones que mas  accidentalidad presentaron fueron la Subdirección para la Adultez  con 101 AT, seguido por la Subdirección para la Familia  con 110 AT y la Subdirección para la vejez con 28 AT.
En lo referente a la accidentalidad que más se presentaron en el trimestre fueron a causas de la pandemia por COVID-19, seguido del tema de golpe o contusión, caídas al mismo nivel.
En el trimestre se presentaron 3 Eventos catalogados como AT, los cuales fueron objetados por la ARL y determinaron clasificarlos como NO AT.
Como resultado del análisis del indicador se  realizaron las siguientes  acciones :  
* Se realizaron actividades de capacitación en SST como estrategia de prevención de accidentalidad, estas actividades fueron realizadas en diferentes Unidades Operativas y Subdirecciones Locales 
* Se efectuaron sensibilizaciones en uso de elementos de bioseguridad, autocuidado y prevención de caídas, orden y aseo.
* Con el acompañamiento del grupo del SGSST conformado por DME, SST, Psicolaboral, Medicina y ARL se hizo visitas a las 37 Comisarias de Familia, 10 Puntos SIAC y casi 25 Visitas a diferentes Unidades Operativas verificando el protocolo de bioseguridad antes de iniciar la apertura de los puntos.
* Se realizo la entrega de EPP, trajes de bioseguridad y Kit Ambientales a diferentes Subdirecciones y Unidades Operativas, con el fin de disminuir la exposición de los funcionarios y/o contratitas al virus del COVID-19  </t>
  </si>
  <si>
    <t>TH-005</t>
  </si>
  <si>
    <t>Disminución  de enfermedad laboral</t>
  </si>
  <si>
    <t>Monitorear el ausentismo por enfermedad laboral para verificar el impacto de las actividades en promoción y prevención que se ejecutan.</t>
  </si>
  <si>
    <t>Reporte oportuno de incapacidades</t>
  </si>
  <si>
    <t>(No. de días perdidos por enfermedad laboral  / Total de días perdidos por ausentismo de enfermedad)*100</t>
  </si>
  <si>
    <t>*Formato único de reportes de  enfermedades laborales
*Matriz Registros de enfermedades laborales
* Base de datos ARL
* Bases de datos de trabajadores de planta y contratistas</t>
  </si>
  <si>
    <t>Calcular el número de días de ausencia por enfermedad laboral presentados en un periodo en relación con el número total de días ausentes por enfermedad.</t>
  </si>
  <si>
    <t xml:space="preserve">Base de datos de enfermedad  laboral donde se consigne el ausentismo </t>
  </si>
  <si>
    <t xml:space="preserve">En el mes de Enero se presentaron  casos de ausencias por incapacidad médica certificada,  entre ellos por accidente laboral y por enfermedad general,  por enfermedad laboral no se presentaron casos.
Derivado de estas  incapacidades, se generaron  días de ausencia,  en su mayor proporción por enfermedad general seguido por  accidente laboral.
Como resultado del análisis se encontró que los mayores grupos de enfermedad causantes de incapacidad  están generados por enfermedades del sistema osteomuscular y del tejido conjuntivo, ciertas enfermedades infecciosas y parasitarias, enfermedades del sistema respiratorio,  traumatismos, envenenamientos y algunas otras consecuencias de causa externa.
Las acciones de prevención que se realizaron de acuerdo con los programas de vigilancia epidemiológica, de promoción y prevención de la salud de la Entidad son las siguientes:
• Piezas comunicativas, capacitación y sensibilización, inspección de puestos de trabajo, pausas activas en prevención de desórdenes musculoesqueléticas, prevención de enfermedades respiratorias y del sistema digestivo, etc., en las diferentes subdirecciones.
</t>
  </si>
  <si>
    <t xml:space="preserve">En el mes de Febrero se presentaron  casos de ausencias por incapacidad médica certificada,  entre ellos por accidente laboral, por enfermedad general y por accidente común,  por enfermedad laboral no se presentaron casos.
Derivado de estas  incapacidades, se generaron  días de ausencia,  en su mayor proporción por enfermedad general seguido por  accidente laboral y común.
Como resultado del análisis se encontró que los mayores grupos de enfermedad causantes de incapacidad  están generados por  enfermedades del sistema respiratorio, ciertas enfermedades infecciosas y parasitarias, enfermedades del sistema osteomuscular y del tejido conjuntivo,  traumatismos, envenenamientos y algunas otras consecuencias de causa externa .
Las acciones de prevención que se realizaron de acuerdo con los programas de vigilancia epidemiológica, de promoción y prevención de la salud de la Entidad son las siguientes:
• Piezas comunicativas, capacitación y sensibilización, inspección de puestos de trabajo, pausas activas en prevención, prevención de enfermedades respiratorias, del sistema digestivo, de desórdenes musculoesqueléticos, etc., en las diferentes subdirecciones.
</t>
  </si>
  <si>
    <t xml:space="preserve">Análisis del trimestre: El número de días de ausencia por enfermedad laboral presentados en el primer  trimestre del año,  en relación con el número total de días ausentes por enfermedad (Laboral-general) para el mismo periodo de tiempo correspondió a 0,00%, este comportamiento se debe a que no se presentó  reporte de incapacidades por enfermedad laboral.
Se presentaron en el primer trimestre 2.085 días de ausencia con causa médica certificada; por enfermedad general (n=1908) días de ausencia con el 91,51%, por accidente laboral con (n=167) días de ausencia con el 8,01% y por accidente común con (n=10) días de ausencia con el 0,48%.
Número de ausencias por enfermedad laboral: 0
Número de días por enfermedad general: 2.085
Como resultado del análisis se encontró que los mayores grupos de enfermedad causantes de incapacidad  están generados por: Enfermedades del sistema respiratorio, ciertas enfermedades infecciosas y parasitarias, enfermedades del sistema osteomuscular y del tejido conjuntivo,  traumatismos, envenenamientos y algunas otras consecuencias de causa externa .
Plan de acción: Continuar con el   seguimiento a recomendaciones médico laborales ya existentes en la Entidad, ejecución de actividades e implementación de los programas de vigilancia epidemiológica de promoción y prevención dependiendo del sistema afectado; la realización de piezas comunicativas, sensibilización, capacitación en prevención de enfermedades respiratorias del sistema digestivo, de riesgo biomecánico etc., inspecciones de puestos de trabajo, pausas saludables etc. en las diferentes Subdirecciones de la Entidad.
</t>
  </si>
  <si>
    <t xml:space="preserve">En el mes de abril se presentaron casos de ausencias por incapacidad médica certificada, entre ellos por accidente laboral, por enfermedad general y por accidente común, por enfermedad laboral no se presentaron casos.
Derivado de estas incapacidades, se generaron días de ausencia, en su mayor proporción por enfermedad general seguido por accidente laboral y común.
Como resultado del análisis se encontró que los mayores grupos de enfermedad causantes de incapacidad  están generados por  enfermedades del sistema respiratorio, Neoplasias, Traumatismos, envenenamientos y algunas otras consecuencias de causa externa, enfermedades del sistema osteomuscular y del tejido conjuntivo, Factores que influyen en el estado de salud y contacto con los servicios de salud.
Las acciones de prevención que se realizaron son de acuerdo con los programas de vigilancia epidemiológica, de promoción y prevención de la salud de la Entidad son las siguientes:
• Seguimiento y actualización de recomendaciones médico laborales, Piezas comunicativas en prevención de enfermedades respiratorias, pausas activas, higiene postural, actividad física, riesgo cardiovascular, fomentos de vida y entornos saludables, sensibilización en riesgo biológico,  pausas activas, prevención de desórdenes musculoesqueléticas, adecuaciones de puestos de trabajo en casa etc., en las diferentes subdirecciones por teletrabajo, llamada telefónica y/o teleconferencia.
</t>
  </si>
  <si>
    <t xml:space="preserve">En el mes de mayo se presentaron casos de ausencias por incapacidad médica certificada, entre ellos por accidente laboral, por enfermedad general y por enfermedad laboral.
Derivado de estas incapacidades, se generaron días de ausencia, en su mayor proporción por enfermedad general seguido por accidente laboral y enfermedad laboral.
Como resultado del análisis se encontró que los mayores grupos de enfermedad causantes de incapacidad  están generados por enfermedades del sistema osteomuscular y del tejido conjuntivo, Traumatismos, envenenamientos y algunas otras consecuencias de causa externa,  enfermedades del sistema respiratorio, Enfermedades del oído y de la apófisis mastoides, Síntomas, signos y hallazgos anormales clínicos y de laboratorio, no clasificados en otra parte y Enfermedades del aparato digestivo.
Las acciones de prevención que se realizaron son de acuerdo con los programas de vigilancia epidemiológica, de promoción y prevención de la salud de la Entidad son las siguientes:
Seguimiento y actualización de recomendaciones medico laborales (virtual), implementación del programa de vigilancia epidemiológica de desordenes musculoesqueléticos  con actividades como adecuaciones de puestos de trabajo en casa, pausas activas, capacitación y sensibilización en higiene postural, actividad física.
En el programa de prevención de riesgo biológico se realizaron actividades de seguimiento al talento humano que presento accidente laboral, inspecciones de puestos de trabajo, capacitaciones  y sensibilización en prevención de riesgo biológico, bioseguridad, uso de elementos de protección personal y prevención de enfermedades respiratorias y Covid 19 etc.
En el programa de vigilancia epidemiológica de riesgo psicosocial se realizaron activadas como, prevención en salud mental, contención emocional, prevención de consumo de sustancias psicoactivas, etc.
En el programa de prevención de  riesgo cardiovascular, se realiza capacitación en  fomentos de vida y entornos saludables,  en las diferentes subdirecciones estas actividades se realizaron por teletrabajo, presencial, por llamada telefónica y/o teleconferencia.
</t>
  </si>
  <si>
    <t>Análisis del trimestre: El número de días de ausencia por enfermedad laboral presentados en el segundo  trimestre del año,  en relación con el número total de días ausentes por enfermedad (Laboral-general) para el mismo periodo de tiempo correspondió a 0,4%, este comportamiento se debe a que  se presentó  el reporte de (n=1) incapacidad por enfermedad laboral que genero 5 días de ausencia.
Se presentaron en el segundo trimestre 1.345 días de ausencia con causa médica certificada; por enfermedad general (n=1097) días de ausencia con el 81,56%, por accidente laboral con (n=241) días de ausencia con el 17,92%, por enfermedad laboral (n=5) días de ausencia con el 0,37% y por accidente común con (n=2) días de ausencia con el 0,15%.
Número de ausencias por enfermedad laboral: 5
Número de días por enfermedad general: 1.345
Como resultado del análisis se encontró que los mayores grupos de enfermedad causantes de incapacidad  están generados por: Enfermedades del sistema osteomuscular y del tejido conjuntivo,  Enfermedades del aparato genitourinario, Síntomas, signos y hallazgos anormales clínicos y de laboratorio, no clasificados en otra parte, Códigos para uso de emergencia, Traumatismos, envenenamientos y algunas otras consecuencias de causa externa y Trastornos mentales y del comportamiento.
Las acciones de prevención que se realizaron son de acuerdo con los programas de vigilancia epidemiológica, de promoción y prevención de la salud de la Entidad son las siguientes:
• Seguimiento y actualización de recomendaciones medico laborales (virtual), implementación del programa de vigilancia epidemiológica de desordenes musculoesqueléticos  con actividades como adecuaciones de puestos de trabajo en casa, pausas activas, capacitación y sensibilización en higiene postural, actividad física, 
En el programa de vigilancia epidemiológica de riesgo psicosocial se realizaron activades como, midfulness para manejo de estrés, comunicación asertiva, trabajo en equipo, prevención en salud mental, contención emocional, prevención de consumo de sustancias psicoactivas, etc.
En el programa de prevención de riesgo biológico se realizaron actividades de seguimiento al talento humano que presento accidente laboral, inspecciones de puestos de trabajo, capacitaciones  y sensibilización Web en prevención de riesgo biológico, protocolos de bioseguridad, uso de elementos de protección personal y prevención de enfermedades respiratorias y Covid 19 etc.
En el programa de prevención de  riesgo cardiovascular, se realiza capacitación en  fomentos de vida y entornos saludables,  en las diferentes subdirecciones estas actividades se realizaron por trabajo en casa, por llamada telefónica y/o virtual.
En el programa de conservación visual se realizo sensibilización en prevención visual.</t>
  </si>
  <si>
    <t xml:space="preserve">En el mes de julio se presentaron casos de ausencias por incapacidad médica certificada, entre ellos por accidente laboral y por enfermedad general. Por enfermedad laboral no se presentaron casos.
Derivado de estas incapacidades, se generaron días de ausencia, en su mayor proporción por enfermedad general seguido por accidente laboral.
Como resultado del análisis se encontró que los mayores grupos de enfermedad causantes de incapacidad  están generados por: Códigos para uso de emergencia, enfermedades del sistema osteomuscular y del tejido conjuntivo,  Síntomas, signos y hallazgos anormales clínicos y de laboratorio, no clasificados en otra parte,  enfermedades del sistema respiratorio, Traumatismos, envenenamientos y algunas otras consecuencias de causa externa.
Las acciones de prevención que se realizaron son de acuerdo con los programas de vigilancia epidemiológica, de promoción y prevención de la salud de la Entidad son las siguientes:
• Seguimiento y actualización de condiciones de salud y recomendaciones medico laborales (virtual) y llamada telefónica.
• En el programa de prevención de riesgo biológico se realizaron actividades de seguimiento al talento humano que presento accidente laboral, inspecciones de puestos de trabajo, capacitaciones y sensibilización en prevención de riesgo biológico, bioseguridad, uso de elementos de protección personal y Covid 19 etc.
• En el programa de prevención de fomentos de vida y entornos saludables se realizó sensibilización y capacitación en prevención de enfermedades respiratorias y Covid 19.  
• En el programa de vigilancia epidemiológica de desórdenes musculo esqueléticos  con actividades como inspección de puestos de trabajo en las Comisarias de Familia, en los CDC, en las diferentes subdirecciones de la Entidad, adecuaciones de puestos de trabajo en casa, pausas activas, capacitación y sensibilización en higiene postural, síndrome del túnel del carpo, actividad física etc.
• En el programa de vigilancia epidemiológica de riesgo psicosocial se realizaron actividades como, Mindfulness para manejo de estrés, prevención en salud mental, contención emocional, prevención de consumo de sustancias psicoactivas, mujer y género, Psicopausas etc.
• En el programa de prevención de riesgo cardiovascular, se realiza capacitación en alimentación saludable, prevención de infarto agudo del miocardio, accidente cerebro vascular, prevención de sustancias psicoactivas, alcohol y tabaquismo. Las actividades se realizaron en las diferentes subdirecciones, por trabajo en casa, teletrabajo, presencial, por llamada telefónica y/o teleconferencia.
</t>
  </si>
  <si>
    <t>En el mes de agosto de 2020,  se presentaron casos de ausencias por incapacidad médica certificada, entre ellos por accidente laboral, por enfermedad general y por accidente común. Por enfermedad laboral no se presentaron casos.
Derivado de estas incapacidades, se generaron días de ausencia, en su mayor proporción por enfermedad general,  seguido por accidente laboral y accidente común.
Como resultado del análisis se encontró que los mayores grupos de enfermedad causantes de incapacidad  están generados por: Códigos para uso de emergencia, enfermedades del sistema respiratorio, enfermedades del sistema osteomuscular y del tejido conjuntivo, traumatismos, envenenamientos y algunas otras consecuencias de causa externa y Enfermedades del sistema nervioso.
Las acciones de prevención que se realizaron son de acuerdo con los programas de vigilancia epidemiológica, de promoción y prevención de la salud de la Entidad son las siguientes:
• Seguimiento y actualización de condiciones de salud y recomendaciones medico laborales (virtual) y llamada telefónica.
• En el programa de prevención de riesgo biológico se realizaron actividades de seguimiento al talento humano que presento accidente laboral, inspecciones de puestos de trabajo, capacitaciones y sensibilización en prevención de riesgo biológico, protocolos de  bioseguridad, uso de elementos de protección personal y Covid 19 etc.
• En el programa de prevención de fomentos de vida y entornos saludables se realizó sensibilización y capacitación en prevención de enfermedades respiratorias y Covid 19.  
• En el programa de vigilancia epidemiológica de desórdenes musculo esqueléticos  con actividades como inspección de puestos de trabajo, en las diferentes subdirecciones de la Entidad, adecuación de puestos de trabajo en casa, pausas activas, capacitación y sensibilización en higiene postural, síndrome del túnel del carpo, actividad física etc.
• En el programa de vigilancia epidemiológica de riesgo psicosocial se realizaron actividades como, Mindfulness para manejo de estrés, prevención en salud mental, contención emocional, prevención de consumo de sustancias psicoactivas, mujer y género, afrontamiento y manejo del duelo, comunicación asertiva, Psicopausas etc.
• En el programa de prevención de riesgo cardiovascular, se realiza capacitación en alimentación saludable, prevención de infarto agudo del miocardio, accidente cerebro vascular, prevención de sustancias psicoactivas, alcohol y tabaquismo. Las actividades se realizaron en las diferentes subdirecciones, por trabajo en casa, teletrabajo, presencial, por llamada telefónica y/o teleconferencia.</t>
  </si>
  <si>
    <t>Análisis del trimestre: El número de días de ausencia por  enfermedad laboral presentados en el tercer  trimestre del año,  en relación con el número total de días ausentes por enfermedad (Laboral-general) para el mismo periodo de tiempo correspondió a 0,00%, este comportamiento se debe a que no se presentó  reporte de incapacidades por enfermedad laboral.                                                                                                                                                                                                                                                                                                                                     
Se presentaron en el tercer  trimestre 1.540 días de ausencia con causa médica certificada; por enfermedad general (n=1348) días de ausencia con el 87,53%, por accidente laboral con (n=180) días de ausencia con el 11,69%, y por accidente común con (n=12) días de ausencia con el 0,78%.
Número de ausencias por enfermedad laboral: 0
Número de días por enfermedad general: 1.540
Como resultado del análisis se encontró que los mayores grupos de enfermedad causantes de incapacidad  están generados por: Enfermedades del sistema osteomuscular y del tejido conjuntivo, Códigos para uso de emergencia,  Traumatismos, envenenamientos y algunas otras consecuencias de causa externa, Enfermedades del sistema respiratorio, Enfermedades del oído y de la apófisis mastoides, Enfermedades del aparato digestivo.
Las acciones de prevención que se realizaron son de acuerdo con los programas de vigilancia epidemiológica, de promoción y prevención de la salud de la Entidad son las siguientes:
•Seguimiento y actualización de recomendaciones medico laborales (virtual), a incapacidades prolongadas, implementación del programa de vigilancia epidemiológica de desordenes musculoesqueléticos  con actividades como adecuaciones de puestos de trabajo en casa, pausas activas, capacitación y sensibilización en higiene postural, actividad física, (dolor lumbar, síndrome del  túnel del carpo.
En el programa de vigilancia epidemiológica de riesgo psicosocial se realizaron activades como, formación en psicopausa, midfulness para manejo de estrés, comunicación asertiva, trabajo en equipo, prevención en salud mental, contención emocional, prevención de consumo de sustancias psicoactivas, etc.
En el programa de prevención de riesgo biológico se realizaron actividades de seguimiento al talento humano que presento accidente laboral, inspecciones de puestos de trabajo, capacitaciones  y sensibilización Web en prevención de riesgo biológico, protocolos de bioseguridad, uso de elementos de protección personal y prevención de enfermedades respiratorias y Covid 19 etc.
En el programa de prevención de  riesgo cardiovascular, se realiza capacitación en  fomentos de vida y entornos saludables,  en las diferentes subdirecciones estas actividades se realizaron por trabajo en casa, por llamada telefónica y/o virtual.
En el programa de conservación visual se realizo sensibilización en prevención y Conservación visual.                                                                                                                                                                                                                                                                                                                                                                           
En el programa de fomentos de vida y entornos saludables , se realiza capacitación y sensibilización en prevención de enfermedades respiratorias y covid 19.</t>
  </si>
  <si>
    <t>TH-006</t>
  </si>
  <si>
    <t>Actividades del plan anual de Seguridad y Salud en el Trabajo cumplidas en el periodo</t>
  </si>
  <si>
    <t>Monitorear la ejecución de las actividades descritas en el plan anual del SSST, con el fin de asegurar su implementación en cumplimiento de la normatividad vigente.</t>
  </si>
  <si>
    <t>Disponibilidad de recursos para la implementación del plan anual de SST
Cumplimiento de actividades programadas en el periodo</t>
  </si>
  <si>
    <t>(Actividades ejecutadas /
Actividades programadas) * 100 %</t>
  </si>
  <si>
    <t xml:space="preserve">Plan de trabajo anual de Seguridad y Salud en el trabajo </t>
  </si>
  <si>
    <t>Calcular el número de actividades ejecutadas sobre el numero total de  actividades programadas para el periodo.</t>
  </si>
  <si>
    <t xml:space="preserve">Plan de trabajo anual con seguimiento trimestral </t>
  </si>
  <si>
    <t>Se ejecutaron las actividades planeadas para el mes de enero cumpliendo con lo establecido. A continuación se hace referencia a las más importantes:
- El cronograma de capacitaciones,
- Cronograma para realización de piezas comunicativas, 
- Plan de trabajo de seguridad y salud en el trabajo
- Evaluación inicial 2020
- Cronograma visitas de campo
- Cronograma de inspecciones
- Realizar planeación del recurso
- Seguimiento a lo Medición de la severidad, frecuencia, mortalidad, prevalencia e incidencia ausentismo.
-Informe de ausentismo de los últimos dos años</t>
  </si>
  <si>
    <t>A continuación, se hace referencia a las actividades más importantes realizadas en el mes:
-Actualización de las matrices.
-Informe del mes de febrero
-Seguimiento al plan de mejoramiento
- Se enviaron para revisión metodológica a los gestores SIG los siguientes  documentos: plan de emergencias y contingencias, procedimiento de identificación de peligros y valoración del riesgo, programa de comunicaciones, Programa de reintegro, reubicación y rehabilitación, del formato de evaluación de simulacros, ficha en caso de emergencia,  formato de encuesta de identificación de peligros, inspección locativa, procedimiento de enfermedad y consentimiento informado.
-Seguimiento y análisis de los indicadores.
De las actividades programadas para el mes de febrero se reprogramaron 5 actividades a continuación se hace referencia:
-Investigación de enfermedad laboral (1 actividad)
-Socialización mediciones higiénicas (1 actividad)
-Divulgación y aprobación  del programa de consumo de sustancias Psicoactivas (3 actividades)
Estas actividades fueron reprogramadas debido que no se contaba con el equipo de profesionales completo, teniendo en cuenta el proceso de contratación de los mismos,  para realizar las actividades programadas  (investigación enfermedad laboral), la OAC no contaba por los mismos motivos del proceso contractual con los profesionales para realizar piezas comunicativas (Socialización mediciones higiénicas) y la divulgación y aprobación del programa de consumo de sustancias por arte del DADE.
Estas actividades se reprogramaron para junio, julio y agosto de 2020.</t>
  </si>
  <si>
    <t>Análisis del trimestre: De las 296 actividades programadas para el primer trimestre del año 2020 se han ejecutado 303 actividades dando un cumplimiento del 102%, esto se debe ha que se han realizado actividades no programadas a medida que se van presentando las necesidades de la entidad, tales como acompañamientos, capacitaciones e inspecciones.
Cabe anotar que en lo corrido del año se han reprogramado 14 actividades del plan de trabajo, esto también es notorio por que se han presentado problemas con la contratación de personal de diferentes áreas de la entidad, otro aparte es  que en el mes de marzo se han reprogramado 9 actividades y esto se debe a la contingencia presentada a nivel mundial por el COVID-19, donde se priorizaron otras actividades del Sistema.</t>
  </si>
  <si>
    <t>Se ejecutaron las actividades planeadas para el mes de abril cumpliendo con lo establecido, a continuación, se hace referencia a las más importantes:
- El cronograma de capacitaciones, estableciendo capacitaciones a nivel virtual
- Cronograma para realización de piezas comunicativas
- Plan de trabajo de Seguridad y Salud en el Trabajo
- Evaluación inicial 2020
- Cronograma visitas de campo
- Cronograma de inspecciones
- Realización protocolo general de bioseguridad para la secretaria
- Solicitud diligenciamiento lista de chequeo para realización de protocolos en unidades operativas.
- Solicitudes de recursos para la compra de elementos de protección personal, recurso humano para poder realizar e implementar los protocolos de bioseguridad en prevención del covid-19
- Seguimiento a lo Medición de la severidad, frecuencia, mortalidad, prevalencia e incidencia de ausentismo, casos presuntos de covid-19
- Realización base de datos seguimiento a enfermedades colaterales que ponen en riesgo a padecer covid-19
- Seguimiento personas mayores de 60 años</t>
  </si>
  <si>
    <t>Se ejecutaron las actividades planeadas para el mes de mayo cumpliendo con lo establecido, a continuación, se hace referencia a las más relevantes:
- El cronograma de capacitaciones, estableciendo capacitaciones a nivel virtual
- Cronograma para realización de piezas comunicativas, la cuales han disminuido por la implementación del boletín virtual
- Plan de trabajo de Seguridad y Salud en el Trabajo
- Cronograma e implementación del  las visitas a los punto SIC
- Cronograma de inspecciones
- Realización protocolo general de bioseguridad para la secretaria, se inicia revisión de los anexos (protocoles específicos por servicio)
- Solicitud diligenciamiento lista de chequeo para realización de protocolos para realización de protocolos en unidades operativas.
- Solicitudes de recursos para la compra de elementos de protección personal, recurso humano para poder realizar e implementar los protocolos de bioseguridad en prevención del covid-19 y solicitud de apoyo a la ARL.
- Seguimiento a la Medición de la severidad, frecuencia, mortalidad, prevalencia e incidencia de ausentismo, casos presuntos de covid-19
- seguimiento base de datos de enfermedades colaterales que ponen en riesgo a padecer covid-19
- Seguimiento personas mayores de 60 años
- Seguimiento a unidades con Brotes covid-19</t>
  </si>
  <si>
    <t>Análisis de la vigencia: De las 1322 actividades programadas para el año 2020 se han ejecutado 706 actividades dando un cumplimiento del 53.4%, cabe anotar que en lo corrido del año se han reprogramado 35 actividades del plan de trabajo, esto se debe a la contingencia presentada a nivel mundial por el COVID-19, las actividades mas impactadas son: inspecciones de los lugares del trabajo, capacitaciones, investigación de enfermedades laborales, seguimiento a empresas tercerizadas, actualización del programa de riesgo biológico, capacitación de las brigadas, e inspecciones sustancias químicas, seguimiento a las medidas de prevención como resultado a las inspecciones y matrices de peligros.
Análisis del trimestre: De 391 actividades programadas para el segundo trimestre del año equivalentes al 100%, se han realizado 407 con una equivalencia de cumplimiento del  104%,  esto se debe ha que se han realizado actividades no programadas a medida que se van presentando las necesidades de la entidad, tales como acompañamientos, capacitaciones, se han reprogramado 21 actividades, por la situación presentada por la contingencia del Covid-19, se ha podido cumplir con lo programado independiente de las reprogramaciones presentadas debido a actividades extras que han solicitado las mismas subdirecciones.</t>
  </si>
  <si>
    <t>De las 1322 actividades programadas para el año 2020 se han ejecutado hasta julio de un total de 812 actividades dando un cumplimiento del %61,42, teniendo en cuenta que las inspecciones programadas para el año no se han ejecutado en su totalidad por el tema de COVID-19, pero se han realizado inspecciones no programas a las comisarias de familia, se esta adelantando actividades de tipo virtual para dar cumplimiento a lo programado.</t>
  </si>
  <si>
    <t xml:space="preserve">De conformidad con las actividades programadas para implementación,  las inspecciones programadas para el año no se han ejecutado en su totalidad por el tema de COVID-19, pero adicionalmente se han realizado inspecciones no programas a las Comisarias de Familia, Unidades Operativas de la Subdirección para la Adultez, CPS Bosque Popular, y así mismo se están adelantando actividades de tipo virtual para dar cumplimiento a lo programado.
</t>
  </si>
  <si>
    <t>Análisis del tercer trimestre: De las 361 actividades programadas para el tercer trimestre del año 2020 se ejecutaron un total de 448 actividades dando un cumplimiento del 124%, este aumento en las actividades se debe a que se realizaron diferentes actividades debido a la emergencia de salud pública por pandemia Covid-19.
De acuerdo con las actividades realizadas en el tercer trimestre se discriminan por mes de la siguiente manera: Durante   el mes de julio se programaron 108 actividades de las cuales se realizaron 112 actividades, en el mes de agosto se programaron 126 actividades de las cuales se ejecutaron 123 actividades y en el mes de septiembre se programaron 127 actividades de las cuales se ejecutaron 213 actividades, estas en las diferentes subdirecciones de la entidad.</t>
  </si>
  <si>
    <t>Gestión del conocimiento</t>
  </si>
  <si>
    <t>GC-001</t>
  </si>
  <si>
    <t>Implementación de la gestión del conocimiento</t>
  </si>
  <si>
    <t>Determinar el porcentaje de cumplimiento de las actividades planificadas para la implementación de Gestión del conocimiento de acuerdo a los resultados del autodiagnóstico del Modelo Integrado de Planeación y Gestión - MIPG</t>
  </si>
  <si>
    <t>Ejecución de las actividades de implementación de Gestión del conocimiento programadas en el periodo.</t>
  </si>
  <si>
    <t>(No. de actividades de implementación de Gestión del conocimiento realizadas / Total de actividades de implementación de Gestión del conocimiento planificadas) *100</t>
  </si>
  <si>
    <t>Plan de implementación de Gestión del conocimiento</t>
  </si>
  <si>
    <t>1. Identificar el número de actividades implementadas en el periodo objeto de medición, de acuerdo con lo establecido en el plan de implementación de Gestión del conocimiento.
2. Identificar el número de actividades programadas en el periodo objeto de medición, de acuerdo con lo establecido en el plan de implementación de Gestión del conocimiento.
3. Comparar las actividades implementadas con las programadas para el periodo objeto de medición, de acuerdo con lo establecido en el plan de implementación de Gestión del conocimiento</t>
  </si>
  <si>
    <t>Bimestral</t>
  </si>
  <si>
    <t>1. Plan de implementación de Gestión del conocimiento
2. Cronograma de las actividades que se van a desarrollar.
3. Informes de seguimiento.
4. Actas.
5. Planillas de asistencia.</t>
  </si>
  <si>
    <t>Durante el mes de Mayo, se avanzó en la revisión de los resultados del autodiagnóstico vigencia 2019, respuestas  Furag 2019, Matriz Guía Ajuste SIGD y se elaboró la Matriz de elementos de la Política de acuerdo con lo definido en el  Manual Operativo MIPG  versión 3. Lo anterior con el fin de contar con insumos para la formulación del Plan de Implementación de Gestión del Conocimiento y la Innovación. Igualmente se formuló la propuesta de Formato para la formulación y seguimiento del Plan. Evidencias Ayudas de Memoria del  8 de Mayo y 13 de Mayo del  Presenta año, Matriz Elementos de la Política Propuesta del Plan de Implementación</t>
  </si>
  <si>
    <t xml:space="preserve">Durante  Junio se formularon las propuestas para el  seguimiento  del Plan de Implementación para gestión del Conocimiento con su correspondientes fechas las cuales son flexibles y sujetas a variaciones a consecuencia de las transiciones que se están experimentando. </t>
  </si>
  <si>
    <t>Durante el mes de Julio se cumplieron las actividades del punto 1. "Evitar fuga de conocimiento" se socializo a través del Comité de Gestores del 27 de Julio del 2020. Las siguientes actividades relacionadas en ese punto "Promover a través del Comité de Gestores la identificación, documentación y su socialización de buenas prácticas y lecciones aprendidas que lleven a cabo las áreas misionales" y  la segunda actividad "Promover dentro del Comité de Gestores y otras instancias internas la transferencia de conocimiento tácito y explicito".  Se anexa Formato Plan de Implementación de Gestión del Conocimiento y la Innovación y Formato de Ayuda de Memoria del 8 de Julio de 2020</t>
  </si>
  <si>
    <t>Durante el mes de agosto se avanzó en el cumplimiento de las actividades del plan de implementación de Gestión del Conocimiento . En el punto 3 " Tomar decisiones basadas en evidencias". Se elaboró la propuesta de lineamiento para la  identificación de grupos de interés y de valor y caracterización social. De esta manera el indicador alcanza un resultado del 25%, el cual se encuentra  por debajo de lo programado, sin embargo se vienen adelantando las gestiones requeridas para que la actividad que presenta retraso presente avances significativos.
Evidencia: Documento borrador del lineamiento. Ayudas de Memoria del 19 y 25  de Agosto y Formato Plan de Gestión del Conocimiento</t>
  </si>
  <si>
    <t>Durante el mes de septiembre se avanzó en las siguientes actividades:  - En lo referente al Tema 1: "Promover a través de diferentes instancias internas la transferencia de conocimiento tácito y explicito", el 30 de septiembre se realizó mesa de trabajo SDIS - IDIPRON para transferir conocimiento frente a la administración de riesgos. Se anexa ayuda de memoria de dicha reunión. 
- En el tema 2  " Construir una agenda de estudios e investigaciones de acuerdo con los intereses de las diferentes dependencias" , aunque no hay una agenda como tal para el mes de septiembre se subieron a la pagina de la Secretaria las fichas diagnóstico por Localidad. Se anexa el link https://www.integracionsocial.gov.co/index.php/entidad/informacion-institucional/localidades-sdis .  
-  En el tema 3: "Elaborar un documento que describa las etapas o fases para la identificación o caracterización de grupos de valor y de interés que permita el análisis de la información ". Se envió para la respectiva revisión y aprobación: Documento "Actores y Jugadores Claves Secretaria Distrital de Integración Social " el cual  se encuentra pendiente del trámite correspondiente del grupo SIGy el Instructivo. "Identificación y Caracterización Grupo de Interés" este último documento se encuentra  en borrador y esta pendiente de revisión de la  Subdirectora  Diseño Evaluación y Sistematización.</t>
  </si>
  <si>
    <t>Gestión del sistema integrado</t>
  </si>
  <si>
    <t>GS-002</t>
  </si>
  <si>
    <t>Circular  No. 027 del 28/06/2019</t>
  </si>
  <si>
    <t>Plan de adecuación y sostenibilidad del Sistema Integrado de Gestión con el referente del Modelo Integrado de Planeación y Gestión (MIPG), implementado</t>
  </si>
  <si>
    <t>Medir el grado de implementación de las actividades definidas por las dependencias frente a la adecuación del Sistema integrado de Gestión</t>
  </si>
  <si>
    <t>Implementación de las actividades del plan de adecuación y sostenibilidad por parte de las dependencias responsables en los tiempos establecidos.</t>
  </si>
  <si>
    <t>(Actividades con avance ejecutado en el periodo/ Actividades con programación en el periodo)*100</t>
  </si>
  <si>
    <t>Plan de adecuación y sostenibilidad del Sistema Integrado de Gestión con el referente del Modelo Integrado de Planeación y Gestión (MIPG) con seguimiento trimestral</t>
  </si>
  <si>
    <t>Para el cálculo del indicador se tomará el avance en las actividades ejecutadas por las dependencias y se comparará frente a la programación de las mismas al periodo de seguimiento. El resultado del indicador corresponderá al promedio de avance acumulado de las actividades desarrolladas en comparación con la programación de su meta anual. 
Nota: el total de actividades corresponde a las establecidas en el plan de adecuación y sostenibilidad del del Sistema Integrado de Gestión con el referente del Modelo Integrado de Planeación y Gestión (MIPG) aprobado por el Comité Coordinador del Sistema Integrado de Gestión el día 22 de febrero de 2019. En ese sentido, se aclara que el total de actividades no corresponde a la suma de la programación del indicador anual pues una actividad puede ser ejecutada en mas de un periodo.</t>
  </si>
  <si>
    <t>Se formuló el plan de ajuste y sostenibilidad MIPG para la vigencia 2020, el cual fue aprobado en sesión virtual del Comité Institucional de Gestión y Desempeño realizado el 22 de enero de 2020.
Evidencia: acta del Comité Institucional de Gestión y Desempeño del 22/01/2020</t>
  </si>
  <si>
    <t>Se elaboró la comunicación para remitir a los líderes de las políticas de gestión y desempeño y del componente ambiental para el reporte del plan de ajuste con el avance en el cumplimiento de los productos correspondiente al primer trimestre de la vigencia.
Evidencia:  Propuesta de comunicación del 27 de febrero de 2020</t>
  </si>
  <si>
    <t>De acuerdo con la programación de las metas para el primer trimestre, se cumplió en un 62%, teniendo en cuenta que la programación fue del 33% y se alcanzó un 20%.
Frente al avance de productos programados para el trimestre se evidenció lo siguiente:
23 productos con programación para el trimestre
2 productos superaron la meta
8 productos cumplieron la meta de acuerdo con la programación
13 productos no cumplieron de acuerdo con la programación
Se presentaron retrasos en las metas para las políticas de:  Seguridad digital, Planeación institucional, Gestión del conocimiento, Componente ambiental, Racionalización de trámites, Gestión documental, Transparencia, acceso a la información pública y lucha contra la corrupción y Control interno. En el reporte consolidado del seguimiento se detalla para cada incumplimiento las acciones a seguir para avanzar en el logro de la meta.. 
Con relación a la meta anual se tiene un avance del 20%
Evidencias: plan de ajuste y sostenibilidad del Modelo Integrado de planeación y Gestión MIPG consolidado primer trimestre..</t>
  </si>
  <si>
    <t xml:space="preserve">Durante el mes de abril se remitieron alertas a dependencias líderes de   políticas de gestión y desempeño de: Seguridad digital, Planeación institucional, Gestión del conocimiento, Racionalización de trámites, Gestión documental, Transparencia, acceso a la información pública y lucha contra la corrupción y Control interno y del componente ambiental, las cuales  no alcanzaron a cumplir la programación para el primer trimestre. Lo anterior teniendo en cuenta que los resultados de la planeación para el primer trimestre serán los reportado en la meta plan de desarrollo "Gestionar el 100% del plan de adecuación SIGD_MIPG" con corte a mayo.
</t>
  </si>
  <si>
    <t>Durante el mes de mayo se realizó el seguimiento a las metas programadas para el primer trimestre que se encontraban pendientes por cumplir, las cuales hacen parte de las siguientes políticas de gestión y desempeño:
Planeación institucional, seguridad digital, racionalización de trámites, gestión documental, transparencia, acceso a la información pública y lucha contra la corrupción, control interno y gestión del conocimiento y la innovación, así como del componente ambiental.
Se consolidó la información y se realizó el reporte para la meta plan de desarrollo "Gestionar el 100% del plan de adecuación y sostenibilidad del SIGD" con un resultado del 74%</t>
  </si>
  <si>
    <t>De acuerdo con la programación de las metas para el segundo trimestre, se cumplió en un 69%, teniendo en cuenta que la programación fue del 67% y se alcanzó un 41%.
Frente al avance de productos programados para el trimestre se evidenció lo siguiente:
34 productos con programación para el trimestre
8 productos superaron la meta
8 productos cumplieron la meta de acuerdo con la programación
18 productos no cumplieron de acuerdo con la programación
Se presentaron retrasos en las metas para las políticas de:  Talento humano, Planeación institucional, Seguimiento y evaluación del desempeño institucional, Racionalización de trámites, Gestión documental y Control interno. En el reporte consolidado del seguimiento se detalla para cada incumplimiento las acciones a seguir para avanzar en el logro de la meta.. 
Con relación a la meta anual se tiene un avance del 41%
Evidencias: plan de ajuste y sostenibilidad del Modelo Integrado de planeación y Gestión MIPG consolidado segundo trimestre..</t>
  </si>
  <si>
    <t>Durante el mes de julio se elaboró un informe con el consolidado de los resultados del plan de ajuste y sostenibilidad MIPG con corte a junio de 2020.
De acuerdo con los resultados del FURAG 2019 y las recomendaciones del Departamento Administrativo de la Función Pública, se realizaron reuniones virtuales de socialización para iniciar la actualización del plan de ajuste para cierre de brechas  con las políticas de gestión y desempeño de: participación ciudadana, gestión del conocimiento, gestión estratégica del talento humano e integridad., planeación institucional, gestión presupuestal, fortalecimiento organizacional, componente ambiental, defensa jurídica y mejora normativa, racionalización de trámites, seguimiento y evaluación del desempeño institucional.
Se remitió solicitud a las dependencias para la actualización del plan de ajuste y sostenibilidad MIPG.</t>
  </si>
  <si>
    <t>Durante el mes de agosto se avanzó en la actualización del plan de ajuste y sostenibilidad MIPG de acuerdo con recomendaciones del Departamento Administrativo de la Función Pública, frente a los resultados del FURAG 2019.
Se definieron 9 productos distribuidos en las políticas de: gestión, estratégica del talento humano, fortalecimiento organizacional y simplificación de procesos, participación ciudadana, racionalización de trámites, servicio al ciudadano, defensa jurídica, mejora normativa y control interno.</t>
  </si>
  <si>
    <t>De acuerdo con la programación de las metas para el tercer trimestre, se cumplió en un 71%, teniendo en cuenta que la programación fue del 76% y se alcanzó un 53%.
El plan de ajuste y sostenibilidad fue actualizado teniendo en cuenta las directrices del Comité Sectorial de Desarrollo Administrativo del mes de junio, en el que se solicitó identificar acciones para el cierre de brechas de acuerdo con las recomendaciones FURAG 2019 del Departamento Administrativo de la Función Pública. El plan de ajuste cuenta con 9 productos nuevos. 
En el presente reporte se evidencia un retraso en el cumplimiento de las metas programadas a la fecha especialmente en productos de las siguientes políticas: Gestión estratégica del talento humano, integridad, planeación institucional, mejora normativa, gobierno digital, seguridad digital, gestión del conocimiento y la innovación, seguimiento y evaluación del desempeño institucional, racionalización de trámites, gestión documental, control interno y el componente ambiental.
La política de Transparencia, acceso a la información pública y lucha contra la corrupción, a la fecha se encuentra con la meta superada frente a la programación. La política de servicio al ciudadano cuenta con dos productos, de los cuales uno supera la meta frente a la programación y el otro producto reporta avance de acuerdo con la programación.
La principal justificación identificada por las dependencias frente al retraso en el cumplimiento de las metas, es atribuida a las dificultades por la pandemia del Covid 19.
Con relación a la meta anual se tiene un avance del 53%
Evidencias: plan de ajuste y sostenibilidad del Modelo Integrado de planeación y Gestión MIPG consolidado tercer trimestre</t>
  </si>
  <si>
    <t>Gestión documental</t>
  </si>
  <si>
    <t>GD-001</t>
  </si>
  <si>
    <t>Subdirecciones locales y dependencias con medición del nivel de implementación de los lineamientos  archivísticos institucionales.</t>
  </si>
  <si>
    <t>Establecer el porcentaje de unidades operativas a las que se les realiza la medición de implementación de lineamientos archivísticos institucionales.</t>
  </si>
  <si>
    <t xml:space="preserve">Atención oportuna por parte de los responsables de las subdirecciones locales y dependencias en el proceso medición de la implementación de los lineamientos archivísticos institucionales. </t>
  </si>
  <si>
    <t xml:space="preserve">(No. de Subdirecciones locales y dependencias con medición del nivel de implementación de los lineamientos archivísticos institucionales / No. total de Subdirecciones locales y dependencias bajo inventario en el periodo ) * 100  </t>
  </si>
  <si>
    <t>*Informe de Visitas de seguimiento
*Listado/ Planilla de asistencia</t>
  </si>
  <si>
    <t>Numerador: Sumar las Subdirecciones locales y dependencias con soportes de medición del nivel de implementación de los lineamientos archivísticos institucionales acumuladas.
Denominador: Tomar el total de visitas realizadas a la fecha de corte de las Subdirecciones locales y dependencias.
Nota: El resultado del indicador de la vigencia será el del último periodo.</t>
  </si>
  <si>
    <t>*Informe de Visitas de seguimiento a Subdirecciones Locales y dependencias
*Listado/planilla de asistencia</t>
  </si>
  <si>
    <t xml:space="preserve">Durante el mes de enero, se realizó las visitas de seguimiento de la implementación de los lineamientos archivísticos en 3 dependencias del nivel central, como lo son;
Subsecretaría, Subdirección de Investigación e Información y Subdirección de Plantas Físicas
Adicionalmente, se resalta que se han presentado dificultades en este mes para dar cumplimiento a los seguimientos, debido a que no se cuenta con el personal contratado.
</t>
  </si>
  <si>
    <t>Durante el mes de febrero, se realizó las visitas de seguimiento de la implementación de los lineamientos archivísticos, a un total de 3 dependencias del nivel central y 1 Subdirección Local, como lo son;
Subdirección de Gestión y Desarrollo del Talento Humano, Subdirección Administrativa y Financiera - Apoyo Logístico, Despacho y Subdirección Local Puente Aranda - Antonio Nariño.
Adicionalmente, se resalta que se han presentado dificultades en este mes para dar cumplimiento a los seguimientos, debido a que no se cuenta con el personal contratado.</t>
  </si>
  <si>
    <t xml:space="preserve">En el mes de marzo no se realizaron visitas de seguimiento a las dependencias de la SDIS, sin embargo debido a la contingencia por el COVID-19 se realizaron 4 mesas de trabajo mediante la aplicación MS Teams con los referentes documentales técnicos y locales, donde se brindó asesorías en cuanto a la organización  documental para el diligenciamiento del formato único de inventario documental, hoja de control, transferencias documentales y demás lineamientos archivísticos que se establecen desde el área de Gestión Documental.
</t>
  </si>
  <si>
    <t xml:space="preserve">Para el mes de abril, debido a la coyuntura por la pandemia del COVID-19 no fue posible realizar a cabalidad las visitas programadas, Sin embargo se está diseñando un mecanismo por medio del cual se puedan realizar las mismas usando como recurso los medios tecnológicos, obteniendo los respectivos soportes.                                         
El día 27 de abril se realizó un seguimiento con la subdirección para la Adultez .               
El día 28 de abril se realizó la socialización de condiciones medioambientales físicas para los depósitos de archivo con el equipo de plantas físicas y las SLIS de: Santa fe, Candelaria, Usme, Usaquén, Ciudad Bolívar, San Cristóbal, Kennedy, Rafael Uribe, Mártires y Bosa.                                                                                                                        </t>
  </si>
  <si>
    <t>Para el mes de mayo se realizaron 3 actividades de seguimiento a Subdirecciones Locales por medio de la aplicación teams como recurso, atendiendo actividades enfocadas a los lineamientos archivísticos. 
- SLIS San Cristóbal
- SLIS Kennedy
- SLIS Barrios unidos
Para el presente periodo no fueron programados seguimientos a las dependencias de nivel central debido a la contingencia. Se espera iniciar con dicha labor inmediatamente las dependencias operen nuevamente.</t>
  </si>
  <si>
    <t xml:space="preserve">En el mes de junio se realizaron 8 seguimientos enfocados a la implementación de lineamientos archivísticos. 3 a Subdirecciones Locales de la SDIS y 5 a dependencias del nivel central de la SDIS. 
- SLIS Ciudad Bolívar
- SLIS Suba
- SLIS Tunjuelito
- Oficina Asesora de Comunicaciones
- Dirección de Análisis y Diseño Estratégico
- Subdirección Administrativa y Financiera
- Oficina de Asuntos Disciplinarios
- Oficina Asesora jurídica
Teniendo en cuenta la coyuntura por la cual se está atravesando los recursos utilizados para realizar los seguimientos han sido limitados en lo que corresponde a los meses de marzo, abril, mayo y junio, sin embargo los seguimientos se han llevado a cabo con relación a lo programado.
Durante el semestre se programaron 19 seguimientos enfocados a la implementación de lineamientos archivísticos y se ejecutaron en su totalidad. 
Es importante resaltar que debido a la contingencia no fue posible realizar una programación mayor debido a que un número significativo de dependencias y SLIS se encuentran realizando trabajo en casa. Se espera que en el próximo semestre cumplir con el 100% de la meta establecida en lo programado.
Se anexan soportes de actas firmadas en la carpeta one drive correspondiente. </t>
  </si>
  <si>
    <t xml:space="preserve">En el mes de julio se realizaron 6 seguimientos enfocados a la implementación de lineamientos archivísticos a 3 subdirecciones locales de la SDIS y 3 dependencias del nivel central de la SDIS:
- SLIS Rafael Uribe
- SLIS Mártires
- SLIS Fontibón
- Oficina de Control Interno
- Subdirección de Talento Humano
- Subdirección de Contratación
</t>
  </si>
  <si>
    <t>Los seguimientos asignados para el mes agosto fueron reprogramados para el mes de septiembre puesto qué, las 2 archivistas encargadas de llevar a cabo las actividades de seguimiento se encuentran sin contrato, sin embargo, ya fue contratada una persona que les apoyará en dichas labores. Para el periodo de septiembre se esperan por lo menos 8 visitas de seguimiento para equilibrar el porcentaje de ejecución y así cumplir con la meta establecida del 100%. 
Es importante tener encuentre que por la emergencia sanitaria algunas dependencias y SLIS aún no prestan sus servicios de manera presencial, razón por la cual virtualmente se realiza el acompañamiento necesario para la organización de los archivos, de forma tal que cuando se vuelva a la normalidad y se reactiven las operaciones de manera presencial, esto no genere un impacto negativo.</t>
  </si>
  <si>
    <t xml:space="preserve">En el mes de septiembre se realizaron 3 seguimientos enfocados a la implementación de lineamientos archivísticos a 2 subdirecciones locales de la SDIS y 1 dependencias del nivel central de la SDIS:
- Despacho Secretaría
- SLIS Usme
- SLIS Bosa
Desde el proceso de Gestión Documental se están creando estrategias para la programación de los seguimientos adaptándonos a las necesidades de las dependencias y las SLIS.
Se espera incrementar la programación de los seguimientos a 5 por mes en lo que resta del año para así cumplir con la meta del 100%
</t>
  </si>
  <si>
    <t>Gestión financiera</t>
  </si>
  <si>
    <t>GF-001</t>
  </si>
  <si>
    <t>Circular No. 010 28/03/2019</t>
  </si>
  <si>
    <t>Plan Anual de Caja (PAC) ejecutado</t>
  </si>
  <si>
    <t>Determinar el porcentaje de ejecución del Plan Anual de Caja (PAC)  para comparar con la  programación</t>
  </si>
  <si>
    <t xml:space="preserve"> Ejecución del PAC Programado</t>
  </si>
  <si>
    <t>(Valor ejecutado del PAC mensual / Valor programado del PAC mensual) * 100)</t>
  </si>
  <si>
    <t>Ejecución del PAC Sistema SI CAPITAL Predis - Hacienda</t>
  </si>
  <si>
    <t xml:space="preserve">Es la ejecución real del PAC en el mes, sobre el valor programado para el mes por 100 %
Nota: El presupuesto oficial asignado para la vigencia 2019 es 1.213.651.280.000 </t>
  </si>
  <si>
    <t>Para el mes de Enero se tiene una ejecución de PAC del 75%, quedando recursos programados sin ejecutar por $3,988,461,958, equivalente al 25%, recursos que se trasladan al PAC no ejecutado.</t>
  </si>
  <si>
    <t xml:space="preserve">Para el mes de Febrero se tiene una ejecución de PAC del 93%, quedando recursos programados sin ejecutar por $1,517,047,235, equivalente al 7%, recursos que se trasladan al PAC no ejecutado. </t>
  </si>
  <si>
    <t>Para el mes de Marzo se tiene una ejecución de PAC del 99,6%, quedando recursos programados sin ejecutar por $362.256.715, equivalente al 0,4%, recursos que se trasladan al PAC no ejecutado.</t>
  </si>
  <si>
    <t>Para el mes de abril se tiene una ejecución de PAC del 97%, quedando recursos programados sin ejecutar por $4.822.944.891, equivalente al 0,3%, recursos que se trasladan al PAC no ejecutado.</t>
  </si>
  <si>
    <t>Para el mes de Mayo se tiene una ejecución de PAC del 99,23%, quedando recursos programados sin ejecutar por $699.721.881, equivalente al 0,77%, recursos que se trasladan al PAC no ejecutado.</t>
  </si>
  <si>
    <t>Para el mes de Junio se tiene una ejecución de PAC del 96,86%, quedando recursos programados sin ejecutar por $2,841,830,142, equivalente al 3,14%, recursos que se trasladan al PAC no ejecutado.</t>
  </si>
  <si>
    <t>Para el mes de julio se tiene una ejecución de PAC del 97,74%, cumpliéndose la meta esperada quedando un porcentaje mínimo recursos programados sin ejecutar por $1,914,988,378, equivalente al 2,26%, recursos que quedarán en PAC no ejecutado, por lo tanto  se efectuará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</si>
  <si>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agosto se tiene una ejecución de PAC del 92%, cumpliéndose la meta esperada quedando un porcentaje  recursos programados sin ejecutar por $5,914,374,820, equivalente al 8%, recursos que quedarán en PAC no ejecutado, por lo tanto  se efectuará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</si>
  <si>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septiembre se tiene una ejecución de PAC del 74%, cumpliéndose parcialmente la meta esperada quedando un porcentaje  de recursos programados sin ejecutar por $23,234,252,858, equivalente al 26%, recursos que quedarán en PAC no ejecutado, por lo tanto  se efectuará las respectivas recomendaciones y orientaciones por parte de la Subdirección Administrativa y Financiera - Asesoría de Recursos Financieros - Grupo de  Presupuesto, a las Direcciones y Subdirecciones técnicas para que efectúen las acciones de seguimiento pertinente.</t>
  </si>
  <si>
    <t>GF-002</t>
  </si>
  <si>
    <t>Presupuesto ejecutado</t>
  </si>
  <si>
    <t>Medir el porcentaje de cumplimiento de la ejecución presupuestal para el control del presupuesto Institucional</t>
  </si>
  <si>
    <t>Ejecución del Presupuesto</t>
  </si>
  <si>
    <t>(Valor ejecutado acumulado en lo corrido de la vigencia / Valor definitivo programado para lo corrido de la vigencia) * 100</t>
  </si>
  <si>
    <t>Ejecución Presupuestal Sistema SI CAPITAL Predis - Hacienda</t>
  </si>
  <si>
    <t xml:space="preserve">Es la acumulación de los  compromisos dentro de la vigencia a corte del periodo, sobre el valor presupuestal programado para la vigencia
Nota: El presupuesto oficial asignado para la vigencia 2019 es 1.213.651.280.000 </t>
  </si>
  <si>
    <t xml:space="preserve">Para el mes de Enero se evidencia una ejecución de compromisos acumulados  de $ 147,706,340,758 equivalente al 12,29%, con respecto al total programado para la vigencia, información  que es reportada por la Subdirección Administrativa y Financiera - Asesoría de Recursos Financieros - Grupo de  Presupuesto.  </t>
  </si>
  <si>
    <t xml:space="preserve">Para el mes de Febrero se evidencia una ejecución de compromisos acumulados de $ 246,671,078,377 equivalente al 21%, con respecto al total programado para la vigencia, información que es reportada por la Subdirección Administrativa y Financiera - Asesoría de Recursos Financieros - Grupo de  Presupuesto.  </t>
  </si>
  <si>
    <t xml:space="preserve">Para el mes de marzo se evidencia una ejecución de compromisos acumulados de $ 383.083.724.019 equivalente al 29%, con respecto al total programado para la vigencia, información que es reportada por la Subdirección Administrativa y Financiera - Asesoría de Recursos Financieros - Grupo de  Presupuesto.  </t>
  </si>
  <si>
    <t xml:space="preserve">Para el mes de abril se evidencia una ejecución de compromisos acumulados de $ 567.420.077.692 equivalente al 43%, con respecto al total programado para la vigencia, información que es reportada por la Subdirección Administrativa y Financiera - Asesoría de Recursos Financieros - Grupo de  Presupuesto.  </t>
  </si>
  <si>
    <t xml:space="preserve">Para el mes de Mayo se evidencia una ejecución de compromisos acumulados de $ 752,881,173,942 equivalente al 56%, con respecto al total programado para la vigencia, información que es reportada por la Subdirección Administrativa y Financiera - Asesoría de Recursos Financieros - Grupo de  Presupuesto.  </t>
  </si>
  <si>
    <t xml:space="preserve">Para el mes de Junio se evidencia una ejecución de compromisos acumulados de $ 757,342,886,000 equivalente al 56%, con respecto al total programado para la vigencia, información que es reportada por la Subdirección Administrativa y Financiera - Asesoría de Recursos Financieros - Grupo de  Presupuesto.  </t>
  </si>
  <si>
    <t xml:space="preserve">Para el mes de julio  se evidencia una ejecución de compromisos acumulados  de $ 905,329,532,496 equivalente al 67%, con respecto al total programado para la vigencia, información  que es reportada por la Subdirección Administrativa y Financiera - Asesoría de Recursos Financieros - Grupo de  Presupuesto.  </t>
  </si>
  <si>
    <t xml:space="preserve">Para el mes de agosto  se evidencia una ejecución de compromisos acumulados  de $ 979.111.050.965 equivalente al 73%, con respecto al total programado para la vigencia, información  que es reportada por la Subdirección Administrativa y Financiera - Asesoría de Recursos Financieros - Grupo de  Presupuesto.  </t>
  </si>
  <si>
    <t xml:space="preserve">Para el mes de septiembre  se evidencia una ejecución de compromisos acumulados  de $ 1,007,787,188,237 equivalente al 75%, con respecto al total programado para la vigencia, información  que es reportada por la Subdirección Administrativa y Financiera - Asesoría de Recursos Financieros - Grupo de  Presupuesto.  </t>
  </si>
  <si>
    <t>GF-003</t>
  </si>
  <si>
    <t>Reservas presupuestales ejecutadas</t>
  </si>
  <si>
    <t xml:space="preserve">Porcentaje de Ejecución de reservas presupuestales </t>
  </si>
  <si>
    <t>Pago de las  Reservas presupuestales</t>
  </si>
  <si>
    <t>(Valor de las autorizaciones de giro de reservas acumuladas en la vigencia / total Reservas presupuestales para la vigencia) * 100</t>
  </si>
  <si>
    <t>Ejecución Presupuestal
Sistema SI CAPITAL Predis - Hacienda</t>
  </si>
  <si>
    <t>Es la acumulación de los  autorizaciones de giros de reservas  dentro de la vigencia, sobre el total del valor presupuestal de reservas  para la vigencia
Nota: el valor constituido de la reserva para 2018 es 160.664.585.031</t>
  </si>
  <si>
    <t>Para  el mes de Enero se evidencia una ejecución de reservas acumuladas de $42,787,373,132 equivalente al  24,49%, con respecto al total programado para el periodo, información reportada  por la Subdirección Administrativa y Financiera - Asesoría de Recursos Financieros - Grupo de  Presupuesto.  
Se evidencia que no hubo reservas anuladas en el mes.</t>
  </si>
  <si>
    <t>Para  el mes de Febrero se evidencia una ejecución de reservas acumuladas  de $ 95,356,844,620 equivalente al  55%, con respecto al total programado para el periodo, información reportada  por la Subdirección Administrativa y Financiera - Asesoría de Recursos Financieros - Grupo de  Presupuesto.  
Se evidencia que no hubo reservas anuladas en el mes,</t>
  </si>
  <si>
    <t>Para el mes de Marzo se evidencia una ejecución de reservas  acumuladas de $ 115.702.444.830 equivalente al  66%, con respecto al total programado para el periodo, información reportada  por la Subdirección Administrativa y Financiera - Asesoría de Recursos Financieros - Grupo de  Presupuesto.  
Se evidencia que el valor de las reservas anuladas  y/o liberadas en el mes fue de $15.724.579.</t>
  </si>
  <si>
    <t>Para el mes de abril se evidencia una ejecución de reservas  acumuladas de $ 130.306.272.781 equivalente al  75%, con respecto al total programado para el periodo, información reportada  por la Subdirección Administrativa y Financiera - Asesoría de Recursos Financieros - Grupo de  Presupuesto.  
Se evidencia que el valor de las reservas anuladas  y/o liberadas en el mes fue de $21.960.000 y un acumulado de $37.384.579.</t>
  </si>
  <si>
    <t>Para el mes de Mayo se evidencia una ejecución de reservas  acumuladas de $ 134,378,252,016 equivalente al  77%, con respecto al total programado para el periodo, información reportada  por la Subdirección Administrativa y Financiera - Asesoría de Recursos Financieros - Grupo de  Presupuesto.  
Se evidencia que el valor de las reservas anuladas  y/o liberadas en el mes fue de $66,202,606 y un acumulado de $103,887,185.</t>
  </si>
  <si>
    <t>Para el mes de Junio se evidencia una ejecución de reservas  acumuladas de $ 138,197,047,051 equivalente al  79%, con respecto al total programado para el periodo, información reportada  por la Subdirección Administrativa y Financiera - Asesoría de Recursos Financieros - Grupo de  Presupuesto.  
Se evidencia que el valor de las reservas anuladas  y/o liberadas en el mes fue de $94,166,408 y un acumulado de $198,053,593.</t>
  </si>
  <si>
    <t>Para  el mes de julio se evidencia una ejecución de reservas  acumulados  de $ 140,963,907,358 equivalente al  81%, con respecto al total programado para el periodo, información reportada  por la Subdirección Administrativa y Financiera - Asesoría de Recursos Financieros - Grupo de  Presupuesto.  
Se evidencia que el valor de las reservas anuladas  y/o liberadas en el mes fue de $198.310.315 y un acumulado de $396.363.908.</t>
  </si>
  <si>
    <t>Para  el mes de agosto se evidencia una ejecución de reservas  acumulados  de $ 142.331.693.995 equivalente al  82%, con respecto al total programado para el periodo, información reportada  por la Subdirección Administrativa y Financiera - Asesoría de Recursos Financieros - Grupo de  Presupuesto.  
Se evidencia que el valor de las reservas anuladas  y/o liberadas en el mes fue de $36.909.221 y un acumulado de $433.273.129.</t>
  </si>
  <si>
    <t>Para  el mes de septiembre se evidencia una ejecución de reservas  acumulados  de $ 143,810,746,268 equivalente al  83%, con respecto al total programado para el periodo, información reportada  por la Subdirección Administrativa y Financiera - Asesoría de Recursos Financieros - Grupo de  Presupuesto.  
Se evidencia que hubo reservas anuladas en el mes por $61,875,300.</t>
  </si>
  <si>
    <t>GF-004</t>
  </si>
  <si>
    <t>Pagos de compromisos de la vigencia realizados</t>
  </si>
  <si>
    <t xml:space="preserve">Monitorear el porcentaje de giros con el fin de reducir el porcentaje de las reservas presupuestales para la siguiente vigencia </t>
  </si>
  <si>
    <t>Ejecución de giros de la vigencia</t>
  </si>
  <si>
    <t>(Valor de las autorizaciones de giro acumuladas en la vigencia / Compromisos adquiridos en la vigencia) * 100</t>
  </si>
  <si>
    <t xml:space="preserve">Es la acumulación de los  autorizaciones de giros   dentro de la vigencia, sobre el valor de compromisos  para la vigencia
Nota: El presupuesto oficial asignado para la vigencia 2019 es 1.213.651.280.000 </t>
  </si>
  <si>
    <t>Para el mes de Enero se evidencia una acumulación de giros de $11,809,766,237 equivalente al  8%,  información reportada por la Subdirección Administrativa y Financiera - Asesoría de Recursos Financieros - Grupo de Presupuesto.</t>
  </si>
  <si>
    <t>Para el mes de Febrero se evidencia una acumulación de giros de $33,280,325,489 equivalente al 13%,  información reportada por la Subdirección Administrativa y Financiera - Asesoría de Recursos Financieros - Grupo de Presupuesto.</t>
  </si>
  <si>
    <t>Para el mes de Marzo se evidencia una acumulación de giros de $120.994.111.803 equivalente al 32%, información reportada por la Subdirección Administrativa y Financiera - Asesoría de Recursos Financieros - Grupo de Presupuesto.</t>
  </si>
  <si>
    <t>Para el mes de abril se evidencia una acumulación de giros de $285.021.286.992 equivalente al 50%, información reportada por la Subdirección Administrativa y Financiera - Asesoría de Recursos Financieros - Grupo de Presupuesto.</t>
  </si>
  <si>
    <t>Para el mes de Mayo se evidencia una acumulación de giros de $374,743,042,182 equivalente al 50%, información reportada por la Subdirección Administrativa y Financiera - Asesoría de Recursos Financieros - Grupo de Presupuesto.</t>
  </si>
  <si>
    <t>Para el mes de Junio se evidencia una acumulación de giros de $462,420,611,968 equivalente al 61%, información reportada por la Subdirección Administrativa y Financiera - Asesoría de Recursos Financieros - Grupo de Presupuesto.</t>
  </si>
  <si>
    <t>Para el mes de Julio se evidencia una acumulación de giros de $545.100.976.535 equivalente al 60%, información reportada por la Subdirección Administrativa y Financiera - Asesoría de Recursos Financieros - Grupo de Presupuesto.</t>
  </si>
  <si>
    <t>Para el mes de agosto se evidencia una acumulación de giros de $609.591.764.998 equivalente al 62%, información reportada por la Subdirección Administrativa y Financiera - Asesoría de Recursos Financieros - Grupo de Presupuesto.</t>
  </si>
  <si>
    <t>Para el mes de septiembre se evidencia una acumulación de giros de $674.349.573.907 equivalente al 67%, información reportada por la Subdirección Administrativa y Financiera - Asesoría de Recursos Financieros - Grupo de Presupuesto.</t>
  </si>
  <si>
    <t>GF-005</t>
  </si>
  <si>
    <t>Conciliaciones elaboradas</t>
  </si>
  <si>
    <t>Medir la gestión  de las conciliaciones elaboradas, para garantizar la razonabilidad en los estados financieros</t>
  </si>
  <si>
    <t>Entrega oportuna de la información financiera por parte de las Dependencias y/o áreas</t>
  </si>
  <si>
    <t>Número de conciliaciones elaboradas / Número de conciliaciones programadas *100</t>
  </si>
  <si>
    <t>Registro de control de elaboración de conciliaciones</t>
  </si>
  <si>
    <t xml:space="preserve">Es el total de conciliaciones elaboradas en el mes, sobre el número de conciliaciones programadas para el mes
</t>
  </si>
  <si>
    <t>Registro de conciliaciones elaboradas</t>
  </si>
  <si>
    <t>De un total de 18 conciliaciones programadas para enero, se logró elaborar su totalidad, cumpliendo así con la meta.</t>
  </si>
  <si>
    <t xml:space="preserve">Para el mes de febrero se programó la  elaboración de 15 conciliaciones de las cuales se logró efectuar 9, las 6 restantes no fue posible realizarlas teniendo en cuenta que las áreas generadoras de información contable no realizaron el correspondiente reporte.
Es por ello que desde la Asesoría de recursos Financieros se envía mensualmente de manera personalizada (subdirector área responsable) correo  recordatorio de la información que deben reportar y sus respectivos plazos. </t>
  </si>
  <si>
    <t>Para el mes de marzo se programó la  elaboración de 17 conciliaciones de las cuales se logró efectuar 14, las 3 restantes no fue posible realizarlas teniendo en cuenta que las áreas generadoras de información contable no realizaron el correspondiente reporte.
Es por ello que desde la Asesoría de recursos Financieros se envía mensualmente de manera personalizada (subdirector área responsable) correo recordatorio de la información que deben reportar y sus respectivos plazos. 
NOTA: la evidencia de seis (6) conciliaciones se encuentran en físico en el nivel central de la entidad. Una vez se pueda acceder a las instalaciones finalizado el aislamiento decretado por COVID-19, se realizará el cargue de estas en la carpeta virtual dispuesta para esto.</t>
  </si>
  <si>
    <t xml:space="preserve">Para el mes de abril se programó la  elaboración de 16 conciliaciones de las cuales se logró efectuar 15, la restante no fue posible realizarla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 
</t>
  </si>
  <si>
    <t xml:space="preserve">Para el mes de Mayo se programó la  elaboración de 15 conciliaciones de las cuales se logró efectuar 14, la restante no fue posible realizarla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 
</t>
  </si>
  <si>
    <t xml:space="preserve">Para el mes de Junio se programó la  elaboración de 15 conciliaciones de las cuales se logró efectuar 13, las 2 restantes no fue posible realizarlas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 
</t>
  </si>
  <si>
    <t>Para el mes de julio se programó la  elaboración de 16 conciliaciones de las cuales se ejecutaron 16 teniendo este indicador al 100% para este mes.</t>
  </si>
  <si>
    <t>Para el mes de agosto se programó la  elaboración de 14 conciliaciones de las cuales se ejecutaron 14 teniendo este indicador al 100% para este mes.</t>
  </si>
  <si>
    <t xml:space="preserve">Para el mes de septiembre se programó la  elaboración de 15 conciliaciones de las cuales se logró efectuar 14, la restante no fue posible entregarla debido a que el sistema SICO se encuentra bloqueado, en virtud del cambio a BogData lo cual no permite descargar información.
</t>
  </si>
  <si>
    <t>GJ-002</t>
  </si>
  <si>
    <t xml:space="preserve"> Conciliaciones extrajudiciales atendidas en audiencia de conciliación.</t>
  </si>
  <si>
    <t xml:space="preserve">Verificar la asistencia a las audiencias de conciliación notificadas a la Secretaría Distrital de Integración Social, con el fin de realizar la correspondiente representación judicial en la instancia conciliatoria judicial y extra- judicial. </t>
  </si>
  <si>
    <t xml:space="preserve">Certificado de la Secretaria Técnica del Comité de Conciliación que habilita la asistencia de representación ante la instancia conciliatoria correspondiente. </t>
  </si>
  <si>
    <t>(Número de solicitudes de conciliación extrajudicial atendidas en el periodo / Número de solicitudes de conciliación extrajudiciales recibidas en la SDIS con citación a  audiencia en el periodo) * 100%</t>
  </si>
  <si>
    <t>Base de Datos de Conciliaciones de la OAJ.
Sistema de Información de Procesos Judiciales- SIPROJ WEB-  Módulo de MACS- Fichas de Conciliación.</t>
  </si>
  <si>
    <t>Se toma la base de datos "conciliaciones de la OAJ" y se filtra la columna "Conciliaciones con citación a Audiencia en la Procuraduría" por la fecha del periodo que corresponda.</t>
  </si>
  <si>
    <t>%</t>
  </si>
  <si>
    <t xml:space="preserve">2 Archivos en Excel
- Evidencias Conciliaciones de la OAJ 2019
-  Archivo Formulación y medición de indicadores 
</t>
  </si>
  <si>
    <r>
      <t>Durante el mes de enero, se presentaron al comité de conciliación para estudio ocho (8) fichas de conciliación extrajudicial. Por su parte, los abogados asistieron durante el periodo a</t>
    </r>
    <r>
      <rPr>
        <sz val="9"/>
        <color indexed="8"/>
        <rFont val="Arial"/>
        <family val="2"/>
      </rPr>
      <t xml:space="preserve"> tres (3) audiencias de conciliación con sus respectivas certificaciones expedidas por la secretaría técnica del comité en las cuales constaba la decisión unánime de la instancia de No Conciliar.</t>
    </r>
  </si>
  <si>
    <r>
      <t xml:space="preserve">Durante el mes de febrero se asistieron a </t>
    </r>
    <r>
      <rPr>
        <sz val="9"/>
        <color indexed="8"/>
        <rFont val="Arial"/>
        <family val="2"/>
      </rPr>
      <t xml:space="preserve">cuatro audiencias de conciliación extrajudicial para el tema contrato realidad. Cabe señalar que el estudio de dichas solicitudes se había realizado en meses anteriores y solo una se había llevado a comité de conciliación durante el mismo mes. En el estudio, el comité decidió de forma unánime no conciliar y las certificaciones fueron expedidas en ese sentido por la secretaría técnica del comité. 
Finalmente, el comité evaluó la posibilidad de expedir una política para las solicitudes de contrato realidad teniendo en cuenta la decisión del Concejo de Estado que estableció que estas tratan de derechos que son irrenunciables, por tal motivo no se puede conciliar. 
</t>
    </r>
  </si>
  <si>
    <r>
      <t xml:space="preserve">Durante el mes de marzo se asistió a 5 audiencias de conciliación extrajudicial, por diversos temas entre ellos a saber; 2 de declaratoria de contrato de realidad, 2 de reliquidación de factores salariales y una respecto a la nulidad de una resolución que excluye a un ciudadano del servicio social por no cumplir con los requisitos, y para las cuales se estudiaron un total de </t>
    </r>
    <r>
      <rPr>
        <sz val="9"/>
        <color indexed="8"/>
        <rFont val="Arial"/>
        <family val="2"/>
      </rPr>
      <t>34 fichas de conciliación.
Respecto de las dos audiencias de reliquidación de factores salariales, se estudiaron un total de 31 fichas de conciliación, en las cuales la decisión del comité fue conciliar el valor dejado de cancelar a los convocantes.
Se evacuaron un total de 3 sesiones del comité de conciliación, dos ordinarias, y una extraordinaria en sesiones; 2 virtuales, y 1 presencial.
Durante el mes de abril se asistió a cuatro (4) audiencias de conciliación extrajudicial, 3 por declaratoria de contrato de realidad 1 por un egreso del servicio.
Se evacuaron un total de 2 sesiones del comité ordinarias virtuales en las que se estudiaron 7 fichas de conciliación extrajudicial 9 fichas de conciliación judicial y 4 fichas de acción de repetición .</t>
    </r>
  </si>
  <si>
    <r>
      <t xml:space="preserve">Durante el mes de mayo se asistió a </t>
    </r>
    <r>
      <rPr>
        <sz val="9"/>
        <color indexed="8"/>
        <rFont val="Arial"/>
        <family val="2"/>
      </rPr>
      <t>dos (2) audiencias de conciliación extrajudiciales, discriminadas así: una (1) audiencias sobre declaratoria de contrato de realidad, y una (1) audiencia sobre controversias contractuales.  Se evacuaron un total de 2 sesiones del comité ordinarias virtuales en las que se estudió 1 ficha de conciliación extrajudicial.</t>
    </r>
  </si>
  <si>
    <r>
      <t xml:space="preserve">Durante el mes de junio se asistió a </t>
    </r>
    <r>
      <rPr>
        <sz val="9"/>
        <color indexed="8"/>
        <rFont val="Arial"/>
        <family val="2"/>
      </rPr>
      <t xml:space="preserve">dos (2) audiencias de conciliación extrajudicial, una por solicitud de reliquidación laboral y otra por reconocimiento de contrato realidad.
Se evacuaron 2 sesiones ordinarias del comité en las que se estudió tres (3) fichas de conciliación sobre reliquidación de prestaciones sociales y pactos de cumplimiento. Adicionalmente, se aprobó el Acuerdo 001 de 2020, por medio del cual se adoptan los lineamientos para los casos en los que se solicite la conciliación extrajudicial frente al reconocimiento de contrato realidad.
Durante la vigencia del primer semestre del 2020, se cuenta con un porcentaje del 98%,  por temas de emergencia sanitaria,  han cerrado juzgados y procuradurías judiciales, sin embargo todas las audiencias de conciliaciones extrajudiciales se atendieron, incluyendo la correspondiente a la ficha c-39, la cual se asistió en el segundo semestre. (02 de julio de 2020)   
</t>
    </r>
  </si>
  <si>
    <t>Durante el mes de julio se asistió a dos (2) audiencias de conciliación extrajudicial sobre reconocimiento de contrato realidad.
Se evacuaron 2 sesiones ordinarias del comité conciliación.</t>
  </si>
  <si>
    <t xml:space="preserve">Durante el mes de julio se asistió a dos (2) audiencias de conciliación extrajudicial sobre reconocimiento de contrato realidad.
Se evacuaron 2 sesiones ordinarias del comité conciliación.
</t>
  </si>
  <si>
    <t>Durante el mes de agosto se asistió a cinco (5) audiencias de conciliación extrajudicial. 
Se evacuaron 2 sesiones ordinarias y dos (2) extraordinarias del comité de Conciliación.</t>
  </si>
  <si>
    <t>GJ-003</t>
  </si>
  <si>
    <t xml:space="preserve">
Actuaciones de defensa jurídica atendidas</t>
  </si>
  <si>
    <t>Determinar la oportunidad en la defensa judicial de la Entidad, con el fin de evitar condenas y sanciones contra la Secretaría.</t>
  </si>
  <si>
    <t xml:space="preserve">Atención de los estados judiciales que requieren actuaciones dentro del termino establecido por la ley. </t>
  </si>
  <si>
    <t>(Número de actuaciones atendidas en el periodo / Número de actuaciones notificadas por los diferentes despachos judiciales) * 100%</t>
  </si>
  <si>
    <t>Base de Datos de Procesos Judiciales de la OAJ.
Sistema de Información de Procesos Judiciales- SIPROJ WEB-  Módulo Judiciales- Contingente Judicial</t>
  </si>
  <si>
    <t>Se toma la base de datos "Procesos judiciales de la OAJ" y se filtra la columna "Número de actuaciones atendidas" y la comuna "actuaciones notificadas" para el periodo del reporte.</t>
  </si>
  <si>
    <t xml:space="preserve">2 Archivos en Excel
- Evidencias Procesos judiciales 2019
-  Archivo Formulación y medición de indicadores 
</t>
  </si>
  <si>
    <t>En el mes de enero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se debe tener en cuenta que se abrieron juzgados el 10 de enero de 2020.</t>
  </si>
  <si>
    <t xml:space="preserve">En el mes de febrero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así como de demandas laborales. Igualmente se fijaron fechas para audiencias para meses posteriores. </t>
  </si>
  <si>
    <t>En el mes de marzo de 2020, hasta el 16 de marzo de 2020 se contestaron demandas y se asistió a audiencias, se presentaron alegatos,  la mayor parte programadas y notificadas en meses anteriores. Se notificaron demandas las cuales tiene un plazo de contestación de 55 días hábiles. Igualmente se fijaron fechas para audiencias para meses posteriores. Es de aclarar que los Despacho judiciales se encuentran cerrados desde el  16 de marzo de 2020.
En el mes de abril de 2020 no se efectuaron trámites en relación a los procesos judiciales por cuanto los Despacho judiciales se encuentran cerrados desde el  16 de marzo de 2020.</t>
  </si>
  <si>
    <t>En el mes de mayo de 2020 no se efectuaron trámites en relación a los procesos judiciales por cuanto los Despachos judiciales se encuentran cerrados desde el  16 de marzo de 2020 y no corren términos.</t>
  </si>
  <si>
    <r>
      <t xml:space="preserve">En el mes de junio de 2020 no se efectuaron trámites en relación a los procesos judiciales por cuanto los Despachos judiciales se encuentran cerrados desde el  16 de marzo de 2020 y no corren términos. Solo se recibieron sentencias en contra para que cuando corran los términos se puedan presentar los recursos de apelación.
Es importante tener en cuenta que el resultado obtenido para </t>
    </r>
    <r>
      <rPr>
        <sz val="9"/>
        <color indexed="8"/>
        <rFont val="Arial"/>
        <family val="2"/>
      </rPr>
      <t>primer semestre de la vigencia 2020, corresponde a los primeros meses del año de enero a marzo. Durante los últimos 3 meses por la emergencia sanitaria, no se realizaron tramites, ya que los despachos judiciales se encuentran cerrados y por ende los diferentes tramites de los procesos judiciales no se pudieron efectuar y realizar de manera adecuada.</t>
    </r>
  </si>
  <si>
    <t>En el mes de julio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se debe tener en cuenta que se abrieron juzgados el 1 de julio de 2020.</t>
  </si>
  <si>
    <t xml:space="preserve">En el mes de agosto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</si>
  <si>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 xml:space="preserve">En el mes de septiembre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</si>
  <si>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GJ-004</t>
  </si>
  <si>
    <t>Seguimientos y recomendaciones a los casos del Deber de Denuncia emitidos por la Oficina Asesora Jurídica- OAJ</t>
  </si>
  <si>
    <t>Atender de manera oportuna los asuntos que competen al Deber de Denuncia, aportando a la protección  de los derechos de los participantes de la SDIS y previniendo el daño antijurídico de la Entidad.</t>
  </si>
  <si>
    <r>
      <t>Informes de deber de denuncia radicados</t>
    </r>
    <r>
      <rPr>
        <sz val="10"/>
        <rFont val="Calibri"/>
        <family val="2"/>
      </rPr>
      <t xml:space="preserve"> ante la Oficina Asesora Jurídica de contenido administrativo
</t>
    </r>
  </si>
  <si>
    <t>(Número de seguimientos y recomendaciones remitido(s) a la dependencia(s) competente(s) dentro de los diez días hábiles siguientes a la radicación de los informes en la OAJ / Número de informes de Deber de denuncia de contenido administrativo radicados en la OAJ) * 100%</t>
  </si>
  <si>
    <t>Base de datos de deber de denuncia de la Oficina Asesora Jurídica</t>
  </si>
  <si>
    <t>Se toma la base de datos "deber de denuncia" y se filtra la columna "fecha reporte - OAJ" y la comuna "fecha de radicación de memorando" Nota: los casos que llegan a finales de mes se contestan y se contabilizan dentro del siguiente mes, dando cumplimiento a los términos de respuesta.</t>
  </si>
  <si>
    <t xml:space="preserve">2 Archivos en Excel
- Evidencias Deber de denuncia  2019
-  Archivo Formulación y medición de indicadores 
</t>
  </si>
  <si>
    <t xml:space="preserve">En el mes de enero del 2020, las diferentes dependencias de la SDIS en el marco del procedimiento del deber de denuncia, reportaron (4) informes, de los cuales (3) se tramitaron en el mismo mes de enero y (1) por allegarse en la última semana del mes de enero, se tramitará en términos durante los primeros días del mes de febrero de 2020. Adicionalmente, es oportuno informar, que durante el mes de enero del 2020, se tramitaron (15) informes correspondientes al mes de diciembre del 2019. </t>
  </si>
  <si>
    <t xml:space="preserve">En el mes de febrero del 2020, las diferentes dependencias de la SDIS en el marco del procedimiento del deber de denuncia, reportaron (24) informes, de los cuales (10) se tramitaron en el mismo mes de febrero y (14) por allegarse en las dos ultimas semanas del mes de febrero, se tramitará en términos durante los primeros días del mes de marzo de 2020. </t>
  </si>
  <si>
    <t xml:space="preserve">En el mes de Marzo del 2020, las diferentes dependencias de la SDIS en el marco del procedimiento del deber de denuncia, reportaron (31) informes, de los cuales el 100% se tramitaron en el mismo mes de Marzo. Adicionalmente, es oportuno informar, que durante el mes de Marzo del 2020, se tramitaron (14) informes correspondientes al mes de Febrero del 2020. 
En el mes de Abril del 2020, las diferentes dependencias de la SDIS en el marco del procedimiento del deber de denuncia, reportaron (2) informes, de los cuales el 100% se tramitaron en el mismo mes de Abril. 
</t>
  </si>
  <si>
    <t>En el mes de Mayo del 2020, las diferentes dependencias de la SDIS en el marco del procedimiento del deber de denuncia, reportaron (45) informes, de los cuales el 40 se tramitaron en el mismo mes de Mayo y (5) por allegarse en la última semana del mes de Mayo, se tramitarán en términos durante el mes de Junio de 2020.</t>
  </si>
  <si>
    <t>En el mes de Junio del 2020, las diferentes dependencias de la SDIS en el marco del procedimiento del deber de denuncia, reportaron (29) informes, de los cuales 10 se tramitaron en el mismo mes de Junio,  (19) por allegarse en las últimas semanas del mes de Junio, se tramitarán en términos durante el mes de Julio de 2020. Adicionalmente, es oportuno informar, que durante el mes de Junio del 2020, se tramitaron (5) informes correspondientes al mes de Mayo del 2020. 
En el primer semestre de la vigencia 2020,  el 99% por ciento de los casos fueron reportados por las subdirecciones de infancia y familia. El comportamiento mensual del indicador tuvo variaciones significativas en el porcentaje de denuncia específicamente en los periodos de abril y Mayo, como consecuencia de la emergencia sanitaria y las medidas de confinamiento en el distrito. Para el mes de mayo y junio nuevamente el indicador se incrementa, especialmente en los casos de presunta violencia intrafamiliar, todos los cuales trataron de ser resueltos en el mismo periodo en que fueron recibidos, sin embargo al ser recibidos a final de cada mes, debieron ser tramitados a inicios del siguiente mes.</t>
  </si>
  <si>
    <t>En el mes de Julio del 2020, las diferentes dependencias de la SDIS en el marco del procedimiento del deber de denuncia, reportaron (18) informes, de los cuales 16 se tramitaron en el mismo mes de Julio,  (2) por allegarse en las últimas semanas del mes de Julio, se tramitarán en términos durante el mes de Agosto de 2020. Adicionalmente, es oportuno informar, que durante el mes de Julio del 2020, se tramitaron (4) informes correspondientes al mes de Junio del 2020. Un (1) informe del mes de Junio aún esta pendiente de trámite,</t>
  </si>
  <si>
    <t xml:space="preserve">En el mes de agosto de 2020, las diferentes dependencias de la SDIS en el marco del procedimiento de deber de denuncia, reportaron treinta y ocho (38) informes, de los cuales se tramitaron siete (7). Los treinta y un (31) restantes debido a contingencias al interior del procedimiento, se tramitaran dentro del término en el mes de Septiembre de 2020. Adicionalmente, es oportuno informar que durante el mes de agosto de 2020 se tramitó un (1) informe correspondiente al mes de julio de 2020. </t>
  </si>
  <si>
    <t>En el mes de septiembre de 2020, las diferentes dependencias de la SDIS en el marco del procedimiento de deber de denuncia, reportaron treinta (30) informes, de los cuales se tramitaron ocho (8). Del mismo modo, otros nueve (9) se encuentran pendientes de firma por parte del Jefe en AZ. Los trece (13) restantes, por haberse allegado en los últimos días del mes, se tramitarán dentro del término en el mes de Octubre de 2020. Adicionalmente, durante el mes de septiembre se tramitaron veintinueve (29) oficios correspondientes al mes de agosto de 2020. Dos (2) informes del mes de agosto aún se encuentran pendientes.  </t>
  </si>
  <si>
    <t>GJ-005</t>
  </si>
  <si>
    <t xml:space="preserve">Circular No. 034 del 13/09/2019 </t>
  </si>
  <si>
    <t xml:space="preserve">
Respuesta oportuna de las acciones de tutela notificadas a la Oficina Asesora Jurídica. </t>
  </si>
  <si>
    <t>Demostrar la oportuna defensa judicial, respecto de la respuesta a las acciones de tutela notificadas a la Oficina Asesora Jurídica dentro de los términos legales establecidos por los diferentes Despachos Judiciales.</t>
  </si>
  <si>
    <t>Contestación en termino legal de las acciones de tutela notificadas a la Oficina Asesora Jurídica</t>
  </si>
  <si>
    <t>(No. de Acciones de Tutela contestadas en el término legal / No. de Acciones de Tutela notificadas a la OAJ) * 100%</t>
  </si>
  <si>
    <t xml:space="preserve">"Base de Datos de Acciones de Tutela de la OAJ "
</t>
  </si>
  <si>
    <t>La Administradora de este procedimiento de acciones tutela, verifica mensualmente la base de datos de acciones de tutela,  verificando el cumplimiento de los términos establecidos por los respectivos despachos judiciales.
El numerador se obtiene de la columna "cumplimiento de términos"  y el denominador se obtiene filtrando la base de datos para el mes a reportar.</t>
  </si>
  <si>
    <t xml:space="preserve">2 Archivos en Excel
- Evidencias Base de datos Tramite acción de tutela  2019
-  Archivo Formulación y medición de indicadores 
</t>
  </si>
  <si>
    <r>
      <t>En el mes de enero de 2020, fueron contestadas sesenta y seis (66) Acciones de Tutela, de estas sesenta y cinco (65) fueron contestadas en el primer término establecido por el Despacho Judicial y  a una se le solicitó ampliación del término por vía </t>
    </r>
    <r>
      <rPr>
        <sz val="9"/>
        <color indexed="8"/>
        <rFont val="Arial"/>
        <family val="2"/>
      </rPr>
      <t>telefónica. En consecuencia, el 98.5% de las acciones de tutela fueron enviadas a los despachos judiciales en el primer término establecido y al 1.5 % se le solicitó la ampliación del término.
La causal de solicitud de ampliación fue:
 Una (1) acción de tutela no salió en termino por revisión, análisis y modificación del Jefe de la Oficina Asesora Jurídica.</t>
    </r>
  </si>
  <si>
    <t>En el mes de febrero de 2020, fueron radicadas ochenta y siete (87) acciones de tutela en contra de la Entidad, de estas,  a quince  (15) se les solicitó ampliación de término, el cual fue concedido. 
En consecuencia, el  17% de las acciones de tutela salieron por fuera del primer termino establecido por el Despacho judicial, por las siguientes causales: 
Diez  (10)  por revisión del Jefe de la Oficina Asesora Jurídica.
En tres (3) sale por fuera del término, el oficio emitido por el Jefe de la  Oficina Asesora Jurídica  donde se le  informa al juez que le corresponde a la Comisaria de Familia dar respuesta en el término legal.
En dos  (2) se estaba a la espera de respuesta por parte del área técnica.</t>
  </si>
  <si>
    <t>En el mes de marzo de 2020, le fueron notificadas a la Entidad  sesenta y cinco (65) acciones de tutela, de estas, cincuenta y nueve (59) fueron contestadas en el primer término establecido por el Despacho Judicial y a seis (6) se les solicitó ampliación de término, el cual fue concedido. 
Las causales de solicitud de ampliación fueron: 
- En tres (3) respuestas no fue posible cumplir con el primer término establecido, ya que el área técnica solicitó la ampliación para conseguir anexos y pruebas de defensa. 
- En dos (2) acciones de tutela la contestación no salió en el término, por revisión y  análisis del Jefe de la Oficina Asesora Jurídica. 
- Una (1) no se tiene información.
En consecuencia, se tiene que el 91 % de las acciones de tutela fueron contestadas en el primer término  establecido por el Despacho judicial.
En el mes de abril de 2020, le fueron notificadas a la Entidad para contestación ciento doce (112) acciones de tutela; de estas, ochenta  (80) fueron contestadas en el primer término establecido por el Despacho Judicial. 
 Por otra parte, treinta y dos (32) no fueron enviadas al Despacho judicial, en el primer término, con un porcentaje de 28,6 % , por las siguientes causas: 
- El 81, 25 % de estas, es decir veintiséis (26) acciones de tutela, se identificaron de manera general dificultades con la A-Z digital.
- En el 9,375 %  no fue posible cumplir con el primer término establecido, ya que el área técnica solicitó la ampliación para conseguir anexos y pruebas de defensa, en tres (3). 
- En 6,25 %, en  dos (2) acciones de tutela la comunicación de competencia no salió en el primer término, por revisión y  dificultades con la A-Z.
- En el 3,125 %, se solicitó ampliación del término en una (1) ,por el abogado de la Oficina Asesora Jurídica
En consecuencia, se tiene que el 71,4 % de las acciones de tutela fueron contestadas en el primer término  establecido por el Despacho judicial.</t>
  </si>
  <si>
    <t>En el mes de mayo de 2020, le fueron notificadas a la Entidad trescientas ochenta y tres  (383) acciones de tutela; de estas, ciento cincuenta y una  (151) fueron contestadas en el primer término establecido por el Despacho Judicial, en un porcentaje del 39.426%. 
Por otra parte, doscientas treinta y dos (232) no fueron contestadas en el primer término y se solicitó ampliación de este a los despachos judiciales. Es importante resaltar que, en el referido mes debido a la actual coyuntura (COVID -19) se aumentó considerablemente la cantidad de tutelas notificadas a la Entidad, lo que evidente generó que estas no salieran  en el primer término indicado por los despachos judiciales en un amplio porcentaje de 60.574 % ; cabe aclarar que una vez realizada la revisión se observó que en  la mayoría de  los casos, los abogados enviaron las contestaciones solo pocas horas después de vencido el primer término.
A continuación se enunciarán las causas por las cuales se solicitó la ampliación del término a los despachos Judiciales, reportadas en la Base de datos de Acciones de Tutela, diligenciada  por los abogados de la Oficina Asesora Jurídica, dando el respectivo porcentaje sobre la totalidad de contestaciones fuera del primer término otorgado:
Un 62.5 %. se encontraba sin información en la base de datos, es decir, ciento cuarenta y cinco (145) acciones. 
Un 21.121 % se retrasó por la firma de los acuerdos por revisión del Jefe de la Oficina Asesora Jurídica en cuarenta y nueve (49) acciones de tutela.
En un 6.466% , quince (15 ) acciones de tutela, se solicitó ampliación del término, debido a que no se envío a tiempo, por parte de la Secretaría Distrital de Planeación, el respectivo informe de la Base Maestra del Sistema Bogotá Solidaria en Casa.
Un 3,017 %, siete (7) acciones, en la base estaban sin información e inconsistencias en las fechas. 
En un 3,017 % no fue posible cumplir con el primer término establecido, ya que el área técnica solicitó la ampliación para conseguir anexos y pruebas de defensa en siete (7) acciones.
En el  1. 293 % , es decir en tres (3) acciones de tutela, se identificó de manera general dificultades con la A-Z digital.
En un 0.862 %, dos (2) acciones de tutela, se solicitó ampliación por la logística de la entrega del mercado ordenado en la medida provisional.
En un 0.431 %, o sea una (1) tutela, el término establecido por el juez fue de tres horas y plazo que requería ampliación del término.
En un 0.431 %, en una (1) acción de tutela, no se envío a tiempo  por parte de la Secretaría Distrital de Planeación el respectivo informe de la Base Maestra del Sistema Bogotá Solidaria en Casa y se retrasó por la firma de los acuerdos por revisión del Jefe de la Oficina Asesora Jurídica.
En un 0.431 % hubo demora en insumos en una (1) acción de tutela.
En un 0.431 %  se realizó visita domiciliaria, por lo cual se demoró el envío de los insumos en una (1) acción de tutela.</t>
  </si>
  <si>
    <r>
      <t xml:space="preserve">En el mes de junio de 2020, le fueron notificadas a la Entidad doscientas cuarenta y seis  (246) acciones de tutela; de estas, ciento treinta y uno  (131) fueron contestadas en el primer término establecido por el Despacho Judicial, en un porcentaje del  53.252%. 
Por otra parte, ciento quince (115) no fueron contestadas en el primer término y se solicitó ampliación de este a los despachos judiciales, en un porcentaje del   46.748% 
A continuación se enuncian las causas por las cuales se solicitó la ampliación del término a los despachos Judiciales, reportadas en la Base de datos de Acciones de Tutela, diligenciada  por los abogados de la Oficina Asesora Jurídica, dando el respectivo porcentaje sobre la totalidad de contestaciones fuera del primer término otorgado:
Un 74.78 %. se encontraba sin información en la base de datos, es decir, ochenta y seis (86) acciones. 
Un 20 % se retrasó por la firma de los acuerdos por revisión del Jefe de la Oficina Asesora Jurídica en veintitrés (23) acciones de tutela.
En un  1.74% , dos (2 ) acciones de tutela, se solicitó ampliación del término, debido a que no se envío a tiempo, por parte de la Secretaría Distrital de Planeación, el respectivo informe de la Base Maestra del Sistema Bogotá Solidaria en Casa.
Un 1.74%,  dos (2) acciones, en la base estaban con inconsistencias en las fechas. 
En un 0.87  % no fue posible cumplir con el primer término establecido, ya que el área técnica solicitó la ampliación para conseguir anexos y pruebas de defensa en una (1) acción de tutela.
Un 0.87%. se encontraba una (1) acción de tutela sin fecha en la base de datos.
</t>
    </r>
    <r>
      <rPr>
        <sz val="9"/>
        <color indexed="8"/>
        <rFont val="Arial"/>
        <family val="2"/>
      </rPr>
      <t>En el análisis del primer semestre de 2020, Una vez analizados los indicadores remitidos del 1 de enero al 30 de junio de 2020, se evidencia que en los últimos tres meses debido a la actual coyuntura (COVID -19) se aumentó considerablemente la cantidad de tutelas notificadas a la Entidad, sin embargo no hubo aumento en el equipo de profesionales encargados de contestarlas, lo que evidentemente  generó que estas no salieran  en el primer término indicado por los despachos judiciales en un amplio porcentaje; cabe aclarar que una vez realizada la revisión se observó que en  la mayoría de  los casos, los abogados enviaron las contestaciones solo pocas horas después de vencido el primer término.</t>
    </r>
  </si>
  <si>
    <t xml:space="preserve">
Le fueron notificadas a la Entidad en el mes de julio de 2020, ciento setenta y dos (172) acciones de tutela; donde ciento veintisiete (127) fueron contestadas en el primer término indicado por el despacho judicial y a cuarenta y cinco (45) se le solicitó ampliación del término. En consecuencia, del 100 % de las contestaciones a las acciones de tutela emitidas por la Oficina Asesora Jurídica, el  73.84% fueron contestadas en el primer término fijado por el juez y al 26.16% se le solicitó ampliación.</t>
  </si>
  <si>
    <t>En el mes de agosto de 2020, fueron contestadas CIENTO VEINTINUEVE (129) Acciones de Tutela, de estas CIENTO SIETE (107) fueron contestadas en el término establecido por el Despacho Judicial, y VEINTIDOS (22) fueron contestadas extemporáneamente por demoras en la entrega de los insumos y por demoras en el carge y la firma del aplicativo A&amp;Z DIGITAL.  En consecuencia, el 82.9% de las acciones de tutela fueron enviadas a los despachos judiciales en término y el 17.1% fueron extemporáneas.</t>
  </si>
  <si>
    <t>En el mes de SEPTIEMBRE de 2020, fueron contestadas NOVENTA Y CUATRO (94) Acciones de Tutela, de estas, OCHENTA Y TRES (83) fueron contestadas en el término establecido por el Despacho Judicial, y ONCE (11) fueron contestadas extemporáneamente por demoras en la entrega de los insumos y por demoras en el carge y la firma del aplicativo A&amp;Z DIGITAL.  En consecuencia, el 88.3% de las acciones de tutela fueron enviadas a los despachos judiciales en término y el 11.7% fueron extemporáneas.</t>
  </si>
  <si>
    <t>GL-001</t>
  </si>
  <si>
    <t>Servicios Logísticos Satisfactorios</t>
  </si>
  <si>
    <r>
      <t xml:space="preserve">
Medir el cumplimiento de los servicios logísticos a través de la atención oportuna de las solicitudes</t>
    </r>
    <r>
      <rPr>
        <strike/>
        <sz val="9"/>
        <color theme="1"/>
        <rFont val="Arial"/>
        <family val="2"/>
      </rPr>
      <t xml:space="preserve"> </t>
    </r>
    <r>
      <rPr>
        <sz val="9"/>
        <color theme="1"/>
        <rFont val="Arial"/>
        <family val="2"/>
      </rPr>
      <t>presentadas derivadas de las alertas tempranas, conceptos sanitarios , visitas de supervisión en campo o informes de los operadores.</t>
    </r>
  </si>
  <si>
    <t xml:space="preserve">
Medir el porcentaje de cumplimiento de la atención a los requerimientos logísticos de la entidad presentados  en el periodo</t>
  </si>
  <si>
    <t>(Número de requerimientos atendidos dentro de los 30 días calendario siguientes a su recepción / Total de requerimientos recibidos durante los 30 días calendario ) *100</t>
  </si>
  <si>
    <t xml:space="preserve">1. Alertas tempranas
2. Conceptos Sanitarios
3. Visitas de Supervisión en Campo
4. Informes de operadores </t>
  </si>
  <si>
    <t>Realizar el conteo de los requerimientos atendidos dentro de los 30 días posteriores a la fecha de recepción e Identificar la cantidad de requerimientos allegados al proceso de Gestión Logística en el mismo periodo.</t>
  </si>
  <si>
    <t xml:space="preserve">Matriz en Excel de las alertas recibidas con observaciones de las acciones realizadas para atención del requerimiento </t>
  </si>
  <si>
    <t xml:space="preserve">Para el mes de enero no se recibieron alertas por parte de los proyectos que generaran observaciones en la atención y calidad de los servicios logísticos; así mismo, cabe resaltar que no se recibieron alertas por parte de los operadores de los diferentes servicios. </t>
  </si>
  <si>
    <t xml:space="preserve">Para el mes de febrero no se recibieron alertas por parte de los proyectos que generaran observaciones en la atención y calidad de los servicios logísticos; así mismo, cabe resaltar que no se recibieron alertas por parte de los operadores de los diferentes servicios. </t>
  </si>
  <si>
    <t>En el primer trimestre de marzo de 2020 no se recibieron alertas por parte de los proyectos que generaran observaciones en la atención y calidad de los servicios logísticos; así mismo, cabe resaltar que no se recibieron alertas por parte de los operadores de los diferentes servicios. Los requerimientos sobre servicios logísticos durante la última parte del mes de marzo obedecieron al fortalecimiento de los protocolos de aseo y desinfección en unidades operativas debido a la emergencia sanitaria derivada del virus Covid 19, que generó cierres de la mayor parte de las unidades operativas para evitar focos de contagio.</t>
  </si>
  <si>
    <t>En el mes de abril de 2020  se recibieron 4 alertas por parte de los proyectos con referencia a requerimientos de mantenimiento, los cuales fueron solucionados dentro del mismo mes. Se adjuntan como soporte los correos electrónicos donde se relaciona la alerta y la solución proporcionada desde Apoyo Logístico.</t>
  </si>
  <si>
    <t>En el mes de mayo de 2020  se recibieron 6 alertas por parte de los proyectos con referencia a requerimientos de mantenimiento, papelería, aseo y seguridad y salud en el trabajo, los cuales fueron solucionados dentro del mismo mes. Se adjuntan como soporte los correos electrónicos donde se relaciona la alerta y la solución proporcionada desde Apoyo Logístico.</t>
  </si>
  <si>
    <t>Para el mes de agosto de 2020  se recibieron 4 alertas por parte de los proyectos con referencia a requerimientos de, aseo y vigilancia los cuales fueron solucionados dentro del mismo mes.</t>
  </si>
  <si>
    <t>En el mes de septiembre se recibieron 24 requerimientos por parte de las diferentes Unidades operativas y Subdirecciones Locales con referencia a los servicios de lavado de tanques, poda y aseo y cafetería los cuales fueron atendidos en su totalidad dentro del mismo mes. Se adjuntan como soporte matrices de Excel enviadas por los lideres de los procesos de Apoyo Logístico.</t>
  </si>
  <si>
    <t>GL-002</t>
  </si>
  <si>
    <t>Sensibilización de uso responsable de los bienes</t>
  </si>
  <si>
    <t>Concientizar sobre el buen uso y administración de los bienes públicos de la entidad</t>
  </si>
  <si>
    <t xml:space="preserve">
Buen uso de los bienes institucionales por parte de los servidores públicos</t>
  </si>
  <si>
    <t>(Número de piezas comunicativas publicadas en el periodo / Número de piezas comunicativas programadas a publicar en el periodo) * 100</t>
  </si>
  <si>
    <t>Programación de piezas comunicativas, registro de publicaciones realizadas</t>
  </si>
  <si>
    <t>Realizar el conteo de las piezas comunicativas publicadas y dividirlo en la cantidad de piezas comunicativas programadas para el periodo.</t>
  </si>
  <si>
    <t>Pieza comunicativa</t>
  </si>
  <si>
    <t>Para el mes de enero no se programaron piezas comunicativas por parte del equipo de inventarios sobre el uso de los bienes institucionales. La entidad por la contingencia de vencimientos de contratos no contaba con equipos completos.</t>
  </si>
  <si>
    <t xml:space="preserve">Para el mes de febrero no se programaron piezas comunicativas por parte del equipo de inventarios de Apoyo Logístico. El equipo  de inventarios se encontraba para este mes en actividades derivadas del ejercicio de  cierre del levantamiento físico de inventarios 2019. </t>
  </si>
  <si>
    <t xml:space="preserve">Para el primer trimestre de 2020, el equipo de inventarios no programó ni ejecutó piezas comunicativas relacionadas con el uso responsable de los bienes; las actividades del equipo de inventarios se centraron en otras actividades que requerían ser priorizadas en el desarrollo de las actividades institucionales, como apoyar la generación de traslados y paz y salvos de funcionarios permitiendo el desarrollo de actividades de finalización e inicio de contratos para la nueva vigencia. Los paz y salvos y traslados de bienes, son un requisito para la finalización de contratos y los respectivos pagos. </t>
  </si>
  <si>
    <t xml:space="preserve">Para el  mes de abril de 2020, el equipo de inventarios no programó ni ejecutó piezas comunicativas relacionadas con el uso responsable de los bienes; las actividades del equipo de inventarios se centraron en otras actividades que requerían ser priorizadas en el desarrollo de las actividades institucionales, como apoyar la generación de traslados y paz y salvos. </t>
  </si>
  <si>
    <t>Para el  mes de mayo de 2020, el equipo de inventarios programó y ejecutó 4 piezas comunicativas relacionadas con el uso responsable de los bienes, la cual fue dirigida a los referentes de inventarios mediante correo electrónico, el cual se anexa.</t>
  </si>
  <si>
    <t xml:space="preserve">Para el  mes de agosto de 2020, el equipo de inventarios no programó ni ejecutó piezas comunicativas relacionadas con el uso responsable de los bienes. </t>
  </si>
  <si>
    <t xml:space="preserve">Para el  mes de septiembre de 2020, el equipo de inventarios no programó ni ejecutó piezas comunicativas relacionadas con el uso responsable de los bienes. </t>
  </si>
  <si>
    <t>GL-003</t>
  </si>
  <si>
    <t xml:space="preserve">Traslados realizados en tiempo real </t>
  </si>
  <si>
    <t>Gestionar traslados de bienes en tiempo real</t>
  </si>
  <si>
    <t xml:space="preserve">
Actualizar los responsables y ubicación del inventario institucional </t>
  </si>
  <si>
    <t>(Número de solicitudes de traslado  atendidas en el trimestre / Total de solicitudes de traslado recibidas en el trimestre) *100</t>
  </si>
  <si>
    <t>Aplicativo SEVEN</t>
  </si>
  <si>
    <t>Identificar en la base de datos consolidada de inventarios de traslados realizados en el periodo en el aplicativo SEVEN, los cuales deben compararse con el total solicitudes de traslado recibidas en el periodo</t>
  </si>
  <si>
    <t>Matriz en Excel de los traslados atendidos</t>
  </si>
  <si>
    <t>En el mes de enero de 2020 se realizaron 711 traslados.</t>
  </si>
  <si>
    <t>En el mes de febrero, se realizaron 813 traslados</t>
  </si>
  <si>
    <t>En el periodo enero - marzo de 2020, se tramitaron 2632 solicitudes de traslados así: Se realizaron 711 traslados en el mes de enero,   813 traslados en febrero y   1108 en el mes de marzo</t>
  </si>
  <si>
    <t>En el mes de abril, se realizaron 237 traslados</t>
  </si>
  <si>
    <t>En el mes de mayo, se realizaron 1010 traslados</t>
  </si>
  <si>
    <t>Entre los meses de junio a agosto se recibieron 1417 solicitudes de traslado las cuales fueron realizadas dentro de los mismo meses. Se encuentran distribuidas así: junio - 511, julio 530 y agosto 376</t>
  </si>
  <si>
    <t>Entre los meses de julio a septiembre se recibieron 1389 solicitudes de traslado las cuales fueron realizadas dentro de el mismo mes. Estos traslado se distribuyeron así:  julio 530, agosto 376 y septiembre 483</t>
  </si>
  <si>
    <t>GL-004</t>
  </si>
  <si>
    <t>Pruebas selectivas realizadas</t>
  </si>
  <si>
    <r>
      <t xml:space="preserve">Realizar pruebas selectivas mensuales por localidad para verificar la información del sistema y  registrar </t>
    </r>
    <r>
      <rPr>
        <strike/>
        <sz val="9"/>
        <color theme="1"/>
        <rFont val="Arial"/>
        <family val="2"/>
      </rPr>
      <t xml:space="preserve"> </t>
    </r>
    <r>
      <rPr>
        <sz val="9"/>
        <color theme="1"/>
        <rFont val="Arial"/>
        <family val="2"/>
      </rPr>
      <t>las novedades en materia de inventarios</t>
    </r>
  </si>
  <si>
    <t xml:space="preserve">
Realizar verificación de la ubicación y estado del inventario institucional</t>
  </si>
  <si>
    <t xml:space="preserve">(Pruebas selectivas realizadas/ Pruebas selectivas programadas) * 100   </t>
  </si>
  <si>
    <t xml:space="preserve">Matriz pruebas selectivas </t>
  </si>
  <si>
    <t>Identificar en la base de datos consolidada de inventarios de pruebas selectivas realizadas, los cuales deben compararse con el total de pruebas selectivas programadas</t>
  </si>
  <si>
    <t>Registro de pruebas selectivas realizadas</t>
  </si>
  <si>
    <t xml:space="preserve">Para el mes de enero no se programaron pruebas selectivas. Esta actividad es complementaria a las realizadas en el levantamiento físico de inventarios anual. </t>
  </si>
  <si>
    <t xml:space="preserve">Para el mes de febrero no se programaron pruebas selectivas. Esta actividad es de carácter complementario a las realizadas en el levantamiento físico de inventarios anual. </t>
  </si>
  <si>
    <t>En el periodo enero - marzo de 2020 no se realizaron pruebas selectivas. De acuerdo con lo reportado por el coordinador de inventarios, con la entrada en vigencia de la Resolución DDC_001 del 30 de septiembre de 2019, se encontró que ya no se  hace exigible la aplicación de pruebas selectivas, al punto que la mencionada norma refiere solamente: "Realizar conteos selectivos para confrontar las existencias físicas contra los registros de los sistemas de información y la información que reposa en el área contable",  acción que se encuentra dentro del plan a desarrollar en la presente vigencia. Se ha informado al líder del proceso la importancia de plantear para el monitoreo final de riesgos y para el seguimiento mensual de indicadores del proceso  si se realizará esta actividad o si definitivamente acogiéndose a la nueva norma, el equipo de inventarios debería cambiar la actividad relacionada.</t>
  </si>
  <si>
    <t xml:space="preserve">En el mes de abril no se realizaron pruebas selectivas. De acuerdo con lo reportado por el coordinador de inventarios, con la entrada en vigencia de la Resolución DDC_001 del 30 de septiembre de 2019, se encontró que ya no se  hace exigible la aplicación de pruebas selectivas motivo por el cual está en revisión un nuevo procedimiento de toma física bajo el proceso de control de documentos, para que sean conteos y no pruebas selectivas.. Se le informó al líder del proceso la importancia de plantear para el monitoreo final de riesgos y para el seguimiento mensual de indicadores del proceso que el equipo de inventarios  cambie dicha actividad relacionada. </t>
  </si>
  <si>
    <t xml:space="preserve">En el mes de mayo no se programaron ni realizaron pruebas selectivas. De acuerdo con lo reportado por el coordinador de inventarios, con la entrada en vigencia de la Resolución DDC_001 del 30 de septiembre de 2019, se encontró que ya no se  hace exigible la aplicación de pruebas selectivas motivo por el cual está en revisión un nuevo procedimiento de toma física bajo el proceso de control de documentos, para que sean conteos y no pruebas selectivas. Se le informó al líder del proceso la importancia de plantear para el monitoreo final de riesgos y para el seguimiento mensual de indicadores del proceso que el equipo de inventarios  cambie dicha actividad relacionada. </t>
  </si>
  <si>
    <t>De acuerdo con lo reportado por el coordinador de inventarios para el mes de agosto no se programaron ni realizaron pruebas selectivas debido a los cierres de unidades operativas y del nivel central ocasionados por la pandemia  del coronavirus COVID-19</t>
  </si>
  <si>
    <t>De acuerdo con lo reportado por el coordinador de inventarios para el mes de septiembre no se programaron ni realizaron pruebas selectivas debido a los cierres de unidades operativas y del nivel central ocasionados por la pandemia  del coronavirus COVID-19</t>
  </si>
  <si>
    <t xml:space="preserve"> GL-1118-005 </t>
  </si>
  <si>
    <t>Presupuesto ejecutado del proyecto de inversión</t>
  </si>
  <si>
    <t xml:space="preserve">Realizar seguimiento al presupuesto ejecutado para cada meta del proyecto de inversión, con el fin de tomar decisiones oportunas y asegurar una línea base para la próxima vigencia.
</t>
  </si>
  <si>
    <t>Ejecución de presupuesto programado por meta.</t>
  </si>
  <si>
    <t>(∑presupuesto  acumulado ejecutado de las metas del proyecto / ∑presupuesto acumulado programado de las metas del proyecto )*100</t>
  </si>
  <si>
    <t xml:space="preserve">Plan Anual de Adquisiciones
Ejecución PAC </t>
  </si>
  <si>
    <t xml:space="preserve">Programación :
1.Se distribuye el valor de PAA en el formato de PAC trimestralmente (PAC Vigencia)
Seguimiento:
1. Se realiza sumando la ejecución mensual para obtener el valor del seguimiento trimestral </t>
  </si>
  <si>
    <t>Informe programación y ejecución presupuestal por meta</t>
  </si>
  <si>
    <t>porcentaje</t>
  </si>
  <si>
    <t xml:space="preserve">Algunos de los pagos previstos no se tramitaron durante el mes de enero y se reprogramaron para el mes de febrero, las renuncias que s e presentaron durante e mes afectaron el pago total de nómina. </t>
  </si>
  <si>
    <t>La ejecución es óptima respecto a lo programado, el margen de lo no ejecutado es relativamente bajo con respecto a lo programado.</t>
  </si>
  <si>
    <t>La ejecución fue superior  respecto a lo programado, teniendo en cuenta que se realizaron pagos adicionales a los definidos inicialmente.</t>
  </si>
  <si>
    <t>La ejecución fue superior  respecto a lo programado, teniendo en cuenta que se realizaron pagos adicionales a los definidos inicialmente por liquidaciones de nómina que no estaban previstas.</t>
  </si>
  <si>
    <t>Se realizó la ejecución del presupuesto programado para el mes de julio conforme lo programado en cada una de las actividades y metas del proyecto 7748. (este avance corresponde a lo programado y ejecutado en junio y julio del 2020)</t>
  </si>
  <si>
    <t>Se realizó la ejecución del presupuesto programado para el mes de agosto conforme lo programado en cada una de las actividades y metas del proyecto 7748.</t>
  </si>
  <si>
    <t>Se realizó la ejecución del presupuestos programado para el mes de septiembre conforme lo programado en cada una de las actividades y metas del proyecto 7748. De acuerdo a lo programado, se evidencia una sobre- ejecución del presupuesto. Esto se debe a que las cuentas radicadas en el mes de Agosto y que fueron devueltas por Financiera para el ajustes de documentos, fueron radicadas en el mes de Septiembre. Al faltar presupuesto de la programación del PAC, el área de Financiera tomas los saldos no ejecutados de los demás proyectos para cumplir con el pago de las cuentas.</t>
  </si>
  <si>
    <t>GL-1118-006</t>
  </si>
  <si>
    <t>Seguimiento a la ejecución de tareas del proyecto de inversión</t>
  </si>
  <si>
    <t xml:space="preserve">Controlar la planeación y ejecución integral y sistemática de todas las metas - actividades - tareas que deben desarrollarse para el proyecto de inversión.
</t>
  </si>
  <si>
    <t>Cumplimiento de tareas programadas.</t>
  </si>
  <si>
    <t>(# de tareas con ejecución &gt;= al 80% en el periodo / Total de tareas programadas en el periodo) *100%</t>
  </si>
  <si>
    <t>Plan de Acción - SPI</t>
  </si>
  <si>
    <t>Programación :
Sumar las tareas que están programadas por cada uno de los meses por cada una de las actividades
Seguimiento:
Validar que las tareas estén ejecutadas mayor o igual al 80%
Sumar las tareas que se ejecutaron igual o sobre el 80%  y reportarlas mensualmente</t>
  </si>
  <si>
    <t>Plan de Acción - SPI con seguimiento para el periodo.</t>
  </si>
  <si>
    <t>4 de las tareas programadas en la meta 2 de gestión documental no se ejecutaron según lo previsto y se encuentran por debajo del 80%</t>
  </si>
  <si>
    <t>No se cumplieron con las tareas programadas en la meta 1 relacionadas con las visitas debido a que no se contaba con el personal contratado, así mismo se presentaron retrasos en la meta de gestión documental.</t>
  </si>
  <si>
    <t>Quedaron pendientes 3 actividades de Gestión Documental por ejecutar, las cuales se reprogramaran para el próximo mes.</t>
  </si>
  <si>
    <t>Quedaron pendientes 3 actividades de Gestión Documental por ejecutar, las cuales se pretenden reprogramar para el próximo mes.</t>
  </si>
  <si>
    <t xml:space="preserve">Quedaron pendientes 3 actividades de Gestión Documental por ejecutar, las cuales no se pudieron ejecutar por la contingencia generada por la pandemia y también por falta de personal </t>
  </si>
  <si>
    <t>De las 21 actividades programadas para el mes de agosto se ejecutaron o cumplieron 19, las 2 actividades que no se cumplieron presentaron inconvenientes relacionados con la contratación, para lo cual se reprogramaran para el próximo mes de septiembre.</t>
  </si>
  <si>
    <t>De las 23 actividades programadas para el mes de septiembre se ejecutaron o cumplieron 21, las 2 actividades que no se cumplieron presentaron inconvenientes relacionados con la contratación, para lo cual se reprogramaran para el próximo mes de noviembre.</t>
  </si>
  <si>
    <t>Inspección, vigilancia y control</t>
  </si>
  <si>
    <t>IVC-002</t>
  </si>
  <si>
    <t>Asesorías Técnicas realizadas a
instituciones o personas que
prestan o desean prestar servicios
de protección y atención integral a
personas mayores</t>
  </si>
  <si>
    <t>Medir la capacidad de respuesta a las solicitudes de asesoría técnica para el servicio Protección y Atención Integral a Personas Mayores en el DC</t>
  </si>
  <si>
    <t>Talento humano suficiente para atender todas las solicitudes</t>
  </si>
  <si>
    <t>(N° de asesorías técnicas  realizadas para el servicio Protección y Atención Integral a Personas Mayores / N° de asesorías técnicas solicitadas para el servicio Protección y Atención Integral a Personas Mayores) *100</t>
  </si>
  <si>
    <t>Actas de Asesoría Técnica
Base de datos de solicitudes de asesorías</t>
  </si>
  <si>
    <t>El numerador
corresponde al número de
asesorías realizadas acumuladas
al período del reporte, registradas
en la base de datos de solicitudes.
 El denominador corresponde al total de asesorías solicitadas acumuladas al período, registradas en la base de datos de solicitudes.
Nota: el resultado del indicador de la vigencia será el del IV trimestre.</t>
  </si>
  <si>
    <t>Base de datos de solicitudes de asesorías</t>
  </si>
  <si>
    <t xml:space="preserve">Durante el mes de enero de 2020 se recibieron treinta y tres (33) solicitudes de asesoría técnica, de las cuales se dio cumplimiento a las treinta y tres (33), estas corresponden a:
Quince (16) asesorías técnicas integrales
Quince (16) asesorías técnicas por componente.
 Una (1) asesoría técnica individual del estándar de atención integral para el desarrollo humano </t>
  </si>
  <si>
    <t xml:space="preserve">Durante el mes de  febrero de 2020 se recibieron veintinueve  (29) solicitudes de asesoría técnica, de las cuales se dio cumplimiento a las veintinueve  (29), estas corresponden a: 
Catorce (14) asesorías técnicas integrales
Catorce (14)  asesorías técnicas por componente.
Una (1 )asesoría técnica individual del estándar de atención integral para el desarrollo humano </t>
  </si>
  <si>
    <t>Durante el mes de marzo se recibieron 14 (catorce) solicitudes de asesoría técnica, de las cuales se dio cumplimiento a 1 (una), cabe resaltar que no se pudieron realizar  las  trece (13) asesorías faltantes debido a la cuarentena preventiva por Covid 19, por lo que serán programas posterior al levantamiento de la misma.
Para el primer  trimestre correspondiente a los meses de enero, febrero y marzo de 2020 se recibieron setenta y seis (76) solicitudes de asesoría técnica, de las cuales se han realizado sesenta y tres (63), avanzando de esta manera en un cumplimiento del 83 %.</t>
  </si>
  <si>
    <t xml:space="preserve">Durante el mes de abril de 2020 no se recibieron solicitudes de asesoría técnica en estándares de calidad.
Con relación a las trece (13) asesorías faltantes del mes de marzo, se tiene contemplado realizarlas de manera virtual, coordinadas directamente con los responsables o coordinadores de las instituciones que se encuentran pendientes de este proceso. La misma estrategia se implementará con las nuevas solicitudes que reciba el Equipo Técnico, lo anterior mientras se continúe con el aislamiento social para prevención de contagio por COVID -19. 
</t>
  </si>
  <si>
    <t>Durante el mes de  mayo de 2020 se recibieron 18 (dieciocho) solicitudes de asesoría técnica, de las cuales se dio cumplimiento a 8 (ocho) asesorías integrales y por componente; adicionalmente se adelantaron dos (2) asesorías de las 13 (trece) que se encontraban pendientes del mes de marzo. Para lo anterior se implementó la estrategia de asesorías virtuales (utilización de TICS).
Con relación a las once (11) asesorías que continúan pendientes del mes de marzo y las 10 (diez) faltantes del mes de mayo, se contempla efectuar una nueva convocatoria para realizarlas de manera virtual; éstas se coordinarán directamente con los responsables o coordinadores de las instituciones. 
Cabe mencionar que la estrategia de asesorías virtuales estará vigente mientras se mantenga el aislamiento social para la prevención de contagio por COVID -19, decretado por el Gobierno Nacional y Distrital.</t>
  </si>
  <si>
    <t>Durante el mes de  junio  de 2020 se recibieron 43 (cuarenta y tres) solicitudes de asesoría técnica, de las cuales se dio cumplimiento a treinta (30), así:
28 (veintiocho) asesorías integrales y por componente y 2 (dos) individuales desde los componente de Atención Integral para el Desarrollo Humano y Ambientes Adecuados y Seguros
Adicionalmente se adelantaron dos (2) asesorías de las 11 (once) que se encontraban pendientes del mes de marzo y 8 (ocho) de las 10 (diez) que se encontraban pendientes del mes de mayo.
Es importante mencionar que de las 9 (nueve) asesorías técnicas pendientes del mes de marzo de 2020, 4 (cuatro) asesorías no se reprogramaran, porque desistieron de estas ya que una de las instituciones participó en el mes de febrero en la asesoría técnica integral y por componente y solicitó en el mismo tema; por otro lado la otra institución fue remitida por la Subsecretaría siendo convocada para el día 25 de junio de 2020 quien no participó, por lo que se llamó nuevamente refiriendo que el tema no le interesa. Por lo anterior del mes de marzo quedan pendientes 5 (cinco) asesorías de las cuales 3 (tres) se realizaran de forma virtual y 2 (dos) la institución solicita que sean personalizadas, por lo que se realizarán tan pronto pasé la medida sanitaria.
Así las cosas, para  las dos (2) asesorías que continúan pendientes del mes de mayo y las 13 (trece) faltantes del mes de junio, se contempla efectuar una nueva convocatoria para realizarlas de manera virtual; éstas se coordinarán directamente con los responsables o coordinadores de las instituciones. 
Para el primer  semestre  comprendido entre los meses de enero a junio de 2020 se recibieron ciento treinta y  tres (133) solicitudes de asesoría técnica, de las cuales se han realizado ciento trece  (113), avanzando de esta manera en un cumplimiento del 85 %.
Cabe mencionar que la estrategia de asesorías virtuales estará vigente mientras se mantenga el aislamiento social para la prevención de contagio por COVID -19, decretado por el Gobierno Nacional y Distrital.</t>
  </si>
  <si>
    <t xml:space="preserve">Durante el mes de julio de 2020  se recibieron doce (12) solicitudes de asesoría técnica, de las cuales se dio cumplimiento a diez ( 10) asesorías, así : (5) cinco asesorías  integrales y (5) cinco asesorías por componente.  En cuanto a  las (2) dos  asesorías técnicas restantes serán reprogramadas para el mes de agosto 2020.
Adicionalmente se avanzó en la  realización de dos (02) asesorías  técnicas (integral y especifica por componentes) de las que se encontraban  pendientes del mes de mayo.
Es importante mencionar que se continuarán  realizando  convocatorias de manera virtual; las cuales serán coordinadas directamente con los responsables o coordinadores de las instituciones solicitantes. </t>
  </si>
  <si>
    <t xml:space="preserve"> Iniciando el mes de agosto de 2020 finalizaron los contratos de prestación de servicio de los profesionales encargados de realizar las asesorías técnicas integrales,  individuales y por componentes en estándares de calidad, lo que no permitió dar cumplimiento a las asesorías programadas, por no contarse con el talento humano responsable de la realización de las mismas. 
Para este mes se recibieron (6) seis  solicitudes  de asesoría integrales y por componentes, de las cuales se dio cumplimiento dos ( 2) asesoría, las (4) cuatro faltantes se reprogramaran para el mes de septiembre de 2020, así como las que se encuentran pendientes de meses anteriores.
Es importante mencionar que mientras se restablece la presencialidad en el servicio, se continuarán  realizando  convocatorias de asesorías de manera virtual, coordinadas  directamente con los responsables o coordinadores de las instituciones solicitantes como medida de prevención del COVID-19.</t>
  </si>
  <si>
    <t xml:space="preserve">
Durante el mes de septiembre se recibieron nueve  (09) solicitudes de asesorías técnicas integrales y por componentes, de las cuales fue posible realizar solo  (1) asesorías  integral . En cuanto a las  ocho (8) asesorías técnicas faltantes, se reprogramarán siete  (7)  para el mes de Octubre y  una (1)  asesorías no será reprogramada, dado que la persona solicitante desistió de la misma al estar interesado en la  asesoría para el servicio centro día. 
En relación a las asesoría técnicas pendientes de meses anteriores, se volverán a contactar a las personas  solicitantes para coordinar su reprogramación y dar cumplimiento a las mismas. Lo anterior teniendo en cuenta que en el mes de septiembre  iniciaron  actividades los  profesionales (contratistas) del equipo técnico y se retomaron las asesorías técnicas a hogares privados.  En  ésta última contratación se vincularon nuevos perfiles profesionales  al equipo técnico  (terapeuta ocupacional  y arquitecto).  
El equipo técnico de la Subdirección para la Vejez, mientras se restablece la operación del servicio en la nueva normalidad,   continuarán  realizando las convocatorias  para la realización de asesorías técnicas integrales, por componentes e individuales, de manera virtual,  coordinadas directamente con los responsables o coordinadores de las instituciones solicitantes. 
Para los meses de enero a septiembre de 2020 se recibieron ciento cincuenta y nueve (159) solicitudes de asesoría técnica, de las cuales se han realizado ciento diecisiete (128), avanzando de esta manera en un cumplimiento del  81%.
</t>
  </si>
  <si>
    <t>IVC-003</t>
  </si>
  <si>
    <t>Visitas de verificación de estándares técnicos de calidad por primera vez, realizadas oportunamente</t>
  </si>
  <si>
    <t>Medir la oportunidad de la primera visita de verificación  de estándares técnicos de calidad a las Instituciones prestadoras de servicios sociales de Educación Inicial desde el enfoque de Atención Integral a la Primera Infancia - AIPI y de Protección y atención integral a personas mayores en el Distrito Capital, inscritas en el Sistema de Información y Registro de Servicios Sociales - SIRSS</t>
  </si>
  <si>
    <t>Talento humano suficiente para atender todas las solicitudes.
Disposición de las instituciones para atender la visita de verificación de estándares técnicos de calidad.</t>
  </si>
  <si>
    <t>(N° de visitas de verificación de estándares técnicos de calidad por primera vez, realizadas dentro del término establecido / N° de visitas de verificación de estándares técnicos de calidad por primera vez, cuyos términos vencen en el período a reportar)*100</t>
  </si>
  <si>
    <t xml:space="preserve">Instrumentos Únicos de Verificación - IUV diligenciados en el período.
Base de datos de inscripción en el Sistema de Información y Registro de Servicios Sociales - SIRSS </t>
  </si>
  <si>
    <t>El numerador corresponde al número de visitas de verificación de estándares técnicos de calidad por primera vez, realizadas en el periodo oportunamente (en un término no mayor a 60 días hábiles siguientes a la fecha de inscripción en el SIRSS).
El denominador corresponde al total de instituciones o entidades inscritas en el SIRSS, cuyos tiempos para la primer visita vencen en el período a reportar. 
Nota: el resultado del indicador de la vigencia se calculará sumando los resultados de cada período, tanto para el numerador como para el denominador.</t>
  </si>
  <si>
    <t>Reporte en Excel de Instituciones prestadoras de servicios sociales de educación inicial y de protección y atención integral a personas mayores en el Distrito Capital, con fecha  de inscripción en el SIRSS, fecha de vencimiento de la primera visita y fecha de visita de verificación.</t>
  </si>
  <si>
    <t xml:space="preserve">Durante el mes de enero de 2020 no se realizaron visitas de verificación de estándares técnicos de calidad por primera vez, debido a que ninguna institución presentaba tiempo de vencimiento.
</t>
  </si>
  <si>
    <t>Para el mes de febrero de 2020, diez (10) instituciones o entidades inscritas en el SIRSS, presentaban vencimiento de tiempo para la primera visita de verificación de estándares, sin embargo, no se logró dar cumplimiento a estas, debido a que la dependencia se encontraba avanzando en el proceso precontractual de los equipos de campo.
Teniendo en cuenta que la meta para este indicador es del 100% para cada trimestre, se están generando alertas a los profesionales encargados de la programación de las visitas de verificación de estándares, con el fin de que se cumpla con la oportunidad de estas de acuerdo con lo establecido en la normativa vigente.</t>
  </si>
  <si>
    <t>Para el primer trimestre 2020, once (11) instituciones o entidades inscritas en el SIRSS, presentaban vencimiento de tiempo para la primera visita de verificación de estándares, sin embargo solo se logró realizar una (1) visita de manera oportuna. Frente a las diez (10) restantes se tiene:
* Seis (6) visitas se hicieron fuera de término. 
* Cuatro (4) visitas no fue posible realizarlas.
Lo anterior, debido a que la fecha de vencimiento fue en los primeros días de febrero cuando aun no iniciaban las instituciones y adicionalmente los equipos de campo fueron contratados posterior a la fecha de cumplimiento de la visita.
Teniendo en cuenta que la meta para este indicador es del 100% para cada trimestre, se informa que las visitas fueron suspendidas y se reanudarán una vez se decrete el levantamiento de la medida sanitaria declarada mediante Resolución 0385 del 12 de marzo de 2020, por causa del coronavirus COVID-19, así como la medida de aislamiento social obligatorio establecida mediante el Decreto 457 del 22 de marzo de 2020.</t>
  </si>
  <si>
    <t>Durante el mes de abril no se realizaron visitas de verificación de estándares técnicos de calidad por primera vez,  teniendo en cuenta que las mismas fueron suspendidas y se reanudarán una vez se decrete el levantamiento de la medida sanitaria declarada mediante Resolución 0385 del 12 de marzo de 2020, por causa del coronavirus COVID-19, así como la medida de aislamiento social obligatorio establecida mediante el Decreto 457 de marzo, los decretos 531 y 593 de abril de 2020.
Adicionalmente las instituciones de educación inicial no están prestando servicio de manera presencial.</t>
  </si>
  <si>
    <t>Durante el mes de mayo de 2020 una (1) institución presentaba tiempo de vencimiento para la primera visita de verificación de estándares técnicos de calidad, sin embargo no fue posible realizarla, teniendo en cuenta que las visitas fueron suspendidas y se reanudarán una vez se decrete el levantamiento de la medida sanitaria prorrogada mediante Resolución 844 del 26 de mayo de 2020, por causa del coronavirus COVID-19, así como la medida de aislamiento social obligatorio establecida mediante el Decreto nacional 749 del 28 de mayo del 2020 y el Decreto Distrital 131 del 31 de mayo de 2020.
Es importante mencionar que para este mes se realizó la inscripción de (1) institución en el SIRSS, la cual se encuentra en los términos de tiempo para la primer visita.</t>
  </si>
  <si>
    <t xml:space="preserve">Para el segundo trimestre de 2020 una (1) institución presentaba tiempo de vencimiento para la primera visita de verificación de estándares técnicos de calidad, sin embargo no fue posible realizarla,  teniendo en cuenta que las mismas fueron suspendidas y se reanudarán una vez se decrete el levantamiento de la medida sanitaria prorrogada mediante Resolución 844 del 26 de mayo de 2020, por causa del coronavirus COVID-19, así como la medida de aislamiento social obligatorio establecida mediante el Decreto nacional 749 del 28 de mayo del 2020, Decreto Distrital 131 del 31 de mayo de 2020 y Decreto Distrital 162 del 30 de junio 2020.
Adicionalmente las instituciones de educación inicial no están prestando servicio de manera presencial.
</t>
  </si>
  <si>
    <t xml:space="preserve">Para el mes de julio una  (1) institución presentaba tiempo de vencimiento para la primera visita de verificación de estándares técnicos de calidad, sin embargo no fue posible realizarla,  teniendo en cuenta que las mismas fueron suspendidas y se reanudarán una vez se decrete el levantamiento de la medida sanitaria prorrogada mediante Resolución 844 del 26 de mayo de 2020, por causa del coronavirus COVID-19, así como la medida de aislamiento social obligatorio establecida mediante el Decreto nacional 749 del 28 de mayo del 2020, Decreto Distrital 131 del 31 de mayo de 2020, Decreto Distrital 162 del 30 de junio 2020 y Decreto Distrital 169 del 12 de julio de 2020
Adicionalmente las instituciones de educación inicial no están prestando servicio de manera presencial.
</t>
  </si>
  <si>
    <t xml:space="preserve">Para el mes de agosto dos (2) instituciones presentaban tiempo de vencimiento para la primera visita de verificación de estándares técnicos de calidad, sin embargo no fue posible realizarlas, considerando la suspensión de actividades por la medida sanitaria decretada mediante Resolución 844 del 26 de mayo de 2020, por causa del coronavirus COVID-19, así como la medida de aislamiento social obligatorio establecida mediante el Decreto nacional 749 del 28 de mayo del 2020, Decreto Distrital 131 del 31 de mayo de 2020, Decreto Distrital 162 del 30 de junio 2020 y Decreto Distrital 169 del 12 de julio de 2020.
Es importante mencionar que conforme a la Directiva 012 del 02 de junio de 2020 del Ministerio de Educación Nacional y la Resolución 666 del 24 de abril de 2020 expedida por el Ministerio de Salud y Protección Social, actualmente se trabaja en la reapertura gradual, progresiva y segura de los jardines infantiles en Bogotá. Por lo anterior se tiene proyectado iniciar visitas a estas instituciones en el mes de septiembre. 
</t>
  </si>
  <si>
    <t>Para el tercer trimestre de 2020, nueve (9) instituciones presentaban tiempo de vencimiento para la primera visita de verificación de estándares técnicos de calidad, sin embargo no fue posible realizarlas, considerando la suspensión de actividades por la medida sanitaria decretada mediante Resolución 844 del 26 de mayo de 2020, por causa del coronavirus COVID-19, así como la medida de aislamiento social obligatorio establecida mediante el Decreto nacional 749 del 28 de mayo del 2020, Decreto Distrital 131 del 31 de mayo de 2020, Decreto Distrital 162 del 30 de junio 2020 y Decreto Distrital 169 del 12 de julio de 2020.
Adicionalmente es importante mencionar que conforme a la Directiva 012 del 02 de junio de 2020 del Ministerio de Educación Nacional y la Resolución 666 del 24 de abril de 2020 expedida por el Ministerio de Salud y Protección Social, actualmente se trabaja en la reapertura gradual, progresiva y segura de los jardines infantiles en Bogotá. Por lo anterior se tiene proyectado iniciar visitas a estas instituciones en el mes de octubre, sin embargo estas se realizaran en el marco de los   Lineamiento de educación inicial desde el  enfoque de atención integral a la primera infancia - AIPI-  para el regreso voluntario, gradual y seguro Jardines privados, toda vez que no se cuenta con las condiciones para realizarlas en el marco de los estándares de calidad. 
Para el  servicio social Centros de Protección y Atención Integral a la Persona Mayor se realizará  la verificación de estándares de calidad y protocolos de Bioseguridad en el marco de la COVID 19.</t>
  </si>
  <si>
    <t>IVC-004</t>
  </si>
  <si>
    <t>Instituciones inscritas y activas en el Sistema de Información y Registro de Servicios Sociales (SIRSS), con verificación de estándares técnicos de calidad.</t>
  </si>
  <si>
    <t xml:space="preserve">Establecer el porcentaje de instituciones inscritas y activas en el Sistema de Información y Registro de Servicios Sociales (SIRSS), con verificación de estándares técnicos de calidad. </t>
  </si>
  <si>
    <t>Talento humano suficiente para visitar las instituciones inscritas y activas.
Disposición de las instituciones para atender la visita de verificación de estándares técnicos de calidad.</t>
  </si>
  <si>
    <t>(No. de instituciones con visita de verificación de estándares técnicos de calidad/ No. total de instituciones inscritas y activas en el Sistema de Información y Registro de Servicios Sociales - SIRSS)*100.</t>
  </si>
  <si>
    <t>Instrumentos Únicos de Verificación - IUV diligenciados en el período.
Base de datos de inscripción en el Sistema de Información y Registro de Servicios Sociales (SIRSS)</t>
  </si>
  <si>
    <t>El numerador corresponde al número total de visitas realizadas (acumuladas) al período del reporte y el denominador corresponde al número total de instituciones inscritas y activas en el Sistema de Información y Registro de Servicios Sociales -SIRSS. Se excluyen las instituciones sobre las cuales se está adelantando la actuación de control por parte de la Oficina Asesora Jurídica de la entidad, así como las instituciones sobre las cuales se ejerce inspección y vigilancia de manera conjunta con la Secretaría de Educación del Distrito o la Secretaría Distrital de Salud.
Nota: el resultado del indicador de la vigencia será el del IV trimestre.</t>
  </si>
  <si>
    <t>Reporte de instituciones inscritas y activas en el SIRSS con la fecha de la última visita de verificación de estándares de calidad.</t>
  </si>
  <si>
    <t>Para enero 2020 se cuenta con un total de 1.596 instituciones inscritas y activas en el Sistema de Información y Registro de Servicios Sociales - SIRSS, de las cuales se visitaron 21 para verificación de estándares técnicos de calidad, avanzando de esta manera en un 1% del cumplimiento de la meta. Es importante resaltar que las visitas están siendo realizada por un solo grupo de profesionales de campo, dado que a la fecha los demás equipos se encuentran en proceso de contratación.
A medida que se vayan contratando los  profesionales encargados de realizar la  verificación de estándares de calidad, iniciarán inmediatamente las visitas con el fin de avanzar en el cumplimiento a la meta.</t>
  </si>
  <si>
    <t>Para febrero 2020 se cuenta con un total de 1.597 instituciones inscritas y activas en el Sistema de Información y Registro de Servicios Sociales - SIRSS, de las cuales se visitaron 45 para verificación de estándares técnicos de calidad, avanzando de esta manera en un 3% del cumplimiento de la meta. Es importante resaltar que las visitas están siendo realizadas por un solo grupo de profesionales de campo, dado que a la fecha los demás equipos se encuentran en proceso de contratación.
A medida que se vayan contratando los  profesionales encargados de realizar la  verificación de estándares de calidad, iniciaran inmediatamente las visitas con el fin de dar cumplimiento a la meta.</t>
  </si>
  <si>
    <t>Para marzo 2020 se cuenta con un total de 1.597 instituciones inscritas y activas en el Sistema de Información y Registro de Servicios Sociales - SIRSS, de las cuales se visitaron 66 para verificación de estándares técnicos de calidad, avanzando de esta manera en un 4,1% del cumplimiento de la meta. Es importante resaltar que las visitas a las instituciones se suspendieron y  se reanudaran una vez se decrete el levantamiento de la medida sanitaria declarada mediante Resolución 0385 del 12 de marzo de 2020, por causa del coronavirus COVID-19, así como la medida de aislamiento social obligatorio establecida mediante el Decreto 457 del 22 de marzo de 2020.</t>
  </si>
  <si>
    <r>
      <t>Durante el mes de abril no se realizaron visitas de</t>
    </r>
    <r>
      <rPr>
        <sz val="9"/>
        <color theme="1"/>
        <rFont val="Arial"/>
        <family val="2"/>
      </rPr>
      <t xml:space="preserve"> verificación de estándares de calidad </t>
    </r>
    <r>
      <rPr>
        <sz val="9"/>
        <rFont val="Arial"/>
        <family val="2"/>
      </rPr>
      <t>en ninguna institución, teniendo en cuenta lo siguiente:
*Los Jardines Infantiles no están prestando servicio de manera presencial.
*Los hogares geriátricos, aunque están prestando el servicio, no se han visitado en cumplimiento a lo dispuesto en la Resolución 464 del 18 de marzo de 2020, mediante la cual se ordena la medida sanitaria obligatoria de aislamiento preventivo, para las personas mayores de 70 años a partir del 20 de marzo y hasta el 30 de mayo de 2020. 
Se considera pertinente establecer primero que todo como se llevará a cabo la prestación de los servicios, qué estándares se tendrían que ajustar de acuerdo con la situación actual en cada uno de los servicios y en el marco de lo anterior poder establecer los ajustes que se deben realizar para llevar a cabo las visitas de verificación de estándares de calidad.</t>
    </r>
    <r>
      <rPr>
        <sz val="9"/>
        <color rgb="FFFF0000"/>
        <rFont val="Arial"/>
        <family val="2"/>
      </rPr>
      <t xml:space="preserve">
</t>
    </r>
    <r>
      <rPr>
        <sz val="9"/>
        <rFont val="Arial"/>
        <family val="2"/>
      </rPr>
      <t xml:space="preserve">
</t>
    </r>
  </si>
  <si>
    <r>
      <t>Durante el mes de mayo, Bogotá continúa con las medidas de aislamiento preventivo frente a la pandemia, por lo cual no se realizaron visitas de</t>
    </r>
    <r>
      <rPr>
        <sz val="9"/>
        <color theme="1"/>
        <rFont val="Arial"/>
        <family val="2"/>
      </rPr>
      <t xml:space="preserve"> verificación de estándares de calidad </t>
    </r>
    <r>
      <rPr>
        <sz val="9"/>
        <rFont val="Arial"/>
        <family val="2"/>
      </rPr>
      <t xml:space="preserve">en ninguna institución, teniendo en cuenta lo siguiente:
*Los Jardines Infantiles no están prestando servicio de manera presencial.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Es importante resaltar que se estableció un plan de trabajo para la formulación de los lineamientos para la operación de los servicios sociales tanto de jardines infantiles como de persona mayor durante la pandemia, el cual será desarrollado por los equipos de Inspección y Vigilancia, Subdirección de Infancia, Subdirección para la Vejez, Dirección de Análisis y Diseño Estratégico y algunos profesionales de las subdirecciones de Plantas Físicas y Nutrición. </t>
    </r>
  </si>
  <si>
    <r>
      <t>A junio 30 de 2020 se cuenta con un total de 1.601 instituciones inscritas y activas en el Sistema de Información y Registro de Servicios Sociales - SIRSS, de las cuales se han visitado 66 para verificación de estándares técnicos de calidad, manteniendo de esta manera el cumplimiento de la meta en un 4%.
Es importante mencionar que Durante el mes de junio, Bogotá continúa con las medidas de aislamiento preventivo frente a la pandemia, por lo cual durante el segundo trimestre de 20202 no se realizaron visitas de</t>
    </r>
    <r>
      <rPr>
        <sz val="9"/>
        <color theme="1"/>
        <rFont val="Arial"/>
        <family val="2"/>
      </rPr>
      <t xml:space="preserve"> verificación de estándares de calidad </t>
    </r>
    <r>
      <rPr>
        <sz val="9"/>
        <rFont val="Arial"/>
        <family val="2"/>
      </rPr>
      <t>en ninguna institución, teniendo en cuenta lo siguiente:
*Los Jardines Infantiles no están prestando servicio de manera presencial.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Es importante resaltar que se estableció un plan de trabajo para la formulación de los lineamientos para la operación de los servicios sociales tanto de jardines infantiles como de persona mayor durante la pandemia, el cual será desarrollado por los equipos de Inspección y Vigilancia, Subdirección de Infancia, Subdirección para la Vejez, Dirección de Análisis y Diseño Estratégico y algunos profesionales de las subdirecciones de Plantas Físicas y Nutrición.</t>
    </r>
  </si>
  <si>
    <r>
      <t>A julio 31 de 2020 se cuenta con un total de 1.591 instituciones inscritas y activas en el Sistema de Información y Registro de Servicios Sociales - SIRSS, de las cuales se han visitado 66 para verificación de estándares técnicos de calidad, manteniendo de esta manera el cumplimiento de la meta en un 4%.
Es importante mencionar que Durante el mes de julio, Bogotá continúa con las medidas de aislamiento preventivo frente a la pandemia, por lo cual no se realizaron visitas de</t>
    </r>
    <r>
      <rPr>
        <sz val="9"/>
        <color theme="1"/>
        <rFont val="Arial"/>
        <family val="2"/>
      </rPr>
      <t xml:space="preserve"> verificación de estándares de calidad </t>
    </r>
    <r>
      <rPr>
        <sz val="9"/>
        <color rgb="FF000000"/>
        <rFont val="Arial"/>
        <family val="2"/>
      </rPr>
      <t xml:space="preserve">en ninguna institución, teniendo en cuenta lo siguiente:
*Los Jardines Infantiles no están prestando servicio de manera presencial.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t>
    </r>
    <r>
      <rPr>
        <sz val="9"/>
        <color theme="1" tint="4.9989318521683403E-2"/>
        <rFont val="Arial"/>
        <family val="2"/>
      </rPr>
      <t>Es importante resaltar que se tiene proyectado a partir del mes de septiembre de 2020, la verificación de estándares de calidad y protocolos de Bioseguridad en el marco de la COVID 19 en el servicio social Centros de Protección y Atención Integral a la Persona Mayor, así como  la verificación de Protocolos de Bioseguridad en los Jardines Infantiles.</t>
    </r>
  </si>
  <si>
    <r>
      <t>A agosto 31 de 2020 se cuenta con un total de 1.592 instituciones inscritas y activas en el Sistema de Información y Registro de Servicios Sociales - SIRSS, de las cuales se han visitado 66 para verificación de estándares técnicos de calidad, manteniendo de esta manera el cumplimiento de la meta en un 4%.
Es importante mencionar que Durante el mes de agosto, Bogotá continúa con las medidas de aislamiento preventivo frente a la pandemia, por lo cual no se realizaron visitas de</t>
    </r>
    <r>
      <rPr>
        <sz val="9"/>
        <color theme="1"/>
        <rFont val="Arial"/>
        <family val="2"/>
      </rPr>
      <t xml:space="preserve"> verificación de estándares de calidad </t>
    </r>
    <r>
      <rPr>
        <sz val="9"/>
        <color rgb="FF000000"/>
        <rFont val="Arial"/>
        <family val="2"/>
      </rPr>
      <t xml:space="preserve">en ninguna institución, teniendo en cuenta lo siguiente:
*Los Jardines Infantiles no están prestando servicio de manera presencial.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t>
    </r>
    <r>
      <rPr>
        <sz val="9"/>
        <color theme="1" tint="4.9989318521683403E-2"/>
        <rFont val="Arial"/>
        <family val="2"/>
      </rPr>
      <t>Es importante resaltar que se tiene proyectado a partir del mes de septiembre de 2020, la verificación de estándares de calidad y protocolos de Bioseguridad en el marco de la COVID 19 en el servicio social Centros de Protección y Atención Integral a la Persona Mayor, así como  la verificación de Protocolos de Bioseguridad en los Jardines Infantiles.</t>
    </r>
  </si>
  <si>
    <r>
      <t xml:space="preserve">A septiembre 30 de 2020 se cuenta con un total de 1.602 instituciones inscritas y activas en el Sistema de Información y Registro de Servicios Sociales - SIRSS, de las cuales se han visitado 66 para verificación de estándares técnicos de calidad, manteniendo de esta manera el cumplimiento de la meta en un 4%.
Es importante mencionar que Durante el mes de septiembre, Bogotá levanto las medidas de aislamiento preventivo frente a la pandemia, por lo cual se inicia el trabajo de adopción de protocolos de seguridad para el retorno a las visitas de verificación de condiciones </t>
    </r>
    <r>
      <rPr>
        <sz val="9"/>
        <color theme="1"/>
        <rFont val="Arial"/>
        <family val="2"/>
      </rPr>
      <t xml:space="preserve">de jardines y Hogares de persona mayor de una manera segura. Considerando lo anterior </t>
    </r>
    <r>
      <rPr>
        <sz val="9"/>
        <color rgb="FF000000"/>
        <rFont val="Arial"/>
        <family val="2"/>
      </rPr>
      <t xml:space="preserve">en ninguna institución se llevaron acabo visitas, además se debe tener en cuenta lo siguiente:
*Los Jardines Infantiles no están prestando servicio de manera presencial, a la fecha los que prestarán el servicio de Alternancia, están realizando el proceso de validación de los protocolos de bioseguridad para una apertura gradual, progresiva y segura, por lo cual las visitas iniciaran en octubre, sin embargo estas se realizaran en el marco de los lineamientos emitidos por la SDIS.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Se proyecta iniciar visitas en el mes de octubre.
</t>
    </r>
    <r>
      <rPr>
        <sz val="9"/>
        <color theme="1" tint="4.9989318521683403E-2"/>
        <rFont val="Arial"/>
        <family val="2"/>
      </rPr>
      <t>Es importante resaltar que se tiene proyectado a partir del mes de octubre de 2020, la verificación de estándares de calidad y protocolos de Bioseguridad en el marco de la COVID 19 en el servicio social Centros de Protección y Atención Integral a la Persona Mayor, así como  la verificación de Protocolos de Bioseguridad en los Jardines Infantiles.</t>
    </r>
  </si>
  <si>
    <t>PE-001</t>
  </si>
  <si>
    <t>Circular No. 036 del 2/10/2019</t>
  </si>
  <si>
    <t>Gestión en la viabilización de precios de referencia</t>
  </si>
  <si>
    <t>Cumplimiento de la revisión, análisis y emisión del concepto de viabilidad, establecidos en el procedimiento viabilidad de precios de referencia (PCD-AD-012)</t>
  </si>
  <si>
    <t>Emitir concepto de viabilidad entre tres (3) y ocho (8) días hábiles, una vez radicada las solicitudes.</t>
  </si>
  <si>
    <t>(Número de solicitudes atendidas oportunamente en el periodo / Número de solicitudes radicada en el periodo) *100</t>
  </si>
  <si>
    <t>Matriz de seguimiento al tramite de solicitudes de viabilidad de precios.</t>
  </si>
  <si>
    <t>Registrar en la matriz las solicitudes de precios de viabilidad e indicar el memorando y la fecha en que se dio respuesta.
Numerador: hace referencia a la cantidad de solicitudes que tramitaron en el periodo dentro de los tiempos establecidos.
Denominador: corresponde a la cantidad de solicitudes radicada en el periodo (8 días hábiles antes de finalizar el mes anterior al reporte y 8 días hábiles antes del mes de reporte).
Las solicitudes que no se incluyen en el mes de reporte (ejemplo octubre) serán trasladadas al mes inmediatamente siguiente (ejemplo noviembre) y así se contempla la totalidad de solicitudes acumuladas.
Nota: el resultado del indicar al final de la vigencia será acumulado.</t>
  </si>
  <si>
    <t xml:space="preserve"> Las 11  solicitudes recibidas para viabilidad de precios de referencia fueron tramitadas entre tres (3) y ocho (8) días hábiles  de acuerdo con el procedimiento de viabilidad de precios de referencia, es decir que las respuestas de viabilización de precios de referencias se realizaron dentro de los tiempos establecidos. Los resultados obtenidos corresponden a la asesoría técnica y mesas de trabajo previas a la solicitud de  viabilidad de precios de referencia que solicitan los equipos de proyecto para la adquisición de bienes y servicios. </t>
  </si>
  <si>
    <t>Las 22 solicitudes recibidas para viabilidad de precios de referencia fueron tramitadas  fueron tramitadas entre tres (3) y ocho (8) días hábiles  de acuerdo con el procedimiento de viabilidad de precios de referencia, es decir que las respuestas de viabilización de precios de referencias se realizaron dentro de los tiempos establecidos. Los resultados obtenidos corresponden a la asesoría técnica y mesas de trabajo previas a la solicitud de  viabilidad de precios de referencia que solicitan los equipos de proyecto para la adquisición de bienes y servicios.</t>
  </si>
  <si>
    <t xml:space="preserve">De las 14 solicitudes recibidas para viabilidad de precios de referencia 13  fueron tramitadas entre tres (3) y ocho (8) días hábiles,  de acuerdo con el procedimiento de viabilidad de precios de referencia, es decir que las respuestas de viabilización de precios de referencias se realizaron dentro de los tiempos establecidos. Los resultados obtenidos corresponden a la asesoría técnica y mesas de trabajo previas a la solicitud de  viabilidad de precios de referencia que solicitan los equipos de proyecto para la adquisición de bienes y servicios. 
La solicitud de viabilidad de precios de referencia sin tramite, corresponde  a una solicitud del proyecto 1091-"Integración eficiente y transparente para todos"  que fue recibida  el ultimo día del periodo a evaluar , por lo que se dará tramite antes de la siguiente fecha de corte y dentro de los tiempos establecidos.
</t>
  </si>
  <si>
    <t xml:space="preserve">En el corte abril se recibieron 16 solicitudes para viabilidad de precios de referencia, descritas a continuación: viviendo el territorio con el 31% (5 solicitudes), Bogotá Te Nutre  y 1099 Envejecimiento Digno, Activo y Feliz con el 25% (4 solicitudes), Espacios de integración social con el 38% (5 solicitudes), Integración digital con el 6% (1 solicitud)
Tramitadas entre tres (3) y ocho (8) días hábiles en conformidad del procedimiento vigente, sin embargo, cinco de estas se les brindo respuesta en el siguiente periodo y dentro de los tiempos establecidos dado que las observaciones quedaron subsanas fuera del corte.
Al corte de mayo se recibió 33 solicitudes para viabilidad de precios de referencia, las cuales fueron tramitadas entre tres (3) y ocho (8) días hábiles en conformidad del procedimiento vigente, sin embargo, cinco de estas se les brindo respuesta en el siguiente periodo y dentro de los tiempos establecidos dado que las observaciones quedaron subsanas fuera del corte, de igual forma se realizó respuesta a 42 solicitudes de los cuales nueve procedían del corte anterior
En el mes de junio de 2020, las 14 solicitudes recibidas para viabilidad de precios de referencia 12 fueron tramitadas entre tres (3) y ocho (8) días hábiles, de acuerdo con el procedimiento de viabilidad de precios de referencia. De igual forma se brindo respuesta al listado de 1832 insumos pendientes del mes anterior .
Las solicitudes de viabilidad de precios de referencia sin respuesta corresponden a los procesos de Interventoría suministro de alimentos y transporte de carga, recibidos el último día del periodo a evaluar, por lo que se dará tramite antes de la siguiente fecha de corte y dentro de los tiempos establecidos.  
En el mes de julio de 2020 se dio respuesta a 16 solicitudes radicadas en este mes y adicional se tenían cinco solicitudes que procedían del corte anterior De los veintitrés (23) requerimientos recibidos para emitir concepto de viabilidad de precios de referencia, veintitrés (23) fueron revisadas y tramitadas entre tres y ocho días hábiles, de acuerdo con el procedimiento de viabilidad de precios de referencia, es decir, que las respuestas de viabilidad de precios se realizaron dentro de los tiempos establecidos.
Las respuestas corresponden a la asesoría técnica y mesas de trabajo previas a la solicitud de viabilidad de precios de referencia que solicitan los equipos de proyecto para la adquisición de bienes y servicios. </t>
  </si>
  <si>
    <t>El indicador “Gestión en la viabilizarían de precios de referencia”. El cual para el corte de agosto fue de 100%, los resultados obtenidos corresponden al número de respuestas de procesos que habían llegado en el periodo del mes objeto de análisis.
Sin embargo, cabe rescatar que a los proyectos se le brindó asesorías técnicas y mesas de trabajo previas a la radicación formal a la solicitud de viabilidad de precios de referencia, lo que redujo los tiempos en la revisión de los documentos y en el trámite de la viabilidad. Por este motivo relaciono la ponderación por cada proyecto de inversión.
Al corte de agosto se recibió 28 solicitudes para viabilidad de precios de referencia, descritas a continuación:
• 7565 el proyecto radico ante SDIS 9 solicitudes de 28 con un porcentaje de 32%
• 7741 el proyecto radico ante SDIS 1 solicitudes de 28 con un porcentaje de 4%
• 7744 el proyecto radico ante SDIS 2 solicitudes de 28 con un porcentaje de 7%
• 7745 el proyecto radico ante SDIS 1 solicitudes de 28 con un porcentaje de 4%
• 7748 el proyecto radico ante SDIS 6 solicitudes de 28 con un porcentaje de 21%
• 7749 el proyecto radico ante SDIS 5 solicitudes de 28 con un porcentaje de 18%
• 7757 el proyecto radico ante SDIS 4 solicitudes de 28 con un porcentaje de 14%
De igual forma se realizó respuesta a 28 solicitudes de los cuales nueve procedían del corte anterior, siendo estas:
• 7565 el proyecto radico ante SDIS 10 solicitudes de 28 con un porcentaje de 36%
• 7741 el proyecto radico ante SDIS 1 solicitudes de 28 con un porcentaje de 3%
• 7744 el proyecto radico ante SDIS 2 solicitudes de 28 con un porcentaje de 7%
• 7745 el proyecto radico ante SDIS 1 solicitudes de 28 con un porcentaje de 4%
• 7748 el proyecto radico ante SDIS 5 solicitudes de 28 con un porcentaje de 18%
• 7749 el proyecto radico ante SDIS 5 solicitudes de 28 con un porcentaje de 18%
• 7757 el proyecto radico ante SDIS 4 solicitudes de 28 con un porcentaje de 14%</t>
  </si>
  <si>
    <t xml:space="preserve">De las 63 solicitudes recibidas para viabilidad de precios de referencia 61 fueron tramitadas entre tres (3) y ocho (8) días hábiles,  de acuerdo con el procedimiento de viabilidad de precios de referencia, es decir que las respuestas de viabilización de precios de referencias se realizaron dentro de los tiempos establecidos, dando un cumplimiento del 97%.
Las dos solicitudes pendientes fueron gestionadas los días 01 y 02 de octubre de 2020 </t>
  </si>
  <si>
    <t>PE-002</t>
  </si>
  <si>
    <t>Atención de los derechos de petición asignados</t>
  </si>
  <si>
    <t>Dar respuesta a los derechos de petición asignados, dentro de los tiempos establecidos de acuerdo con la normativa vigente</t>
  </si>
  <si>
    <t>Contar con la información para dar respuesta a los derechos de petición durante el periodo</t>
  </si>
  <si>
    <t>(Número de solicitudes tramitadas oportunamente en el periodo / Número de solicitudes asignadas en el periodo) *100</t>
  </si>
  <si>
    <t>Matriz de control solicitudes para dar respuesta a los derechos de petición.</t>
  </si>
  <si>
    <t>Registrar en la matriz las solicitudes requeridas para dar respuesta a los derechos de petición.
Numerador: se refiere a la cantidad de solicitudes que se tramitaron oportunamente durante el periodo.
Denominador: identificar la cantidad de solicitudes asignadas en el periodo.
Nota: el resultado del indicar al final de la vigencia será acumulado.</t>
  </si>
  <si>
    <t>Los 31  requerimientos asignados al equipo de control político fueron resueltos en términos, debido a la oportuna gestión en la coordinación de la entrega de información por los responsables en la Subdirección de Diseño, Evaluación y Sistematización. Durante este período se solicito información sobre el cierre del año 2019, para los proyectos de inversión, a su vez, la contraloría inicio la solicitud de documentos para la auditoria de regularidad 2020.</t>
  </si>
  <si>
    <t>Debido a la contingencia de contratación en la Subdirección de Diseño, Evaluación y Sistematización, se presentó un retraso en la respuesta de los requerimientos, ya que  no se contaba con la totalidad de responsables encargados de proveer los insumos  y generar información solicitada. Se prevee que esta situación sea solucionada en el mes de marzo de 2020.</t>
  </si>
  <si>
    <t xml:space="preserve">Durante el mes de marzo se solicitó el trámite de 28 solicitudes distribuidas así: 
- 5 derechos de petición del Concejo de Bogotá
- 8 proposiciones del Concejo de Bogotá
- 1 proyecto de Acuerdo
- 1 proposición del Congreso
- 7 solicitudes de otras entidades, incluyendo las de control
- 4 requerimientos de particulares, y 
- 2 memorandos internos
Todos los requerimientos han sido resueltos oportunamente en los plazos establecidos por la Ley. Es de anotar que, debido al aislamiento obligatorio por la pandemia COVID 19 se emitió el Decreto 491 de 2020 que cambia los términos legales para los requerimientos de entidades y particulares, incluyendo entes de control. No obstante, todos los requerimientos fueron resueltos en términos legales vigentes. </t>
  </si>
  <si>
    <t xml:space="preserve">Durante el mes de abril se solicitó el trámite de 59 solicitudes distribuidas así: 20 derechos de petición del Concejo de Bogotá, 6 proposiciones del Concejo de Bogotá, 1 proyecto de Acuerdo, 3 proposición del Congreso, 16 solicitudes de otras entidades, incluyendo las de control, 12 requerimientos de particulares, y 1 memorando interno. Todos los 59 requerimientos han sido resueltos oportunamente en los plazos establecidos por la Ley.
Durante el mes de mayo se solicitó el trámite de 67 solicitudes distribuidas así: 14 derechos de petición del Concejo de Bogotá, 8 proposiciones del Concejo de Bogotá, 2 proyectos de Ley, 7 proposición del Congreso, 21 solicitudes de otras entidades incluyendo las de control, 12 requerimientos de particulares, y 3 memorandos internos. Todos los 67 requerimientos han sido resueltos oportunamente en los plazos establecidos por la Ley. 
Durante el mes de junio se solicitó el trámite de 101 solicitudes distribuidas así: 27 derechos de petición del Concejo de Bogotá, 17 proposiciones del Concejo de Bogotá, 6 proyectos de Acuerdo, 5 proposición del Congreso, 26 solicitudes de otras entidades incluyendo las de control, 15 requerimientos de particulares y 4 memorandos internos. Todos los 101 requerimientos han sido resueltos oportunamente en los plazos establecidos por la Ley.
Durante el mes de julio se solicitó el trámite de 150 solicitudes distribuidas así: 72 derechos de petición del Concejo de Bogotá, 14 proposiciones del Concejo de Bogotá, 16 proyectos de Acuerdo, 2 proyectos de Ley, 6 proposiciones del Congreso, 26 solicitudes de otras entidades, incluyendo las de control, 10 requerimientos de particulares, y 4 memorandos internos. De estas 150 solicitudes, 136 de ellos han sido resueltos oportunamente en los plazos establecidos por la Ley. El resto fueron resueltos con solicitudes de prórroga, debido al alto volumen y a la rotación de contratistas en el área. 
Es de anotar que, debido al aislamiento obligatorio por la pandemia COVID 19 se emitió el Decreto 491 de 2020 que cambia los términos legales para los requerimientos de entidades y particulares, incluyendo entes de control. </t>
  </si>
  <si>
    <t xml:space="preserve">Durante el mes de julio se solicitó el trámite de 104 solicitudes distribuidas así: 
- 56 derechos de petición del Concejo de Bogotá
- 4 proposiciones del Concejo de Bogotá
- 15 proyectos de Acuerdo
- 1 proyecto de Ley
- 11 solicitudes de otras entidades, incluyendo las de control
- 11 requerimientos de particulares, y 
- 6 memorandos internos
Todos los requerimientos han sido resueltos oportunamente en los plazos establecidos por la Ley. Es de anotar que, debido al aislamiento obligatorio por la pandemia COVID 19 se emitió el Decreto 491 de 2020 que cambia los términos legales para los requerimientos de entidades y particulares, incluyendo entes de control. No obstante, todos los requerimientos fueron resueltos en términos legales vigentes. </t>
  </si>
  <si>
    <t xml:space="preserve">Durante el mes de septiembre se solicitó el trámite de 114 solicitudes distribuidas así: 
- 57 derechos de petición del Concejo de Bogotá
- 3 proposiciones del Concejo de Bogotá
- 20 proyectos de Acuerdo
- 3 proyectos de Ley
- 2 proposición del Congreso
- 13 solicitudes de otras entidades, incluyendo las de control
- 11 requerimientos de particulares, y 
- 5 memorandos internos
De estas 114 solicitudes, todas han sido resueltas oportunamente en los plazos establecidos por la Ley. </t>
  </si>
  <si>
    <t>Prestación de los Servicios Sociales para la Inclusión</t>
  </si>
  <si>
    <t>7770 - Compromiso con el envejecimiento activo y una Bogotá cuidadora e incluyente</t>
  </si>
  <si>
    <t>PSS-7770-050</t>
  </si>
  <si>
    <t>Circular No. 022 del 28/08/2020</t>
  </si>
  <si>
    <t>Plan de Acción de la Política Pública Social para el Envejecimiento y la Vejez ejecutado</t>
  </si>
  <si>
    <t>Implementar la Política Pública Social para el Envejecimiento y la Vejez (PPSEV), desde las acciones que corresponden al Sector de Integración Social</t>
  </si>
  <si>
    <t>Desarrollo de  procesos de articulación dentro de los servicios y estrategias de atención, para dar cumplimiento a los lineamientos de la PPSEV.</t>
  </si>
  <si>
    <t>( No. de Actividades del Plan de Acción Ejecutadas / No. de Actividades del Plan de Acción Programadas) * 100</t>
  </si>
  <si>
    <t>Plan de Acción / Seguimiento al Proyecto de Inversión (SPI)</t>
  </si>
  <si>
    <t>Se realizará una programación anual de las actividades contempladas dentro del Plan de Acción, haciendo su correspondiente seguimiento</t>
  </si>
  <si>
    <t>* Informes de Seguimiento y evaluación de Resultados</t>
  </si>
  <si>
    <t>Plan de Acción</t>
  </si>
  <si>
    <t xml:space="preserve">Celebración del Mes del Envejecimiento y la Vejez; Comité Operativo de Envejecimiento y Vejez – COEV se abordó la agenda pública en relación con la Convención Interamericana de Derechos Humanos de las Personas Mayores e información relacionado con acciones y datos del COVID – 19; Realización de 20 Comités Operativos Locales de Envejecimiento y Vejez – COLEV virtuales;  definición preliminar de las acciones afirmativas para la población mayor étnica de la ciudad, a partir de un proceso de articulación con las comunidades, Dirección Poblacional y el equipo de la Subdirección para la Vejez. </t>
  </si>
  <si>
    <t>Se realizó un (1) Comité Operativo de Envejecimiento y Vejez – COEV se abordó la siguiente agenda: 1. Presentación de la Convención Interamericana  sobre la Protección de los Derechos Humanos de las Personas Mayores; 2.  Socialización de la reunión del Consejo de Sabios y Sabias con la Alcaldesa Mayor; y, 3. Balance de actividades del mes mayor.</t>
  </si>
  <si>
    <t>PSS-7770-051</t>
  </si>
  <si>
    <t>Estudios técnicos sobre la PPSEV realizados</t>
  </si>
  <si>
    <t>Generar la gestión de conocimiento, que aporte a la reformulación de la nueva PPSEV</t>
  </si>
  <si>
    <t>Llevar a cabo los procesos técnicos y metodológicos, así como las actividades administrativas necesarias, que permitan la elaboración de los estudios técnicos</t>
  </si>
  <si>
    <t>1 Estudio Técnico realizado en el año</t>
  </si>
  <si>
    <t>Documentos con resultados de los estudios técnicos</t>
  </si>
  <si>
    <t>Se realizará la programación de la construcción de documentos, a partir de la cual serán desarrolladas las acciones para lograr su correspondiente resultado</t>
  </si>
  <si>
    <t>Numérico</t>
  </si>
  <si>
    <t>Anual</t>
  </si>
  <si>
    <t>Documento final con los resultados de cada estudio técnico</t>
  </si>
  <si>
    <t>Este objetivo está proyectado para iniciar su implementación para la vigencia 2021, toda vez que la meta plan contempla un tiempo prudencial para su cumplimiento en el marco de los objetivos del proyecto.</t>
  </si>
  <si>
    <t>PSS-7770-044</t>
  </si>
  <si>
    <t>Personas Mayores atendidas en Apoyos Económicos</t>
  </si>
  <si>
    <t>Evaluar e identificar la cantidad de personas mayores que están siendo atendidas en el servicio de Apoyos Económicos, a partir de los cupos disponibles</t>
  </si>
  <si>
    <t>Generar las acciones y procedimientos necesarios para garantizar los ingresos de personas mayores, en el marco de la rotación de cupos del servicio.</t>
  </si>
  <si>
    <t>Cuenta del número de personas mayores únicas atendidas en el servicio de Apoyos Económicos</t>
  </si>
  <si>
    <t>* Sistema de Información y Registro de Beneficiarios (SIRBE) (A, B y B Desplazados).
* Informe de Balance del Programa Colombia Mayor (Cofinanciado).</t>
  </si>
  <si>
    <t>Se realiza el registro de las personas mayores en atención en el servicio de Apoyos Económicos, el cual es cargado en el sistema SIRBE, para los Apoyos tipo A, B y B Desplazados. Así mismo, se procesa el Informe de Balance del Programa Colombia Mayor, para los Apoyos Cofinanciados.</t>
  </si>
  <si>
    <t>Conteo de Metas reportado por la Dirección de análisis y Diseño Estratégico (DADE).</t>
  </si>
  <si>
    <t>El servicio de apoyos económicos a atendido a 88.487 personas mayores a través de la entrega de $125,000 para cubrir alguna de sus necesidades básicas.</t>
  </si>
  <si>
    <t>El servicio de apoyos económicos a atendido a 88011 personas mayores a través de la entrega de $125.000 en efectivo para cubrir alguna de sus necesidades básicas.</t>
  </si>
  <si>
    <t>PSS-7770-045</t>
  </si>
  <si>
    <t>Relación de la Cantidad de Abonos Efectivos respecto a los Cupos Disponibles</t>
  </si>
  <si>
    <t>Evaluar el total de Abonos Efectivos a las personas mayores, respecto del total de cupos disponibles en el servicio</t>
  </si>
  <si>
    <t>Gestión para realizar acciones de desbloqueo a personas mayores, o el egreso del servicio de acuerdo con el procedimiento específico, que permita depurar las listas de espera.</t>
  </si>
  <si>
    <t>( Número de Abonos Efectivos / Total de Cupos Disponibles ) * 100</t>
  </si>
  <si>
    <t>* Sistema de Información y Registro de Beneficiarios (SIRBE) (A, B y B Desplazados).
* Informes de Nómina al Corte (Cofinanciado), proveniente del Administrador Fiduciario del Programa Colombia Mayor.</t>
  </si>
  <si>
    <t>Con la información de SIRBE, se toma el total de personas mayores que se encuentran en atención en los Apoyos Tipo A, B y B Desplazados y que se le realizó el abono. Para los tipo Cofinanciado, se toma la cantidad de personas que están en atención y cuyo pago fue programado en Nomina, de acuerdo con el balance referenciado por Colombia Mayor. La información de los cupos corresponde a la cobertura global.</t>
  </si>
  <si>
    <t>* Listados de Nómina de Colombia Mayor (Apoyos Cofinanciados).
* Informe de Personas en Atención de los Apoyos Económicos, con el detalle de Abono Otorgado en SIRBE (A, B y B Desplazados).</t>
  </si>
  <si>
    <t>Para el apoyo económico Cofinanciado D- Programa Colombia Mayor se programaron en nómina a 49.639 personas mayores y se giraron a 35,817 personas mayores de los apoyos económicos Tipo A, B, Desplazados.
La diferencia son personas mayores que se encuentran bloqueadas por novedades de  cruces de bases de datos</t>
  </si>
  <si>
    <t>En el mes de septiembre de 2020 se realizó el giro de los apoyos económicos a 35,503 personas mayores de los apoyos tipo A, B, B desplazados. No fueron autorizados o girados 1,278 apoyos económicos por presentar novedades por cruces de bases de datos en el momento del proceso de validación y 26 cupos vacíos. Y se programaron en nómina a 49,406 personas mayores, de los cuales no se giró a 1,613 personas teniendo en cuenta que se encontraban bloqueadas o suspendidas</t>
  </si>
  <si>
    <t>PSS-7770-046</t>
  </si>
  <si>
    <t>Número de personas mayores vinculadas al servicio Centros Día, que inician sus procesos ocupacionales y de desarrollo humano</t>
  </si>
  <si>
    <t>Evaluar y hacer seguimiento a la vinculación de personas mayores que inician procesos ocupacionales y de desarrollo humano en los Centros Día</t>
  </si>
  <si>
    <t xml:space="preserve">Llevar a cabo las actividades y acciones que llevan a la persona mayor a su permanencia en los procesos ocupacionales y de desarrollo humano, más allá de su vinculación al servicio. </t>
  </si>
  <si>
    <t>Cuenta del número de personas en atención en Centros Día</t>
  </si>
  <si>
    <t>Registro SIRBE</t>
  </si>
  <si>
    <t>Se realiza el registro de las asistencias semanales de la persona mayor en el servicio, que es procesada en el sistema de información SIRBE</t>
  </si>
  <si>
    <t>* Base de datos derivada del Registro SIRBE.
* Reporte mensual de meta cualitativa.</t>
  </si>
  <si>
    <t>Personas únicas atendidas en 2019</t>
  </si>
  <si>
    <t xml:space="preserve">Durante el mes de agosto se realizo el cargue de la asistencia de manera diaria logrando 32.196 atenciones.
En atención se encuentran 8497 personas mayores participando del servicio social Centro Día. 
Se realiza avances en la construcción de la actualización del modelo de atención, a través de las mesas técnicas. 
Se hace seguimiento interdisciplinarios de manera diaria realizados en el marco de la Estrategia Estamos Contigo en Casa. 
  </t>
  </si>
  <si>
    <t>Durante el mes de Septiembre se realizó el cargue de asistencia de manera diaria logrando 37.009 atenciones.  En estado EN ATENCIÓN se encuentran 8493 personas mayores participando del servicio social Centro Día. 
Se realiza avance en la constitución de mesas técnicas de trabajo en torno a la revisión y actualización del modelo de atención.
Se realizaron los ajustes al lineamiento de operación de cara a la estrategia de retorno a la presencialidad construyendo los documentos de directrices de bioseguridad por unidad operativa y se continuó con la implementación de la estrategia ESTAMOS CONTIGO EN CASA a través de virtualidad, llamadas telefónicas y visitas domiciliarias</t>
  </si>
  <si>
    <t>PSS-7770-047</t>
  </si>
  <si>
    <t>Porcentaje de personas mayores de Centros Noche que participan en acciones de autocuidado y dignificación</t>
  </si>
  <si>
    <t>Determinar cuántas personas que acceden al servicio Centro Noche participan en acciones de autocuidado y dignificación</t>
  </si>
  <si>
    <t>Estrategias para implementar acciones de autocuidado y dignificación en las personas mayores participantes de los Centros Noche.</t>
  </si>
  <si>
    <t>( No. de Personas mayores Participantes en acciones de Autocuidado y Dignificación en los Centros Noche/ Total Personas Participantes de Centros Noche ) * 100</t>
  </si>
  <si>
    <t>Listados de Asistencia digitales</t>
  </si>
  <si>
    <t xml:space="preserve">Se realizara la revisión de asistencias de las acciones de autocuidado y dignificación, contando una única vez a las personas mayores participantes </t>
  </si>
  <si>
    <t>Listados de Asistencia</t>
  </si>
  <si>
    <t xml:space="preserve">En el desarrollo de actividades de los Centros Noche enfocadas en las acciones de autocuidado y dignificación de las personas mayores, se identificó que los usuarios del servicio social participan en acciones encaminadas a la construcción de rutinas y hábitos saludables que propenden a generar una dignificación en cuanto a la trasformación de imaginarios y prácticas sociales referentes a la concepción de envejecimiento y vejez. Algunas de las actividades enmarcadas en estos temas se relacionan con la socialización de la política Pública Para el Envejecimiento y la Vejez, proyecto de vida, prácticas saludables, entre otras.  </t>
  </si>
  <si>
    <t xml:space="preserve">En el trimestre se tiene un cumplimiento del 99,5% del indicador, dado que de la totalidad de las personas atendidas en el servicio social Centros Día-Noche, 2 personas solo permanecieron en el servicio durante poco días en aislamiento preventivo por lo cual no participaron en actividades de autocuidado y dignificación.   </t>
  </si>
  <si>
    <t>PSS-7770-052</t>
  </si>
  <si>
    <t>Número de localidades con Redes de Cuidado Comunitario dinamizadas</t>
  </si>
  <si>
    <t>Determinar cuántas localidades de Bogotá cuentan con Redes de Cuidado Comunitario</t>
  </si>
  <si>
    <t>Desarrollo de estrategias y acciones por parte de los gestores territoriales, para la identificación y vinculación de personas en las Redes de Cuidado Comunitario</t>
  </si>
  <si>
    <t xml:space="preserve">Número de Localidades </t>
  </si>
  <si>
    <t>Instrumento de identificación de personas y seguimiento al proceso de participación</t>
  </si>
  <si>
    <t xml:space="preserve">Se cuenta una localidad con Red de Cuidado Comunitario dinamizada, como aquella en la que exista una Red que implemente como mínimo el 75% de las líneas de acción diseñadas </t>
  </si>
  <si>
    <t>* Instrumento de identificación y seguimiento
* Informe de Resultados y Balance</t>
  </si>
  <si>
    <t>De acuerdo con el Plan de Acción, se inicia la elaboración del documento técnico de la Estrategia de Redes de Cuidado Comunitario que incluye aspectos normativos y las líneas de acción. Se estructura el documento técnico de la Línea de Apoyo Jurídico y Psicosocial que incluirá los protocolos de atención. En los meses de julio y agosto se implementaron talleres de apropiación social del cuidado en los Consejos Locales de Sabios(as). En el momento se encuentra definida la localidad de Engativá para la dinamización de la red durante la vigencia y se inicia las elaboraciones metodológicas y acercamientos con actores relevantes del territorio para su implementación.</t>
  </si>
  <si>
    <t xml:space="preserve">Para la materialización de la meta se requiere de la vinculación del talento humano necesario para su implementación. En el mes de septiembre se avanza con la vinculación de tres profesionales al equipo, se adelantan la planeación, organización y alistamiento de la primeras acciones territoriales en calle que permitan el posicionamiento de la Estrategia de Redes de Cuidado Comunitario en la localidad de Engativá, la cual fue seleccionada para la vigencia 2020. Se implementan las líneas de acción en lo correspondiente a prevención de violencias y autocuidado en el marco de fechas emblemáticas para las personas mayores. Como parte de proceso de formulación se adelanta un proceso de ampliación y fortalecimiento de las líneas de acción que permita una diversidad mayor de acciones territoriales.       </t>
  </si>
  <si>
    <t>PSS-7770-053</t>
  </si>
  <si>
    <t>Personas participantes de las Redes de Cuidado Comunitario</t>
  </si>
  <si>
    <t>Establecer cuántas personas participan de las Redes de Cuidado Comunitario</t>
  </si>
  <si>
    <t>( No. de Personas Participantes de la Redes de Cuidado Comunitario / No. de Personas Identificadas para participar en Redes de Cuidado Comunitario ) * 100</t>
  </si>
  <si>
    <t>Se cuenta como persona vinculada a una Red de Cuidado Comunitario, aquella que participa en al menos el 75% de las líneas de acción. Se contará con un instrumento para realizar el registro y verificación</t>
  </si>
  <si>
    <t xml:space="preserve">Trimestral </t>
  </si>
  <si>
    <t xml:space="preserve">En el mes de septiembre realiza la planeación, organización y alistamiento de acciones territoriales en la  localidad de Engativá y la dinamización de la Red Mayor Local incluye la implementación del Banco del Tiempo Mayor que permite identificar a 105 personas que, en calidad de cooperantes, manifiestan su voluntad de vincularse a la Red Mayor de Engativá, personas que participan de las actividades en calle para la sensibilización alrededor del cuidado de persona mayor y reconocimiento de sus derechos.        </t>
  </si>
  <si>
    <t>Prestación de los Servicios Sociales para la inclusión.</t>
  </si>
  <si>
    <t>PSS-7770-048</t>
  </si>
  <si>
    <t>Personas mayores atendidas en servicios de cuidado integral y protección en modalidad institucionalizada.</t>
  </si>
  <si>
    <t>Determinar el número de personas mayores atendidas en los servicios de cuidado integral y protección en modalidad institucionalizada del proyecto 7770   - Compromiso con el envejecimiento activo y una Bogotá  cuidadora e incluyente.</t>
  </si>
  <si>
    <t xml:space="preserve">Garantizar el procedimiento de validación de condiciones de las personas mayores solicitantes del servicio, que permita generar la lista de espera de personas mayores en estado inscritos, para el ingreso al servicio de acuerdo a la disponibilidad de atención. </t>
  </si>
  <si>
    <t>(Número de personas mayores atendidas en los servicios de cuidado integral y protección en modalidad institucionalizada / Número total de personas mayores a atender en los servicios de cuidado integral y protección en modalidad institucionalizada) * 100.</t>
  </si>
  <si>
    <t>Sistema de Información y Registro de Beneficiaros (SIRBE)</t>
  </si>
  <si>
    <t xml:space="preserve">
La información se obtiene Sistema de Información y Registro de Beneficiaros (SIRBE), teniendo en cuenta el número de personas en estado inscrito y en atención en el servicio.</t>
  </si>
  <si>
    <t xml:space="preserve">1. Metafísica Diaria de Registro de Novedades de Centros de Protección.
2. Consulta generada en el sistema de información misional.  </t>
  </si>
  <si>
    <t xml:space="preserve">En el marco de la ejecución del nuevo plan del desarrollo, el indicador se ha cumplido en un 97.7% dado que, por la emergencia causada por el COVID19, hay personas que ingresan finalizando el mes donde se da un proceso de aislamiento preventivo y por tal motivo, no se genera una participación en las actividades. </t>
  </si>
  <si>
    <t>Para este mes se ha contado con el aval de la Secretaría de Salud para retomar la prestación del servicio en relación a nuevos ingresos en la ciudad de Bogotá,  por lo que se coordinó con el CPS Casa Nostra, para ser la unidad operativa por medio de la cual se realizan los nuevos ingresos, pudiéndose activar la lista de espera. De igual manera esta unidad operativa ha sido la encargada de recibir los casos por emergencia, (ingresos  ordenados por entidades legales competentes, tutelas, medidas de protección, entre otros).
En relación a realizar ingresos a los Centros de Protección que funcionan en los diferentes Municipios de Cundinamarca, aún no se cuenta con el aval del Gobierno de Cundinamarca, ni de la Secretaría de Salud de ese Departamento para la realización de ingresos y trasados de personas mayores en sus municipios.</t>
  </si>
  <si>
    <t>PSS-7770-049</t>
  </si>
  <si>
    <t xml:space="preserve">Personas mayores que cuentan con un plan de atención integral individual del proceso de cuidado integral y protección en modalidad institucionalizada. </t>
  </si>
  <si>
    <t>Determinar las personas mayores con quienes se ha elaborado el Plan de Atención Integral Individual (herramienta que permite la planeación interdisciplinaria conjunta con la persona mayor  y la implementación de las acciones de cuidado integral que den cuenta del cumplimiento del objetivo de atención) en los servicios cuidado integral y protección en modalidad institucionalizada del proyecto 7770 - Compromiso con el envejecimiento activo y una Bogotá  cuidadora e incluyente.</t>
  </si>
  <si>
    <t>Contar con el plan de atención integral individual de cada persona mayor, en alguna de sus tres fases: conociendo, planeando y monitoreando (dependiendo de su tiempo de permanencia en el servicio) especificando las acciones a desarrollar por cada una de las disciplinas del equipo profesional del Centro de Protección.</t>
  </si>
  <si>
    <t>(Número de personas mayores que cuentan con Plan de Atención Integral Individual en los servicios de cuidado integral y protección en modalidad institucionalizada / Número total de personas mayores en atención en los servicios de cuidado integral y protección en modalidad institucionalizada) * 100.</t>
  </si>
  <si>
    <t>Sistema de Información y Registro de Beneficiaros (SIRBE).
Se requiere parametrizar en el SIRBE la  actuación de intervención que responda a la etapa en que se encuentra el Plan de Atención Integral Individual, de cada persona mayor.
A todos los participantes se les registrará la actuación de intervención de acuerdo a su tiempo de permanencia en el servicio.</t>
  </si>
  <si>
    <t>La información se obtiene del Sistema de Información y Registro de Beneficiaros (SIRBE), teniendo en cuenta el número de personas mayores que cuentan con el Plan de Atención Integral Institucional en la etapa correspondiente de acuerdo a su tiempo de  permanencia en el servicio y las personas mayores en atención en el servicio.</t>
  </si>
  <si>
    <t xml:space="preserve">1. Base de datos del reporte de los Plan de Atención Integral Individual (PAIIN).
2. Consulta generada en el sistema de información misional.  </t>
  </si>
  <si>
    <t xml:space="preserve">Se realiza socialización del indicador a los  Centro de Protección del Servicio y  se establece  lineamientos para su realización y reporte mensual.  
Se coordinará con DADE la parametrización de las actuaciones de intervención que pretenden dar cuenta del estado de cada plan de atención integral individual del proceso de cuidado integral y protección de cada participante del servicio centros de protección social y poder establecer el estado y avance de los mismo.
Se construirá la base de datos que permita el registro de la información a suministrar por los centros de protección en relación a los planes de atención integral individual (PAIIN) nuevos y los que se encuentren en seguimiento cada uno de los participantes vinculados al servicio social.  </t>
  </si>
  <si>
    <t>En el mes de septiembre se elaboró el formato para solicitud de parametrización del sistema misional a fin de poder empezar a implementar las acciones en el servicio.
La socialización de los indicadores a los Centros de Protección tuvo que reprogramarse para su realización en este mes, ya que se tuvieron que generar espacios de trabajo adicionales para abordar las contingencias emanadas dada la emergencia sanitaria por COVID 19. 
En articulación con el equipo SIG de la Subdirección para la Vejez se están adelantado mesas de trabajo para la construcción conjunta de la herramienta que permita consolidar el reporte del avance de los planes de atención integral individual pro cada una de las unidades operativas.</t>
  </si>
  <si>
    <t>Prestación de servicios sociales  para la inclusión social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</si>
  <si>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</si>
  <si>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PSS-7757-037</t>
  </si>
  <si>
    <t xml:space="preserve">Personas en riesgo de habitar la calle atendidas mediante la estrategia de prevención </t>
  </si>
  <si>
    <t>Medir el número de personas en riesgo de habitar la calle identificadas y atendidas mediante la estrategia de prevención de la habitabilidad en calle.</t>
  </si>
  <si>
    <t>Identificación del nivel de riesgo de las personas vinculadas en la estrategia de prevención
Gestión de los recursos necesarios para la atención de las personas identificadas.</t>
  </si>
  <si>
    <t>(Número de personas en riesgo atendidas mediante la estrategia / Número de personas identificadas en riesgo de habitar la calle mediante la estrategia) * 100</t>
  </si>
  <si>
    <t xml:space="preserve">
Base de datos de personas en riesgo  atendidas subdirección para la adultez
Base de datos instrumento de tamizaje Subdirección para la Adultez </t>
  </si>
  <si>
    <t>El valor del numerador corresponde al número de personas en riesgo registradas como atendidas en la base de datos de la subdirección para la adultez, comparado con el número de personas identificadas en riesgo registradas en la base de datos de la herramienta de tamizaje.
Nota: el reporte acumulado corresponde a la suma de los valores reportados en el trimestre.</t>
  </si>
  <si>
    <t>Reporte de las personas atendidas  en el periodo vs las personas identificadas mediante la herramienta de tamizaje.</t>
  </si>
  <si>
    <t>En el marco del ejercicio de seguimiento a los indicadores de gestión, del Proyecto de Inversión 7757 "Implementación de  estrategias y servicios integrales para el abordaje del fenómeno de habitabilidad en calle en Bogotá", y, conforme a las acciones adelantadas para el cumplimento del indicador, se evidencia avance en la elaboración de un Instrumento de tamizaje para la identificación de las personas en riesgo de habitar la calle. A través de este instrumento se brindará la información correspondiente al número de personas en riesgo de habitar la calle identificadas y atendidas mediante la estrategia de prevención de la habitabilidad en calle.</t>
  </si>
  <si>
    <t>Para septiembre de 2020 se logró un cumplimiento de 100% en lo pertinente al indicador. Se efectuó un pilotaje del instrumento de tamizaje, que valora el nivel de riesgo en el que se encuentran las personas sujeto de la estrategia de prevención. La herramienta se aplicó en las localidades de Mártires y Usaquén, dando como resultado una referenciación a centro de atención para personas en riesgo y tres abordajes por plan de atención a personas en riesgo. En los demás casos en que se aplicó la herramienta se activó ruta a otras instituciones.</t>
  </si>
  <si>
    <t>PSS-7757-038</t>
  </si>
  <si>
    <t xml:space="preserve">Ciudadanas y ciudadanos habitantes de calle atendidos mediante los planes de atención individual para el desarrollo de capacidades </t>
  </si>
  <si>
    <t>Medir el número de personas habitantes de calle atendidos mediante los planes de atención individual para el desarrollo de capacidades.</t>
  </si>
  <si>
    <t>Identificación de las ciudadanas y ciudadanos habitantes de calle para su atención mediante los planes de atención.</t>
  </si>
  <si>
    <t>(Número de  personas atendidas en la Ruta Individual de Derechos/ Número de personas identificadas como potenciales  para ser atendidos mediante los planes de atención individual para el desarrollo de capacidades) * 100</t>
  </si>
  <si>
    <t>Registro Ruta Individual de Derechos en SIRBE
Base de datos instrumento de identificación para planes de atención individual para el desarrollo de capacidades de la Subdirección para la Adultez</t>
  </si>
  <si>
    <r>
      <rPr>
        <sz val="9"/>
        <rFont val="Arial"/>
        <family val="2"/>
      </rPr>
      <t xml:space="preserve">Número de ciudadanas y ciudadanos habitantes de calle atendidos en la Ruta Individual de Derechos (Para consultar personas únicas activas y/o con cierre durante el periodo a consultar: 1. Ingresar a la herramienta SIRBE, pestaña superior consulta seleccionar estado y actuaciones y aplicar reporte según estado actual. 2. Definir el proyecto, modalidad Contacto y atención en calle- submodalidad Ruta Individual de derechos-RID, 3. Seleccionar actuación de forma individual atendido día o Atendido. Para Atendido Día  no se define fecha inicial y como fecha final último día del periodo a consultar. Para atendido se define como fecha inicial y fecha final las que comprende el periodo a consultar. 4. Se seleccionan las variables básicas necesarias, teniendo en cuenta nombre corto CDS para definir localidad  5. Seleccionar Generar y exportar, comparado con el número de ciudadanas y ciudadanos habitantes de calle registrados en la base de datos  del instrumento de identificación de la subdirección.
</t>
    </r>
    <r>
      <rPr>
        <sz val="9"/>
        <color rgb="FF7030A0"/>
        <rFont val="Arial"/>
        <family val="2"/>
      </rPr>
      <t xml:space="preserve">
</t>
    </r>
    <r>
      <rPr>
        <sz val="9"/>
        <rFont val="Arial"/>
        <family val="2"/>
      </rPr>
      <t>Nota: el reporte acumulado corresponde a la suma de los valores reportados en el trimestre.</t>
    </r>
  </si>
  <si>
    <t>Reporte de las personas atendidas mediante los planes de atención individual para el desarrollo de capacidades vs personas identificadas como potenciales.</t>
  </si>
  <si>
    <t xml:space="preserve">En ejercicio del seguimiento a los indicadores de gestión, del Proyecto de Inversión 7757, en lo corrido del mes de agosto de 2020, se inicia la construcción y elaboración mediante el instrumento de identificación para planes de atención individual para el desarrollo de capacidades, el cual, brindará la información para la fuente de datos correspondiente al denominador de la fórmula de cálculo del indicador. 
</t>
  </si>
  <si>
    <t>Durante el mes de septiembre se creó y se aplicó un instrumento de identificación de posibles participantes en planes de atención individual para el desarrollo de capacidades. El pilotaje de la herramienta tuvo lugar en las localidades de Suba, Antonio Nariño, Usme, Candelaria y Kennedy. Se aplicaron 36 instrumentos, resultando 20 personas interesadas en recibir atención bajo la referida modalidad. Éstas empezaron a ser objeto de seguimiento por parte de los equipos profesionales de las respectivas localidades.
Cabe subrayar que el equipo de la Subdirección de Diseño, Evaluación y Sistematización no alcanzó a procesar la información referente al numerador del indicador, de manera que no fue posible dar cuenta de las 20 personas perfiladas. Se excluye entonces el reporte cuantitativo correspondiente al indicador, y se anexan como soporte los datos globales pertinentes a la aplicación del instrumento de identificación de posibles participantes.</t>
  </si>
  <si>
    <t>PSS-7757-039</t>
  </si>
  <si>
    <t xml:space="preserve">
Personas que participan en las acciones propuestas por la estrategia de abordaje comunitaria</t>
  </si>
  <si>
    <t xml:space="preserve">
Medir el número de personas que participan  en las acciones propuestas por la estrategia de abordaje comunitaria.</t>
  </si>
  <si>
    <t>Identificación de actores sociales para la vinculación del desarrollo de capacidades colectivas para la transformación de imaginarios.</t>
  </si>
  <si>
    <t>(Número de personas que participan en educación en calle / Número de personas identificadas en los territorios mediante el mapeo de actores sociales)*100</t>
  </si>
  <si>
    <t>Contacto y atención en calle - Educación en calle del SIRBE
Base de datos instrumento de mapa de actores sociales de la Subdirección para la Adultez</t>
  </si>
  <si>
    <t>El valor del numerador corresponde con el número de personas atendidas en acciones de la estrategia de abordaje comunitaria(1.. Ubicar y seleccionar en la parte superior de la pantalla la opción "Consultas". 2. Seleccionar la opción "Consulta información cursos" y luego "Cursos registrados" 3. Seleccionar el proyecto.  4. Desplegar la modalidad de "Contacto y atención en calle" y seleccionar la submodalidad "Educación en calle". 5. En actuación seleccionar "Educación en calle".  6. En la pestaña de "Información de cursos" se debe de diligenciar, en los espacios de filtros de fechas, en la opción que "Cuya fecha de inicio este entre" se debe diligenciar la fecha inicial de consulta. Y en el filtro "Cuya fecha de fin este entre" se debe diligenciar la fecha final de la consulta, los demás espacios de fecha no se deben de seleccionar. Las variables de consulta para esta pestaña son: actividad, código del curso, fecha fin, fecha inicio, nombre corto del CDS, nombre del curso, asistentes asignados e instructor. 7. Para conocer los asistentes a estos cursos se debe de seleccionar la pestaña de "Información de beneficiarios inscritos en curso y seleccionar las variables básicas de consulta como nombre, apellidos etc.), Comparado con el número total de personas registradas en la base de datos de mapa de actores sociales de la subdirección para la Adultez.
Nota: el reporte acumulado corresponde a la suma de los valores reportados semestralmente.</t>
  </si>
  <si>
    <t>Reporte de las personas que participan en las acciones de la estrategia de abordaje comunitaria vs personas identificadas en el territorio mediante el mapa de actores sociales.</t>
  </si>
  <si>
    <t>En concordancia con lo estipulado en el Proyecto de inversión 7757,  las acciones adelantadas para el cumplimento del indicador, inicia desde el proceso de construcción y elaboración del instrumento de mapeo de actores sociales, que darán cuenta del número de personas que participan  en las acciones propuestas por la estrategia de abordaje comunitaria.</t>
  </si>
  <si>
    <t>En el mes de septiembre se realizó un taller de mapeo de actores, que dio orientaciones técnicas para la construcción de la guía metodológica sobre el tema. Además de ello se construyó un instrumento que permite la sistematización de la información pertinente a los ejercicios de mapeo.</t>
  </si>
  <si>
    <t>PSS-7757-040</t>
  </si>
  <si>
    <t>Servicios adaptados desde los enfoques diferencial, de género y territorial para la atención de ciudadanas y ciudadanos habitantes de calle o en riesgo de estarlo</t>
  </si>
  <si>
    <t>Medir el número de servicios adaptados desde los enfoques diferencial, de género y territorial para la atención de ciudadanas y ciudadanos habitantes de calle o en riesgo de estarlo.</t>
  </si>
  <si>
    <t>Adaptar la prestación de los servicios, brindando una atención diferencial con enfoque de género y territorial.</t>
  </si>
  <si>
    <t>(Número de servicios adaptados desde los enfoques diferencial, de género y territorial / Número de servicios en funcionamiento) *100</t>
  </si>
  <si>
    <t>Herramienta de valoración y seguimiento de la implementación de los enfoques diferencial, de género y territorial de la Subdirección para la Adultez</t>
  </si>
  <si>
    <t>El valor del numerador corresponde al número de servicios adaptados con enfoque diferencial, de género y territorial verificados a partir de la implementación de la herramienta de valoración y seguimiento, comparados con el número de servicios en funcionamiento por vigencia.</t>
  </si>
  <si>
    <t>Reporte del avance en la adaptación de los enfoques en los servicios en funcionamiento.</t>
  </si>
  <si>
    <t>En el marco de las directrices del nuevo proyecto se inicia un proceso de revisión frente a las acciones que se están desarrollando actualmente y que requieren incluir todo lo relacionado con los enfoques diferenciales dentro de cada una de las unidades operativas.</t>
  </si>
  <si>
    <t>A lo largo de septiembre se avanzó en el proceso de incluir los enfoques diferencial, territorial y de género en las distintas modalidades de atención. Específicamente se avanzó en el ajuste de las labores realizadas por el Centro de Atención Transitoria, que pasó a operar como Centro de Desarrollo Integral y Diferencial: Proyecto de Vida. Su objetivo consiste ahora en brindar atención integral y diferencial a ciudadanas y ciudadanos habitantes de calle y en alto riesgo de habitar calle, contribuyendo al fortalecimiento de sus procesos de desarrollo personal, a la ampliación de sus capacidades y a la generación de oportunidades relevantes para sus proyectos de vida.</t>
  </si>
  <si>
    <t>PSS-7757-041</t>
  </si>
  <si>
    <r>
      <t xml:space="preserve">Ciudadanos y ciudadanas habitantes de calle y en riesgo de estarlo con procesos de inclusión </t>
    </r>
    <r>
      <rPr>
        <sz val="9"/>
        <color indexed="8"/>
        <rFont val="Arial"/>
        <family val="2"/>
      </rPr>
      <t>social</t>
    </r>
  </si>
  <si>
    <t>Medir el número de ciudadanas y ciudadanos habitantes de calle y en riesgo de estarlo con procesos de inclusión social .</t>
  </si>
  <si>
    <t xml:space="preserve"> 
Acciones promovidas desde las estrategias y servicios frente a la inclusión social de los participantes.</t>
  </si>
  <si>
    <r>
      <t xml:space="preserve">
</t>
    </r>
    <r>
      <rPr>
        <sz val="9"/>
        <color indexed="8"/>
        <rFont val="Arial"/>
        <family val="2"/>
      </rPr>
      <t xml:space="preserve">(Número de personas que logran inclusión social  / </t>
    </r>
    <r>
      <rPr>
        <sz val="9"/>
        <rFont val="Arial"/>
        <family val="2"/>
      </rPr>
      <t>Número de personas atendidas en los servicios y las estrategias del proyecto que desarrollan acciones de inclusión social) * 100</t>
    </r>
  </si>
  <si>
    <t>Base de datos de personas registradas a partir de la herramienta de monitoreo y seguimiento a la inclusión social de la Subdirección para la Adultez</t>
  </si>
  <si>
    <t>El valor del numerador corresponde al número de personas que logran la inclusión social según la herramienta de monitoreo y seguimiento de la Subdirección para Adultez, comparado con el número de personas atendidas en los servicios y las estrategias del proyecto que desarrollan acciones de inclusión social.</t>
  </si>
  <si>
    <t>Informe del monitoreo y seguimiento a la inclusión social de personas atendidas en servicios y estrategias del proyecto.</t>
  </si>
  <si>
    <t>Teniendo en cuenta las directrices, se avanza durante el mes de agosto en los respectivos aportes para la construcción del documento teórico conceptual que da línea a la atención en los procesos de inclusión social, de igual manera se han adelantado acercamientos con  las 3  Comunidad de Vida y el CATt para acompañar el seguimiento con los participantes próximos a egreso.</t>
  </si>
  <si>
    <t>Se continúa avanzando en la construcción de lineamiento e instructivos desde las tres estrategias que componen el eje de ampliación de capacidades: artes como herramientas de transformación individual y colectiva, generación de oportunidades y desarrollo socio-ocupacional. Esto al igual que la ruta de seguimiento y acompañamiento a la inclusión social.
Para el 30 de septiembre se efectuó el cierre de lo que anteriormente fue el componente de enlace social y seguimiento al egresado.</t>
  </si>
  <si>
    <t>7752 - “Contribución a la protección de
los derechos de las familias especialmente de sus integrantes afectados por la violencia
intrafamiliar en la ciudad de Bogotá"</t>
  </si>
  <si>
    <t>PSS-7752-001</t>
  </si>
  <si>
    <t>Casos atendidos oportunamente en los Centros Proteger</t>
  </si>
  <si>
    <t>Medir la oportunidad de la atención a casos en los Centros Proteger</t>
  </si>
  <si>
    <t>Registro oportuno de datos en el sistema de información</t>
  </si>
  <si>
    <t xml:space="preserve">(No. de casos atendidos oportunamente en Centros Proteger / No. total de casos recibidos en Centros Proteger) * 100 </t>
  </si>
  <si>
    <t>Herramienta para registro y seguimiento de los Niños y Niñas en los Centros Proteger</t>
  </si>
  <si>
    <t>El valor del numerador se toma de los casos a los cuales se les da cierre en los 6 primeros meses, lo cual ha sido definido como criterio interno en el servicio teniendo en cuenta que los procesos de restablecimiento de derechos, según la normatividad vigente pueden tener una duración de hasta 18 meses, tal valor se compara con el numero total de casos recibidos en el periodo y que están registrados en la herramienta de registro. 
Se entiende por oportunidad el periodo comprendido entre el momento en que se conoce el caso, hasta el momento en que el equipo psicosocial entrega el informe de cambio de medida, el cual puede sugerir el egreso o reintegro a medio familiar, la adaptabilidad o el mantenimiento de la medida de ubicación institucional.
Esta información se toma de la herramienta de control de permanencia que se tiene al interior de la Subdirección para la Familia y con la que adicionalmente se hace seguimiento a los tiempos de permanencia y estado de casos en atención en los Centros Proteger.</t>
  </si>
  <si>
    <t>Informe parcial de atención a niños y niñas con corte a la fecha</t>
  </si>
  <si>
    <t/>
  </si>
  <si>
    <t>Dada la coyuntura de personal que se ha presentado en el primer bimestre, el rol encargado de los temas asociados al SIG no había sido vinculado, por lo que en el mes de marzo, una vez se oficialice la persona, se realizarán los respectivos reportes.</t>
  </si>
  <si>
    <t>Durante el periodo de enero a marzo de 2020 se atendieron de manera interdisciplinaria 285 niños y niñas en los Centros Proteger, en este periodo se realización acciones de seguimiento y monitoreo con las Comisarías de Familia que permitieron la movilización de los casos minimizando los efectos negativos de los largos periodos de institucionalización.
Así mismo se realizaron jornadas de capacitación a los equipos interdisciplinarios en lineamiento técnico para la atención de población migrante y procesos de Restablecimiento de Derechos, igualmente se llevo a cabo visitas técnicas en cada uno de los centros proteger con el fin de conocer la atención a las familias de los niños y niñas que se atienden   y el seguimiento en la aplicación de protocolos encaminados a prevenir el COVID 19 en los Centros Proteger</t>
  </si>
  <si>
    <t>Durante el periodo comprendido entre  01/01/2020 a 30/04/2020, se realizó el seguimiento y monitoreo a los casos de los Centros Proteger,  de igual forma fueron atendidos de manera oportuna la totalidad de los casos teniendo un cumplimiento para el periodo reportado del 100% por lo cual se cumplió con el indicador de oportunidad en los términos establecidos por el proceso de restablecimiento de Derechos de niñas y niños, para este periodo se logro el desarrollo de todas las actividades.</t>
  </si>
  <si>
    <t xml:space="preserve">Durante el periodo comprendido entre  01/01/2020 a 30/05/2020, se realizó el seguimiento y monitoreo a los casos de los Centros Proteger. Para este periodo se recibieron 296 casos en centros proteger, de igual forma fueron atendidos de manera oportuna la totalidad de los casos teniendo un cumplimiento para el periodo reportado del 100% por lo cual se cumplió con el indicador de oportunidad en los términos establecidos por el proceso de restablecimiento de Derechos de niñas y niños, de igual forma se continua desarrollando las gestiones realizadas en el marco de los documentos elaborados  para la Emergencia del COVID- 19, según las visitas e indicaciones de la secretaría de salud, y se da cierre al proyecto con corte a este periodo. por lo anterior para el siguiente reporte mensual se realizará descripción cualitativa.  </t>
  </si>
  <si>
    <t>En los Centros Proteger se ha dado continuidad a la atención a niños, niñas y adolescentes en el marco de la protección integral.  En el periodo de enero a junio se han atendido 315 niños y niñas, en el mes de junio ingresaron diez (10) niños - niñas (7 niñas y 3 niños); en el mes de julio ingresaron tres (3) niños - niñas (2 niñas y 1 niño); en el mes de agosto  ingresó una  niña. Así mismo en el mes de junio egresaron 11 niños - niñas, . 
En el marco de la emergencia sanitaria  durante los meses de junio, julio y agosto  se trabajó en el marco de la Inter institucionalidad con el fin  de crear espacios seguros que permitieron  sortear  los casos positivo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 y de acuerdo con los planes establecidos se ha realizado el respectivo acompañamiento y seguimiento. 
Dado que las visitas de las familias de los niños – niñas en los Centros Proteger no han sido autorizadas, los equipos psicosociales han creado estrategias a través de los medios tecnológicos existentes que facilitaron el contacto de los niños – niñas  con sus familias fortaleciendo así el vinculo afectivo entre ellos.  
En el marco del plan pedagógico se desarrollan actividades diarias con los niños y niñas lo cual permite afianzar habilidades y realizar el acompañamiento respectivo en su etapa de escolarización. 
Se realiza desde nivel central un monitoreo permanente a la evolución de cada caso específico aportando en línea técnica para las proyecciones de estos.
es de aclarar que no se realiza reporte cuantitativo teniendo en cuenta que se dio Cierre del proyecto de inversión con corte a mayo.</t>
  </si>
  <si>
    <t>En los Centros Proteger se ha dado continuidad a la atención a niños, niñas y adolescentes en el marco de la protección integral.  En el periodo de enero a julio se han atendido 318 niños y niñas, en el mes de junio ingresaron diez (10) niños - niñas (7 niñas y 3 niños); en el mes de julio ingresaron tres (3) niños - niñas (2 niñas y 1 niño); en el mes de agosto  ingresó una  niña. Así mismo en el mes de junio egresaron 11 niños - niñas, en el mes de julio egresaron 10 niños -niñas y en el mes de agosto egresaron 4 niños- niñas. 
En el marco de la emergencia sanitaria  durante los meses de junio, julio y agosto  se trabajó en el marco de la Inter institucionalidad con el fin  de crear espacios seguros que permitieron  sortear  los casos positivo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 y de acuerdo con los planes establecidos se ha realizado el respectivo acompañamiento y seguimiento. 
Dado que las visitas de las familias de los niños – niñas en los Centros Proteger no han sido autorizadas, los equipos psicosociales han creado estrategias a través de los medios tecnológicos existentes que facilitaron el contacto de los niños – niñas  con sus familias fortaleciendo así el vinculo afectivo entre ellos.  
En el marco del plan pedagógico se desarrollan actividades diarias con los niños y niñas lo cual permite afianzar habilidades y realizar el acompañamiento respectivo en su etapa de escolarización. 
Se realiza desde nivel central un monitoreo permanente a la evolución de cada caso específico aportando en línea técnica para las proyecciones de estos.</t>
  </si>
  <si>
    <t>En los Centros Proteger se ha dado continuidad a la atención a niños, niñas y adolescentes en el marco de la protección integral.  En el periodo de enero a agosto se han atendido 319 niños y niñas, en el mes de junio ingresaron diez (10) niños - niñas (7 niñas y 3 niños); en el mes de julio ingresaron tres (3) niños - niñas (2 niñas y 1 niño); en el mes de agosto  ingresó una  niña. Así mismo en el mes de junio egresaron 11 niños - niñas, en el mes de julio egresaron 10 niños -niñas y en el mes de agosto egresaron 4 niños- niñas. De acuerdo con las cifras reportadas por el sistema SIRBE de la entidad al mes de agosto tenemos una cobertura de 371 niños- niñas. 
En el marco de la emergencia sanitaria  durante los meses de junio, julio y agosto  se trabajó en el marco de la Inter institucionalidad con el fin  de crear espacios seguros que permitieron  sortear  los casos positivo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 y de acuerdo con los planes establecidos se ha realizado el respectivo acompañamiento y seguimiento. 
Dado que las visitas de las familias de los niños – niñas en los Centros Proteger no han sido autorizadas, los equipos psicosociales han creado estrategias a través de los medios tecnológicos existentes que facilitaron el contacto de los niños – niñas  con sus familias fortaleciendo así el vinculo afectivo entre ellos.  
En el marco del plan pedagógico se desarrollan actividades diarias con los niños y niñas lo cual permite afianzar habilidades y realizar el acompañamiento respectivo en su etapa de escolarización. 
Se realiza desde nivel central un monitoreo permanente a la evolución de cada caso específico aportando en línea técnica para las proyecciones de estos.</t>
  </si>
  <si>
    <t>En los Centros Proteger se ha dado continuidad a la atención a niños, niñas y adolescentes en el marco de la protección integral.  En el periodo de enero a septiembre se han atendido 319 niños y niñas, En el mes de septiembre no se presentaron ingresos de niños - niñas a los Centros Proteger. Así mismo en el mes de septiembre egresaron 13 niños - niñas, 12 por reintegro familiar (4 niñas y 8 niños) y 1 niño egresó por remisión a entidad externa. De acuerdo con las cifras reportadas por el sistema SIRBE de la entidad al mes de septiembre tenemos una cobertura de 319 niños- niñas. En el marco de la emergencia sanitaria durante el mes de septiembre se continuó trabajando en el marco de la Inter institucionalidad con el fin de mantener espacios seguros que permitieron sortear los casos positivos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familias implementando diferentes estrategias a través de los medios tecnológicos existentes y que se encuentran al alcance de las familias, con el fin de fortalecer el contacto, el vínculo afectivo y las expresiones de cariño de los niños – niñas con sus familias. En el marco del plan pedagógico se continúa desarrollando actividades diarias con los niños y niñas lo cual permite afianzar habilidades y realizar el acompañamiento respectivo en su etapa de escolarización. Así como fortalecimiento de hábitos y valores. Se realiza desde nivel central un monitoreo permanente a la evolución de los casos aportando en línea técnica para el análisis, movilización de redes y posibles proyecciones de seguimiento.</t>
  </si>
  <si>
    <t>PSS-7749-006</t>
  </si>
  <si>
    <t>Circular No. 026 del 23/09/2020</t>
  </si>
  <si>
    <t>Datos de la población afectada por emergencias de origen natural o antrópico recopilados correctamente durante la identificación de la población</t>
  </si>
  <si>
    <t>Medir la calidad de los datos recopilados durante la identificación de la población afectada por emergencias de origen natural o antrópico</t>
  </si>
  <si>
    <t>Correcta captura de los datos durante la identificación de población afectada por emergencias de origen natural o antrópico, de acuerdo a los lineamientos establecidos</t>
  </si>
  <si>
    <t xml:space="preserve">(Número de datos diligenciados en los formato F05  y F06 que no requirieron corrección  / # total de datos registrados en los formatos F05 y F06 en el período) * 100    </t>
  </si>
  <si>
    <t>Formatos diligenciados: 
* Formato F05A Acta de crítica al registro F05 (FOR-PSS-021)
* F06A Acta de crítica al registro F06 (FOR-PSS-022)</t>
  </si>
  <si>
    <t>1. Identificar en los formatos FOR-PSS-021 y FOR-PSS-022, el número de datos diligenciados que no requirieron corrección y el número total de datos registrados 
 2. Sumar los datos que no requirieron corrección de los dos formatos
3.  Dividir el número total de datos que no requirieron corrección entre el número total de datos registrados
Nota: Para el cálculo del indicador de la vigencia tanto el numerador como el denominador corresponderá a la sumatoria de los períodos.</t>
  </si>
  <si>
    <t>Consolidado de Excel con los datos registrados en los formatos FOR-PSS-021 y FOR-PSS-022</t>
  </si>
  <si>
    <t xml:space="preserve">En el mes de enero de 2020, se realizó la identificación de 46 hogares afectados por emergencias de origen natural o antrópico en el marco de la Evaluación de Daños, Riesgos Asociados y Análisis de Necesidades - EDRAN Social. Se diligenciaron 46 registros en formato F05, de los cuales fueron revisados 1.242 datos, presentándose 4 errores en su diligenciamiento, lo que resultó en 1.238 datos correctamente diligenciados.          </t>
  </si>
  <si>
    <t>En el mes de febrero de 2020, se realizó la identificación de 37 hogares afectados por emergencias de origen natural o antrópico en el marco de la Evaluación de Daños, Riesgos Asociados y Análisis de Necesidades - EDRAN Social. Se diligenciaron 37 registros en formato F05, de los cuales fueron revisados 999 datos, presentándose 7 errores en su diligenciamiento, lo que resultó en 992 datos correctamente diligenciados.</t>
  </si>
  <si>
    <t>En el mes de marzo de 2020, se realizó la identificación de población afectada, en el marco de la Evaluación de daños, riesgos asociados y análisis de necesidades (EDRAN Social) identificando 192 hogares afectados por emergencias de origen natural o antrópico. Se diligenciaron 99 registros discriminados así:  88 registros en formato F05 y 11 registros en formato F06, de los cuales fueron revisados 3.411 datos, presentándose 18 errores en su diligenciamiento, lo que resultó en 3.393 datos correctamente diligenciados.  
Durante el primer trimestre de 2020, entre los meses de enero a marzo, se identificaron un total de 192 hogares afectados por emergencias de origen natural o antrópico, se diligenciaron 182 registros, discriminados de la siguiente manera: registros en 171 formato F05 y 11 registros en formato F06, para un total de 5.652 datos revisados, de los cuales se presentaron 29 errores en su diligenciamiento, logrando un resultado de 5.623 datos correctamente diligenciados.</t>
  </si>
  <si>
    <t>En el mes de abril de 2020, se realizó la identificación de 11 hogares afectados por emergencias de origen natural o antrópico en el marco de la Evaluación de Daños, Riesgos Asociados y Análisis de Necesidades - EDRAN Social. Se diligenciaron 11 registros en formato F05, de los cuales fueron revisados 297 datos, presentándose 2 errores en su diligenciamiento, lo que resultó en 295 datos correctamente diligenciados.</t>
  </si>
  <si>
    <t>En el mes de mayo de 2020, se realizó la identificación de 5 hogares afectados por emergencias de origen natural o antrópico en el marco de la Evaluación de Daños, Riesgos Asociados y Análisis de Necesidades - EDRAN Social. Se diligenciaron 5 registros en formato F05, de los cuales fueron revisados 135 datos, presentándose 1 error en su diligenciamiento, lo que resultó en 134 datos correctamente diligenciados.</t>
  </si>
  <si>
    <t>En el mes de junio de 2020, se realizó la identificación de 62 hogares afectados por emergencias de origen natural o antrópico en el marco de la Evaluación de Daños, Riesgo Asociado y Análisis de Necesidades - EDRAN Social. Se diligenciaron 62 registros en formato F05, de los cuales fueron revisados 1.674 datos, presentándose 29 errores en su diligenciamiento, lo que resultó en 1.645 datos correctamente diligenciados.
Durante el segundo trimestre de 2020, entre los meses de abril a junio, se identificaron un total de 78 hogares afectados por emergencias de origen natural o antrópico, se diligenciaron  78 registros en formato F05, para un total de 2.106 datos revisados, de los cuales se presentaron 32 errores en su diligenciamiento, logrando un resultado de 2.074 datos correctamente diligenciados.</t>
  </si>
  <si>
    <t>En el mes de julio de 2020, se realizó la identificación de 63 hogares afectados por emergencias de origen natural o antrópico en el marco de la Evaluación de Daños, Riesgo Asociado y Análisis de Necesidades - EDRAN Social. Se diligenciaron 63 registros en formato F05, de los cuales fueron revisados 1.701 datos, presentándose 57 errores en su diligenciamiento, lo que resultó en 1.644 datos correctamente diligenciados.</t>
  </si>
  <si>
    <t>En el mes de agosto de 2020, se realizó la identificación de 53 hogares afectados por emergencias de origen natural o antrópico en el marco de la Evaluación de Daños, Riesgos Asociados y Análisis de Necesidades - EDRAN Social. Se diligenciaron 53 registros en formato F05, de los cuales fueron revisados 1.431 datos, presentándose 28 errores en su diligenciamiento, lo que resultó en 1.403 datos correctamente diligenciados.</t>
  </si>
  <si>
    <t>En el mes de septiembre de 2020, se realizó la identificación de 71 hogares afectados por emergencias de origen natural o antrópico, en el marco de la Evaluación de Daños, Riesgo Asociado y Análisis de Necesidades - EDRAN Social. Se diligenciaron 58 registros en formato F05 y 2 registros en formato F06, de los cuales fueron revisados 1.701 datos, presentándose 55 errores en su diligenciamiento, lo que resultó en 1.646 datos correctamente diligenciados.
Durante el tercer trimestre de 2020, entre los meses de julio a septiembre, se identificaron un total de 187 hogares afectados por emergencias de origen natural o antrópico, se diligenciaron 176 registros, discriminados de la siguiente manera: 174 registros en formato F05 y 2 registros en formato F06, para un total de 4.833 datos revisados, de los cuales se presentaron 140 errores en su diligenciamiento, logrando un resultado de 4.693 datos correctamente diligenciados.</t>
  </si>
  <si>
    <t xml:space="preserve">PSS-7749-043 </t>
  </si>
  <si>
    <t xml:space="preserve">Personas referenciadas a servicios sociales </t>
  </si>
  <si>
    <t>Fortalecer la referenciación de población a servicios sociales</t>
  </si>
  <si>
    <t>Diligenciamento correcto del formato seguimiento a la referenciación (FOR-PSS-086) de población por parte de los equipos locales</t>
  </si>
  <si>
    <t>(No. de personas referenciadas a los servicios sociales atendidas en emergencia social en el periodo / No. de personas atendidas en Emergencia Social en el periodo) *100</t>
  </si>
  <si>
    <t>Formato seguimiento a la referenciación de poblacion (FOR-PSS-086)
Reporte SIRBE personas atendidas en Emergencia Social</t>
  </si>
  <si>
    <t>Numerador:
1. Soliticar a los equipos locales la información registrada en el formato seguimiento a la referenciación de población (FOR-PSS-086) con corte mensual.
2. Sumar y totalizar los reportes de cada equipo local.
Denominador:
3. Solicitar a la Dirección de Análisis y Diseño Estratégico -DADE- el reporte del número de personas atendidas en la modalidad de emergencia social del período a medir
4. Dividir el número de personas referenciadas entre el número de personas atendidas en la modalidad de emergencia social en el período y multiplicar por 100
Nota: Para el cálculo del indicador de la vigencia tanto el numerador como el denominador corresponderá a la sumatoria de los períodos.</t>
  </si>
  <si>
    <t>Base consolidada formato de seguimiento a la referenciación de población
Reporte SIRBE personas atendidas en Emergencia Social</t>
  </si>
  <si>
    <t xml:space="preserve">Para el mes de Agosto de 2020 se realizaron pocas referenciaciones esto se encuentra relacionado con: la reduccción en el equipo de talento humano en la mayoría de localidades y a su vez, procesos en curso de contratación del mismo; la presentación de una alta demanda de atención por parte de la ciudadanía al servicio enlace social que puso en contingencia al equipo de operación del servicio redoblando los esfuerzos para garantizar la atención, a lo que es importante señalar, el escenario que plantea  las medidas de aislamiento y confinamiento ante el COVID-19. Esto por demás afecto la oferta de otras entidades para hacer referenciaciones, pues cerca del 90% de las entidades del Distrito venían trabajando desde casa. </t>
  </si>
  <si>
    <t>Durante el mes de septiembre del año 2020 se realizaron 140 referenciaciones de poblacion vulnerable de personas que han sido atendidas en el servicio Enlace Social durante el periodo de reporte.  
Debido a las consecuencias generadas por el covid - 19, las entidades del Distrito han tenido que desplazar sus labores a la realización en casa, esto ha generado que no pueda realizarse una efectiva referenciacion a la población por cuanto se limita la comunicación con las entidades receptoras.   
Para los meses de agosto y septiembre de los cuales se desprende el reporte trimestral se realizaron 164 referenciaciones a personas con alta vulnerabilidad atendidas por el servicio de enlace social con lo cual el porcentaje de referenciaciones para el trimestre alcanza el 7,24%.</t>
  </si>
  <si>
    <t>PSS-7745-017</t>
  </si>
  <si>
    <t>Población participante de los servicios sociales y apoyos de complementación alimentaria con clasificación de su estado nutricional.</t>
  </si>
  <si>
    <t>Analizar la eficacia de la vigilancia nutricional en la Secretaría Distrital de Integración Social al medir el porcentaje de población, participante (En estado en atención en el SIRBE) de los servicios y apoyos de complementación alimentaria, que cuenta con clasificación del estado nutricional.</t>
  </si>
  <si>
    <t>Calidad y oportunidad del dato de antropometría registrado</t>
  </si>
  <si>
    <t>(No de participantes en atención  en servicios sociales o apoyos de complementación alimentaria con clasificación del estado nutricional/Total de participantes en atención en servicios sociales o apoyos de complementación alimentaria con tamizaje nutricional)*100%</t>
  </si>
  <si>
    <t>Sistema SIRBE base de nutrición</t>
  </si>
  <si>
    <t>Denominador:
Total de participantes en atención con apoyo alimentario en los servicios sociales de la Secretaria Distrital de Integración Social con información del tamizaje nutricional en la base de Nutrición del SIRBE.
Numerador: 
Total de participantes en atención con apoyo alimentario en los servicios sociales de la Secretaria Distrital de Integración Social con clasificación nutricional mediante indicadores antropométricos definidos para cada grupo etáreo.
Nota: 
No todos los participantes en atención pueden ser clasificados en su estado nutricional debido a datos incompletos o erróneos del tamizaje o del registro.
Participantes en servicios donde no hay apoyo alimentario o este no hace parte de los objetivos del servicio no son objeto de la vigilancia nutricional</t>
  </si>
  <si>
    <t xml:space="preserve">Base de datos del Total de participantes en atención  en servicios sociales o apoyos de complementación alimentaria con clasificación del estado nutricional en la SDIS.           </t>
  </si>
  <si>
    <t>Se realiza clasificación del estado nutricional de los participantes de los servicios sociales en los que se ofrece apoyo alimentario correspondiente a información de participantes que se encuentran en atención al ultimo día de cada mes. En estos se incluyen participantes que ingresaron como nuevos y de aquellos servicios en los que se inició jornadas de peso y talla masivas. La información es enviada a nivel local.
La información que se encontró en la base corresponde únicamente al servicio social Comedores
Durante el periodo se programaron 67973 personas que se encontraban en los servicios y apoyos de complementación alimentaria, a las cuales se les realizo clasificación del estado nutricional a 67.794 participantes</t>
  </si>
  <si>
    <t>Se realiza clasificación del estado nutricional de los participantes de los servicios sociales en los que se ofrece apoyo alimentario correspondiente a información de participantes que se encuentran en atención al ultimo día de cada mes. En estos se incluyen participantes que ingresaron como nuevos y de aquellos servicios en los que se inició jornadas de peso y talla como canastas de cabildos indígenas, comedores, y algunos pocos de jardines, adultez. La información es enviada a nivel local, en este periodo se identificaron 2 casos de niños menores de 5 años con clasificación nutricional de desnutrición aguda, los cuales deben ser verificados para definir ingreso a ruta especializada de malnutrición de la SDIS .
La información que se encontró en la base corresponde únicamente al servicio social Comedores</t>
  </si>
  <si>
    <t>Se realiza clasificación del estado nutricional de los participantes de los servicios sociales en los que se ofrece apoyo alimentario correspondiente a información de participantes que se encuentran en atención al ultimo día del mes de agosto. En estos se incluyen participantes que ingresaron como nuevos y de aquellos servicios en los que se inició jornadas de peso y talla como habitante de calle, canastas de cabildos indígenas, comedores, adultez y bonos del proyecto 7745. La información es enviada a nivel local, en este periodo se identifico 1 caso de niños menores de 5 años con clasificación nutricional de desnutrición aguda, los cuales deben ser verificados para definir ingreso a ruta especializada de malnutrición de la SDIS .
En el periodo no se logro clasificación antropométrica del estado nutricional de 4 casos</t>
  </si>
  <si>
    <t>En el tercer trimestre se avanzo en la clasificación antropométrica del estado nutricional de los participantes en atención de los servicios que avanzaron con procesos de toma de medidas antropométricas, teniendo en cuenta la emergencia social, sanitaria y ecológica por COVID 19 el tema no fue desarrollado de acuerdo con lo establecido en el protocolo de toma de medidas antropométricas, si no que se estableció una única toma en el semestre para los participantes de los diferentes servicios.
La información presentada corresponde a las bases de datos mensuales de los meses de julio, agosto y septiembre con información de los participantes en atención, en el periodo se registraron 8.080 datos de registros de peso y talla de participantes en atención entre el 1 de julio al 28 de septiembre de 2020, de estos, lograron ser clasificados de acuerdo a indicadores del estado nutricional 8.065 datos, lo que equivale al 99,8% de los datos registrado en el periodo, la meta establecida para el indicador es del 100%.</t>
  </si>
  <si>
    <t>7744 - Generación de oportunidades para el desarrollo integral de la niñez y la adolescencia de Bogotá</t>
  </si>
  <si>
    <t>3. Diseñar e implementar estrategias de prevención de forma coordinada con otros sectores, que permitan reducir los factores sociales generadores de violencia y la vulneración de derechos, promoviendo una cultura de convivencia y reconciliación.</t>
  </si>
  <si>
    <t>PSS-7744-011</t>
  </si>
  <si>
    <t>Niñas y niños de primera infancia atendidos en los servicios: jardines infantiles diurnos, jardines infantiles nocturnos y casas de pensamiento intercultural.</t>
  </si>
  <si>
    <t xml:space="preserve">Monitorear la atención de niñas y niños de primera infancia que participan en los servicios: jardines infantiles diurnos, jardines infantiles nocturnos y casas de pensamiento intercultural. </t>
  </si>
  <si>
    <t>Diligenciamiento de la ficha SIRBE y su registro oportuno en el Sistema de Información Misional SIRBE.
Formalización del cupo asignado a niñas y niños de primera infancia  en los servicios: jardines infantiles diurnos, jardines infantiles nocturnos y casas de pensamiento intercultural.</t>
  </si>
  <si>
    <t>(No. de niñas y niños de primera infancia que participan en jardines infantiles diurnos, jardines infantiles nocturnos y casas de pensamiento intercultural en el periodo  / No. de cupos ofertados en jardines infantiles diurnos, jardines infantiles nocturnos y casas de pensamiento intercultural en el periodo) * 100</t>
  </si>
  <si>
    <t>Numerador: aplicativo SIRBE.
Denominador: directorio de Servicios Sociales Subdirección para la Infancia.</t>
  </si>
  <si>
    <t>Identificar en el reporte de la meta 2 remitido por la DADE el número de niñas y niños de primera infancia en estados: atendido, en atención y suspendido y dividirlo entre el número de cupos ofertados y su optimización en jardines infantiles diurnos, jardines infantiles nocturnos y casas de pensamiento intercultural del Directorio de Servicios Sociales Subdirección para la Infancia en el periodo.
El denominador se registrará de manera mensual dado que la oferta de cupos depende de: apertura de nuevas unidades operativas, cierre definitivo o indefinido de unidades operativas y entrega de obras o mantenimiento de infraestructura programados por la Subdirección de Plantas Físicas.</t>
  </si>
  <si>
    <t>Numerador: reporte de la meta 2 remitido por la DADE.
Denominador: directorio de servicios sociales de la Subdirección para la Infancia</t>
  </si>
  <si>
    <t>El indicador de gestión presenta una ejecución del 72% debido a que históricamente las atenciones de las niñas y los niños en los jardines infantiles diurnos, nocturnos y casas de pensamiento intercultural se estabilizan en el primer trimestre del año en razón a las decisiones que toman las familias con relación a los traslados y su continuidad en el servicio.
Así mismo, durante el periodo que se reporta se programaron dos (2) cierres temporales de jardines infantiles con motivo de la ejecución de arreglos locativos financiados por los Fondos de Desarrollo Local, dos (2) cierres temporales por adecuaciones para obtención de conceptos higiénico sanitario; lo anterior incide en el uso total de la cobertura programada y en el número de niñas y niños atendidos.
De igual forma, las responsables de los jardines infantiles diurnos, nocturnos y casas de pensamiento intercultural realizaron llamadas a las familias de las niñas y los niños recurrentes para recordarles de nuevo la relevancia de la asistencia de las niñas y los niños al jardín infantil y de la disposición de la Secretaria Distrital de Integración Social para garantizar el cupo de cada una de ellas y ellos.</t>
  </si>
  <si>
    <t>El indicador de gestión presenta una ejecución del 94% en atención a la apertura de veintidós (22) jardines infantiles operados por las cajas de compensación familiar Cafam y Compensar. Sin embargo, durante el periodo reportado diez (10) inmuebles donde funcionan jardines infantiles de operación directa de la Secretaria Distrital de Integración Social se encontraban en reparaciones locativas, cierres temporales ocasionados por brotes epidemiológicos y adecuaciones para la obtención de conceptos higiénico-sanitarios, lo que incidió en el uso total de la cobertura programada y en el número de niñas y niños atendidos en los jardines infantiles y casas de pensamiento intercultural.</t>
  </si>
  <si>
    <t>El indicador de gestión presentó una ejecución del 100.1% en atención a que durante el periodo reportado, solo catorce (14) inmuebles donde funcionan jardines infantiles de operación directa de la Secretaria Distrital de Integración Social se encontraban en reparaciones locativas, cierres temporales ocasionados por brotes epidemiológicos o adecuaciones para la obtención de conceptos higiénico-sanitarios; y la atención de las niñas y niños en jardines infantiles y casas de pensamiento intercultural ha ido incrementándose paulatinamente y se ha ajustado de manera que continúe y a la vez se cumpla la medida del aislamiento preventivo obligatorio para enfrentar la pandemia ocasionada por el COVID19.</t>
  </si>
  <si>
    <t>El indicador de gestión presentó una ejecución de 94,3% en atención a que durante el periodo reportado, tres (3) jardines infantiles cofinanciados presentaron cierre definitivo por decisión del asociado, y catorce (14) inmuebles donde funcionan jardines infantiles de operación directa de la Secretaria Distrital de Integración Social se encontraban en reparaciones locativas, cierres temporales ocasionados por adecuaciones para la obtención de conceptos higiénico-sanitarios; y la atención de las niñas y niños de jardines infantiles y casas de pensamiento intercultural se ha ido incrementando y se ha ajustado de manera que continúe y a la vez se cumpla la medida de aislamiento preventivo obligatorio para enfrentar la pandemia ocasionada por el COVID19. cuarenta (40) jardines infantiles con cierre temporal por finalización de convenios (5710 cupos) y procesos competitivos en el marco del Decreto 092 de 2017.</t>
  </si>
  <si>
    <t>El indicador de gestión presentó una ejecución de 96,7%, debido a la medida de aislamiento preventivo obligatorio para reducir el contagio de COVID19, que requirió trasformar temporalmente la prestación de los servicios jardines infantiles y casas de pensamiento intercultural para garantizar a niñas y niños los derechos a la salud, la  seguridad, la alimentación y el acompañamiento, con atención en el hogar, implementada a partir de "orientaciones pedagógicas para el reencuentro en familia" que incentiva a descubrir el hogar como un espacio posibilitador de múltiples experiencias mientras son acompañados telefónica y virtualmente por el talento humano de los mencionados servicios, se entregaron paquetes alimentarios y se brindó orientación psicosocial. Así mismo, en el marco de la implementación y adjudicación de convenios resultantes del proceso competitivo (Decreto 092 de 2017) se iniciaron 29 convenios de asociación suscritos entre la Secretaria Distrital de Integración Social y Organizaciones sin Ánimo de Lucro para la operación de igual número de jardines infantiles cofinanciados.</t>
  </si>
  <si>
    <t>El indicador de gestión presentó un porcentaje de ejecución de 104,2% que se ve impactado por la medida de aislamiento preventivo obligatorio ante la emergencia económica, social y ecológica ocasionada por el Covid-19, que requirió continuar la prestación del servicio de manera no presencial en los Jardines Infantiles Diurnos, Nocturnos y Casas de Pensamiento Intercultural, a fin de garantizar a niñas y niños los derechos a la salud, seguridad, apoyo alimentario, acompañamiento pedagógico y seguimiento telefónico a partir de recomendaciones para el autocuidado y el cuidado colectivo, contexto que limitó el ingreso de niñas y niños nuevos a los servicios, restringiéndolo hasta contar con los formatos virtuales y digitales aprobados.</t>
  </si>
  <si>
    <t xml:space="preserve">El indicador de gestión presentó un porcentaje de ejecución que se ve impactado por la medida de aislamiento preventivo obligatorio ante la situación de emergencia económica, social y ecológica, para reducir el contagio de Covid-19, que requirió continuar la prestación del servicio de manera no presencial en Jardines Infantiles Diurnos, Jardines Infantiles Nocturnos y Casas de Pensamiento Intercultural, en este sentido, y con el propósito de continuar fortaleciendo la educación inicial en casa, en tiempos de pandemia, a partir de julio la Entidad propone implementar la estrategia Aprendemos Jugando para Cuidarnos en Casa a fin de fortalecer vínculos afectivos familiares, aportar al potenciamiento del desarrollo integral de la infancia, movilizar imaginarios en torno a la educación inicial, la alimentación saludable y las prácticas de crianza; así mismo, se publica el documento orientador para prestar los servicios y estrategias durante la emergencia sanitaria, que contiene las acciones para formalizar el ingreso de participantes durante el periodo de aislamiento preventivo, indicando los procesos que transitoriamente se realizarán de manera virtual.
Nota: La DADE esta procesando información para determinar el valor ejecutado en julio. </t>
  </si>
  <si>
    <t>Nota 1: Se oficializó actualización de la redacción de la fórmula de cálculo, fuente de datos, descripción del método de cálculo y descripción de las evidencias,       mediante Circular del 28/08/2020.
Nota 2: la Dirección de Análisis y Diseño Estratégico de la Entidad está procesando información para determinar el valor ejecutado en agosto. 
El indicador de gestión presentó un porcentaje de ejecución que se ve impactado por la medida de aislamiento preventivo obligatorio ante la situación de emergencia económica, social y ecológica, para reducir el contagio de Covid-19, que requirió continuar la prestación del servicio de manera no presencial en Jardines Infantiles Diurnos, Jardines Infantiles Nocturnos y Casas de Pensamiento Intercultural, en este sentido, y con el propósito de continuar el fortalecimiento de la educación inicial en casa, en tiempos de pandemia, a partir de julio la Entidad propone implementar la estrategia “Aprendemos Jugando para Cuidarnos en Casa” a fin de fortalecer vínculos afectivos familiares, aportar al potenciamiento del desarrollo integral de la infancia, movilizar imaginarios en torno a la educación inicial, alimentación saludable y prácticas de crianza; así mismo, se continúa la entrega de apoyos alimentarios a niñas y niños participantes de los servicios. Adicionalmente, a fin de formalizar el ingreso de participantes nuevos a los servicios durante el periodo de aislamiento preventivo, se avanza en la implementación de las directrices del documento orientador para prestar los servicios y estrategias durante la emergencia sanitaria, realizando transitoriamente los procesos correspondientes de manera virtual.</t>
  </si>
  <si>
    <t>Nota 1: se oficializó ajuste de la descripción del método de cálculo especificando nombre del reporte del cual se extraerá la información y en este sentido se actualizó lo registrado en las evidencias del numerador y denominador a fin de garantizar claridad, mediante Circular 26 del 23/09/2020.
Nota 2: la Dirección de Análisis y Diseño Estratégico de la Entidad está procesando información para determinar el valor ejecutado en septiembre.
En el periodo que se reporta, la situación de emergencia económica, social y ecológica ocasionada por la COVID19, requirió continuar la atención no presencial en Jardines Infantiles Diurnos, Jardines Infantiles Nocturnos y Casas de Pensamiento Intercultural y dar continuidad a la estrategia “Aprendemos Jugando para Cuidarnos en Casa” a fin de fortalecer la educación inicial en casa, los vínculos afectivos familiares, la alimentación saludable, las prácticas de crianza, aportar al potenciamiento del desarrollo integral de la infancia y movilizar imaginarios en torno a la educación inicial; así mismo, se continuó la entrega de apoyos alimentarios a niñas y niños participantes de los servicios enunciados. Adicionalmente, se implementó el retorno voluntario, gradual y seguro, iniciando con la atención en educación inicial en alternancia en ocho unidades operativas priorizadas en Kennedy, Ciudad Bolívar, Chapinero y Rafael Uribe Uribe. Además, a fin de formalizar el ingreso de participantes nuevos a los servicios durante el periodo de aislamiento preventivo, se realizan transitoriamente los procesos correspondientes de manera virtual.</t>
  </si>
  <si>
    <t>PSS-7744-058</t>
  </si>
  <si>
    <t>Niñas y niños de primera infancia con permanencia mínima de 90 días en los servicios: jardines infantiles diurnos, jardines infantiles nocturnos y casas de pensamiento intercultural.</t>
  </si>
  <si>
    <t xml:space="preserve">Monitorear la permanencia mínima de 90 días de niñas y niños de primera infancia que participan en los servicios: jardines infantiles diurnos, jardines infantiles nocturnos y casas de pensamiento intercultural. </t>
  </si>
  <si>
    <t>(No. de niñas y niños de primera infancia que permanecen mínimo 90 días en jardines infantiles diurnos, jardines infantiles nocturnos y casas de pensamiento intercultural / No. de niñas y niños de primera infancia atendidos en jardines infantiles diurnos, jardines infantiles nocturnos y casas de pensamiento intercultural en el periodo) * 100</t>
  </si>
  <si>
    <t>Numerador: aplicativo SIRBE.
Denominador: aplicativo SIRBE.</t>
  </si>
  <si>
    <t>Identificar en el reporte de la meta 2 remitido por la DADE el número de niñas y niños de primera infancia en estados: atendido, en atención y suspendido que hayan permanecido mínimo 90 días en los servicios jardines infantiles diurnos, jardines infantiles nocturnos y casas de pensamientos intercultural y dividirlo entre el número de niñas y niños en estados: atendido, en atención y suspendido en jardines infantiles diurnos, jardines infantiles nocturnos y casas de pensamiento intercultural en el periodo.
La permanencia de 90 días es el tiempo mínimo requerido para evidenciar efectos de la atención en el desarrollo de niños y niñas.
El denominador se registrará de manera anual dado que se obtiene del reporte suministrado por la DADE.</t>
  </si>
  <si>
    <t>Numerador: reporte de la meta 2 remitido por la DADE
Denominador: reporte aplicativo SIRBE</t>
  </si>
  <si>
    <t>Nota: la creación del indicador de gestión fue oficializada  mediante Circular del 28/08/2020.
En el mes que se reporta se continuó la atención no presencial en los servicios Jardines Infantiles Diurnos, Jardines Infantiles Nocturnos y Casas de Pensamiento Intercultural, en cumplimiento de la medida de aislamiento preventivo para evitar el contagio de COVID 19. Así mismo, se implementaron las acciones que se enuncian a continuación, con el propósito de continuar el fortalecimiento de la corresponsabilidad de las familias de las niñas y los niños:
i) A partir del intercambio de saberes entre profesionales en psicología, profesionales en pedagogía y técnicas en primera infancia, se favoreció el reconocimiento y la comprensión del desarrollo infantil como un proceso de naturaleza social y cultural, influenciado por el contexto y la riqueza de las experiencias e interacciones que se promueven en niñas y niños durante la atención integral, susceptible a la observación y seguimiento de las profesionales y técnicas en primera infancia y registrado en los informes dirigidos a las familias; y ii) Se posicionó el momento de entrega de informes de observación y seguimiento al desarrollo como un espacio de diálogo y reflexión pedagógica donde a través de un lenguaje cotidiano con las familias y cuidadores se dan a conocer los procesos de desarrollo de niñas y niños, se brindan orientaciones y actividades que permiten seguir el fortalecimiento de aspectos relacionados con el desarrollo infantil de manera articulada entre la familia, el Jardín Infantil Diurno, el Jardín Infantil Nocturno o la Casa de Pensamiento Intercultural.
Adicionalmente, a fin de formalizar el ingreso de participantes nuevos a los servicios durante el periodo de aislamiento preventivo, se avanzó en la implementación de las indicaciones contenidas en el documento orientador para prestar los servicios y estrategias a cargo técnicamente de la Subdirección para la Infancia durante la emergencia sanitaria, realizando transitoriamente los procesos correspondientes de manera virtual.</t>
  </si>
  <si>
    <t>Nota 1: se oficializó ajuste de la descripción del método de cálculo especificando el reporte del cual se extraerá la información y en este sentido se actualizó lo registrado en las evidencias del numerador y denominador a fin de garantizar claridad, mediante Circular 26 del 23/09/2020.
En el mes reportado continua la atención no presencial en Jardines Infantiles Diurnos, Jardines Infantiles Nocturnos y Casas de Pensamiento Intercultural, en cumplimiento de las medidas para evitar el contagio de COVID19. Así mismo, con el propósito de continuar fortaleciendo la corresponsabilidad de las familias de niñas y niños, se implementaron las siguientes acciones: i) A partir del intercambio de saberes de profesionales en psicología, profesionales y técnicas en primera infancia, se promovió el reconocimiento y la comprensión del desarrollo infantil como un proceso de naturaleza social y cultural influenciado por el contexto y la riqueza de las experiencias e interacciones promovidas con niñas y niños durante la atención, las cuales se registran en los informes dirigidos a las familias; ii) Se posicionó la entrega de informes de observación y seguimiento al desarrollo como un espacio de diálogo y reflexión pedagógica, en el que se dan a conocer a familias y cuidadores los procesos del desarrollo de las niñas y los niños por medio de un lenguaje cotidiano y se les brindan orientaciones que permitan continuar fortaleciendo aspectos particulares de cada niña o niño de manera articulada con el Jardín Infantil o la Casa de Pensamiento Intercultural respectivamente; iii) A fin de formalizar el ingreso de participantes nuevos a los servicios durante el periodo de aislamiento preventivo, se realizan transitoriamente los procesos correspondientes de manera virtual.</t>
  </si>
  <si>
    <t>PSS-7744-059</t>
  </si>
  <si>
    <t>Gestantes, niñas y niños de primera infancia atendidos en el servicio creciendo en familia.</t>
  </si>
  <si>
    <t xml:space="preserve">Monitorear la atención de gestantes, niñas y niños de primera infancia que participan en el servicio creciendo en familia. </t>
  </si>
  <si>
    <t>Calidad de la información al focalizar gestantes, niñas y niños de primera infancia para el ingreso al servicio creciendo en familia.
Diligenciamiento de la ficha SIRBE y su registro oportuno en el Sistema de Información Misional SIRBE.
Formalización del ingreso de gestantes, niñas y niños de primera infancia en el servicio creciendo en familia.</t>
  </si>
  <si>
    <t>(No. de gestantes, niñas y niños de primera infancia en estados: atendido, en atención y suspendido en el servicio creciendo en familia en el periodo / No. de cupos ofertados en el servicio creciendo en familia) * 100</t>
  </si>
  <si>
    <t>Numerador: aplicativo SIRBE
Denominador: proyecto de inversión</t>
  </si>
  <si>
    <t>Identificar en el aplicativo SIRBE el número de gestantes, niñas y niños de primera infancia del servicio creciendo en familia atendidos en el mes en estados: atendido, en atención y suspendido y dividirlo entre el número de cupos ofertados en el servicio creciendo en familia registrado en el Proyecto de Inversión.</t>
  </si>
  <si>
    <t>Numerador: reporte aplicativo SIRBE.
Denominador: proyecto de inversión.</t>
  </si>
  <si>
    <t>Nota 1: la creación del indicador de gestión fue oficializada  mediante Circular del 28/08/2020.
Nota 2: la Dirección de Análisis y Diseño Estratégico de la Entidad está procesando información para determinar el valor ejecutado en agosto.
En agosto, los profesionales territoriales del servicio Creciendo en Familia realizaron seguimiento telefónico semanal a los participantes a fin de identificar alertas tempranas relacionadas con el estado de salud y la garantía de los derechos de gestantes, niñas y niños. Así mismo, se realizó acompañamiento virtual o telefónico semanal a las familias para brindar herramientas y actividades que implementan en sus hogares para promover el desarrollo integral de las y los participantes.
Por otra parte, en el marco de la emergencia sanitaria ocasionada por el COVID 19, se continuó la oferta no presencial y atenciones individuales a través de llamada telefónica, que se realiza de acuerdo con la particularidad de la situación identificada en el seguimiento telefónico o por solicitud directa de la familia, con el objetivo de orientar a gestantes y cuidadores en la toma de decisiones en situaciones particulares relacionadas con el desarrollo integral de niñas y niños, riesgos en salud, prevención de vulneraciones, amenazas o inobservancias en el ejercicio de los derechos y activación de rutas de atención para el restablecimiento de estos, para lograr un abordaje oportuno pero no terapéutico.
En el marco de la atención brindada en el servicio Creciendo en Familia, mensualmente se hace entrega de un apoyo alimentario tipo bono canjeable por alimentos a los participantes, con el fin de mejorar o mantener el adecuado estado nutricional de la mujer en gestación, prevenir bajo peso al nacer, proteger y promover la práctica de la lactancia materna y mejorar o mantener el adecuado estado nutricional de niñas y niños mayores de seis (6) meses.
Respecto a la gestión de la cobertura, se avanzó en los procesos de contratación de talento humano en la Subdirección para la Infancia y en las Subdirecciones Locales para la Integración Social; se enviaron de manera quincenal a las Subdirecciones Locales para la Integración Social los listados de potenciales participantes focalizados y priorizados para el servicio, así como, los listados de gestantes con bajo peso remitidas por la Secretaría Distrital de Salud para tramitar su ingreso al servicio.</t>
  </si>
  <si>
    <t>Nota 1: se oficializó ajuste de la descripción del método de cálculo especificando el registro del que se extraerá la información y la redacción a fin de garantizar claridad, mediante Circular 26 del 23/09/2020.
Nota 2: la Dirección de Análisis y Diseño Estratégico de la Entidad está procesando información para determinar el valor ejecutado en septiembre.
En septiembre, los profesionales territoriales del servicio Creciendo en Familia realizaron seguimiento telefónico semanal a los participantes a fin de identificar alertas tempranas relacionadas con su estado de salud y la garantía de sus derechos. Así mismo, se efectuó acompañamiento virtual o telefónico semanal a las familias para brindar herramientas y actividades para promover el desarrollo integral de las y los participantes en sus hogares.
Por otra parte, en el marco de la emergencia sanitaria ocasionada por el COVID19, se continuó la oferta no presencial y atenciones individuales a través de llamada telefónica, que se realizaron de acuerdo con la particularidad de la situación identificada en el seguimiento telefónico o por solicitud directa de la familia, a fin de orientar a gestantes y cuidadores en la toma de decisiones ante situaciones particulares relacionadas con el desarrollo integral de las niñas y los niños, riesgos en salud, prevención de vulneraciones, amenazas o inobservancias en el ejercicio de sus derechos y activación de rutas de atención para el restablecimiento de estos, para lograr un abordaje oportuno pero no terapéutico.
En la atención brindada en el servicio, de manera mensual se hace entrega de un apoyo alimentario tipo bono canjeable por alimentos a los participantes, a fin de mejorar o mantener el adecuado estado nutricional de la mujer en gestación, prevenir bajo peso al nacer, proteger y promover la práctica de la lactancia materna y mejorar o mantener el adecuado estado nutricional de las niñas y los niños mayores de seis (6) meses.
Respecto a la gestión de la cobertura, se avanzó en los procesos de contratación del talento humano en la Subdirección para la Infancia y en las Subdirecciones Locales para la Integración Social; se enviaron de manera quincenal a las Subdirecciones Locales para la Integración Social los listados de potenciales participantes focalizados y priorizados y los listados de gestantes con bajo peso remitidas por la Secretaría Distrital de Salud para tramitar su ingreso al servicio.</t>
  </si>
  <si>
    <t>PSS-7744-060</t>
  </si>
  <si>
    <t>Gestantes, niñas y niños de primera infancia con permanencia mínima de 90 días en el servicio creciendo en familia.</t>
  </si>
  <si>
    <t xml:space="preserve">Monitorear la permanencia mínima de 90 días de gestantes, niñas y niños de primera infancia que participan en el servicio creciendo en familia. </t>
  </si>
  <si>
    <t>Promoción de acuerdos de corresponsabilidad con los participantes del servicio creciendo en familia.
Seguimiento a la permanencia de las gestantes, niñas y niños del servicio creciendo en familia.</t>
  </si>
  <si>
    <t>(No. de gestantes, niñas y niños de primera infancia en estados: atendido, en atención y suspendido (con motivo diferente a notificación de egreso) que permanecen mínimo 90 días en el servicio creciendo en familia / No. de gestantes, niñas y niños de primera infancia en estados: atendido, en atención y suspendido (con motivo diferente a notificación de egreso) durante la vigencia en el servicio creciendo en familia) * 100</t>
  </si>
  <si>
    <t>Identificar en el aplicativo SIRBE el número de gestantes, niñas y niños de primera infancia en estados: atendido, en atención y suspendido (con motivo diferente a notificación de egreso) con mínimo 90 días de permanencia en el servicio creciendo en familia y dividirlo entre el número de gestantes, niñas y niños de primera infancia en estados: atendido, en atención y suspendido (con motivo diferente a notificación de egreso) durante la vigencia (acumulados) en el servicio creciendo en familia identificados en el aplicativo SIRBE.
Se toma la permanencia de 90 días dado que es el tiempo mínimo en el que gestantes, niñas y niños reciben la totalidad de atenciones ofrecidas por el servicio.
El denominador se registrará de manera trimestral dado que se obtiene del reporte suministrado por la DADE.</t>
  </si>
  <si>
    <t>Numerador: reporte aplicativo SIRBE 
Denominador: reporte aplicativo SIRBE</t>
  </si>
  <si>
    <t xml:space="preserve">Nota: la creación del indicador de gestión fue oficializada  mediante Circular del 28/08/2020.
En agosto, los profesionales territoriales del servicio efectuaron seguimiento telefónico semanal a los participantes a fin de detectar alertas tempranas en estado de salud y en garantía de derechos de gestantes, niñas y niños. De la misma manera realizaron acompañamiento virtual o telefónico semanal a las familias para brindar actividades que las familias puedan desarrollar en sus hogares para promover el desarrollo integral de niñas y niños.
Por otra parte, se continuó la oferta no presencial y atenciones individuales a través de llamada telefónica, de acuerdo con particularidades identificadas en el seguimiento telefónico o por solicitud de la familia para orientar a gestantes y cuidadores en situaciones relacionadas con el desarrollo integral de niñas y niños, riesgos en salud, prevención de vulneraciones, amenazas o inobservancias de derechos y activación de rutas de atención para su restablecimiento.
Así mismo, durante la atención se entregó mensualmente a los participantes del servicio un apoyo alimentario tipo bono canjeable por alimentos para mantener o mejorar el adecuado estado nutricional de mujeres en gestación, prevenir bajo peso al nacer, proteger y promover la lactancia materna y mantener o mejorar el estado nutricional de niñas y niños mayores de seis (6) meses.  </t>
  </si>
  <si>
    <t>En septiembre, los profesionales territoriales del servicio Creciendo en Familia efectuaron seguimiento telefónico semanal a los participantes a fin de detectar alertas tempranas en su estado de salud y en garantía de sus derechos. Así mismo, se realizaron acompañamientos virtuales o telefónicos semanales a las familias para brindarles actividades que puedan desarrollar en sus hogares para promover el desarrollo integral de las niñas y los niños.
Por otra parte, se continuó la oferta no presencial y atenciones individuales a través de llamadas telefónicas, de acuerdo con particularidades identificadas en el seguimiento telefónico o por solicitud de la familia para orientar a gestantes y cuidadores ante situaciones relacionadas con el desarrollo integral de las niñas y los niños, riesgos en salud, prevención de vulneraciones, amenazas o inobservancias de sus derechos y activación de rutas de atención para su restablecimiento al ser necesario.
Así mismo, durante la atención brindada en el servicio se entregó mensualmente a los participantes un apoyo alimentario tipo bono canjeable por alimentos para mantener o mejorar el adecuado estado nutricional de mujeres en gestación, prevenir bajo peso al nacer, proteger y promover la lactancia materna y mantener o mejorar el estado nutricional de las niñas y los niños mayores de seis (6) meses.</t>
  </si>
  <si>
    <t>PSS-7744-061</t>
  </si>
  <si>
    <t>Gestantes, niñas y niños de primera infancia atendidos en el servicio creciendo en familia en la ruralidad.</t>
  </si>
  <si>
    <t xml:space="preserve">Monitorear la atención de gestantes, niñas y niños de primera infancia que participan en el servicio creciendo en familia en la ruralidad. </t>
  </si>
  <si>
    <t>Diligenciamiento de la ficha SIRBE y su registro oportuno en el Sistema de Información Misional SIRBE.</t>
  </si>
  <si>
    <t>(No. de gestantes, niñas y niños de primera infancia en estados: atendido, en atención y suspendido en el servicio creciendo en familia en la ruralidad en el periodo / No. de cupos ofertados en el servicio creciendo en familia en la ruralidad) * 100</t>
  </si>
  <si>
    <t>Identificar en el aplicativo SIRBE el número de gestantes, niñas y niños de primera infancia del servicio creciendo en familia en la ruralidad en estados: atendido, en atención y suspendido en el periodo y dividirlo entre el número de cupos ofertados en el servicio creciendo en familia en la ruralidad registrado en el Proyecto de Inversión.</t>
  </si>
  <si>
    <t>Nota 1: la creación del indicador de gestión fue oficializada  mediante Circular del 28/08/2020.
Nota 2: la Dirección de Análisis y Diseño Estratégico de la Entidad está procesando información para determinar el valor ejecutado en agosto.
En agosto, en cumplimiento de las medidas de aislamiento social y cuarentena emitidas en el territorio distrital y nacional por la emergencia epidemiológica ocasionada por el COVID 19, el talento humano del Servicio Creciendo en Familia en la Ruralidad atendió 470 niñas y niños de las localidades Suba, Chapinero, Ciudad Bolívar, Usme y Sumapaz a través de un esquema multimodal (llamadas telefónicas y mensajes de WhatsApp). Se logró atender de manera interdisciplinarias a cada una de las gestantes, las niñas y los niños, las cuales se registraron diariamente en el formulario generado en la herramienta tecnológica Google forms; se efectuaron acompañamientos pedagógicos, psicosociales y nutricionales a cada participante por medio de llamadas y WhatsApp. 
Adicionalmente, el talento humano del servicio Creciendo en Familia en la Ruralidad realizó acciones presenciales para atender situaciones puntuales relacionadas con la presunta vulneración de derechos, la entrega de apoyos alimentarios, la entrega de guías y materiales pedagógicos. Así mismo, se identificaron e ingresaron al servicio nuevas niñas y niños habitantes de los territorios rurales. Además, se desarrollaron acciones de fortalecimiento en articulación con el Instituto Distrital de las Artes-IDARTES-, orientadas a fortalecer el desarrollo de la comunicación en niñas y niños por medio de una de las actividades rectoras de la primera infancia “la literatura”.</t>
  </si>
  <si>
    <t>Nota 1: se oficializó ajuste de la descripción del método de cálculo especificando el reporte del que se extraerá la información y la redacción a fin de garantizar claridad, mediante Circular 26 del 23/09/2020.
Nota 2: la Dirección de Análisis y Diseño Estratégico de la Entidad está procesando información para determinar el valor ejecutado en septiembre.
Considerando las medidas decretadas en el Distrito para atender la emergencia sanitaria ocasionada por la COVID 19, en septiembre los profesionales de los equipos interdisciplinarios realizaron acompañamientos a través de llamadas telefónicos y grupos de WhatsApp. A mediados del mes, y luego de las nuevas medidas adoptadas en el Distrito en el marco de la situación ocasionada por la COVID 19, se abrió la posibilidad de desarrollar de manera piloto encuentros presenciales de forma segura, progresiva y afectiva, con niñas y niños mayores de dos años, cuyos padres, madres y cuidadores aceptaran voluntariamente participar en la experiencia del Servicio Creciendo en Familia en la Ruralidad, en las formas de atención Caminos a tu Hogar y Círculos Familiares.
En el desarrollo de la experiencia piloto, regreso seguro, voluntario progresivo y afectivo, se logró iniciar el proceso en Chapinero y se proyecta iniciar en Suba y Ciudad Bolívar en las formas de atención Caminos a tu Hogar y Círculos Familiares. El Servicio Creciendo en Familia en la Ruralidad atendió a niñas y niños desde la gestación en Suba, Chapinero, Ciudad Bolívar, Usme y Sumapaz con un esquema multimodal, es decir, a través de llamadas telefónicas, mensajes de WhatsApp y de manera presencial a partir de la forma de atención Caminos a tu Hogar, logrando acompañarlos y orientarlos en aspectos pedagógicos, psicosociales y nutricionales. Las mencionadas atenciones se registraron diariamente en el formulario habilitado en Google Apps. Así mismo, se articularon acciones con el Instituto Distrital de la Artes -IDARTES en torno al desarrollo de contenidos culturales de manera virtual con algunas familias de los territorios rurales de la ciudad.</t>
  </si>
  <si>
    <t>PSS-7744-062</t>
  </si>
  <si>
    <t>Gestantes, niñas y niños de primera infancia con permanencia mínima de 90 días en el servicio creciendo en familia en la ruralidad.</t>
  </si>
  <si>
    <t xml:space="preserve">Monitorear la permanencia mínima de 90 días de gestantes, niñas y niños de primera infancia que participan en el servicio creciendo en familia en la ruralidad. </t>
  </si>
  <si>
    <t>Seguimiento a la permanencia de gestantes, niñas y niños que participan en el servicio creciendo en familia en la ruralidad.</t>
  </si>
  <si>
    <t>(No. de gestantes, niñas y niños de primera infancia en estados: atendido, en atención y suspendido (con motivo diferente a notificación de egreso) que permanecen mínimo 90 días en el servicio creciendo en familia en la ruralidad / No. de gestantes, niñas y niños de primera infancia en estados: atendido, en atención y suspendido (con motivo diferente a notificación de egreso) durante la vigencia en el servicio creciendo en familia en la ruralidad) * 100</t>
  </si>
  <si>
    <t>Identificar en el aplicativo SIRBE el número de gestantes, niñas y niños de primera infancia en estados: atendido, en atención y suspendido (con motivo diferente a notificación de egreso) con mínimo 90 días de permanencia en el servicio creciendo en familia en la ruralidad y dividirlo entre el número de gestantes, niñas y niños de primera infancia en estados: atendido, en atención y suspendido (con motivo diferente a notificación de egreso) durante la vigencia (acumulados) en el servicio creciendo en familia en la ruralidad identificado en el aplicativo SIRBE.
Se toma la permanencia de 90 días dado que es el tiempo mínimo en el que gestantes, niñas y niños reciben la totalidad de atenciones ofrecidas por el servicio creciendo en familia en la ruralidad.
El denominador se registrará de manera trimestral dado que obedece a un dato suministrado por la DADE.
La línea base no es registrada dado que el presente indicador no había sido medido y tampoco se cuenta con reportes de la permanencia de los participantes en el servicio. Sin embargo, se proyecta que el 60% de los participantes permanezca mínimo 90 días en el servicio.</t>
  </si>
  <si>
    <t>Nota: la creación del indicador de gestión fue oficializada  mediante Circular del 28/08/2020.
En agosto, las niñas, los niños y las gestantes fueron acompañadas de manera interdisciplinaria desde las áreas pedagógica, psicosocial y nutricional por medio de llamadas telefónicas y mensajes de WhatsApp, para identificar situaciones particulares y orientar a las familias en las inquietudes que surgen en su cotidianidad. Dichos acompañamientos permitieron fortalecer capacidades y generar transformaciones en los procesos de desarrollo de las niñas y los niños desde la gestación. Las atenciones se registraron en la matriz de seguimiento mensuales correspondiente. 
Adicionalmente, los equipos profesionales de los territorios rurales en el marco de la actualización de los proyectos educativos comunitarios dialogaron con las familias entorno a los contextos socioculturales y lograron construir colectivamente nuevas lecturas de realidades de los territorios y de las personas que los habitan.
Así mismo, se realizaron informes trimestrales de cada niña o niño de conformidad con su momento de ingreso al servicio, que dan cuenta de su proceso de desarrollo. El seguimiento se efectuó a partir de la observación generada en los acompañamientos multimodales (llamadas telefónicas y mensajes de WhatsApp); dicho informe fue socializado con las familias para visibilizar las capacidades parentales.</t>
  </si>
  <si>
    <t xml:space="preserve">En septiembre, en el servicio Creciendo en Familia en la Ruralidad en el marco de la emergencia ocasionada por la COVID 19, se brindó a las niñas y los niños acompañamientos en las áreas pedagógica, psicosocial y nutricional de manera multimodal, es decir, llamadas y WhatsApp. Así mimos, el 30% de las familias manifestaron querer ser atendidas de manera presencial, en las formas de atención Caminos a tu Hogar y Círculos Familiares, a través de la estrategia regreso seguro, voluntario, progresivo y afectivo. A mediados de septiembre, se inició en Chapinero la experiencia piloto de la estrategia regreso seguro, voluntario, progresivo y afectivo, con la puesta en marcha de los protocolos de bioseguridad por parte de los profesionales y de las familias. Las localidades Suba, Ciudad Bolívar y Usme, se encuentran en etapa de alistamiento para iniciar la experiencia piloto de dicha estrategia. Las atenciones brindadas a los participantes en el mes se orientaron a fortalecer y acompañar los procesos de desarrollo de las niñas y los niños de los territorios rurales desde la gestación, y se registraron en la matriz de seguimiento mensual habilitada en el servicio.
Adicionalmente, los profesionales de los equipos interdisciplinarios avanzaron en el proceso de actualización de los Proyectos Educativos Comunitarios -PEC, a fin de incluir de manera colectiva en los objetivos y en el marco conceptual las líneas y componentes del desarrollo de las niñas y los niños rurales, de conformidad con lo establecido en la nueva versión del “Lineamiento Pedagógico y Curricular de la Educación Inicial en el Distrito”.  </t>
  </si>
  <si>
    <t>PSS-7744-012</t>
  </si>
  <si>
    <t>Desincentivación de niños, niñas y adolescentes identificados en situación de trabajo infantil.</t>
  </si>
  <si>
    <t>Medir y monitorear la desincentivación de niños, niñas ya adolescentes identificados en situación de trabajo infantil en cada vigencia.</t>
  </si>
  <si>
    <t>Estrategias oportunas de atención a los niños, las niñas los/las adolescentes y las familias en situación de trabajo infantil vinculados al servicio Centro AMAR.
Cambio del estado de seguimiento en el Sistema de Información Misional SIRBE.</t>
  </si>
  <si>
    <t>(No. De niños, niñas y adolescentes que culminan el plan de atención integral de acuerdo al modelo de atención / No. Total de niños, niñas y adolescentes en estado atendido en el período)*100</t>
  </si>
  <si>
    <t>Aplicativo SIRBE</t>
  </si>
  <si>
    <t>Identificar el número de niños, niñas y adolescentes que egresaron del servicio Centros Amar en la vigencia "estado ATENDIDO" con motivo de egreso "finalización proceso de atención" en el aplicativo SIRBE; y dividirlo entre el número total de niños, niñas y adolescentes en "estado ATENDIDO" en el aplicativo SIRBE del mismo periodo.
Se entiende por "Culminar el plan de atención integral" al estado en el cual el niño, la niña o adolescente se encuentra fuera de situación o riesgo de trabajo infantil, en el marco de las estrategias de atención integral de los componentes del modelo de atención. La culminación del plan de atención integral tiene una duración variable y puede durar un tiempo de dos años.
El indicador tiene tendencia creciente respecto a la vigencia anterior.</t>
  </si>
  <si>
    <t>Numerador: Reporte oficial SIRBE de niños, niñas y adolescentes en estado atendido con motivo de egreso "finalización proceso de atención" al cierre de la vigencia (31 diciembre).
Denominador: Reporte oficial SIRBE de niños, niñas y adolescentes en estado atendido al cierre de la vigencia (31 diciembre).</t>
  </si>
  <si>
    <t>En el periodo de reporte del indicador, se implementaron los cuatro componentes del modelo de atención del servicio dando respuesta a la atención integral para desincentivar el trabajo infantil, permitiendo realizar actividades enfocadas en el fortalecimiento de herramientas que mitigan su impacto en el desarrollo físico, psicológico y relacional de los participantes de los trece (13) Centros Amar. Así mismo, se identificaron y fortalecieron aspectos preventivos para reconocer situaciones de riesgo social, ambiental, químico y vial y de vulneración de los derechos de las niñas, los niños, las y los adolescentes en acompañamiento laboral en ventas ambulantes, reciclaje y encierro parentalizado. 
Además, los profesionales de los equipos abordaron la problemática en las Unidades de Planeamiento Zonal -UPZ- de las localidades del Distrito a través de procesos preliminares que permitieron leer el contexto, identificar y priorizar territorios; realizaron búsquedas activas en diferentes horarios y días de la semana que permitieron un acercamiento inicial al trabajo infantil y visibilizar situaciones de vulnerabilidad en plazas de mercado, zonas comerciales y establecimientos donde se ejerce la prostitución para activar la recepción de niñas, niños y adolescentes en el servicio.
Adicionalmente, se realizaron talleres y espacios reflexivos individuales y grupales con la participación de padres, madres y/o cuidadores en razón a que las familias son actores relevantes en la mitigación de situaciones riesgosas para las niñas, los niños, las y los adolescentes y, en los procesos de atención integral en cumplimiento del principio de corresponsabilidad en el cuidado y la protección de ellas y ellos, como lo establece el modelo de atención del servicio.
Así mismo, se consolidó el plan de acción de cada uno de los participantes en los cuatro componentes del servicio; se logró que las familias reconocieran el servicio como una red de apoyo institucional que contribuye a la garantía de los derechos de sus hijas e hijos; el fortalecimiento de habilidades y capacidades de los participantes del servicio a través de apuestas pedagógicas y  metodologías que permiten reconocer sus capacidades, habilidades, gustos y necesidades; y la articulación con la Secretaria de Desarrollo Económico, El Instituto para la Economía Social, el Instituto Distrital de la Participación y Acción Comunal, la Secretaria Distrital de Movilidad y la Policía Nacional para generar acciones asociadas al restablecimiento de los derechos de las niñas, los niños, las y los adolescentes en riesgo o situación de trabajo infantil.</t>
  </si>
  <si>
    <t>En el periodo de reporte del indicador, se continua la implementación de los cuatro componentes del modelo de atención del servicio a partir de acciones que permiten desincentivar el trabajo infantil dando respuesta a la atención integral.
Se fortalecieron herramientas que permiten mitigar el impacto que genera el trabajo infantil en el desarrollo físico, psicológico y relacional de las niñas, los niño las y los adolescentes y, se trabajó en la identificación y fortalecimiento de aspectos preventivos que viabilizan el reconocimiento de situaciones de riesgo social, ambiental, químico y vial y de vulneración de los derechos de niñas, niños y adolescentes en acompañamiento laboral en ventas ambulantes, reciclaje y encierro parentalizado en los trece (13) Centros Amar. 
Así mismo, los profesionales de los equipos continuaron el abordaje del trabajo infantil en cada una de las Unidades de Planeamiento Zonal -UPZ- de las localidades de la ciudad a través de procesos que permiten leer el contexto, identificar y priorizar territorios. Además, dieron continuidad a la realización de búsquedas activas en diferentes horarios y días de la semana en plazas de mercado, zonas comerciales y establecimientos donde se ejerce la prostitución para visibilizar situaciones de vulnerabilidad y activar el proceso de recepción de niñas, niños y adolescentes en el servicio.
Entre dichas búsquedas activas, se encuentran los acercamientos y reuniones con la comunidad y los líderes de la asociación el Pulguero de la localidad de Ciudad Bolívar, a través de las cuales se logró la identificación de niñas, niños y adolescentes expuestos a riesgos de trabajo infantil los domingos al acompañar a sus familias a sus sitios de trabajo.
De igual modo, se realizaron talleres y espacios reflexivos individuales y grupales con los padres, madres y cuidadores por tratarse de actores relevantes en la mitigación de situaciones que ponen en riesgo a las niñas, los niños, las y los adolescentes y en los procesos de atención integral que se brindan en el servicio enmarcados en el principio de corresponsabilidad en el cuidado y protección de ellas y ellos, como lo establece el modelo de atención del servicio.
Finalmente, se fortalecieron habilidades y capacidades de las niñas, niños y adolescentes a través de apuestas pedagógicas y  metodologías que reconocen sus capacidades, habilidades, gustos y necesidades; y se dio continuidad a la articulación de acciones con la Secretaria de Desarrollo Económico, El Instituto para la Economía Social, el Instituto Distrital de la Participación y Acción Comunal, la Secretaria Distrital de Movilidad y la Policía Nacional para restablecer los derechos de las niñas, los niños, las y los adolescentes en riesgo o situación de trabajo infantil.</t>
  </si>
  <si>
    <t>En virtud de lo dispuesto en la Resolución 385/2020 del Ministerio de Salud y Protección Social, Artículo 2 numerales 2.6, 2.8 y 2.9; Decreto 417/2020 de la Presidencia de la República; Decretos 418 y 457/2020 del Ministerio del Interior; Decreto 491/2020 del Ministerio de Justicia y del Derecho; Decretos Distritales 90, 92 y 93/2020; la Secretaría Distrital de Integración Social emitió la Circular 005 con radicado I2020008871 de 16/03/2020, por medio de la cual define acciones administrativas transitorias para contener la propagación del coronavirus COVID19 en los servicios de atención y proteger a los usuarios y al talento humano de la entidad. 
En este sentido, a partir del 16 de marzo los Centro Amar ajustaron la modalidad de atención presencial del servicio por no presencial, con la finalidad de evitar el contagio del coronavirus COVID19 mediante el aislamiento preventivo de las niñas, los niños las y los adolescentes y la implementación de prácticas de autocuidado en casa, y a la vez, garantizar los derechos a la salud y a la integridad personal.
Así las cosas, los profesionales de los equipos interdisciplinarios de los Centros AMAR desarrollaron una estrategia pedagógica sustentada en las guías metodológicas del servicio, denominada “ARTE, JUEGO Y CULTURA EN CASA VAMOS CREANDO” para ser desarrollada por las niñas, los niños, las y los adolescentes y sus familias en sus hogares con el acompañamiento de los profesionales del servicio.
Para lo anterior, los Centros AMAR entregaron a las familias las guías metodológicas de acuerdo con el grupo etario de las y los participantes, estas contienen acciones y actividades pedagógicas que permiten a las niñas, niños y adolescentes continuar su aprendizaje y formación integral de manera corresponsable y armónica con sus familias, lo que contribuye a la garantía de sus derechos. Así mismo, las niñas, niños, adolescentes y sus familias están en constante comunicación telefónica, virtual a través de una plataforma web, mensajes de texto, WhatsApp o correos electrónicos con las y los profesionales del servicio, quienes, orientan, aclaran inquietudes y efectúan seguimiento al estado y garantía de sus derechos.
Finalmente, debido a que los Centros AMAR brindan apoyo alimentario a las y los participantes en la operación cotidiana del servicio, se entregó a las niñas, niños y adolescentes kit alimentario y paquete de alimentos, como una medida de autocuidado que contribuya a garantizar su permanencia en casa de manera que cumplan la medida de aislamiento preventivo.</t>
  </si>
  <si>
    <t>En abril, se continua la atención integral de las y los participantes de los Centros Amar, en la modalidad atención en casa, con la finalidad de prevenir el contagio del coronavirus COVID19 cumpliendo la mediante de aislamiento preventivo de niñas, niños y adolescentes, así como, prácticas de autocuidado en casa, para garantizar los derechos de ellas y ellos a la salud y a la integridad personal.
Los profesionales de los equipos interdisciplinarios de los Centros AMAR desarrollaron estrategias pedagógicas soportadas en las guías metodológicas del servicio, denominadas “ARTE, JUEGO Y CULTURA EN CASA VAMOS CREANDO”, que son desarrolladas por las niñas, los niños, las y los adolescentes y sus familias en sus hogares con el acompañamiento telefónico y virtual de los profesionales del servicio.
En este sentido, las niñas, los niños, las y los adolescentes y sus familias están en constante comunicación telefónica, virtual a través de una plataforma web, mensajes de texto, WhatsApp o correos electrónicos con las y los profesionales del servicio, quienes, los orientan, les aclaran inquietudes y efectúan seguimiento al estado y garantía de sus derechos, dichas acciones se reportan semanalmente mediante el formulario habilitado para tal fin en Google Apps.
Además, se realizó la tercera entrega de paquetes alimentarios a las niñas, los niños, las y los adolescentes como una medida de autocuidado que contribuya a garantizar su permanencia en casa y cumplan la medida de aislamiento preventivo.
Por otra parte, en atención a la situación de desalojo presentada en la zona Altos de la Estancia y a la solicitud de la Personería, se brindó a un total de 28 participantes atención presencial con apoyo alimentario, atención psicosocial, pedagógica y acciones articuladas con entidades Distritales, como, la Secretaria Distrital de Salud, para desarrollar acciones que contribuyan al bienestar de las familias vinculadas.</t>
  </si>
  <si>
    <t>En mayo, continua la atención integral de las y los participantes de los Centros Amar, en la modalidad atención en casa, con el fin de prevenir el contagio de COVID19, a través, del aislamiento preventivo y la promoción de prácticas de autocuidado en casa con niñas, niños, adolescentes y sus familias.
Los equipos interdisciplinarios del servicio implementaron las estrategias pedagógicas definidas en las guías metodológicas “ARTE, JUEGO Y CULTURA EN CASA VAMOS CREANDO” que desarrollan niñas, niños, adolescentes y sus familias en el hogar con el acompañamiento telefónico y virtual de los profesionales de los Centros Amar.
Es así como niñas, niños, adolescentes y sus familias tienen permanente comunicación mediante llamada telefónica, virtualmente en plataforma web, mensajes de texto, WhatsApp o correos electrónicos con los profesionales del servicio, quienes los orientan, les aclaran inquietudes, hacen seguimiento al estado y garantía de sus derechos; dichas acciones se reportan mediante formulario creado en Google Apps semanalmente.
Así mismo, se efectuó la cuarta entrega de paquetes alimentarios a las niñas, los niños, las y los adolescentes para garantizar su seguridad alimentaria.</t>
  </si>
  <si>
    <t>En junio, las 13 unidades operativas de los Centros Amar continuaron la implementación de la atención no presencial de niñas, niños y adolescentes en situación o riesgo de trabajo infantil, en el marco del estado de emergencia, con el fin de prevenir el contagio de COVID19, a través, del aislamiento y la promoción de prácticas de autocuidado en casa.
Los profesionales de los equipos interdisciplinarios del servicio implementaron las guías metodológicas “ARTE, JUEGO Y CULTURA EN CASA VAMOS CREANDO” que presentan estrategias pedagógicas que niñas, niños, adolescentes y sus familias desarrollaron en el hogar con acompañamiento telefónico y virtual en los componentes del modelo de atención integral del servicio. 
Los profesionales del servicio se comunicaron de manera constante con niñas, niños, adolescentes y sus familias, a través, de llamadas telefónicas, aplicaciones, plataformas virtuales, mensajes de texto, WhatsApp o correos electrónicos, para brindar orientación, aclaraciones y seguimiento al estado y garantía de sus derechos; dichas acciones se reportaron semanalmente en el formulario creado en Google Apps.
Se continuó la entrega de paquetes alimentarios a las y los participantes de acuerdo con el cronograma de entregas de la Subdirección de nutrición y abastecimiento, con el fin de garantizar la seguridad alimentaria y el aporte nutricional a niñas, niños y adolescentes.
Así mismo, se realizaron acciones de movilización social para la conmemoración contra el trabajo infantil en Suba, Mártires y San Cristóbal, como un medio que permita a la comunidad reconocer la importancia de espacios protectores de niñas, niños y adolescentes que les posibilité realizar actividades acordes a sus etapas de desarrollo y disfrutar la niñez y la adolescencia al margen del trabajo infantil.</t>
  </si>
  <si>
    <t>En julio, los Centros Amar continuaron la atención no presencial de niñas, niños y adolescentes en situación o riesgo de trabajo infantil, en atención a la situación de emergencia y a las medidas adoptadas a nivel nacional y distrital para prevenir el contagio de COVID19, tales como, el aislamiento y la promoción de prácticas de autocuidado en casa.
Los equipos interdisciplinarios del servicio implementaron las estrategias pedagógicas definidas en las guías metodológicas “ARTE, JUEGO Y CULTURA EN CASA VAMOS CREANDO” que desarrollaron niñas, niños, adolescentes y sus familias en el hogar con acompañamiento telefónico y virtual de los profesionales de los Centros Amar en los componentes del modelo de atención integral del servicio. 
Los profesionales del servicio mantuvieron comunicación constante con niñas, niños, adolescentes y sus familias mediante llamada telefónica, plataforma web, mensajes de texto, WhatsApp o correo electrónico y brindaron orientación, aclaraciones e hicieron seguimiento al estado y garantía de sus derechos; dichas acciones se registraron semanalmente en el formulario de Google Apps.
Se dio continuidad a la entrega de paquetes alimentarios a las y los participantes de acuerdo con el cronograma de la Subdirección de Nutrición y Abastecimiento de la entidad para garantizar la seguridad alimentaria y aporte nutricional a las niñas, niños y adolescentes.</t>
  </si>
  <si>
    <t>Nota: la actualización del código del indicador de gestión fue oficializada  mediante Circular del 28/08/2020.
En el periodo que se reporta, en los Centros Amar se continuó la atención no presencial de niñas, niños y adolescentes en situación o riesgo de trabajo infantil, en cumplimiento de las medidas adoptadas a nivel nacional y distrital para prevenir el contagio de COVID19, tales como, aislamiento y promoción de prácticas de autocuidado en casa.
Los equipos interdisciplinarios de los Centros Amar implementaron estrategias pedagógicas definidas en las guías metodológicas “ARTE, JUEGO Y CULTURA EN CASA VAMOS CREANDO” a partir del acompañamiento telefónico y virtual en los componentes del modelo de atención integral del servicio mientras niñas, niños, adolescentes y sus familias permanecen en el hogar. 
De igual forma, los profesionales del servicio permanecieron en comunicación constante con niñas, niños, adolescentes y sus familias a través de llamada telefónica, el uso de plataforma web, mensajes de texto, WhatsApp o correo electrónico y brindaron orientación, resolvieron inquietudes y efectuaron seguimiento al estado y garantía de sus derechos; dichas acciones se registraron de manera semanal en el formulario de Google Apps.
Así mismo, se continuó la entrega de paquetes alimentarios a las y los participantes de acuerdo con el cronograma de la Subdirección de Nutrición y Abastecimiento de la entidad para garantizar su seguridad alimentaria y aporte nutricional requerido de acuerdo con su edad.</t>
  </si>
  <si>
    <t>A partir de septiembre, las nuevas medidas adoptadas por el Distrito y los aspectos de las familias identificados durante el acompañamiento virtual, que al conjugarse con la reactivación económica e implicaciones de sus contextos habitacionales y comunitarios pueden generar situaciones de riesgo de vulneración de derechos asociadas al trabajo infantil, se hace necesario implementar un esquema de atención en alternancia adicional al desarrollada desde la no presencialidad, que permita el regreso progresivo a los Centros Amar de conformidad con la Resolución 844 del 26 de mayo de 2020, por la cual se prorroga la emergencia sanitaria ocasionada por el Nuevo Coronavirus y modifica la Resolución 385 del 12 de marzo de 2020, y con la Resolución 1721 del 24 de septiembre de 2020 que adopta el protocolo de bioseguridad para el manejo y control del riesgo de coronavirus COVID19 en instituciones educativas, de educación superior y para el trabajo y desarrollo humano.
En este sentido, el esquema de atención en alternancia consiste en la atención presencial durante tres (3) días en el Centro Amar y cinco (5) días de atención no presencial en casa, de lunes a viernes en concordancia con la jornada a la que está vinculado el o la participante en un tiempo de cuatro (4) horas en el servicio. Dicho esquema de atención está dirigido a no más del 25% de las niñas, niños y adolescentes de cada Centro Amar de acuerdo con su cobertura, quienes deben ser identificados por cada unidad operativa siguiendo los criterios de priorización que se enuncian a continuación: i. aprobación voluntaria de la familia; ii. atención del participante en la misma jornada en que está vinculado al Centro (mañana, tarde, noche); iii. situaciones asociadas al trabajo infantil ampliado, sin redes de cuidado familiar; iv. situaciones de riesgo asociadas a violencias, maltrato infantil y abuso sexual en el núcleo familiar; v. inseguridad alimentaria.
El esquema de atención en alternancia se brinda de manera piloto en los Centros Amar Chapinero, Mártires I y Mártires II, e incluye: fortalecimiento pedagógico; fortalecimiento al desarrollo psicosocial; identificación de la situación biopsicosocial del participante; entrega mensual de apoyos alimentarios tipo bono canjeables por alimentos; alimentos preparados de acuerdo con los tiempos de las jornadas en las que asistencia niñas, niños y adolescentes de manera presencial; toma de datos antropométricos por lo menos una (1) vez en lo que resta de la vigencia; y fortalecimiento de acciones de autocuidado de conformidad con protocolos de bioseguridad. 
De otro lado, con los participantes que permanezcan en casa como medida preventiva ante el contagio de COVID19, se continuará implementando la estrategia “Aprendamos jugando para cuidarnos en casa” incluyendo adicionalmente visitas domiciliarias de acuerdo con sus requerimientos durante el proceso de atención. 
De igual forma, los profesionales de los Centros Amar permanecieron en comunicación constante con niñas, niños, adolescentes y sus familias a través de llamadas telefónicas, plataformas web, mensajes de texto, de WhatsApp o correo electrónico para brindar orientación, resolver inquietudes y efectuar seguimiento al estado y garantía de sus derechos; dichas acciones se registraron de manera semanal en el formulario de Google Apps habilitado. Así mismo, se continuó la entrega de apoyos alimentarios a las y los participantes de acuerdo con el cronograma de la Subdirección de Nutrición y Abastecimiento de la Entidad para garantizar su seguridad alimentaria y aporte nutricional acorde con su edad.</t>
  </si>
  <si>
    <t>PSS-7744-014</t>
  </si>
  <si>
    <t xml:space="preserve">Niñas, niños y adolescentes víctimas y afectados por el conflicto armado atendidos en la estrategia Atrapasueños. </t>
  </si>
  <si>
    <t>Monitorear la atención de niñas, niños y adolescentes víctimas y afectados por el conflicto armado en la estrategia atrapasueños.</t>
  </si>
  <si>
    <t>Información actualizada en el aplicativo SIRBE.
Identificación de niñas, niños y adolescentes víctimas y afectados por el conflicto armado.</t>
  </si>
  <si>
    <t>(No. de niñas, niños y adolescentes víctimas y afectados por el conflicto armado atendidos en la estrategia atrapasueños (estados: en atención, atendido, atendido día y suspendido) y en servicios sociales y estrategias de la Subdirección para la Infancia (estados: en atención, atendido, atendido día y suspendido con actuación de intervención "acompañado por atrapasueños") / No. de niñas, niños y adolescentes víctimas y afectados por el conflicto armado registrados por la Subdirección para la Infancia en el aplicativo SIRBE) * 100</t>
  </si>
  <si>
    <t>Numerador: aplicativo SIRBE.
Denominador: aplicativo SIRBE</t>
  </si>
  <si>
    <t>Identificar en el aplicativo SIRBE el número de niñas, niños y adolescentes víctimas y afectados por el conflicto armado atendidos en la estrategia atrapasueños (estados: en atención, atendido, atendido día y suspendido) y en servicios sociales y estrategias de la Subdirección para la Infancia (estados: en atención, atendido, atendido día y suspendido con actuación de intervención "acompañado por atrapasueños"); y dividirlo entre el número de niñas, niños y adolescentes víctimas y afectados por el conflicto armado registrados por la Subdirección para la Infancia en el aplicativo SIRBE.
El denominador se registrará de manera mensual dado que obedece a un dato suministrado por la DADE.</t>
  </si>
  <si>
    <t>Numerador: reporte aplicativo SIRBE.
Denominador: reporte aplicativo SIRBE.</t>
  </si>
  <si>
    <t>Nota 1: la actualización del indicador de gestión fue oficializada  mediante Circular del 28/08/2020.
Nota 2: la Dirección de Análisis y Diseño Estratégico de la Entidad está procesando información para determinar el valor ejecutado en agosto.
La estrategia Atrapasueños se implementó a través de las acciones del equipo territorial “Papalotl de Sueños” y casas de memoria y lúdica logrando 1818 atenciones, mediante acompañamientos telefónicos y virtuales en cumplimiento de la medida de aislamiento preventivo así: 2 acompañamientos psico jurídicos, 6 activaciones de servicios, 193 seguimiento a procesos, 263 atenciones en domicilio y 1354 seguimientos a garantía de derechos. Dicho acompañamiento fortaleció a las familias en su rol protector a partir de orientaciones pedagógicas y psicosociales transmitidas por medio de juego, arte y literatura. Así mismo, la atención telefónica y virtual aportó a la prevención de situaciones de violencia a través de juegos, lectura de cuentos y audio libros con los participantes que habitan en las localidades Antonio Nariño, Barrios Unidos, Bosa, Chapinero, Ciudad Bolívar, Engativá, Fontibón, Usaquén, Kennedy, Los Mártires, Santa Fe, Rafael Uribe Uribe, San Cristóbal, Suba, Sumapaz y Usme. Adicionalmente, se activaron rutas para atender solicitudes de apoyo alimentario por medio de la articulación de las estrategias “Estamos Contigo” y “Circo de la Mariposa” dirigida a la atención psicosocial a partir del arte, la pedagogía y la lúdica para fortalecer la gestión de emociones en niñas, niños, adolescentes y familias víctimas y afectadas por el conflicto armado.
Nota: La Dirección de Análisis y Diseño Estratégico de la Entidad está procesando información para determinar el valor ejecutado en agosto.</t>
  </si>
  <si>
    <t>Nota 1: la Dirección de Análisis y Diseño Estratégico de la Entidad está procesando información para determinar el valor ejecutado en septiembre.
En septiembre, la estrategia Atrapasueños se implementó a través de las acciones efectuadas por el equipo territorial “Papalotl de Sueños” y Casas de Memoria y Lúdica logrando 1310 atenciones por medio de acompañamientos telefónicos y virtuales, en cumplimiento de las medidas para prevenir el contagio de COVID19, así; 147 acompañamientos en domicilio, 799 seguimientos a garantía de derechos y 177 seguimientos a procesos. Dichos acompañamientos fortalecieron a las familias en su rol protector a partir de orientaciones pedagógicas y psicosociales transmitidas con juego, arte y literatura. Así mismo, la atención telefónica y virtual aportó a la prevención de situaciones de violencia empleando juegos, lectura de cuentos y audio libros con participantes de Antonio Nariño, Barrios Unidos, Bosa, Chapinero, Ciudad Bolívar, Engativá, Kennedy, Los Mártires, Puente Aranda, San Cristóbal, Santa Fe, Suba, Sumapaz, Tunjuelito, Usaquén y Usme. Así mismo, se activaron rutas para atender solicitudes de apoyo alimentario con la estrategia “Estamos Contigo” articulada a la propuesta el “Circo de la Mariposa” dirigida a la atención psicosocial con arte, pedagogía y lúdica para fortalecer la gestión de emociones en niñas, niños, adolescentes y sus familias víctimas y afectadas por el conflicto armado.</t>
  </si>
  <si>
    <t>PSS-7744-015</t>
  </si>
  <si>
    <t>Salas amigas de la familia lactante certificadas en el Distrito.</t>
  </si>
  <si>
    <t xml:space="preserve"> Medir y monitorear el número de salas amigas de la familia lactante certificadas en el Distrito.</t>
  </si>
  <si>
    <t>Cumplimiento mínimo de los criterios establecidos para la certificación de una sala amiga de la familia lactante en el Distrito.</t>
  </si>
  <si>
    <t>(No. de salas amigas de la familia lactante certificadas en el Distrito durante el período / No. de salas amigas de la familia lactante programadas  para certificar en el Distrito durante el período) *100</t>
  </si>
  <si>
    <t>Actas de evaluación y certificación</t>
  </si>
  <si>
    <t>Identificar en la base de datos oficial del equipo de lactancia materna el número de salas amigas de la familia lactante certificadas y dividirlo entre el número de salas amigas de la familia lactante programadas para certificar durante el periodo.
El término salas amigas de la familia lactante certificadas incluye salas certificadas y recertificadas durante la vigencia dado que el proceso es el mismo y en los dos casos se emite un "certificado".  
En la presente vigencia se proyectará únicamente la recertificación de salas amigas de la familia lactante en virtud a la atención no presencial de los servicios donde se ubican por la pandemia generada por el COVID19. 
El denominador se registrará de manera anual dado que depende de los ajustes que se requerirá efectuar a la dinámica de los servicios con ocasión del COVID19.</t>
  </si>
  <si>
    <t xml:space="preserve">Actas de verificación </t>
  </si>
  <si>
    <t>En el periodo que se reporta, se realizó la planeación de las acciones necesarias en el cumplimiento de los criterios para la certificación y recertificación de las Salas Amigas de la Familia Lactante -SAFL- de acuerdo con los resultados de la ejecución del indicador de gestión obtenidos en la vigencia anterior y la meta propuesta para la vigencia 2020. Así mismo, se avanzó en la revisión de los protocolos de las SAFL en los entornos institucional, laboral y comunitario.</t>
  </si>
  <si>
    <t>En el periodo que se reporta, se actualizó la base de datos de las Salas Amigas de la Familia Lactante -SAFL- en entornos institucional, laboral y comunitario. Adicionalmente, se inició el acercamiento a las SAFL priorizadas para el desarrollo de las actividades de los primeros mil doscientos (1.200) días de la nueva administración; así mismo, se remitió a los Subdirectores Locales para la Integración Social comunicación oficial con información acerca del acompañamiento que se suministrará en la vigencia 2020 a las Salas Amigas de la Familia Lactante en el entorno Institucional.
Finalmente, se participó en el Comité Distrital de Lactancia Materna donde se generaron aportes técnicos para el planteamiento del plan de acción anual intersectorial que permite promover la práctica de la lactancia materna en la ciudad.</t>
  </si>
  <si>
    <t>Se continuó el acercamiento a las Salas Amigas de la Familia Lactante laborales y comunitarias priorizadas. Adicionalmente, se actualizó la base de datos de las Salas Amigas de la Familia Lactante para continuar el proceso de implementación de la estrategia.
Así mismo, en virtud de la situación de aislamiento preventivo ocasionada por la pandemia del coronavirus COVID19, el Equipo técnico de Lactancia Materna de la Subdirección para la Infancia, inició la implementación de las siguientes acciones:
• Llamadas telefónicas a unidades operativas que atienden niñas y niños de primera infancia en cualquiera de los tres entornos de vida cotidiana.
• Indagación virtual de las inquietudes que surgen en las familias usuarias de las amigas de la familia lactante entorno a la práctica de la lactancia materna.
• Realización de Consejerías en lactancia materna y alimentación infantil saludable telefónicas a las familias usuarias de las salas amigas de la familia lactante que lo requieran.
• Consolidación de bases de datos con información de las familias que se identifican con necesidad de apoyo alimentario o albergue.
Cabe resaltar, que las mencionadas actividades se realizaron de manera virtual sin desplazarse a territorio y acatando la medida de aislamiento preventivo.
Finalmente, se participó en una unidad técnica del Comité Distrital de Lactancia Materna donde se suministraron aportes técnicos para el planteamiento del Manual de SAFL en entorno Laboral.</t>
  </si>
  <si>
    <t>En atención a la situación de aislamiento preventivo ocasionada por la pandemia del coronavirus COVID19, el Equipo técnico de Lactancia Materna de la Subdirección para la Infancia, continuó la implementación de las siguientes acciones:
• Acompañamiento telefónico a unidades operativas que atienden niñas y niños de primera infancia en cualquiera de los tres entornos de vida cotidiana.
• Indagación virtual de las inquietudes que surgen en las familias usuarias de las salas amigas de la familia lactante entorno a la práctica de la lactancia materna.
• Realización de Consejerías en lactancia materna y alimentación infantil saludable telefónicas a las familias usuarias de las salas amigas de la familia lactante que lo requieran.
• Atención telefónica a familias no participantes de los servicios en temas de lactancia y alimentación infantil saludable.
• Consolidación de bases de datos con información de las familias que se identifican con necesidad de apoyo alimentario o albergue.
• Consolidación de bases de datos con información de llamadas telefónicas por localidad.
• Consolidación de bases de datos con información de actividades de teletrabajo desarrolladas por el equipo de lactancia.
Cabe resaltar, que las mencionadas actividades se realizaron de manera virtual sin desplazarse a territorio y acatando la medida de aislamiento preventivo.
Finalmente, se participó en una unidad técnica del Comité Distrital de Lactancia Materna donde presentaron la propuesta de grupos de apoyo en lactancia materna al sector salud, que aportaría a la Estrategia Sala Amiga de la Familia Lactante.</t>
  </si>
  <si>
    <t>En cumplimiento de la medida de aislamiento para prevenir el contagio de COVID19 el equipo técnico de lactancia materna de la Subdirección para la Infancia continuó la implementación de las acciones que se relacionan a continuación:
• Acompañamiento telefónico a unidades operativas que atienden niñas y niños de primera infancia en los entornos de vida cotidiana.
• Solución virtual de las inquietudes que surgen en las familias usuarias de las salas amigas de la familia lactante en relación con la práctica de la lactancia materna.
• Consejerías en lactancia materna y alimentación infantil saludable telefónica a las familias usuarias de las salas amigas de la familia lactante.
• Atención telefónica a familias no participantes de los servicios en relación con lactancia y alimentación infantil saludable.
• Alimentación de bases de datos con información de familias identificadas con necesidad de apoyo alimentario o albergue.
• Alimentación de bases de datos con información de acompañamientos telefónicos realizados por localidad.
• Alimentación de bases de datos con información de actividades desarrolladas por el equipo de lactancia.
Cabe aclarar, que las mencionadas acciones se realizaron de manera virtual, sin desplazarse a territorio y acatando la medida de aislamiento preventivo.</t>
  </si>
  <si>
    <t>En cumplimiento de la medida de aislamiento para prevenir el contagio de COVID19 el equipo técnico de lactancia materna de la Subdirección para la Infancia continuó la implementación de las acciones que se relacionan a continuación:
• Acompañamiento a las Salas Amigas de la Familia Lactante [SAFL] institucionales, laborales y comunitarias en tres ejes temáticos:
- Asesoría a profesionales y técnicos sobre procedimientos e instructivos de SAFL. 
- Orientaciones a familias sobre lactancia materna y alimentación infantil saludable.
- Inicio en la implementación del pilotaje de mujeres gestantes para la promoción de la lactancia materna y prevención del embarazo subsecuente.
• Jornadas de fortalecimiento técnico a Responsables de Jardines Infantiles SDIS -Docentes encargadas de Salas Amigas Institucionales.
•  Jornadas de Cualificaciones virtuales en lactancia materna y alimentación infantil saludable dirigidas a talento humano de Entidades Laborales, jardines de operación directa SDIS y jardines privados de la Ciudad (profesionales: psicosociales, salud, educación a primera infancia, técnicos en educación a primera infancia, entre otros).
• Acompañamiento telefónico a unidades operativas que atienden niñas y niños de primera infancia en los entornos de vida cotidiana.
• Solución virtual de las inquietudes que surgen en las familias usuarias de las salas amigas de la familia lactante en relación con la práctica de la lactancia materna.
• Consejerías en lactancia materna y alimentación infantil saludable telefónica a las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las respectivas bases de datos.
• Registro de información de acompañamientos telefónicos realizados por localidad en las respectivas bases de datos.
• Registro de información de actividades desarrolladas por el equipo de lactancia en las respectivas bases de datos.
Cabe aclarar, que las acciones enunciadas se realizaron de manera virtual, sin desplazarse a territorio y en cumplimiento de la medida de aislamiento preventivo.</t>
  </si>
  <si>
    <t>En cumplimiento de la medida de aislamiento para prevenir el contagio de COVID19 el equipo técnico de lactancia materna de la Subdirección para la Infancia continuó la implementación de las acciones que se relacionan a continuación:
• Acompañamiento a Salas Amigas de la Familia Lactante [SAFL] institucionales, laborales y comunitarias en tres ejes temáticos:
- Asesoría a profesionales y técnicos sobre procedimientos e instructivos de SAFL. 
- Orientaciones a familias sobre lactancia materna y alimentación infantil saludable.
- Inicio en la implementación del pilotaje de mujeres gestantes para la promoción de la lactancia materna y prevención del embarazo subsecuente.
• Jornadas de fortalecimiento técnico a Responsables de Jardines Infantiles SDIS -Docentes encargadas de Salas Amigas Institucionales.
•  Jornadas de Cualificaciones virtuales en lactancia materna y alimentación infantil saludable dirigidas a talento humano de Entidades Laborales, jardines de operación directa SDIS y jardines privados de la Ciudad (profesionales: psicosociales, salud, educación a primera infancia, técnicos en educación a primera infancia, entre otros).
• Acompañamiento telefónico a unidades operativas que atienden niñas y niños de primera infancia en los entornos de vida cotidiana.
• Solución virtual de las inquietudes que surgen en las familias usuarias de las salas amigas de la familia lactante en relación con la práctica de la lactancia materna.
• Consejerías en lactancia materna y alimentación infantil saludable telefónica a las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bases de datos.
• Registro de información de acompañamientos telefónicos realizados por localidad en bases de datos.
• Registro de información de actividades desarrolladas por el equipo de lactancia en bases de datos.
Cabe resaltar, que las enunciadas acciones se desarrollaron de manera virtual, sin desplazarse a territorio y acatando la medida de aislamiento preventivo.</t>
  </si>
  <si>
    <t>Nota: las actualizaciones en la redacción del indicador de gestión fueron oficializadas  mediante Circular del 28/08/2020.
En cumplimiento de la medida de aislamiento para prevenir el contagio de COVID19 el equipo técnico de lactancia materna de la Subdirección para la Infancia continuó la implementación de las acciones que se relacionan a continuación:
• Acompañamiento a Salas Amigas de la Familia Lactante [SAFL] institucionales, laborales y comunitarias en tres ejes temáticos:
- Asesoría a profesionales y técnicos en los procedimientos e instructivos de SAFL. 
- Orientaciones a familias en lactancia materna y alimentación infantil saludable.
- Inicio del pilotaje de las acciones de promoción de lactancia materna y prevención del embarazo subsecuente con mujeres gestantes.
• Jornadas de fortalecimiento técnico a Responsables de Jardines Infantiles SDIS y Docentes encargadas de Salas Amigas de la Familia Lactante Institucionales.
•  Jornadas de Cualificación virtuales en lactancia materna y alimentación infantil saludable dirigidas al talento humano de Entidades Laborales, jardines de operación SDIS y jardines privados (profesionales: psicosociales, salud, educación a primera infancia, técnicos en educación a primera infancia, entre otros).
• Acompañamiento telefónico a unidades operativas que atienden niñas y niños de primera infancia en los entornos de vida cotidiana.
• Solución virtual de inquietudes de las familias usuarias de las salas amigas de la familia lactante en relación con la práctica de la lactancia materna.
• Consejerías en lactancia materna y alimentación infantil saludable telefónica a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bases de datos.
• Registro de información de acompañamientos telefónicos realizados por localidad en bases de datos.
• Registro de información de actividades desarrolladas por el equipo de lactancia en bases de datos.
• Implementación de la celebración del mes de la lactancia materna de acuerdo con la agenda programada en la Subdirección para la Infancia.
• Acompañamiento presencial a la estrategia de Estatuas lactantes en espacio público con el fin de promocionar la lactancia materna adecuada.</t>
  </si>
  <si>
    <t>Nota 1: se oficializó ajuste de la descripción del método de cálculo especificando el reporte del cual se extraerá la información a fin de garantizar la claridad, mediante Circular 26 del 23/09/2020.
En cumplimiento de las medidas para prevenir el contagio de COVID19 el equipo técnico de lactancia materna de la Subdirección para la Infancia continuó la implementación de las acciones que se enuncian a continuación:
• Acompañamiento a Salas Amigas de la Familia Lactante [SAFL] institucionales, laborales y comunitarias en tres ejes temáticos:
- Asesoría a profesionales y técnicos en los procedimientos e instructivos de SAFL. 
- Orientación a familias en lactancia materna y alimentación infantil saludable.
- Inicio del pilotaje de las acciones de promoción de lactancia materna y prevención del embarazo subsecuente con mujeres gestantes.
• Jornadas de fortalecimiento técnico a Responsables de Jardines Infantiles SDIS y Docentes encargadas de Salas Amigas de la Familia Lactante Institucionales.
•  Jornadas de Cualificación virtuales en lactancia materna y alimentación infantil saludable dirigidas al talento humano de Entidades Laborales, jardines infantiles SDIS y jardines infantiles privados (profesionales: psicosociales, salud, educación a primera infancia, técnicos en educación a primera infancia, entre otros).
• Acompañamiento telefónico a unidades operativas que atienden niñas y niños de primera infancia en los entornos de vida cotidiana.
• Solución virtual de inquietudes de las familias usuarias de las salas amigas de la familia lactante en relación con la práctica de la lactancia materna.
• Consejerías en lactancia materna y alimentación infantil saludable telefónica a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bases de datos.
• Registro de información de acompañamientos telefónicos realizados por localidad en bases de datos.
• Registro de información de actividades desarrolladas por el equipo de lactancia en bases de datos.
• Participación en espacios intersectoriales aportando técnicamente.
• Elaboración del informe de la celebración del mes de la lactancia materna de acuerdo con la agenda programada por la Subdirección para la Infancia.</t>
  </si>
  <si>
    <t>PSS-7744-063</t>
  </si>
  <si>
    <t xml:space="preserve">Jardines Infantiles SDIS, sociales, cofinanciados y Casas de Pensamiento Intercultural inscritos en el Sistema de Información y Registro de Servicios Sociales asesorados técnicamente. </t>
  </si>
  <si>
    <t>Monitorear el número de Jardines Infantiles SDIS, sociales, cofinanciados y Casas de Pensamiento Intercultural inscritos en el Sistema de Información y Registro de Servicios Sociales asesorados técnicamente.</t>
  </si>
  <si>
    <t xml:space="preserve">Registro oportuno y con calidad de la información de los jardines infantiles SDIS, sociales, cofinanciados y Casas de Pensamiento Intercultural asesorados, en el aplicativo SIRBE.
Garantizar la oferta y divulgación del servicio de asesoría técnica a los Jardines Infantiles SDIS, sociales, cofinanciados y Casas de Pensamiento Intercultural. </t>
  </si>
  <si>
    <t>(No. de Jardines Infantiles SDIS, sociales, cofinanciados y Casas de Pensamiento Intercultural inscritos en el Sistema de Información y Registro de Servicios Sociales que fueron asesorados técnicamente y registrados en el aplicativo SIRBE en el mes del reporte / No. de Jardines Infantiles SDIS, sociales, cofinanciados y Casas de Pensamiento Intercultural inscritos en el Sistema de Información y Registro de Servicios Sociales durante la vigencia) *100</t>
  </si>
  <si>
    <t>Numerador: aplicativo SIRBE
Denominador: Sistema de Información y Registro de Servicios Sociales.</t>
  </si>
  <si>
    <t>Identificar en el aplicativo SIRBE el número de Jardines Infantiles SDIS, sociales, cofinanciados y Casas de Pensamiento Intercultural inscritos en el Sistema de Información y Registro de Servicios Sociales que fueron asesorados técnicamente en el mes del reporte y dividirlo entre el número de Jardines Infantiles SDIS, sociales, cofinanciados y Casas de Pensamiento Intercultural inscritos en el Sistema de Información y Registro de Servicios Sociales durante la vigencia (acumulados).
El denominador se registrará de manera mensual dado que depende del número de Jardines Infantiles SDIS, sociales, cofinanciados y Casas de Pensamiento Intercultural inscritos en el Sistema de Información y Registro de Servicios Sociales en la vigencia (acumulados) y en la Entidad la inscripción de jardines infantiles y casas de pensamiento intercultural se efectúa en cualquier mes del año.
Se hará seguimiento al indicador de febrero a noviembre dado que los Jardines Infantiles y Casas de Pensamiento Intercultural inician servicio la tercera semana de enero y finalizan la segunda semana de diciembre.</t>
  </si>
  <si>
    <t>Numerador: Reporte de cargue en el aplicativo SIRBE por localidad.
Denominador: reporte de Jardines Infantiles SDIS, sociales, cofinanciados y Casas de Pensamiento Intercultural inscritos en el Sistema de Información y Registro de Servicios Sociales</t>
  </si>
  <si>
    <t>Nota 1: la creación del indicador de gestión fue oficializada  mediante Circular del 28/08/2020.
Nota 2: la Dirección de Análisis y Diseño Estratégico de la Entidad está procesando información para determinar el valor ejecutado en agosto.
En agosto, el equipo fortalecimiento técnico de la Subdirección para la Infancia, a partir del análisis del impacto generado por los procesos de asistencia técnica dirigidos a los Jardines Infantiles SDIS, Sociales, Cofinanciados y Casas de Pensamiento Intercultural, se identificó la necesidad de plantear una propuesta con carácter y alcance procesual, con el fin de generar cercanía y compañía en los procesos de mejora continua, y se desarrolló un plan de acompañamiento que tiene por objetivo, fortalecer las capacidades del talento humano para contribuir a la calidad de los servicios a través de un proceso de acompañamiento cercano, pertinente y transformador, acorde a las realidades del contexto local. 
Dicho plan de acompañamiento contempla los principios de abordaje que se enuncian a continuación: i. reconocimiento de saberes y capacidades: posibilita reconocer y dinamizar saberes, intereses e inquietudes que surgen de las realidades de los contextos de Jardines Infantiles y Casas de Pensamiento Intercultural; ii. la otredad y la alteridad: reconocimiento del otro, desde sus diferencias, habilidades, capacidades y la posibilidad de usarlas para construir de manera colectiva; iii. horizontalidad: favorece el acompañamiento a través de una postura caracterizada por valorar construcciones y conocimientos desarrollados desde la experiencia de cada Jardín Infantil y Casa de Pensamiento Intercultural, pues desde allí, se establecen conjuntamente el cómo y para qué del acompañamiento; iv. escucha permanente: la confianza y la reflexión prevalece en el proceso de acompañamiento a fin de que las voces que emergen sean escuchadas y tenidas en cuenta para el proceso; v. construcción colectiva: posibilita escenarios para el diálogo de saberes propiciando el trabajo colaborativo, con la intención de co-construir y resignificar ideas o conceptos; y vi. participación corresponsable: el plan de acompañamiento involucra diferentes actores y el cumplimiento de la responsabilidad desde su rol resulta fundamental para lograr los objetivos propuestos.
En este sentido, el plan de acompañamiento tiene las siguientes líneas de acción: 1. apropiación y consolidación de la línea técnica; 2. resignificación de Imaginarios; 3. acompañamiento a prácticas de los profesionales; 4. acompañamiento al ejercicio de documentación de experiencias; 5. apertura y consolidación de redes. Estas líneas se unifican y consolidan a través de fases que indican el trayecto a recorrer para desarrollar el proceso de acompañamiento, destacando diferentes momentos que privilegian su horizonte desde la cercanía, sensibilidad y situado en: i. articulación y reconocimiento local inicial; ii. Focalización; iii. identificación de acciones a fortalecer; iv. implementación de acciones y estrategias de acompañamiento; y v. acuerdos y compromisos establecidos de manera consensuada con el equipo de talento humano de Jardines Infantiles y Casa de Pensamiento Intercultural, que permitan reflejar y mantener los avances en el proceso.</t>
  </si>
  <si>
    <t>Nota 1: se oficializó ajuste de la redacción de la fórmula y método del cálculo a fin de garantizar claridad, mediante Circular 26 del 23/09/2020.
Nota 2: la Dirección de Análisis y Diseño Estratégico de la Entidad está procesando información para determinar el valor ejecutado en septiembre.
Las acciones desarrolladas por el equipo de fortalecimiento técnico con relación a la asesoría técnica de Jardines Infantiles SDIS, Cofinanciados, Sociales y Casas de Pensamiento Intercultural en septiembre, se enfocaron en la socialización del “Lineamiento de educación inicial para el regreso voluntario, gradual y seguro de las niñas y los niños a los Jardines Infantiles Públicos y las Casas de Pensamiento Intercultural” y del “Protocolo de bioseguridad para la implementación de los esquema de atención”, dichos espacios de socialización acercaron conceptual y metodológicamente al talento humano para la prestación del servicio de educación inicial en el marco de la situación de emergencia sanitaria ocasionada por la pandemia de la COVID 19, a través de los esquemas de atención: fortalecimiento de educación inicial en casa, educación inicial en alternancia y acompañamiento multimodal.
Así mismo, se dieron a conocer los criterios para determinar la vinculación de las niñas y los niños en la prestación del servicio en el marco de los esquemas de atención, los criterios de alistamiento necesarios para la prestación del servicio y las condiciones para la implementación. 
En este sentido, se desarrollaron encuentros con referentes de infancia, gestores locales, responsables del servicio y profesionales transversales (psicólogos, nutricionistas, enfermeras y educadoras especiales) de las dieciséis (16) Subdirecciones Locales para la Integración Social. De igual forma, se brindó acompañamiento y orientación al talento humano de los jardines infantiles priorizados para implementar el esquema de atención educación inicial en alternancia durante las fases de alistamiento e implementación, que se relacionan a continuación:  Jardín Infantil Diurno San Luis, Jardín Infantil Nocturno Las Hadas de los Sueños, Jardín Infantil Diurno La Candelaria, Jardín Infantil Diurno Guadalupe Paraíso y Jardín Infantil Nocturno Construyendo Sueños.</t>
  </si>
  <si>
    <t>PSS-7744-064</t>
  </si>
  <si>
    <t xml:space="preserve">Jardines Infantiles privados inscritos en el Sistema de Información y Registro de Servicios Sociales asesorados técnicamente. </t>
  </si>
  <si>
    <t>Monitorear el número de Jardines Infantiles privados inscritos en el Sistema de Información y Registro de Servicios Sociales asesorados técnicamente.</t>
  </si>
  <si>
    <t xml:space="preserve">Registro oportuno y con calidad de la información de los jardines infantiles privados asesorados, en el aplicativo SIRBE.
Garantizar la oferta y divulgación del servicio de asesoría técnica a los Jardines Infantiles privados. </t>
  </si>
  <si>
    <t>(No. de Jardines Infantiles privados inscritos en el Sistema de Información y Registro de Servicios Sociales que fueron asesorados técnicamente y registrados en el aplicativo SIRBE en el mes de reporte / No. de Jardines Infantiles privados inscritos en el Sistema de Información y Registro de Servicios Sociales durante la vigencia (acumulados)) *100</t>
  </si>
  <si>
    <t>Identificar en el aplicativo SIRBE el número de Jardines Infantiles privados inscritos en el Sistema de Información y Registro de Servicios Sociales que fueron asesorados técnicamente y dividirlo entre el número de Jardines Infantiles privados inscritos en el Sistema de Información y Registro de Servicios Sociales durante la vigencia (acumulados).
El denominador se registrará de manera mensual dado que depende del número de Jardines Infantiles privados inscritos en el Sistema de Información y Registro de Servicios Sociales (acumulados) y en la Entidad la inscripción de jardines infantiles se efectúa en cualquier mes del año.
Se hará seguimiento al indicador de febrero a noviembre dado que los Jardines Infantiles privados inician servicio en la última semana de enero y finalizan la primera semana de diciembre.</t>
  </si>
  <si>
    <t>Numerador: Reporte de cargue en el aplicativo SIRBE por localidad.
Denominador: reporte de Jardines Infantiles privados inscritos en el Sistema de Información y Registro de Servicios Sociales</t>
  </si>
  <si>
    <t>Nota 1: la creación del indicador de gestión fue oficializada  mediante Circular del 28/08/2020.
Nota 2: la Dirección de Análisis y Diseño Estratégico de la Entidad está procesando información para determinar el valor ejecutado en agosto.
En agosto, el equipo fortalecimiento técnico de la Subdirección para la Infancia, con el propósito de avanzar en la consolidación de los procesos que se derivan de la línea técnica, conceptual y de gestión de la educación inicial en el Distrito, definió un plan de acompañamiento para fortalecer y mejorar las condiciones de calidad en los Jardines Infantiles Privados. Este plan de acompañamiento permite materializar acciones definidas de manera conjunta con el talento humano de los jardines infantiles privados para mejorar continuamente la prestación del servicio y contribuir a: mejorar condiciones de calidad en la prestación del servicio; sensibilizar al talento humano acerca de la necesidad de trabajar de manera conjunta para favorecer la construcción colectiva de conocimiento, lo cual se refleja en la atención brindada a niños, niñas y sus familias; consolidar espacios y estrategias de interlocución entre el talento humano; generar un proceso de autorreconocimiento del talento humano sobre lo que es y puede ser su rol; reconocer diferentes voces, tanto en el consenso como en el disenso, así como su papel y rol en la prestación del servicio; brindar herramientas para fortalecer procesos de definición, ejecución, seguimiento y evaluación de las condiciones de prestación del servicio a niñas y niños en el marco de la atención integral. El plan de acompañamiento se rige por criterios que constituyen la base de las interacciones y relaciones que el equipo fortalecimiento técnico establece con el talento humano responsable de los Jardines Infantiles, tales como: i. lectura real del jardín infantil; ii. Pertinencia; iii. transformación conjunta; y iv. valoración y reflexión.
En la formulación del plan de acompañamiento los profesionales del equipo fortalecimiento técnico consideraron necesario establecer cuatro etapas para incidir en la práctica y el fortalecimiento de las condiciones de calidad de los Jardines Infantiles Privados, a saber: 1. focalización y priorización; 2. caracterización de los Jardines Infantiles; 3. construcción del plan de acompañamiento; y 4. recoger y proyectar.
El acompañamiento técnico para fortalecer y mejorar las condiciones de calidad en la prestación del servicio de educación inicial en los jardines infantiles privados, promueve el enriquecimiento práctico –en el hacer- del talento humano, para ello, el equipo fortalecimiento estructuró dos tipos de asistencia técnica que en atención a la situación generada por el COVID 19 se desarrollan virtualmente: i. asistencia grupal, que es un espacio de encuentro donde el profesional del equipo fortalecimiento técnico entabla un diálogo con tres o más personas de uno o varios Jardines Infantiles; ii. asistencia individual, que es un espacio de diálogo donde el profesional del equipo fortalecimiento técnico se encuentra con una persona del talento humano del Jardín Infantil para profundizar en la línea técnica de educación inicial y retroalimentar los avances y documentación efectuada en cumplimiento de los estándares de uno o más componentes técnicos de calidad para la educación inicial. Esta tiene un direccionamiento específico pues refleja la particularidad y casuística del Jardín Infantil Privado.
Es así, que los acompañamientos técnicos desarrollados por el equipo fortalecimiento técnico, independientemente de su tipología (grupal o individual) brindan a la talento humano de los Jardines Infantiles Privados claridades técnicas, metodológicas y operativas para la prestación del servicio de Educación Inicial.</t>
  </si>
  <si>
    <t>Nota 1: se oficializó ajuste de la redacción de la fórmula y método del cálculo a fin de garantizar claridad, mediante Circular 26 del 23/09/2020.
Nota 2: la Dirección de Análisis y Diseño Estratégico de la Entidad está procesando información para determinar el valor ejecutado en septiembre.
Las acciones desarrolladas por el equipo de fortalecimiento técnico en relación con la asesoría técnica de los Jardines Infantiles Privados en septiembre se enfocaron en la socialización del “Lineamiento de educación inicial desde el enfoque de atención integral a la primera infancia - AIPI - para el regreso voluntario, gradual, seguro y afectivo de las niñas y los niños a los Jardines Infantiles Privados” y el “Protocolo de bioseguridad para la implementación de los esquema de atención”, dichos espacios de socialización acercaron conceptual y metodológicamente al talento humano para la prestación del servicio de educación inicial en el marco de la situación de emergencia sanitaria ocasionada por la pandemia de la COVID 19 a través de los esquemas de atención: fortalecimiento de educación Inicial en casa, educación inicial en alternancia y acompañamiento multimodal.
Así mismo, se dieron a conocer los criterios para determinar la vinculación de las niñas y los niños en la prestación del servicio en el marco de los esquemas de atención, los criterios de alistamiento necesarios para la prestación del servicio y las condiciones para la implementación 
En este sentido, se desarrollaron encuentros con el talento humano que realizo solicitudes de asesoría, a fin de solventar las dudas en torno a los mencionados lineamento y protocolo respectivamente, el proceso de inscripción y el cargue del protocolo de bioseguridad. 
Es importante resaltar que una de las acciones y canales de comunicación privilegiados con los Jardines Infantiles Privados fue el correo electrónico, que permitió resolver dudas en tiempo real acerca de lo contemplado en el lineamiento y el protocolo. Por último, otra de las formas a través de las cuales se proyecta acompañar a los Jardines Infantiles Privados es el foro virtual programado para octubre, donde se darán a conocer las orientaciones y factores fundamentales a considerar en la implementación de los esquemas de atención propuestos.</t>
  </si>
  <si>
    <t>7740 - Generación “Jóvenes con derechos” en Bogotá</t>
  </si>
  <si>
    <t>PSS-7740-032</t>
  </si>
  <si>
    <t>Jóvenes informados sobre Prevención Integral en el marco del componente de prevención integral.</t>
  </si>
  <si>
    <t xml:space="preserve">Determinar el número de jóvenes informados en el marco del componente de prevención  integral: 
Prevención en Salud Mental y Orientación Socio Ocupacional-OSO; Prevención sustancias psicoactivas SPA; Prevención de paternidad y maternidad temprana PPYMT, y violencias.
</t>
  </si>
  <si>
    <t xml:space="preserve">Monitorear el cumplimiento de las acciones que se encuentran a cargo de la Subdirección para la Juventud, que hacen parte del componente de Prevención Integral. </t>
  </si>
  <si>
    <t>(Número de jóvenes informados sobre prevención integral/ Número de jóvenes programados para ser informados sobre prevención integral) *100</t>
  </si>
  <si>
    <t xml:space="preserve">1.Sistema de Información Misional SIRBE.
2. Informe de Medios digital y redes sociales.
3. Listado de asistencia con información básica (para aquellos jóvenes que no desean consignar su información completa)
</t>
  </si>
  <si>
    <t>El numerador corresponde al número de jóvenes informados en prevención integral de acuerdo con el  conteo de datos del Sistema misional SIRBE y/o el dato tomado del informe de medios digitales y redes sociales y/o el dato que aporta el listado de asistencia con la información básica de los jóvenes que no desean aportar su información completa. 
El denominador corresponde a la totalidad de jóvenes que se programaron para ser informados en prevención integral para la vigencia 2020-2024.</t>
  </si>
  <si>
    <t>1. Conteo de metas del Sistema de Información Misional SIRBE
2. Soporte (capturas de pantalla y bases de datos de registros electrónicos) de medios digital y redes sociales
3. Listados de asistencia con información básica (para aquellos jóvenes que no desean consignar su información completa).</t>
  </si>
  <si>
    <t xml:space="preserve">Talleres informativos de prevención en consumo de sustancias psicoactivas, basadas en las tecnologías de la información y la comunicación, jornadas de sensibilización, talleres de derechos sexuales en las diferentes Localidades del Distrito. </t>
  </si>
  <si>
    <t xml:space="preserve">Talleres informativos de prevención en consumo de sustancias psicoactivas, actividades de prevención basadas en las tecnologías de la información y la comunicación, jornadas de sensibilización, talleres de derechos sexuales en la diferentes Localidades del Distrito. </t>
  </si>
  <si>
    <t>Se informaron jóvenes en temas de Prevención de SPA a través de talleres y de los contenidos del seriado TBT # Sin límites en las Localidades de Kennedy, Fontibón y Ciudad Bolívar. Asimismo, se informaron jóvenes en temas de prevención integral en las Localidades de Barrios Unidos, Teusaquillo, Antonio Nariño, Puente Aranda.
Algunas actividades presenciales programadas con jóvenes durante este mes de marzo, no fue posible debido a la contingencia ocasionada por la pandemia del Covid-19.</t>
  </si>
  <si>
    <t>Desde las localidades se han realizado articulaciones con los referentes de los servicios de la entidad, para divulgar la oferta virtual del servicio CDC y poder incorporar participantes de otros servicios de la SDIS al servicio CDC.</t>
  </si>
  <si>
    <t>Se continua con la articulación a través de referentes de los distintos servicios de la SDIS para divulgar las oferta del servicio CDC. Así mismo, se realiza articulación con la Subdirección para la vejez, con el fin de llevar la obra virtual de "los viejos robles"  realizada en articulación con IDARTES</t>
  </si>
  <si>
    <t xml:space="preserve">Durante el mes de agosto se dio continuidad a las actividades de Prevención y Maternidad entre otros: Se informaron a 412 jóvenes en prevención de la maternidad y paternidad temprana, a través de talleres y diálogos por medio de video conferencias en torno a temas de derechos sexuales y reproductivos, la violencia y los mitos sobre los métodos anticonceptivos estos se llevaron a cabo por medio de las diferentes plataformas tecnológicas.
Se realizó un Facebook Live sobre masculinidades y prevención de violencia de género en donde se presentan 5284 personas alcanzadas, 1499 reproducciones, 5694 reacciones, 46 me gusta, 49 me encanta, 327 interacciones, 30 compartidos y 97 comentarios.
</t>
  </si>
  <si>
    <t xml:space="preserve">Durante el mes de septiembre informaron 983 jóvenes, se continuó con la realización de actividades virtuales en torno a los temas de prevención integral: Prevención en Salud Mental y Orientación Socio Ocupacional-OSO; Prevención sustancias psicoactivas SPA; Prevención de paternidad y maternidad temprana PPYMT, y violencias. Además, se inició el proceso de orientación psicosocial en las casas de juventud. 
Las actividades se realizaron a través de las diferentes plataformas tecnológicas y a partir del 1° de septiembre se retomaron las actividades presenciales en territorio y en las Unidades Operativas.
</t>
  </si>
  <si>
    <t>PSS-7740-034</t>
  </si>
  <si>
    <t xml:space="preserve">Jóvenes vinculados a la plataforma Distrito Joven. </t>
  </si>
  <si>
    <t xml:space="preserve">Determinar el número de jóvenes vinculados a la plataforma Distrito Joven con relación a la proyección de metas de registro anual. </t>
  </si>
  <si>
    <t>Implementar de manera efectiva las acciones proyectadas en materia de comunicación y gestión de oportunidades.</t>
  </si>
  <si>
    <t xml:space="preserve">(Número de jóvenes vinculados a la plataforma / Número de jóvenes programados para vincular a la plataforma) *100  </t>
  </si>
  <si>
    <t xml:space="preserve">Reportes plataforma Distrito Joven. </t>
  </si>
  <si>
    <t xml:space="preserve">El numerador corresponde al dato obtenido de los reportes de la plataforma Distrito Joven.
El denominador corresponde al número total de jóvenes que se programan vinculan a la plataforma Distrito Joven en coherencia con la meta programada en el perfil del proyecto. </t>
  </si>
  <si>
    <t>Reporte de registros de la plataforma Distrito Joven</t>
  </si>
  <si>
    <t>Durante el mes de enero se continuó con el registro de jóvenes, debido al posicionamiento del Aplicativo con respecto a la vigencia 2019 en las acciones que contemplan: generación de contenidos para redes sociales, búsqueda de oportunidades.</t>
  </si>
  <si>
    <t xml:space="preserve">Durante el mes de febrero se registraron jóvenes en la búsqueda de oportunidad y de las ofertas que se presentan de manera integrada desde la oferta institucional y privada, para garantizar los derechos de la población juvenil. </t>
  </si>
  <si>
    <t>Se presentan registros de Jóvenes en la Plataforma APP representados en un 42% más de inscritos que el año anterior debido a la gestión de posicionamiento realizada de la APP. Por el momento, se viene en la consecución de recursos para el talento humano que pueda realizar la gestión de posicionamiento y aumentar el índice de cumplimiento del indicador. En adición, se espera también contar con el talento humano para el mejoramiento en la funcionalidad de la APP.</t>
  </si>
  <si>
    <t xml:space="preserve">Durante el mes de abril, se realizaron diferentes avances representativo  en el marco del plan de acción para el cumplimiento de indicadores de la APP Distrito Joven, con una inscripción significativa de jóvenes entre la edad de 14 a 28 años, debido a la implementación de estrategias de comunicaciones y de acercamiento a las juventudes que ven como necesidad, beneficiarse de la oferta distrital disponible.
Teniendo en cuenta la situación presente debido al COVID-19, se incrementaron las oportunidades disponibles en la APP con respecto al acceso a servicios estatales virtuales que coadyuven a la convivencia, la salud mental, salud física y el acceso a la oferta virtual disponible. Lo anterior, sin afectar la cantidad de oportunidades disponibles en la plataforma en diferentes temáticas de intereses de las juventudes que acceden a la APP. 
De otro lado, se adoptó una estrategia personalizada de contacto virtual con las juventudes, no sólo para dar a conocer la aplicación web y móvil, sino también para evidenciar la existencia de las diferentes oportunidades que la plataforma ofrece.
</t>
  </si>
  <si>
    <t xml:space="preserve">Durante el mes de mayo, se realizaron diferentes avances en el marco del plan de acción para el cumplimiento de indicadores de la APP Distrito Joven, con una inscripción significativa de jóvenes entre la edad de 14 a 28 años. Lo anterior, corresponde a la implementación de estrategias de comunicaciones y de acercamiento a las juventudes que ven como necesidad, beneficiarse de la oferta distrital disponible.
Teniendo en cuenta la situación presente debido al COVID-19, se incrementaron las oportunidades disponibles en la APP con respecto al acceso a servicios estatales virtuales que coadyuven a la convivencia, la salud mental, salud física y el acceso a la oferta virtual disponible. Lo anterior, sin afectar la cantidad de oportunidades disponibles en la plataforma en diferentes temáticas de intereses de las juventudes que acceden a la APP. 
De otro lado, se adoptó una estrategia personalizada de contacto virtual con las juventudes, no sólo para dar a conocer la aplicación web y móvil, sino también para evidenciar la existencia de las diferentes oportunidades que la plataforma ofrece.
</t>
  </si>
  <si>
    <t xml:space="preserve">Durante el mes de agosto se registraron en la Plataforma Distrito Joven 254 jóvenes inscritos de los cuales 177 son registros de 14-28; sin datos 33 y fuera del rango de edad 44.  
Con el inicio del actual Plan de Desarrollo y el aislamiento social COVID-19, se continúa incrementando las oportunidades disponibles en la APP que coadyuven a la convivencia, la salud mental, salud física y el acceso a la oferta virtual disponible, lo que permitió conocer la aplicación web y móvil, sino también para evidenciar la existencia de las diferentes oportunidades que la plataforma ofrece y nuevas estrategias de comunicaciones y de acercamiento a las juventudes, que ven como necesidad beneficiarse de la oferta distrital disponible.
Se incrementaron las oportunidades disponibles en la APP es así como se cargó en la plataforma Distrito Joven 48 oportunidades, la mayoría en emprendimiento y educación.
Se realizan acciones de soporte tecnológico previo diagnóstico para la plataforma y documentación necesaria para arreglar los errores que se vienen presentando y otros nuevos de la plataforma, a fin de mejorar y optimizar el servicio de la plataforma Web, lo que garantiza y fortalece el uso y permanencia de las y los usuarios que utilizan dicha plataforma.
Se adelanta acciones para el convenio con ViveLab para poder hacer plan de desarrollos. </t>
  </si>
  <si>
    <t>Durante el mes de septiembre el número de usuarias y usuarios inscritos en el aplicativo APP, fue de 110 jóvenes así: entre los 14-28 años un total de 78 jóvenes; 23 sin datos y 9 fuera del rango de edad. Asimismo, se ofrecieron un total de 38 oportunidades a la plataforma Distrito Joven, distribuidas en las siguientes categorías: deporte, cultura, salud, educación, apoyo emprendimiento, vinculación laboral. 
herramienta con la cual se pretende promover y comunicar a los jóvenes las distintas oportunidades que ofrece la ciudad de acuerdo con sus necesidades e intereses, así como potencializar y visibilizar sus habilidades y talentos, a través de una plataforma tecnológica inclusiva, ágil y de fácil acceso para toda la juventud de la ciudad. 
Teniendo en cuenta lo anterior, es importante mencionar que la plataforma web y móvil Distrito Joven, es una estrategia digital y de innovación fundamental, debido a que es un sistema de información y almacenamiento de datos importantes para la Política Pública de Juventud y los futuros proyectos que se desarrollen para los y las jóvenes de la ciudad.</t>
  </si>
  <si>
    <t>PSS-7740-056</t>
  </si>
  <si>
    <t>Mujeres jóvenes vinculadas y beneficiadas de los  servicios sociales.</t>
  </si>
  <si>
    <t>Determinar el número de mujeres jóvenes beneficiadas por los servicios sociales, del total de  jóvenes atendidos con vulnerabilidad social.</t>
  </si>
  <si>
    <t>Implementar estrategias con enfoque diferencial de inclusión en las mujeres jóvenes en los servicios prestados.</t>
  </si>
  <si>
    <t xml:space="preserve">(Número de mujeres jóvenes beneficiadas por los servicios sociales  /  Número total de jóvenes beneficiados por los servicios sociales)*100.  </t>
  </si>
  <si>
    <t>Sistema de Información Misional SIRBE</t>
  </si>
  <si>
    <t>El Numerador corresponde al dato tomado del conteo de metas  de la ficha sirbe específicamente del cuadro de clasificación de variables por grupo etareo, sexo femenino.
El denominador corresponde al dato tomado del conteo de metas de la ficha SIRBE específicamente del cuadro de clasificación de variables grupo etareo, sexo en su totalidad.</t>
  </si>
  <si>
    <t>Conteo de metas del  Sistema de Información Misional SIRBE.</t>
  </si>
  <si>
    <t>N/A</t>
  </si>
  <si>
    <t xml:space="preserve">Constante </t>
  </si>
  <si>
    <t xml:space="preserve">No se ha reportado el conteo de metas del mes de agosto/2020. </t>
  </si>
  <si>
    <t>Para el mes de septiembre se tiene una sumatoria de los servicios sociales de juventud un total de 1.005 jóvenes a través de actividades virtuales en torno a los diferentes componentes que se tiene estructurados en juventud como son los temas de   Prevención en Salud Mental y Orientación Socio Ocupacional-OSO; Prevención sustancias psicoactivas SPA; Prevención de paternidad y maternidad temprana PPYMT, y violencias. Además, se inició el proceso de orientación psicosocial en las casas de juventud, socialización y divulgación de la implementación de la política publica de juventud y la atención a través de la ruta de atenciones integrales y la identificación y caracterización de jóvenes ninis. Para este mes se observa que el número de mujeres beneficiadas derivada de las estrategias de enfoque diferencial es 545 para una participación del 54%.</t>
  </si>
  <si>
    <t>PSS-7740-057</t>
  </si>
  <si>
    <t>Adolescentes y jóvenes vinculados al Sistema de Responsabilidad Penal para adolescentes que cumplen la medida o sanción.</t>
  </si>
  <si>
    <t xml:space="preserve">Identificar la efectividad del plan de atención integral formulado para la ejecución de la medida de restablecimiento de derechos en administración de justicia o de la sanción penal, en el servicio de atención especializada a adolescentes vinculados al Sistema de Responsabilidad Penal para adolescentes. </t>
  </si>
  <si>
    <t>Seguimiento oportuno y documentado al plan de atención individual definido para cada participante.
Actualización del estado del participante en el sistema misional SIRBE de acuerdo al seguimiento al plan de atención individual.</t>
  </si>
  <si>
    <t xml:space="preserve">(No. de adolescentes que egresan del servicio de atención especializada por cumplimiento de la medida o sanción / No.de adolescentes en estado atendido en el periodo) * 100 </t>
  </si>
  <si>
    <t>Sistema Misional SIRBE</t>
  </si>
  <si>
    <t>Numerador: Reporte oficial del sistema misional SIRBE de la vigencia (Estado: atendido por criterio cumplimiento de la medida o sanción, o finalización del proceso de atención)
Denominador: Reporte oficial del sistema misional SIRBE de la vigencia (estado: atendido).</t>
  </si>
  <si>
    <t>Identificar el número de adolescentes que egresan del servicio de atención especializada por cumplimiento de la medida o sanción durante la vigencia dividido entre el número de adolescentes y jóvenes en estado  atendido en la vigencia en el sistema misional SIRBE.</t>
  </si>
  <si>
    <t>Los  Centros Forjar entre los meses de junio a agosto, de acuerdo con las medidas, órdenes e instrucciones impartidas por el Gobierno Nacional y Distrital, para contener y prevenir la propagación del COVID-19, se han implementado acciones entre otras:   
Acompañamiento en casa, para garantizar la ejecución de la medida o sanción, dando cumplimiento a las orientaciones técnicas y operativas para la ﬂexibilización y ajuste en la prestación del servicio a partir de la modificación temporal al Lineamiento Técnico Modelo de Atención para Adolescentes y Jóvenes en conflicto con la ley –SRPA del Instituto Colombiano de Bienestar Familiar, las cuales precisan las acciones para el proceso de atención en las medidas y sanciones del proceso judicial SRPA y la medida de restablecimiento de derechos en Administración de Justicia en el marco de la emergencia social y sanitaria.
Se registran 51 remisiones a los Centros Forjar, realizadas por las autoridades administrativas y judiciales competentes del SRPA.
Los equipos psicosociales dieron continuidad al acompañamiento y seguimiento telefónicos, así como acompañamiento en casa en casos prioritarios, a través de abordajes de acuerdo con las particularidades de los casos y necesidades evidenciadas.
Se realiza un trabajo articulado con los profesionales de los demás componentes de la atención, a fin de referenciar casos y lograr respuestas conjuntas acorde a las necesidades de los adolescentes, jóvenes y familias. 
Los adolescentes han continuado desarrollando las guías pedagógicas de manera autónoma por medio de las cuales se orientan ejercicios reflexivos sobre la importancia de reconocer la responsabilidad de sus decisiones y acciones, permitiéndoles resignificar la forma de relacionarse con su familia y las demás personas de los contextos en los que participan. 
En algunos casos se hizo desplazamiento a los domicilios de los adolescentes a fin de generar atenciones y orientaciones de acuerdo a situaciones y problemáticas que han surgido durante el periodo de confinamiento actual.  
Se ha mantenido una comunicación continua con el profesional de Enlace CESPA a fin de viabilizar el acompañamiento de las Defensorías de Familia frente a situaciones y conflictos que requieren de Comités de Estudio de Caso.
Se ha continuado realizando la activación de rutas para dar respuesta a necesidades y situaciones reportadas por los participantes y sus familias. 
Durante este período las familias solicitaron mayor apoyo para la gestión de citas médicas, lo cual se logró articular con el área de enfermería, avanzando de forma satisfactoria en la gestión de citas.
Se activó una ruta para acceso a oferta laboral y se logró que algunos jóvenes participaran en proceso de selección con una posibilidad alta de vinculación. 
Se realiza pilotos de acompañamiento pedagógico presencial en el Centro Forjar Ciudad Bolívar, a un grupo de adolescentes y jóvenes de Libertad Asistida que venían recibiendo las guías en físico, pero evidenciaban retrasos y dificultades para avanzar en el proceso. 
Parte de la ejecución de horas de prestación de servicios a la comunidad se ha llevado a cabo a través del desarrollo del Proyecto Pedagógico Restaurativo, con el cual los adolescentes y jóvenes proyectan la manera como, en condiciones normales, llevarían a cabo las actividades con las cuales reparan simbólicamente a la comunidad. 
Con las medidas de confinamiento y la estrategia de acompañamiento, se ha logrado establecer un nivel alto de compromiso y responsabilidad de los adolescentes y jóvenes que se encuentran cumpliendo la sanción, evidenciándose en aquellos que terminaron el proceso, la subjetivización de la responsabilidad respecto al hecho que los vinculó al SRPA, así como la comprensión de los procesos restaurativos y de las consecuencias de sus actos, alcanzando la resignificación y la reparación simbólica, a través de las actividades  propuestas para desarrollar en casa con sus familias. 
Se materializa la acción de reparación de un joven de Centro Forjar Suba, quien realizó un video sobre la prevención de riesgos eléctricos en casa, el cual socializó en el Comité Local de Familia y Consejo del Buen Trato de la Localidad de Suba, generando acogida por este tipo de actividades hacia la comunidad desde sus saberes.
Se mantiene comunicación constante con las profesionales de los equipos de las Defensorías de Familia para informar situaciones de riesgo que han presentado los adolescentes a través de estudios de caso de participantes que requieren atención y respuestas efectivas frente a las necesidades evidenciadas.</t>
  </si>
  <si>
    <t>Durante el mes de septiembre se inicia un proceso de intercambio de saberes entre las líneas de acción de la subdirección, favoreciendo la transferencia de conocimientos entre los equipos psicosociales para una mejor atención a los adolescentes y jóvenes del servicio, se trabajó la línea de SPA y salud mental. 
De acuerdo con las medidas, órdenes e instrucciones impartidas por el Gobierno Nacional y Distrital, para contener y prevenir la propagación del COVID-19, los Centros Forjar han implementado acciones de atención no presencial y de acompañamiento en casa, para garantizar la ejecución de la medida o sanción, dando cumplimiento a las orientaciones técnicas y operativas para la ﬂexibilización y ajuste en la prestación del servicio a partir de la modificación temporal al Lineamiento Técnico Modelo de Atención para Adolescentes y Jóvenes en conflicto con la ley –SRPA del Instituto Colombiano de Bienestar Familiar. 
Durante el mes de septiembre, se recibieron remisiones realizadas por las autoridades administrativas y judiciales competentes del SRPA: Adolescentes para restablecimiento de derechos en Administración de Justicia, ejecución de sanciones, Prestación de Servicios a la Comunidad y de Libertad Vigilada/Asistida, distribuidas así: 9 para la unidad operativa de Ciudad Bolívar, 1 para el Centro Forjar Suba y 2 para la unidad de Rafael Uribe Uribe.</t>
  </si>
  <si>
    <t>7730 - Servicio de atención a la población proveniente de flujos migratorios mixtos en Bogotá</t>
  </si>
  <si>
    <t xml:space="preserve">PSS-7730-042 </t>
  </si>
  <si>
    <t>Circular No. 22 del 28/08/2020</t>
  </si>
  <si>
    <t>Personas en flujos migratorios mixtos atendidas en el proyecto 7730 referenciadas con seguimiento a la referenciación</t>
  </si>
  <si>
    <t>Fortalecer la referenciación de población en flujos migratorios mixtos a servicios sociales</t>
  </si>
  <si>
    <t>Diligenciamiento correcto de los Formato Referenciación de población (FOR-PSS-079)
Formatos Caracterización de población migrante (FOR-PSS-272)  por parte de los equipos de trabajo</t>
  </si>
  <si>
    <t>(No. de personas migrantes con  seguimiento a la referenciación en el período / No. total de personas migrantes  referenciadas en el período) * 100</t>
  </si>
  <si>
    <t>Formato Referenciación de población (FOR-PSS-079)
Formato Base de consolidación población migrante  FOR-PSS-270
Formato Caracterización de población migrante  FOR-PSS-272</t>
  </si>
  <si>
    <t xml:space="preserve">Numerador:
1. La coordinación del proyecto de atención a población proveniente de flujos migratorios mixtos en Bogotá  envía en archivo compartido el formato de seguimiento a la referenciación de población a los equipos de las unidades operativas.
2. Cada  equipo de trabajo debe relacionar los datos de las personas provenientes de flujos migratorios mixtos referenciadas a los cuales se realizo Seguimiento en el periodo.
3. Sumar y totalizar los reportes de cada equipo 
Denominador:
4. Reporte de personas provenientes de flujos migratorios mixtos que aparecen referenciadas  en el  Formato Base de consolidación población migrante  FOR-PSS-270
5. Dividir el número de personas provenientes de flujos migratorios mixtos  con  seguimiento a la referenciación registradas en Formato de seguimiento a la referenciación   entre el número de personas referenciadas que se encuentran registradas en el  Formato Base de consolidación población migrante  FOR-PSS-270 en el período y multiplicar por 100
</t>
  </si>
  <si>
    <t xml:space="preserve">Base consolidada formato de seguimiento a la referenciación de población migrante
Reporte Formato Base de consolidación población migrante  FOR-PSS-270 </t>
  </si>
  <si>
    <t>Durante este mes se realizaron actividades orientadas a favorecer las opciones de seguimiento a la referenciación para el servicio de atención transitoria al Migrante Extranjero, estas estuvieron centradas en la identificación de contactos de redes de apoyo cuyas acciones aportan al ejercicio de los derechos de la población en flujos migratorios mixtos, sin embargo el seguimiento se ha realizado de manera telefónica y en algunos casos no se ha podido establecer contacto, para superar la dificultad, se planea solicitar más de un dato de contacto para cada caso de ser posible.</t>
  </si>
  <si>
    <t>Durante el mes de septiembre el cumplimiento del indicador corresponde a 22,1 %, dado que se referenciaron 190 personas y se realizaron 42 seguimientos a referenciación. 
Durante el tercer trimestre de 2020, entre los meses de agosto y septiembre, se referenciaron un total de 296 personas a las cuales se les realizó seguimiento a un total de 68 con lo cual el porcentaje de seguimiento fue de 23,0%. Al respecto no se dio cumplimiento a la meta del  indicador debido a carencia de datos de contacto de las personas referenciadas. Se planean acciones para mejorar la recopilación de datos que posibiliten el seguimiento a la referenciación, estas medidas también contemplan el seguimiento por medio de actores institucionales.</t>
  </si>
  <si>
    <t>PSS-7564-002</t>
  </si>
  <si>
    <t>Actuaciones de seguimiento a casos de violencia intrafamiliar, delito sexual y maltrato infantil que evidencian resultado en SIRBE</t>
  </si>
  <si>
    <t>Monitorear el registro de actuaciones de seguimiento en SIRBE para los casos de violencia Intrafamiliar, delito sexual y maltrato infantil atendidos por Comisarías de Familia</t>
  </si>
  <si>
    <t xml:space="preserve">Contar con la base del indicador No. 6 suministrada por DADE oportunamente
Contar con el talento humano idóneo y con los medios físicos para realizar los seguimientos a casos de violencia intrafamiliar, delito sexual y maltrato infantil </t>
  </si>
  <si>
    <t>(No. de actuaciones de seguimiento a casos de violencia intrafamiliar, delito sexual y maltrato infantil con resultado / No. actuaciones de seguimiento a casos de violencia intrafamiliar, delito sexual y maltrato infantil atendidas en Comisarías de familia en el periodo) * 100</t>
  </si>
  <si>
    <t>SIRBE Comisarías de Familia</t>
  </si>
  <si>
    <t>La base de datos recibida de DADE contiene el numero de actuaciones con resultado y el total de actuaciones de seguimiento, valores que corresponden al numerador y denominador respectivamente, para el cálculo del indicador.
Los criterios con los cuales se recibe la base de datos están definidos en la bitácora de conteo de metas vigente</t>
  </si>
  <si>
    <t>Base de datos suministrada por la DADE</t>
  </si>
  <si>
    <t>La Base de datos se recibe de la Dirección de Análisis y Diseño Estratégico cada 6 meses, teniendo en cuenta que la medición oficial comprende el periodo de enero a junio. No obstante, se solicitó la base de datos para el periodo comprendido entre enero y marzo de 2020 con fines de seguimiento y retroalimentación a las Comisarías de Familia.
En el periodo de enero a marzo se ha avanzado en el diseño de actividades tendientes a fortalecer la metodología del proceso de seguimiento a casos de violencia intrafamiliar, con los profesionales del Nivel 4 de atención en las Comisarías de Familia de Bogotá en concordancia con los procedimientos vigentes. No obstante, teniendo en cuenta la contingencia sanitaria por la propagación del virus COVID-19, se identifica una afectación en el cumplimiento del cronograma previsto para estas actividades, así como también en el cumplimiento de la meta establecida en el indicador, dadas las condiciones en las que se está prestando el servicio en las Comisarías de Familia (virtual y presencial).</t>
  </si>
  <si>
    <t>Para le periodo comprendido entre 01/01/2020 a 30/04/2020 aunque la Base de datos se recibe de la Dirección de Análisis y Diseño Estratégico se han desarrollado todas las gestiones para lograr el cumplimiento de las actividades que conforman el seguimiento a casos de violencia intrafamiliar, delito sexual y maltrato infantil que evidencian resultado en SIRBE</t>
  </si>
  <si>
    <t xml:space="preserve">Para le periodo comprendido entre 01/01/2020 a 30/05/2020 aunque la Base de datos se recibe de la Dirección de Análisis y Diseño Estratégico se han desarrollado todas las gestiones para lograr el cumplimiento de las actividades que conforman el seguimiento a casos de violencia intrafamiliar, delito sexual y maltrato infantil que evidencian resultado en SIRBE y se están revisando los mecanismos para tener la información de manera mas oportuna en lo relacionado con los registros en Aranda, para el caso del canal telefónico de una llamada de vida, lo anterior con el fin de realizar las retroalimentaciones en las Comisarías </t>
  </si>
  <si>
    <t>Teniendo en cuenta la contingencia presentada para la contratación de personal para las Comisarías de Familia, donde por razones de fuerza mayor no se logró realizar la contratación de aproximadamente 80 contratos, por lo anterior la profesional Referente de Seguimiento de la Subdirección para la Familia estuvo asignada como profesional de apoyo en la Comisaría de Familia de Barrios Unidos durante este periodo, de igual forma no fue posible por lo tanto no existe evidencia de análisis cualitativo.</t>
  </si>
  <si>
    <t>Teniendo en cuenta la contingencia presentada para la contratación de personal para las Comisarías de Familia, donde por razones de fuerza mayor no se logró llevar a feliz termino la vinculación 80 personas, la profesional Referente de Seguimiento de la Subdirección para la Familia estuvo asignada como profesional de apoyo en la Comisaría de Familia de Barrios Unidos durante este periodo, de igual forma la base de datos es suministrada por la Dirección de Análisis y Diseño Estratégico de forma semestral por lo cual no existe evidencia de análisis cualitativo.</t>
  </si>
  <si>
    <t xml:space="preserve">A finales del mes de agosto se integran al equipo técnico de Comisarías de Familia los profesionales lideres del proceso de seguimiento, así mismo en algunas Comisarías de Familia de nivel 4 continuaban realizando trabajo desde casa  sin ser posible el acceso en tiempo real de la información del sistema SIRBE  de Comisarias  de Familia, se espera realizar el análisis con el equipo de línea técnica para definir la continuidad de esta medición. </t>
  </si>
  <si>
    <t xml:space="preserve">En el  transcurso del mes de septiembre  se solicitó a DADE la información  del presente indicador, no obstante con corte al 30 del mismo mes no se ha logrado obtener respuesta, lo que impide monitorear el avance del cumplimiento del correspondiente indicador. se han desarrollado todas las gestiones para lograr el cumplimiento de las actividades que conforman el seguimiento a casos de violencia intrafamiliar, delito sexual y maltrato infantil que evidencian resultado en SIRBE, no obstante se han presentado dificultades por la pandemia actual. </t>
  </si>
  <si>
    <t>PSS-7564-003</t>
  </si>
  <si>
    <t>Casos cerrados que han implementado los criterios establecidos en el instructivo de desarrollo y cierre de seguimiento en las Comisarías de Familia</t>
  </si>
  <si>
    <t>Evaluar la aplicación de los criterios establecidos en el instructivo de desarrollo y cierre de seguimiento a medidas de protección en las Comisarías de Familia</t>
  </si>
  <si>
    <t>Contar con la base del indicador No. 7 suministrada por DADE oportunamente
Contar con un mes para la verificación de la muestra en las Comisarías de Familia de los casos cerrados y así contar con el resultado del indicador</t>
  </si>
  <si>
    <t>(No. de casos por maltrato infantil o delito sexual correspondientes a la muestra, que implementan el instructivo de desarrollo y cierre de seguimiento a medidas de protección en Comisarías de Familia  / 10% de los casos por maltrato infantil o delito sexual con medida de protección con seguimiento y concluidos, atendidos en Comisarías de Familia) * 100</t>
  </si>
  <si>
    <t>La base de datos recibida de DADE contiene el numero de casos de medidas de protección donde las víctimas son niños, niñas o adolescentes, concluidos en el semestre inmediatamente anterior con actuaciones de seguimiento. 
De la base suministrada se selecciona aleatoriamente el 10% de los casos, priorizando las Comisarías de Familia que no se han visitado o que han tenido bajos desempeños en meses anteriores, para realizar la evaluación de los criterios establecidos en el instructivo a partir de la revisión de los expedientes y el SIRBE en las Comisarías de Familia seleccionadas.
El numerador corresponde al total de casos de la muestra que cumplen con todos los criterios analizados en el instructivo de desarrollo y cierre de caso.
El denominador corresponde al 10% de los casos recibidos en la base de datos
Los criterios con los cuales se recibe la base de datos están definidos en la bitácora de conteo de metas vigente.
Los periodos a evaluar son diciembre a mayo y junio a noviembre, con reportes en julio y enero respectivamente, considerando el mes de verificación de la muestra.</t>
  </si>
  <si>
    <t>Informe de gestión de la revisión del 10% de los casos</t>
  </si>
  <si>
    <t xml:space="preserve">La Base de datos se recibe de la Dirección de Análisis y Diseño Estratégico cada 6 meses, teniendo en cuenta que la medición oficial comprende el periodo de diciembre a mayo.
En el periodo de enero a marzo se han emprendido acciones tendientes a la elaboración de un videoclip sobre el instructivo de desarrollo y cierre de seguimiento que permita reforzar los aspectos clave de este procedimiento con los profesionales de seguimiento en las Comisarías. 
</t>
  </si>
  <si>
    <t>Para el periodo 01/01/2020 a 30/04/2020 se solicitó la base de información  la Dirección de Análisis y Diseñó Estratégico, no obstante un factor crítico de éxito para esta medición es  contar con un mes para la verificación de la muestra en las Comisarías de Familia de los casos cerrados, lo cual implica el desplazamiento de la referente de seguimiento de la Subdirección para la familia a esas Comisarías y revisar cada expediente de la muestra seleccionada, acción que se vuelve inmaterializable por el aislamiento motivado en la emergencia sanitaria por el COVID-19.</t>
  </si>
  <si>
    <t>Para el periodo 01/01/2020 a 30/05/2020 se solicitó la base de información  la Dirección de Análisis y Diseñó Estratégico, no obstante un factor crítico de éxito para esta medición es  contar con un mes para la verificación de la muestra en las Comisarías de Familia de los casos cerrados, lo cual implica el desplazamiento de la referente de seguimiento de la Subdirección para la familia a esas Comisarías y revisar cada expediente de la muestra seleccionada, acción que se vuelve inmaterializable por el aislamiento motivado en la emergencia sanitaria por el COVID-19 y los casos registrados en algunas de las comisarias de familia que ingresaron a ahora están en aislamiento obligatorio.
En el periodo de enero a mayo se han realizado acciones tendientes al diseño de actividades para fortalecer la metodología del proceso de seguimiento a casos de violencia intrafamiliar que permita reforzar los aspectos clave del procedimiento con los profesionales de seguimiento en las Comisarías, se elaboro el protocolo de atención a la emergencia sanitaria por el COVID para dar continuidad a la operación en cumplimiento al decreto presidencial.</t>
  </si>
  <si>
    <t>En el primer semestre de 2020 no se realizó la medición de este indicador dado que un factor de éxito es contar con un mes para la verificación de la muestra en las Comisarías de Familia de los casos cerrados, lo cual implica el desplazamiento de la referente de seguimiento de la Subdirección para la familia a esas Comisarías y revisar cada expediente de la muestra seleccionada, acción que fue inmaterializable por el aislamiento motivado en la emergencia sanitaria por el COVID-19.</t>
  </si>
  <si>
    <t xml:space="preserve">
Teniendo en cuenta la contingencia presentada para la contratación de personal para las Comisarías de Familia la profesional Referente de Seguimiento de la Subdirección para la Familia estuvo asignada como profesional de apoyo en la Comisaría de Familia de Barrios Unidos durante este periodo, por lo tanto no existe evidencia de análisis cualitativo</t>
  </si>
  <si>
    <t xml:space="preserve">A finales del mes de agosto se integran al equipo técnico de Comisarías de Familia los profesionales lideres del proceso de seguimiento, así mismo en algunas comisarías de Familia de nivel 4 continuaban realizando trabajo desde casa sin ser posible el acceso  en tiempo real de la información al sistema SIRBE de Comisarias de Familia </t>
  </si>
  <si>
    <t>Los lideres de proceso de seguimiento han establecido contacto con DADE para solicitar información del cumplimiento del indicador, así mismo, continúan presentándose cierres temporales en algunas Comisarías de Familia  por identificación de casos  de COVID-19 lo que  impide la realización oportuna de las acciones de seguimiento en dichas Comisarías, presentándose restricciones para realizar las visitas y lograr las verificaciones de la muestra suministrada.</t>
  </si>
  <si>
    <t>PSS-1092-009</t>
  </si>
  <si>
    <t>Personas integradas al servicio Centros de Desarrollo Comunitario con estado "formado" que participan en otros servicios de la Secretaría Distrital de Integración Social.</t>
  </si>
  <si>
    <t>Medir el número de personas que se vinculan al servicio CDC en estado "formado" y que participan en otros servicios sociales de la Secretaría Distrital de integración Social - SDIS.</t>
  </si>
  <si>
    <t xml:space="preserve"> 1.Desarrollo de acciones del servicio CDC, para vincular participantes de otros servicios de la SDIS
2. Complementariedad y articulación de acciones  entre los servicios de la SDIS y el servicio CDC
</t>
  </si>
  <si>
    <t>(Personas vinculadas al servicio Centros de Desarrollo Comunitario en estado "formado" que participan en otros servicios de la SDIS / No. total de personas vinculadas al servicio Centros de Desarrollo Comunitario en estado "formado")*100</t>
  </si>
  <si>
    <t>SIRBE</t>
  </si>
  <si>
    <t>Del reporte SIRBE brindado por la Subdirección de Diseño, Evaluación y Sistematización se toma la siguiente información: 
1. Para el numerador, la información corresponderá a la cantidad de personas atendidas en el servicio CDC y en estado "Formado" y que participan en otros servicios de la SDIS (acumulado),  
2. Para el denominador, la información corresponderá al reporte de la meta 7, del periodo correspondiente (acumulado)
Nota 1: la línea base de 18,2% corresponde a 11553 personas vinculadas al servicio de Centros de Desarrollo Comunitario en estado "formado" que son participantes de los servicios de la Secretaría Distrital de integración Social (complementariedad del servicio, vigencia 2018).  
Nota 2: el resultado del indicador de la vigencia 2019 será el del cuarto trimestre.</t>
  </si>
  <si>
    <t>Reporte SIRBE</t>
  </si>
  <si>
    <t>Se estableció como meta del indicador que el 30% de la población atendida en el servicio Centros de Desarrollo Comunitario se encuentre vinculada a otros servicios de la entidad.
Se realizaron talleres en medio acuático permitiendo la vinculación de participantes de los Centros Amar y de servicios de IDIPRON.</t>
  </si>
  <si>
    <t>Se realizó coordinación con los servicios Centro Crecer y Centro Amar para que los participantes de estos servicios se vinculen en las actividades de medio acuático del servicio Centros de Desarrollo Comunitario.
Adicionalmente, con la Subdirección para la Adultez se acordaron actividades conjuntas para que la población habitante de calle pueda acceder a jornadas de autocuidado en los Centros de Desarrollo Comunitario.</t>
  </si>
  <si>
    <t xml:space="preserve">Entre enero y marzo de 2020, el servicio Centros de Desarrollo Comunitario, atendió a 6.258 personas únicas. De ellas el 17%, es decir, 1.035 personas, son participantes de otro servicio de la Secretaría Distrital de Integración Social. Lo anterior, contribuye al ejercicio de complementariedad que la Entidad realiza en los territorios.  
Se observa que la mayor incidencia de complementariedad se presenta con los servicios de Seguridad alimentaria, Enlace Social, Centro Amar, Subsidios a personas mayores y Centros Día.
</t>
  </si>
  <si>
    <t>Desde las localidades se han realizado articulaciones con los referentes de los servicios de la entidad, para divulgar la oferta virtual del servicio CDC y poder incorporar participantes de otros servicios de la SDIS al servicio CDC</t>
  </si>
  <si>
    <t>El sistema de información  SIRBE, del cuál se extrae la información para reporte cuantitativo del indicador, debido al cierre e inicio de un nuevo Plan de Desarrollo Distrital, inicia proceso de parametrización, motivo por el cuál no se cuenta con el dato cuantitativo.
Se continua con la articulación a través de referentes de los distintos servicios de la SDIS para divulgar las oferta del servicio CDC. Así mismo, se realiza articulación con las referentes de infancia a nivel local, para vinculación de profesoras de jardines infantiles al curso de primeros auxilios con énfasis en la primera infancia y elaboración de material didáctico</t>
  </si>
  <si>
    <t>Se continua con la articulación a través de referentes de los distintos servicios de la SDIS para divulgar las oferta del servicio CDC. Así mismo, se realiza articulación con las referentes locales del servicio Creciendo en Familias,  para vinculación de participantes al curso de Nutrición y con las referentes locales de infancia, para la vinculación de participantes al curso de manipulación de alimentos</t>
  </si>
  <si>
    <t>A nivel local se realiza articulación con los y las referentes de infancia, para invitar a la población infantil a participar en el curso de Iniciación en Fútbol</t>
  </si>
  <si>
    <t xml:space="preserve">Debido al proceso de parametrización en el sistema SIRBE, no se ha podido realizar la exportación de base de datos para el reporte cuantitativo del indicador
A nivel local se ha socializado con los referentes de los servicios de la SDIS y sus participantes, por grupos de whatsapp, correo electrónico y llamadas telefónicas,  la oferta del servicio Centros de Desarrollo Comunitario  con el fin promover la vinculación de los diferentes participantes de los servicios SDIS en la oferta del servicio CDC </t>
  </si>
  <si>
    <t>7771 - Fortalecimiento de las oportunidades de  inclusión de las personas con discapacidad y sus familias, cuidadores-as en Bogotá</t>
  </si>
  <si>
    <t>PSS-7771-054</t>
  </si>
  <si>
    <t>Acciones de articulación transectorial adelantadas para promover las oportunidades de inclusión de las personas con discapacidad, sus familias y cuidadores-as.</t>
  </si>
  <si>
    <t>Reportar las acciones de articulación transectorial que desarrolla el proyecto para promover la inclusión de pcd, sus familias y cuidadores-as.</t>
  </si>
  <si>
    <t>Respuesta oportuna de otras entidades</t>
  </si>
  <si>
    <t>Número de acciones de articulación transectorial realizadas / número de acciones de articulación transectorial programadas*100</t>
  </si>
  <si>
    <t>Reporte del número de acciones de articulación transectorial realizadas, para promover el desarrollo de oportunidades para la inclusión de personas con discapacidad , sus familias y cuidadores-as</t>
  </si>
  <si>
    <t xml:space="preserve">Este indicador se calcula tomando el número de acciones de articulación realizadas y reportadas en la matriz diligenciada por el proyecto, donde se visibiliza el número de acciones de articulación  programadas en el plan de trabajo.   </t>
  </si>
  <si>
    <t xml:space="preserve">Acciones de articulación </t>
  </si>
  <si>
    <t>Matriz de registro acciones de articulación</t>
  </si>
  <si>
    <t xml:space="preserve">Acciones de articulación transectorial </t>
  </si>
  <si>
    <t>Este indicador fue creado mediante memorando I2020023118 del 2020-08-25, por tanto no aplica reporte cuantitativo para el periodo, sin embargo el equipo de trabajo se encuentra adelantando actividades para la definición y consolidación de la información para dar cuenta de las acciones de articulación que se adelantarán en el proyecto.</t>
  </si>
  <si>
    <t>En el mes de septiembre el proyecto logró avanzar en (4) acciones de articulación transectorial con la UNIVERSIDAD COLEGIO MAYOR DE CUNDIMARCA, OISS - ORGANIZACION IBERORAMERICANA DE SEGURIDAD SOCIAL, UNIVERSIDAD MANUELA BELTRAN y UNIVERSIDAD EL ROSARIO, con el fin de generar procesos que permitan disminuir las barreras existentes para la inclusión de personas con discapacidad en diferentes entornos. Logrando un 27% de avance en el periodo de reporte, si se tiene en cuenta la situación por la emergencia por Covid-19, lo cual ha dificultado realizar acciones de articulación con diferentes sectores y entidades que posibiliten la inclusión de personas con discapacidad</t>
  </si>
  <si>
    <t>PSS-7771-055</t>
  </si>
  <si>
    <t>Actividades realizadas con familias y cuidadores-as para promover el desarrollo de capacidades y habilidades.</t>
  </si>
  <si>
    <t>Desarrollar actividades en el marco de los planes de atención a familias y cuidadores-as para el desarrollo de capacidades y habilidades.</t>
  </si>
  <si>
    <t>Respuesta de las familias</t>
  </si>
  <si>
    <t xml:space="preserve">Número de actividades desarrolladas con familias y cuidadores-as de los servicios y estrategias del Proyecto para el desarrollo de habilidades y capacidades de las familias / Número de actividades programadas con familias y cuidadores-as de las PcD de los servicios y estrategias del Proyecto 7771 * 100% </t>
  </si>
  <si>
    <t>Actas de actividades desarrolladas, Formatos diligenciados de Intervenciones individuales y Grupales</t>
  </si>
  <si>
    <t>Se toma la cantidad de actividades realizadas con las familias y cuidadores-as de las PcD dividido entre la cantidad de actividades proyectadas a desarrollarse con las PcD y se multiplica por el 100%</t>
  </si>
  <si>
    <t>Actividades</t>
  </si>
  <si>
    <t>Informe Cualitativo y Cuantitativo</t>
  </si>
  <si>
    <t>Actividades realizadas con las familias y cuidadores-as</t>
  </si>
  <si>
    <t>Este indicador fue creado mediante memorando I2020023118 del 2020-08-25, por tanto no aplica reporte cuantitativo para el periodo, el equipo de trabajo se encuentra adelantando acciones de formulación para la definición y consolidación de la línea unificada para  dar cuenta de las actividades que se realizan con familias y cuidadores de personas con discapacidad en  el proyecto.</t>
  </si>
  <si>
    <t>Para el mes de septiembre en Centros Integrarte Atención Interna y Externa se realizaron 1156  actividades y 225 visitas domiciliarias con los referentes familiares en el marco del plan de atención individual formulado en la línea de habilidades y capacidades familiares del servicio.  Mientras que en el Centro Renacer se adelantaron 14 actividades con familias de los participantes del servicio. En tanto que en Centros Crecer se adelantaron 374 actividades con familia que incluyen visitas domiciliarias y entrevistas, para un total de 1769 actividades desarrolladas con las familias de los participantes de los servicios de atención para personas con discapacidad, lo que equivale a un 118% de avance en el indicador durante el periodo, es de resaltar que a pesar de la situación por la emergencia por Covid-19, la corresponsabilidad familiar ha aumentado de manera importante, lo cual se ha visto en mayor compromiso en los procesos de desarrollo de capacidades y habilidades de las participantes de los servicios del proyecto.</t>
  </si>
  <si>
    <t>PSS-7771-026</t>
  </si>
  <si>
    <t>Personas con discapacidad, sus familias, cuidadores(as) y otros actores presentes en los territorios que participan en ejercicios de sensibilización y toma de conciencia para la disminución de barreras frente a la discapacidad</t>
  </si>
  <si>
    <t>Establecer el porcentaje de personas con discapacidad, sus familias, cuidadores - as que participan en ejercicios de sensibilización y toma de conciencia para la disminución de barreras frente a la discapacidad. </t>
  </si>
  <si>
    <t>Disposición de las personas con discapacidad, sus familias, cuidadores - as para participar en los ejercicios de sensibilización y toma de conciencia para la disminución de barreras frente a la discapacidad. </t>
  </si>
  <si>
    <t xml:space="preserve">(No. de personas con discapacidad, sus familias, cuidadores - as  que participan en ejercicios de sensibilización y toma de conciencia para la disminución de barreras frente a la discapacidad / No. de personas con discapacidad, sus familias, cuidadores - as programadas para participar en ejercicios de sensibilización para la disminución de barreras frente a la discapacidad) * 100 </t>
  </si>
  <si>
    <t>Matriz de Registro y actas y planillas de asistencia</t>
  </si>
  <si>
    <t>Este indicador se calcula tomando la cantidad de personas con discapacidad, sus familias, cuidadores - as que participan en ejercicios de sensibilización y toma de conciencia y reportadas en la matriz diligenciada por el equipo de la Estrategia de Fortalecimiento a la Inclusión y se cruza con la cantidad de personas programadas en el período (1.500 en el año) para determinar el porcentaje de personas que participan en los ejercicios de sensibilización mencionados.   
Tendencia de la programación Suma.</t>
  </si>
  <si>
    <t>Reporte de personas con discapacidad, sus familias, cuidadores - as que participan en ejercicios de sensibilización y toma de conciencia para la disminución de barreras frente a la discapacidad </t>
  </si>
  <si>
    <t>Se logra la participación de 71 personas en durante el mes de enero en ejercicios de sensibilización y toma de conciencia durante la vigencia 2020. Estas acciones se realizaron en el colegio Fernando González Ochoa.</t>
  </si>
  <si>
    <t>Se logra la participación de 11 personas en durante el mes de enero en ejercicios de sensibilización y toma de conciencia durante la vigencia 2020. Estas acciones se realizaron en; EMPRESA ANDRES CARDOZO, GRUEM, EMPRESA HYC. Para la vigencia 2020 se tiene un total de 82 personas participantes.</t>
  </si>
  <si>
    <t xml:space="preserve">Se logra la participación de 39 personas  durante el mes de marzo en ejercicios de sensibilización y toma de conciencia. Estas acciones se realizaron en las empresas FRAYCO S.A.S, IBM Y ALIMENTOS PAGA. Para la vigencia 2020 se tiene un total de 121 personas participantes.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t>
  </si>
  <si>
    <t xml:space="preserve">Se logra la participación de 13 personas  durante el mes de abril en ejercicios de sensibilización y toma de conciencia.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t>
  </si>
  <si>
    <t>Se logra la participación de 349 personas  durante el mes de mayo en ejercicios de sensibilización y toma de conciencia.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En la vigencia 2020 se realizaron a 483 personas ejercicios de sensibilización, llegando a 5.880 personas sensibilizadas entre 2016 y 2020.</t>
  </si>
  <si>
    <t>Se logra la participación de 27 personas  durante el mes de Junio,  en ejercicios de sensibilización y toma de conciencia .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En la vigencia 2020 se realizaron a 510 personas ejercicios de sensibilización, llegando a 5.907 personas sensibilizadas entre 2016 y 2020.</t>
  </si>
  <si>
    <t>Teniendo en cuenta que en el mes de junio se formula el proyecto 7771  - Fortalecimiento de las oportunidades de  inclusión de las personas con discapacidad y sus familias, cuidadores-as en Bogotá, este indicador es revisado por el equipo técnico y se determina su actualización como parte de las nuevas apuestas de  inclusión de las personas con discapacidad, sus familias y cuidadores-as</t>
  </si>
  <si>
    <t>Este indicador fue actualizado mediante memorando I2020023118 del 2020-08-25, por tanto no aplica reporte cuantitativo para el periodo, sin embargo el equipo de trabajo se encuentra adelantando actividades para la definición y consolidación  de los ejercicios de sensibilización y toma de conciencia  que se adelantarán en el proyecto a partir de las nuevas apuestas y metas establecidas.</t>
  </si>
  <si>
    <t xml:space="preserve">En el mes de septiembre 213 personas participaron de Ejercicios de Sensibilización, en el marco de las acciones aplicadas dentro de la modalidad de alternancia, se han logrado superar las barreras que imponen el debido cumplimiento de las medidas frente al retorno a la nueva normalidad y adicionalmente que se constituye en una alternativa idónea y la correcta vía para no impedir que, en este contexto, se produzcan retrocesos en los resultados que persiguen transformaciones frente a la comprensión de la inclusión laboral y productiva de las personas con discapacidad. Por esta razón, junto con el presente análisis es posible hacer nuevas proyecciones a través de la modalidad implementada y referida antes y continuar con estos ejercicios. En cuanto al avance del indicador durante el período que se ha logrado un avance del 77% frente a la programado para realizar ejercicios de sensibilización y toma de conciencia. </t>
  </si>
  <si>
    <t>PSS-7771-027</t>
  </si>
  <si>
    <t>Entidades privadas o públicas que realizan procesos de inclusión de personas con discapacidad, sus familias, cuidadores - as.</t>
  </si>
  <si>
    <t>Reportar las entidades organizaciones, instituciones, empresas privadas o públicas que realizan procesos de inclusión de personas con discapacidad, sus familias, cuidadores - as. luego de la gestión adelantada por el equipo de la Estrategia de Fortalecimiento a la Inclusión. </t>
  </si>
  <si>
    <t>Compromiso de las entidades organizaciones, instituciones, empresas privadas o públicas, para incluir a de personas con discapacidad, sus familias, cuidadores - as en entornos productivos y educativos.</t>
  </si>
  <si>
    <t>(No. de entidades privadas o públicas que incluyen personas con discapacidad, sus familias, cuidadores - as  / No. de entidades privadas o públicas gestionadas para la inclusión de personas con discapacidad, sus familias, cuidadores - as) *100</t>
  </si>
  <si>
    <t>Matriz de registro, actas y planillas de asistencia, Formato de gestión y articulación. </t>
  </si>
  <si>
    <t xml:space="preserve">Para determinar el valor de indicador se calcula a partir del registro de entidades públicas o privadas, que incluyen personas con discapacidad, sus familias, cuidadores - as en entornos educativo y productivo, en la matriz y formato de gestión y articulación la cual es diligenciada por el equipo de la Estrategia de Fortalecimiento a la Inclusión, sobre el total de entidades que fueron contactadas para la inclusión de personas con discapacidad en entornos productivo y educativo.    </t>
  </si>
  <si>
    <t>Reporte de entidades privadas o públicas que incluyen personas con discapacidad, sus familias, cuidadores-as</t>
  </si>
  <si>
    <t>Porcentaje </t>
  </si>
  <si>
    <t xml:space="preserve">En el mes de enero se logró la gestión y articulación con 9 entidades públicas y privadas para adelantar procesos de inclusión productivos, las entidades son: TML COLOMBIA (COOPERATIVA MULTIACTIVA AL SERVICIO DE TRANSPORTE MOVILIDAD Y LOGISTICA EN COLOMBIA), ALIMENTOS PAGA SAS, INTERASEO SAS ESP, CORPORACIÓN VIENTOS DE PORVENIR, ANDRES CARDOZO, EMPRESA 01 OMNITEMPUS, CANELA CAFÉ AND CATERING, CALDAS ASOCIADOS SAS y A1 BIOSEGURIDAD SAS. </t>
  </si>
  <si>
    <t xml:space="preserve">En el mes de febrero se ha logrado la gestión y articulación con 17 entidades públicas y privadas para adelantar procesos de inclusión productivos, las entidades son: INVERSIONES PRB S.A.S, ALIMENTOS PIPPO SA, AEREODELICIAS SAS, TRIGUIS SAS, INSTALACIONES TECNICAS Y TECNOLOGICAS SAS, LOOPS SAS MANUFACTURAS DE COLOMBIA, PROCESO URBANO SAS, RESTAURANTE ARRECIFE, SATENA, TODOSISTEMAS STF, TCHL CONSULTORIA Y SERVICIOS SAS, COMPAÑÍA NACIONAL DE CHOCOLATES SAS, COOPERATIVA AUTONOMA DE SEGURIDAD, COVISUR DE COLOMBIA LTDA, SEGURITEL, NUEVA EPS y HYC PROYECTOS DE INGENIERIA. </t>
  </si>
  <si>
    <t>En el mes de marzo se logró la gestión y articulación con 9 entidades públicas y privadas para adelantar procesos de inclusión productivos, las entidades son: LICEO HOMERICO, CONFIABONOS, SPOLETO, TESSI  GESTIONA S.A.S, TOSTACAFÉ, COVIAM, ELIS, SERVICONFONFOR, CEMOSA INGENIERIA Y CONTROL.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t>
  </si>
  <si>
    <t>En el mes de abril se logró la gestión y articulación con 25 entidades públicas y privadas para adelantar procesos de inclusión productivos, las entidades son: SOCIEDAD ACTIVOS ESPECIALES, AYO GORKHALY INVESTMENT S.A.S, GICARI FACTORY S.A.S., BIOBOLSA SAS, SERITAMPO S.A.S, CALDAS ASOCIADOS SAS y RESTAURANTE ARRECIFES.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t>
  </si>
  <si>
    <t>En el mes de mayo se logró la gestión y articulación con 86 entidades públicas y privadas para adelantar procesos de inclusión productivos, algunas entidades son: PERMODA LTDA , SEGURIDAD PROGRESOS LTDA, INVERSIONES PRB SAS, METALICAS SR, SERITAMPO S.A.S, ANDRES CARDOSO , ESTATAL DE SEGURIDAD LTDA, INTERCONTINENTAL DE SEGURIDAD LTDA, GICARI FACTORY SAS, PLANTA PRESTO, SARTEX LTDA, AERODELICIAS SAS, ALIMENTOS PIPPO SA, ALIMENTOS PAGA SAS, CONSTRUCTORA CAMACON S.A.S, IBM, WODEN COLOMBIA S.A.S, RUEM SAS, COVISUR DE COLOMBIA LTDA, TRIGUIS SAS, SATENA.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t>
  </si>
  <si>
    <t xml:space="preserve">En el mes de junio  se logró la gestión y articulación con 10 entidades públicas y privadas para adelantar procesos de inclusión productivos, algunas entidades son: CORSERVIP , TEMPORAL LISTOS, LYDCO INGENIERIA , TEMPORAL MAPOWER, DIDACTICOS PINOCHO, INDUSTRIAS CRUZ HMNOS, CONFIABONOS, CASALIMPIA, CONSULTORIA VIAL, CENTRO DE SERVICIOS COMPARTIDOS THOMAS GREG Y SONS.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 </t>
  </si>
  <si>
    <t>A partir de la formulación del proyecto 7771  - Fortalecimiento de las oportunidades de  inclusión de las personas con discapacidad y sus familias, cuidadores-as en Bogotá,  este indicador es revisado por el equipo técnico y se determina su derogación, dado que no está alineado con las nuevas apuestas de  atención para  las personas con discapacidad</t>
  </si>
  <si>
    <t>Este indicador fue actualizado mediante memorando I2020023118 del 2020-08-25, por tanto no aplica reporte cuantitativo para el periodo, sin embargo el equipo de trabajo se encuentra adelantando actividades para la definición y consolidación  de los procesos de articulación con entidades públicas y privadas que se adelantarán en el proyecto a partir de las nuevas apuestas y metas establecidas.</t>
  </si>
  <si>
    <t>Durante el mes de septiembre el avance del equipo del Proyecto 7771 a través de la Estrategia de Fortalecimiento a la Inclusión, es producto de los Procesos de Gestión con las entidades del sector productivo, a pesar de las barreras que han surgido en el contexto socio-sanitario y la afectación que viene sufriendo el Sistema Económico de la ciudad, como parte de la desaceleración ocasionada por la Pandemia Global que afecta a todas estructuras socio-económicas en la actualidad. Sin embargo, es factible hacer algunas proyecciones de procesos de inclusión para personas con discapacidad y cuidadores, conforme a las medidas que viene tomando la Administración Distrital. En total se logró la articulación con 13 entidades como · TRANSPORTADORA SIGLO XXI· SCA SOLUCIONES EXPRESS SAS· CAPITAL TURING SAS· CABIFY· GRUPO ÉXITO· COOPERATIVA DE TRABAJO ASOCIADO SERJAPI CPA· ANDES BPO SAS · ARCELEC SAS, para un avance del 43% en el indicador cuyo resultado es el reflejo de la situación generada por la emergencia por Covid-19. 
· KARAVANSAY
· SERVICIOS DE ENVIO DE COLOMBIA 472
· MONSERRATE
· PULPA FRUIT
· INVERSIONES EPIKA.</t>
  </si>
  <si>
    <t>Tecnologías de la información</t>
  </si>
  <si>
    <t>TI-001</t>
  </si>
  <si>
    <t>Circular No. 017 del 21/05/2019</t>
  </si>
  <si>
    <t>Implementación de la Norma Técnica Colombiana ISO 27001</t>
  </si>
  <si>
    <t xml:space="preserve">Determinar el nivel de implementación de la Norma Técnica Colombiana ISO 27001 en la Secretaria Distrital de Integración social, con el fin de evaluar el cumplimiento de lineamientos de seguridad de la información en la Entidad </t>
  </si>
  <si>
    <t>Implementación de requisitos de la NTC ISO 27001 en la Entidad. 
Implementación de los objetivos de control y controles de referencia de la norma en la Entidad</t>
  </si>
  <si>
    <t>(Porcentaje de avance promedio de la implementación de los requisitos y dominios de la NTC 27001, según herramienta GAP / 100%)</t>
  </si>
  <si>
    <t xml:space="preserve">Herramienta GAP para la medición del avance en la implementación de los requisitos y dominios de la NTC ISO 27001 </t>
  </si>
  <si>
    <t>1.Diligenciar en la hoja denominada 'Aspectos' de la herramienta GAP el avance en la implementación de cada uno de los ítems de los requisitos y dominios de la NTC ISO 27001
2. Identificar en la hoja denominada 'Resumen' de la herramienta GAP el porcentaje promedio de implementación de los requisitos y dominios de la NTC ISO 27001.
3. El denominador siempre será el 100%.
Nota: el resultado de la vigencia será la medición del último trimestre.</t>
  </si>
  <si>
    <t>Herramienta GAP en Excel</t>
  </si>
  <si>
    <t xml:space="preserve">Este indicador es de periodicidad trimestral, por lo cual sólo se realiza reporte cualitativo indicando las acciones ejecutadas en el mes de Enero:
*En gestión de Incidentes de Seguridad de la información se gestionaron 6 incidentes y 21 requerimientos para un total de 27 casos, los cuales están solucionados y cerrados.
*En cuanto a gestión de activos se continuó con la depuración de activos que cumplen con el protocolo IPV6.
</t>
  </si>
  <si>
    <t xml:space="preserve">Este indicador es de periodicidad trimestral, por lo cual sólo se realiza reporte cualitativo indicando las acciones ejecutadas en el mes de Febrero:
*En gestión de Incidentes de Seguridad de la información se gestionaron 3 incidentes y 39 requerimientos para un total de 42 casos, los cuales están solucionados y cerrados.
*En Gestión de Cultura se remitió una pieza comunicativa con tips de seguridad
*En cuanto a gestión de activos se continuó con la depuración de activos que cumplen con el protocolo IPV6.
</t>
  </si>
  <si>
    <t>En el primer trimestre de 2020 se presenta un indicador del 68% que comparado con la meta (65%) se logra el cumplimiento del 105% en el período. Respecto a la gestión cualitativa del mes de marzo se realizó:_x000D_
_x000D_
*En gestión de Incidentes de Seguridad de la información se gestionó un incidente y 56 requerimientos para un total de 57 casos, los cuales están solucionados y cerrados._x000D_
*En Gestión de Cultura se remitió una pieza comunicativa con tips de seguridad._x000D_
*En cuanto a gestión de activos se continuó con la depuración de activos que cumplen con el protocolo IPV6._x000D_
_x000D_
Debido al sobrecumplimiento del indicador se gestionará la oficialización de la nueva meta.</t>
  </si>
  <si>
    <t>Este indicador es de periodicidad trimestral, por lo cual sólo se realiza reporte cualitativo indicando las acciones ejecutadas en el mes de abril:
*En gestión de Incidentes de Seguridad de la información se gestionó un incidente y 29 requerimientos para un total de 30 casos, los cuales están solucionados y cerrados.
*En Gestión de Cultura se remitieron tres piezas comunicativas con tips de seguridad y se realizó una socialización a la subdirección de investigación e información en temas de seguridad de la información.
*En cuanto a gestión de activos se continuó con la depuración de activos que cumplen con el protocolo IPV6.</t>
  </si>
  <si>
    <t>Este indicador es de periodicidad trimestral, por lo cual sólo se realiza reporte cualitativo indicando las acciones ejecutadas en el mes de Mayo:
*En gestión de Incidentes de Seguridad de la información no se evidenciaron incidentes de seguridad y  se gestionaron 13  requerimientos para un total de 13 casos, los cuales están solucionados y cerrados.
*En Gestión de Cultura se realizó una socialización a la subdirección de investigación e información en temas de seguridad de la información.
*En cuanto a gestión de activos se continuó con la depuración de activos que cumplen con el protocolo IPV6.</t>
  </si>
  <si>
    <t xml:space="preserve">En el segundo trimestre de 2020 se presenta un indicador del 70% que comparado con la meta (65%) se logra el cumplimiento del 108% en el período. Respecto a la gestión cualitativa del mes de junio se realizó:_x000D_
_x000D_
_x000D_
 * En gestión de incidentes de seguridad, 1 incidente y 22 requerimientos para un total de 23 casos, los cuales están solucionados y cerrados.
Debido al sobrecumplimiento del indicador se gestionará la oficialización de la nueva meta._x000D_
_x000D_
</t>
  </si>
  <si>
    <t>Este indicador es de periodicidad trimestral, por lo cual sólo se realiza reporte cualitativo indicando las acciones ejecutadas en el mes de Julio:_x000D_
Se elaboraron y aprobaron las siguientes políticas y procedimientos:_x000D_
- Política de Gestión de Incidentes de Seguridad de la Información_x000D_
- Política de Protección de Datos Personales_x000D_
- Política de Seguridad de Adquisición de Tecnologías de la Información_x000D_
- Política de Seguridad de Cifrado de la Información_x000D_
- Política de Seguridad de Escritorio Limpio y Pantalla Despejada_x000D_
- Política de Seguridad de la Información Contra Códigos Maliciosos_x000D_
- Política de Seguridad de la Información de Cumplimiento Legal_x000D_
- Política de Seguridad de la Información de Gestión de las Comunicaciones_x000D_
- Procedimiento Verificación de Software Equipos Usuario_x000D_
- Procedimiento pruebas de vulnerabilidades_x000D_
- Procedimiento Adquisición Tecnología_x000D_
- Instructivo Pantalla y Escritorio Despejados_x000D_
- Formato Informe Pruebas de Vulnerabilidades
*En gestión de Incidentes de Seguridad de la información no se evidenciaron incidentes de seguridad y  se gestionaron 56  requerimientos para un total de 56 casos, los cuales están solucionados y cerrados._x000D_
*En Gestión de Cultura se realizó una socialización a la subdirección de investigación e información en temas de seguridad de la información._x000D_
*En cuanto a gestión de activos se continuó con la depuración de activos que cumplen con el protocolo IPV6.</t>
  </si>
  <si>
    <t xml:space="preserve">Este indicador es de periodicidad trimestral, por lo cual sólo se realiza reporte cualitativo indicando las acciones ejecutadas en el mes de Agosto:
*En gestión de Incidentes de Seguridad de la información no se evidenciaron incidentes de seguridad y se gestionaron 73 requerimientos para un total de 73 casos, los cuales están solucionados y cerrados.
</t>
  </si>
  <si>
    <t>En el tercer trimestre de 2020 se presenta un indicador del 70% que comparado con la meta (65%) se logra el cumplimiento del 108% en el período. Respecto a la gestión cualitativa del mes de septiembre se elaboraron y aprobaron las siguientes políticas e indicadores:
Políticas:
a. Política de Seguridad de Física y del Entorno
b. Política para la relación con proveedores.
c. Política del buen uso de los recursos tecnológicos.
d. Política de la vulnerabilidad técnica.
e. Política de la información y manejo de medios.
f. Política de la información de los equipos.
g. Política de copias de respaldo de la información.
Indicadores:
1. Verificación de las políticas de integridad de la información.
2. Políticas de privacidad y confidencialidad.
3. Aseguramiento en la Adquisición y Mantenimiento de Software.
4. Verificación del Control de Acceso.
*En gestión de Incidentes de Seguridad de la información se gestionó un incidente y 36 requerimientos para un total de 37 casos, los cuales están solucionados.
*Desde el correo de seguridaddigital@sdis.gov.co se remitieron dos piezas de comunicación con tips de seguridad.</t>
  </si>
  <si>
    <r>
      <t xml:space="preserve">Para proveer las vacantes mediante el proceso de encargos durante este periodo, se adelantaron las siguientes actividades:
- 28 de julio de 2020: Mediante correo se informa a servidores-as- de planta que se da inicio al proceso de encargos, "reconocimiento al méritto   2020", se anexa la circular 018/2020 y el anexo técnico; de igual manera los cargos ofertados temporales y definitivos para encargos.
- 03 de agosto/2020: Se realiza la publicación de estudios de los cargos ofertados para encargo, se dan 3 días para presentar reclamaciones, se resuelven las reclamaciones presentadas.
- 26 de agosto de 2020: Publicación de estudios definitivos
-  27 de agosto de 2020: Se envían los formularios para aceptación de encargo, con plazo de respuesta al día 31 de agosto, luego de recibidos los formularios de aceptación se procede a realizar la consolidación de información de aceptación de encargos.
- 11 de septiembre de 2020: Se publica la información de servidores-as- que fueron merecedores de los encargos por méritos.
-  Elaboración de los documentos correspondientes para la posesión de encargos.
-  Se publicaron las resoluciones No 1467/1468/1469 de 2020 con las cuales se efectuaron los encargos.
-  25 de septiembre de 2020 se realizó la audiencia de adjudicación de encargos.
</t>
    </r>
    <r>
      <rPr>
        <b/>
        <sz val="12"/>
        <rFont val="Arial"/>
        <family val="2"/>
      </rPr>
      <t xml:space="preserve">EVIDENCIA APORTADA: 
</t>
    </r>
    <r>
      <rPr>
        <sz val="12"/>
        <rFont val="Arial"/>
        <family val="2"/>
      </rPr>
      <t xml:space="preserve">-Resoluciones de encargos 1467/1468/1469
-Actas de posesión
-Protocolo de encargos y
-Comunicado de encargos
</t>
    </r>
    <r>
      <rPr>
        <b/>
        <sz val="12"/>
        <rFont val="Arial"/>
        <family val="2"/>
      </rPr>
      <t xml:space="preserve">
</t>
    </r>
    <r>
      <rPr>
        <sz val="12"/>
        <rFont val="Arial"/>
        <family val="2"/>
      </rPr>
      <t>OBSERVACION: 
Debido a los dificultades que se presentaron en la revisión de la circular 018, el proceso de encargos presentó retraso en el cronograma de ejecución, motivo por el cual, se adelantaron encargos para el nivel profesional quedando pendientes los encargos para los niveles tècnicos y asistenciales. 
Vacantes provistas mediante procesos de encargo de la vigencia:26 vacantes
Vacantes temporales y definitivas ofertadas: 31 vacantes
De lo programado para el tercer trimestre se presenta avance del 210%. Respecto a lo programado para la vigencia se presenta un avance de meta del 69%</t>
    </r>
  </si>
  <si>
    <r>
      <t>De lo programado para el periodo se cumplió el 210%, sobrepasando lo programado.. Respecto a lo programado para la vigencia se presenta un avance de meta equivalente al 69</t>
    </r>
    <r>
      <rPr>
        <sz val="12"/>
        <color rgb="FFFF0000"/>
        <rFont val="Arial"/>
        <family val="2"/>
      </rPr>
      <t xml:space="preserve"> </t>
    </r>
    <r>
      <rPr>
        <sz val="12"/>
        <rFont val="Arial"/>
        <family val="2"/>
      </rPr>
      <t>% (El registro es 210 porque se formuló con indicador constante)</t>
    </r>
  </si>
  <si>
    <r>
      <t xml:space="preserve">Se ha  realizado el seguimiento al cumplimiento de las actividades programadas en el Plan de Trabajo de la SGDTH para la vigencia 2020, para este periodo de las 3 actividades programadas en la matriz Plan de Trabajo SGDTH, se cumplieron 2 al 100%.
</t>
    </r>
    <r>
      <rPr>
        <b/>
        <sz val="12"/>
        <rFont val="Arial"/>
        <family val="2"/>
      </rPr>
      <t xml:space="preserve">EVIDENCIA APORTADA:
</t>
    </r>
    <r>
      <rPr>
        <sz val="12"/>
        <rFont val="Arial"/>
        <family val="2"/>
      </rPr>
      <t>Matriz Plan de Trabajo SGDTH con registro de la segunda autoevaluación y evidencias de avances.
De lo programado para el tercer trimestre se presenta avance del 67%. Respecto a lo programado para la vigencia se presenta un avance de meta del  66%</t>
    </r>
  </si>
  <si>
    <t>De lo programado para el periodo se cumplió el 67%. Respecto a lo programado para la vigencia se presenta un avance de meta equivalente al 66% (El registro es 67% porque se formuló con indicador constante y no alcanzó a cumplir con lo definido para el periodo)</t>
  </si>
  <si>
    <t>Análisis del tercer trimestre: De las 361 actividades programadas para el tercer trimestre del año 2020, se ejecutaron un total de 448 actividades dando un cumplimiento del 124%, dicho aumento en las actividades se debe a que se realizaron diferentes actividades debido a las necesidades generadas por la emergencia de salud pública por pandemia Covid-19.
De acuerdo con las actividades realizadas en el tercer trimestre se discriminan por mes de la siguiente manera: Durante   el mes de julio se programaron 108 actividades de las cuales se realizaron 112 actividades, en el mes de agosto se programaron 126 actividades de las cuales se ejecutaron 123 actividades y en el mes de septiembre se programaron 126 actividades de las cuales se ejecutaron 213 actividades, estas en las diferentes subdirecciones de la entidad.
EVIDENCIA APORTADA: 
Plan de trabajo anual 2020-SGSST con seguimiento de avance septiembre de 2020.
De lo programado para el tercer trimestre se presenta avance del 124%. Respecto a lo programado para la vigencia se presenta un avance de meta del 81.5%</t>
  </si>
  <si>
    <t>De lo programado para el periodo se cumplió el 124%, sobrepasando lo programado. Respecto a lo programado para la vigencia se presenta un avance de meta equivalente al 81.5% (El registro es 124% porque se formuló con indicador constante)</t>
  </si>
  <si>
    <r>
      <t xml:space="preserve">El 03 de julio se socializó el contenido del Plan de Participación, incluyendo el cronograma de participación ciudadana de la vigencia 2020 mediante correo institucional masivo, a todos los servidores y contratistas de la SDIS
</t>
    </r>
    <r>
      <rPr>
        <b/>
        <sz val="12"/>
        <rFont val="Arial"/>
        <family val="2"/>
      </rPr>
      <t>EVIDENCIAS APORTADAS: 
*</t>
    </r>
    <r>
      <rPr>
        <sz val="12"/>
        <rFont val="Arial"/>
        <family val="2"/>
      </rPr>
      <t xml:space="preserve">Impresión del correo masivo enviado el 03 de julio de 2020 en el archivo "20200703_Correo_ Socialización plan de participación a los servidores". 
* Publicación el Web https://www.integracionsocial.gov.co/index.php/plan-institucional-de-participacion
</t>
    </r>
    <r>
      <rPr>
        <sz val="12"/>
        <color rgb="FFFF0000"/>
        <rFont val="Arial"/>
        <family val="2"/>
      </rPr>
      <t xml:space="preserve">
</t>
    </r>
  </si>
  <si>
    <t xml:space="preserve">Para el trimestre reportado no hubo programación para la meta. Pero se reporta un 50%.  Respecto a lo programado para la vigencia se presenta un avance de meta equivalente al 50 %
</t>
  </si>
  <si>
    <r>
      <t xml:space="preserve">Durante el mes de agosto se analizaron lo documentos allegados por las áreas en cumplimiento del seguimiento al Cronograma del Plan Institucional de Participación Ciudadana correspondiente al corte junio de 2020. De allí se generaron observaciones que deben subsanar las áreas en la entrega a corte 30 de septiembre de 2020
</t>
    </r>
    <r>
      <rPr>
        <b/>
        <sz val="12"/>
        <rFont val="Arial"/>
        <family val="2"/>
      </rPr>
      <t>EVIDENCIAS APORTADAS: *</t>
    </r>
    <r>
      <rPr>
        <sz val="12"/>
        <rFont val="Arial"/>
        <family val="2"/>
      </rPr>
      <t>Documentos con observaciones sobre lo entregado por las áreas como seguimiento al cronograma de participación ciudadana y memorando Acuerdo-I2020018159.pdf - Solicitud de evidencias Plan de Participación Ciudadana . https://sdisgovco-my.sharepoint.com/:f:/g/personal/cgalindog_sdis_gov_co/EnsVXSExXPxHmWzMl4gVJVcBx1fO8bsxgXpQBqAUeQbZCg?e=XOfdBy
* Informe de seguimiento al cronograma de actividades del plan institucional de participación del segundo y tercer trimestre</t>
    </r>
  </si>
  <si>
    <r>
      <t>De lo programado para el periodo se avanzó en el 200%. Respecto a lo programado para la vigencia se presenta un avance de meta equivalente al 66</t>
    </r>
    <r>
      <rPr>
        <sz val="12"/>
        <color rgb="FFFF0000"/>
        <rFont val="Arial"/>
        <family val="2"/>
      </rPr>
      <t xml:space="preserve"> </t>
    </r>
    <r>
      <rPr>
        <sz val="12"/>
        <rFont val="Arial"/>
        <family val="2"/>
      </rPr>
      <t>%</t>
    </r>
  </si>
  <si>
    <r>
      <t xml:space="preserve">De acuerdo con las evidencias programadas, la meta no presenta avance. A pesar de lo anterior, con el propósito de elaborar la estrategia de racionaización de tramites, la Subdirección de Diseño, Evaluación y Sistematización, sostuvo reuniones de formulación de la estrategia de racionalización de trámites 2020, con la Dirección de Nutrición y Abastecimiento, así como con el equipo de Discapacidad los días 8 de julio y 13 de julio respectivamente. 
Adicional a esto, se solicitó asesoría al Departamento Administrativo de la Función pública sobre la generación de la estrategia de racionalización de trámites y para ello se sostuvo una reunión el 30 de septiembre de 2020
</t>
    </r>
    <r>
      <rPr>
        <b/>
        <sz val="12"/>
        <rFont val="Arial"/>
        <family val="2"/>
      </rPr>
      <t xml:space="preserve">EVIDENCIAS APORTADAS: </t>
    </r>
    <r>
      <rPr>
        <sz val="12"/>
        <rFont val="Arial"/>
        <family val="2"/>
      </rPr>
      <t>Acta de reunión con la Dirección de Nutrición y Abastecimiento del 08 de julio (archivo Acta_Racionalización de trámites_ Bogotá te Nutre_ 08.07.2020 y Acuerdo-Lista de asistencia_ Racionalización de trámites_ Bogotá te Nutre_ 08.07.2020) y acta de reunión con Discapacidad del 13 de julio (archivo Acta_Racionalización de trámites_Discapacidad_13.07.2020). Pantallazo de reunión de asesoría con el DAFP sobre racionalización en archivo 20200930 Reunión DAFP asesoría racionalizacion tramites,</t>
    </r>
  </si>
  <si>
    <t>Se encunta retraso en el cumplimiento de la meta, la cual se programó para el segundo trimestre. Respecto a lo programado para la vigencia se presenta un avance de meta equivalente al 0 %</t>
  </si>
  <si>
    <t>No se tiene avance para reportar en este periodo</t>
  </si>
  <si>
    <t>De lo programado para el segundo trimestre se presenta avance del 0%. Respecto a lo programado para la vigencia se presenta un avance de meta del 45%.</t>
  </si>
  <si>
    <r>
      <t xml:space="preserve">El trabajo con los observatorios ciudadanos sufrió grandes cambios debido a la pandemia de COVID 19. Las plenarias se cancelaron y no solicitaron las evidencias recurrentes a los indicadores de seguimiento a las entidades distritales.  
Por este motivo, el trabajo con el Observatorio distrital se concentró en atender sus dudas. Es así como el 24 de septiembre se envió el radicado S2020099129 con la solución de un cuestionario. 
</t>
    </r>
    <r>
      <rPr>
        <b/>
        <sz val="12"/>
        <rFont val="Arial"/>
        <family val="2"/>
      </rPr>
      <t xml:space="preserve">EVIDENCIAS APORTADAS: </t>
    </r>
    <r>
      <rPr>
        <sz val="12"/>
        <rFont val="Arial"/>
        <family val="2"/>
      </rPr>
      <t>Archivo S2020099129 Respuesta observatorios Ciudadanos</t>
    </r>
  </si>
  <si>
    <r>
      <t>De lo programado para el periodo se cumplió el 100%. Respecto a lo programado para la vigencia se presenta un avance de meta equivalente al 3</t>
    </r>
    <r>
      <rPr>
        <sz val="12"/>
        <color rgb="FFFF0000"/>
        <rFont val="Arial"/>
        <family val="2"/>
      </rPr>
      <t xml:space="preserve"> </t>
    </r>
    <r>
      <rPr>
        <sz val="12"/>
        <rFont val="Arial"/>
        <family val="2"/>
      </rPr>
      <t>%</t>
    </r>
  </si>
  <si>
    <t>VALOR EJECUTADO (jul-sep)</t>
  </si>
  <si>
    <t>%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</si>
</sst>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4" formatCode="_-&quot;$&quot;\ * #,##0.00_-;\-&quot;$&quot;\ * #,##0.00_-;_-&quot;$&quot;\ * &quot;-&quot;??_-;_-@_-"/>
    <numFmt numFmtId="43" formatCode="_-* #,##0.00_-;\-* #,##0.00_-;_-* &quot;-&quot;??_-;_-@_-"/>
    <numFmt numFmtId="164" formatCode="&quot;$&quot;\ #,##0_);[Red]\(&quot;$&quot;\ #,##0\)"/>
    <numFmt numFmtId="165" formatCode="_(&quot;$&quot;\ * #,##0.00_);_(&quot;$&quot;\ * \(#,##0.00\);_(&quot;$&quot;\ * &quot;-&quot;??_);_(@_)"/>
    <numFmt numFmtId="166" formatCode="_ * #,##0.00_ ;_ * \-#,##0.00_ ;_ * &quot;-&quot;??_ ;_ @_ "/>
    <numFmt numFmtId="167" formatCode="_-* #,##0.00\ &quot;$&quot;_-;\-* #,##0.00\ &quot;$&quot;_-;_-* &quot;-&quot;??\ &quot;$&quot;_-;_-@_-"/>
    <numFmt numFmtId="168" formatCode="_-* #,##0.00\ _$_-;\-* #,##0.00\ _$_-;_-* &quot;-&quot;??\ _$_-;_-@_-"/>
    <numFmt numFmtId="169" formatCode="dd/mm/yyyy;@"/>
    <numFmt numFmtId="170" formatCode="_-&quot;$&quot;\ * #,##0_-;\-&quot;$&quot;\ * #,##0_-;_-&quot;$&quot;\ * &quot;-&quot;??_-;_-@_-"/>
    <numFmt numFmtId="171" formatCode="_-&quot;$&quot;* #,##0_-;\-&quot;$&quot;* #,##0_-;_-&quot;$&quot;* &quot;-&quot;??_-;_-@_-"/>
    <numFmt numFmtId="172" formatCode="_-* #,##0_-;\-* #,##0_-;_-* &quot;-&quot;??_-;_-@_-"/>
    <numFmt numFmtId="173" formatCode="#,##0.0"/>
    <numFmt numFmtId="174" formatCode="#,##0_ ;\-#,##0\ "/>
  </numFmts>
  <fonts count="9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b/>
      <sz val="12"/>
      <color theme="1"/>
      <name val="Arial"/>
      <family val="2"/>
    </font>
    <font>
      <sz val="12"/>
      <name val="Arial"/>
      <family val="2"/>
    </font>
    <font>
      <b/>
      <sz val="12"/>
      <name val="Arial"/>
      <family val="2"/>
    </font>
    <font>
      <sz val="12"/>
      <color rgb="FFFF0000"/>
      <name val="Arial"/>
      <family val="2"/>
    </font>
    <font>
      <b/>
      <sz val="12"/>
      <color theme="0"/>
      <name val="Arial"/>
      <family val="2"/>
    </font>
    <font>
      <sz val="11"/>
      <name val="Calibri"/>
      <family val="2"/>
    </font>
    <font>
      <sz val="12"/>
      <color theme="5" tint="-0.249977111117893"/>
      <name val="Arial"/>
      <family val="2"/>
    </font>
    <font>
      <b/>
      <sz val="18"/>
      <color rgb="FFC00000"/>
      <name val="Arial"/>
      <family val="2"/>
    </font>
    <font>
      <b/>
      <sz val="10"/>
      <name val="Arial"/>
      <family val="2"/>
    </font>
    <font>
      <b/>
      <sz val="12"/>
      <color rgb="FFFF0000"/>
      <name val="Arial"/>
      <family val="2"/>
    </font>
    <font>
      <sz val="10"/>
      <name val="Arial"/>
    </font>
    <font>
      <sz val="10"/>
      <color theme="1"/>
      <name val="Arial"/>
      <family val="2"/>
    </font>
    <font>
      <sz val="9"/>
      <name val="Arial"/>
      <family val="2"/>
    </font>
    <font>
      <sz val="10"/>
      <color theme="1"/>
      <name val="Arial Narrow"/>
      <family val="2"/>
    </font>
    <font>
      <sz val="10"/>
      <name val="Arial Narrow"/>
      <family val="2"/>
    </font>
    <font>
      <sz val="10"/>
      <color theme="0" tint="-4.9989318521683403E-2"/>
      <name val="Arial Narrow"/>
      <family val="2"/>
    </font>
    <font>
      <b/>
      <sz val="10"/>
      <name val="Arial Narrow"/>
      <family val="2"/>
    </font>
    <font>
      <sz val="10"/>
      <color rgb="FF000000"/>
      <name val="Arial Narrow"/>
      <family val="2"/>
    </font>
    <font>
      <i/>
      <sz val="10"/>
      <name val="Arial"/>
      <family val="2"/>
    </font>
    <font>
      <sz val="10"/>
      <name val="Arial"/>
      <family val="2"/>
      <charset val="1"/>
    </font>
    <font>
      <sz val="10"/>
      <color rgb="FF000000"/>
      <name val="Arial"/>
      <family val="2"/>
    </font>
    <font>
      <b/>
      <sz val="10"/>
      <color rgb="FF201F1E"/>
      <name val="Arial"/>
      <family val="2"/>
    </font>
    <font>
      <sz val="10"/>
      <color rgb="FF201F1E"/>
      <name val="Arial"/>
      <family val="2"/>
    </font>
    <font>
      <b/>
      <sz val="10"/>
      <color theme="1"/>
      <name val="Arial"/>
      <family val="2"/>
    </font>
    <font>
      <sz val="10"/>
      <color rgb="FFFF0000"/>
      <name val="Arial"/>
      <family val="2"/>
    </font>
    <font>
      <sz val="8"/>
      <name val="Arial"/>
      <family val="2"/>
    </font>
    <font>
      <u/>
      <sz val="10"/>
      <name val="Arial"/>
      <family val="2"/>
    </font>
    <font>
      <i/>
      <sz val="9"/>
      <name val="Arial"/>
      <family val="2"/>
    </font>
    <font>
      <b/>
      <sz val="12"/>
      <color rgb="FF3CB1EC"/>
      <name val="Arial"/>
      <family val="2"/>
    </font>
    <font>
      <b/>
      <sz val="14"/>
      <name val="Arial"/>
      <family val="2"/>
    </font>
    <font>
      <b/>
      <sz val="11"/>
      <name val="Arial"/>
      <family val="2"/>
    </font>
    <font>
      <sz val="12"/>
      <color theme="0"/>
      <name val="Arial"/>
      <family val="2"/>
    </font>
    <font>
      <b/>
      <sz val="11"/>
      <color theme="0"/>
      <name val="Arial"/>
      <family val="2"/>
    </font>
    <font>
      <sz val="10"/>
      <color theme="0"/>
      <name val="Arial"/>
      <family val="2"/>
    </font>
    <font>
      <sz val="9"/>
      <color theme="1"/>
      <name val="Arial"/>
      <family val="2"/>
    </font>
    <font>
      <sz val="9"/>
      <color indexed="8"/>
      <name val="Arial"/>
      <family val="2"/>
    </font>
    <font>
      <sz val="9"/>
      <color rgb="FF7030A0"/>
      <name val="Arial"/>
      <family val="2"/>
    </font>
    <font>
      <sz val="14"/>
      <name val="Arial"/>
      <family val="2"/>
    </font>
    <font>
      <strike/>
      <sz val="9"/>
      <color indexed="8"/>
      <name val="Arial"/>
      <family val="2"/>
    </font>
    <font>
      <u/>
      <sz val="9"/>
      <name val="Arial"/>
      <family val="2"/>
    </font>
    <font>
      <sz val="9"/>
      <color theme="5" tint="0.39997558519241921"/>
      <name val="Arial"/>
      <family val="2"/>
    </font>
    <font>
      <sz val="9"/>
      <color rgb="FFFF0000"/>
      <name val="Arial"/>
      <family val="2"/>
    </font>
    <font>
      <sz val="18"/>
      <color rgb="FF000000"/>
      <name val="Arial"/>
      <family val="2"/>
    </font>
    <font>
      <sz val="10"/>
      <name val="Calibri"/>
      <family val="2"/>
    </font>
    <font>
      <strike/>
      <sz val="9"/>
      <color theme="1"/>
      <name val="Arial"/>
      <family val="2"/>
    </font>
    <font>
      <sz val="9"/>
      <color rgb="FF000000"/>
      <name val="Arial"/>
      <family val="2"/>
    </font>
    <font>
      <sz val="9"/>
      <color theme="1" tint="4.9989318521683403E-2"/>
      <name val="Arial"/>
      <family val="2"/>
    </font>
  </fonts>
  <fills count="9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F4EDF9"/>
        <bgColor indexed="64"/>
      </patternFill>
    </fill>
    <fill>
      <patternFill patternType="solid">
        <fgColor rgb="FFC00000"/>
        <bgColor indexed="64"/>
      </patternFill>
    </fill>
    <fill>
      <patternFill patternType="solid">
        <fgColor theme="0" tint="-0.499984740745262"/>
        <bgColor indexed="64"/>
      </patternFill>
    </fill>
    <fill>
      <patternFill patternType="solid">
        <fgColor rgb="FFFFFFFF"/>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00B050"/>
        <bgColor indexed="64"/>
      </patternFill>
    </fill>
    <fill>
      <patternFill patternType="solid">
        <fgColor rgb="FFFF0000"/>
        <bgColor rgb="FF993300"/>
      </patternFill>
    </fill>
    <fill>
      <patternFill patternType="solid">
        <fgColor rgb="FF00B050"/>
        <bgColor rgb="FF008080"/>
      </patternFill>
    </fill>
    <fill>
      <patternFill patternType="solid">
        <fgColor rgb="FFFFFFFF"/>
        <bgColor rgb="FFF2F2F2"/>
      </patternFill>
    </fill>
    <fill>
      <patternFill patternType="solid">
        <fgColor rgb="FFFFFF00"/>
        <bgColor rgb="FFFFFF00"/>
      </patternFill>
    </fill>
    <fill>
      <patternFill patternType="solid">
        <fgColor rgb="FFFFFFFF"/>
        <bgColor rgb="FF000000"/>
      </patternFill>
    </fill>
    <fill>
      <patternFill patternType="solid">
        <fgColor rgb="FFF79646"/>
        <bgColor rgb="FF000000"/>
      </patternFill>
    </fill>
    <fill>
      <patternFill patternType="solid">
        <fgColor rgb="FFFFFF00"/>
        <bgColor rgb="FF000000"/>
      </patternFill>
    </fill>
    <fill>
      <patternFill patternType="solid">
        <fgColor theme="9"/>
        <bgColor indexed="64"/>
      </patternFill>
    </fill>
    <fill>
      <patternFill patternType="solid">
        <fgColor rgb="FFFFFF00"/>
        <bgColor indexed="64"/>
      </patternFill>
    </fill>
    <fill>
      <patternFill patternType="solid">
        <fgColor rgb="FFFF0000"/>
        <bgColor rgb="FFF2F2F2"/>
      </patternFill>
    </fill>
    <fill>
      <patternFill patternType="solid">
        <fgColor rgb="FFF79646"/>
        <bgColor rgb="FFFF8080"/>
      </patternFill>
    </fill>
    <fill>
      <patternFill patternType="solid">
        <fgColor theme="8" tint="0.79998168889431442"/>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rgb="FFCCCCCC"/>
      </left>
      <right/>
      <top/>
      <bottom style="medium">
        <color rgb="FFCCCCCC"/>
      </bottom>
      <diagonal/>
    </border>
    <border>
      <left style="medium">
        <color rgb="FFCCCCCC"/>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top/>
      <bottom style="thin">
        <color auto="1"/>
      </bottom>
      <diagonal/>
    </border>
    <border>
      <left style="hair">
        <color indexed="64"/>
      </left>
      <right/>
      <top style="hair">
        <color indexed="64"/>
      </top>
      <bottom style="thin">
        <color auto="1"/>
      </bottom>
      <diagonal/>
    </border>
    <border>
      <left/>
      <right/>
      <top style="hair">
        <color indexed="64"/>
      </top>
      <bottom style="thin">
        <color auto="1"/>
      </bottom>
      <diagonal/>
    </border>
    <border>
      <left/>
      <right/>
      <top style="thin">
        <color rgb="FFFFC000"/>
      </top>
      <bottom style="thin">
        <color rgb="FFFFC000"/>
      </bottom>
      <diagonal/>
    </border>
    <border>
      <left/>
      <right/>
      <top style="thin">
        <color rgb="FFFFC000"/>
      </top>
      <bottom/>
      <diagonal/>
    </border>
    <border>
      <left/>
      <right style="thin">
        <color rgb="FFFFC000"/>
      </right>
      <top style="thin">
        <color rgb="FFFFC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1834">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9"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7" applyNumberFormat="0" applyAlignment="0" applyProtection="0"/>
    <xf numFmtId="0" fontId="18" fillId="7" borderId="8" applyNumberFormat="0" applyAlignment="0" applyProtection="0"/>
    <xf numFmtId="0" fontId="19" fillId="7" borderId="7" applyNumberFormat="0" applyAlignment="0" applyProtection="0"/>
    <xf numFmtId="0" fontId="20" fillId="0" borderId="9" applyNumberFormat="0" applyFill="0" applyAlignment="0" applyProtection="0"/>
    <xf numFmtId="0" fontId="21" fillId="8" borderId="10"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10" borderId="0" applyNumberFormat="0" applyBorder="0" applyAlignment="0" applyProtection="0"/>
    <xf numFmtId="0" fontId="6"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6"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6" fillId="24" borderId="0" applyNumberFormat="0" applyBorder="0" applyAlignment="0" applyProtection="0"/>
    <xf numFmtId="0" fontId="2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6" fillId="1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6" fillId="1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6" fillId="19"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6" fillId="23"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6" fillId="20"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5" fillId="2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2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5" fillId="33"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30" fillId="48" borderId="13"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31" fillId="49" borderId="14"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21" fillId="8" borderId="10"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0" fontId="17" fillId="6" borderId="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43" fillId="0" borderId="0" applyNumberFormat="0" applyFill="0" applyBorder="0" applyAlignment="0" applyProtection="0">
      <alignment vertical="top"/>
      <protection locked="0"/>
    </xf>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6"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9" borderId="11"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8" fillId="55" borderId="17"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0" fontId="26" fillId="9" borderId="11"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26" fillId="0" borderId="0" applyFill="0" applyBorder="0" applyAlignment="0" applyProtection="0"/>
    <xf numFmtId="9" fontId="26" fillId="0" borderId="0" applyFont="0" applyFill="0" applyBorder="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37" fillId="48" borderId="1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18" fillId="7" borderId="8"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40" fillId="0" borderId="0" applyNumberFormat="0" applyFill="0" applyBorder="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5" fillId="0" borderId="0"/>
    <xf numFmtId="0" fontId="4" fillId="0" borderId="0"/>
    <xf numFmtId="0" fontId="3" fillId="0" borderId="0"/>
    <xf numFmtId="9"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55" fillId="0" borderId="0" applyFont="0" applyFill="0" applyBorder="0" applyAlignment="0" applyProtection="0"/>
    <xf numFmtId="44" fontId="55" fillId="0" borderId="0" applyFont="0" applyFill="0" applyBorder="0" applyAlignment="0" applyProtection="0"/>
    <xf numFmtId="43" fontId="55" fillId="0" borderId="0" applyFont="0" applyFill="0" applyBorder="0" applyAlignment="0" applyProtection="0"/>
  </cellStyleXfs>
  <cellXfs count="593">
    <xf numFmtId="0" fontId="0" fillId="0" borderId="0" xfId="0"/>
    <xf numFmtId="0" fontId="46" fillId="2" borderId="0" xfId="0" applyFont="1" applyFill="1"/>
    <xf numFmtId="0" fontId="46" fillId="2" borderId="0" xfId="0" applyFont="1" applyFill="1" applyAlignment="1">
      <alignment horizontal="left"/>
    </xf>
    <xf numFmtId="0" fontId="47" fillId="2" borderId="0" xfId="0" applyFont="1" applyFill="1"/>
    <xf numFmtId="0" fontId="46" fillId="2" borderId="0" xfId="0" applyFont="1" applyFill="1" applyAlignment="1">
      <alignment horizontal="center"/>
    </xf>
    <xf numFmtId="0" fontId="8" fillId="2" borderId="2" xfId="0" applyFont="1" applyFill="1" applyBorder="1" applyAlignment="1">
      <alignment vertical="center"/>
    </xf>
    <xf numFmtId="0" fontId="8" fillId="2" borderId="0" xfId="0" applyFont="1" applyFill="1"/>
    <xf numFmtId="0" fontId="50" fillId="2" borderId="0" xfId="0" applyFont="1" applyFill="1" applyAlignment="1">
      <alignment vertical="center"/>
    </xf>
    <xf numFmtId="0" fontId="8" fillId="2" borderId="3" xfId="0" applyFont="1" applyFill="1" applyBorder="1" applyAlignment="1">
      <alignment vertical="center"/>
    </xf>
    <xf numFmtId="0" fontId="8" fillId="2" borderId="0" xfId="0" applyFont="1" applyFill="1" applyBorder="1" applyAlignment="1">
      <alignment vertical="center"/>
    </xf>
    <xf numFmtId="0" fontId="46" fillId="2" borderId="23" xfId="0" applyFont="1" applyFill="1" applyBorder="1" applyAlignment="1">
      <alignment horizontal="justify" vertical="center" wrapText="1"/>
    </xf>
    <xf numFmtId="0" fontId="46" fillId="2" borderId="23" xfId="0" applyFont="1" applyFill="1" applyBorder="1"/>
    <xf numFmtId="0" fontId="46" fillId="2" borderId="0" xfId="0" applyFont="1" applyFill="1" applyAlignment="1">
      <alignment horizontal="left" vertical="center"/>
    </xf>
    <xf numFmtId="0" fontId="45" fillId="2" borderId="0" xfId="0" applyFont="1" applyFill="1" applyAlignment="1">
      <alignment horizontal="center" vertical="center" wrapText="1"/>
    </xf>
    <xf numFmtId="9" fontId="46" fillId="0" borderId="23" xfId="0" applyNumberFormat="1" applyFont="1" applyFill="1" applyBorder="1" applyAlignment="1">
      <alignment horizontal="center" vertical="center"/>
    </xf>
    <xf numFmtId="0" fontId="46" fillId="0" borderId="23" xfId="0" applyFont="1" applyFill="1" applyBorder="1" applyAlignment="1">
      <alignment horizontal="justify" vertical="center" wrapText="1"/>
    </xf>
    <xf numFmtId="0" fontId="46" fillId="0" borderId="23" xfId="0" applyFont="1" applyFill="1" applyBorder="1" applyAlignment="1">
      <alignment horizontal="justify" vertical="center"/>
    </xf>
    <xf numFmtId="0" fontId="46" fillId="0" borderId="23" xfId="0" applyFont="1" applyFill="1" applyBorder="1" applyAlignment="1">
      <alignment vertical="center" wrapText="1"/>
    </xf>
    <xf numFmtId="14" fontId="46" fillId="0" borderId="23" xfId="0" applyNumberFormat="1" applyFont="1" applyFill="1" applyBorder="1" applyAlignment="1">
      <alignment horizontal="center" vertical="center"/>
    </xf>
    <xf numFmtId="0" fontId="46" fillId="0" borderId="23" xfId="0" applyFont="1" applyFill="1" applyBorder="1" applyAlignment="1">
      <alignment horizontal="center" vertical="center"/>
    </xf>
    <xf numFmtId="9" fontId="46" fillId="0" borderId="23" xfId="12" applyFont="1" applyFill="1" applyBorder="1" applyAlignment="1">
      <alignment horizontal="center" vertical="center"/>
    </xf>
    <xf numFmtId="9" fontId="46" fillId="0" borderId="0" xfId="12" applyFont="1" applyFill="1" applyAlignment="1">
      <alignment horizontal="center" vertical="center"/>
    </xf>
    <xf numFmtId="0" fontId="46" fillId="0" borderId="23" xfId="0" applyFont="1" applyFill="1" applyBorder="1"/>
    <xf numFmtId="0" fontId="46" fillId="0" borderId="0" xfId="0" applyFont="1" applyFill="1" applyAlignment="1">
      <alignment horizontal="left" vertical="center" wrapText="1"/>
    </xf>
    <xf numFmtId="0" fontId="46" fillId="0" borderId="23" xfId="0" applyFont="1" applyFill="1" applyBorder="1" applyAlignment="1">
      <alignment horizontal="justify" vertical="top" wrapText="1"/>
    </xf>
    <xf numFmtId="0" fontId="46" fillId="0" borderId="1" xfId="0" applyFont="1" applyFill="1" applyBorder="1" applyAlignment="1">
      <alignment horizontal="left" vertical="center" wrapText="1"/>
    </xf>
    <xf numFmtId="0" fontId="46" fillId="0" borderId="23" xfId="0" applyFont="1" applyFill="1" applyBorder="1" applyAlignment="1">
      <alignment vertical="center"/>
    </xf>
    <xf numFmtId="0" fontId="10" fillId="0" borderId="23" xfId="0" applyFont="1" applyFill="1" applyBorder="1" applyAlignment="1">
      <alignment horizontal="left" vertical="center" wrapText="1"/>
    </xf>
    <xf numFmtId="9" fontId="46" fillId="0" borderId="23" xfId="0" applyNumberFormat="1" applyFont="1" applyFill="1" applyBorder="1"/>
    <xf numFmtId="9" fontId="46" fillId="0" borderId="23" xfId="0" applyNumberFormat="1" applyFont="1" applyFill="1" applyBorder="1" applyAlignment="1">
      <alignment horizontal="justify" vertical="top" wrapText="1"/>
    </xf>
    <xf numFmtId="0" fontId="46" fillId="0" borderId="0" xfId="0" applyFont="1" applyFill="1" applyAlignment="1">
      <alignment vertical="center" wrapText="1"/>
    </xf>
    <xf numFmtId="14" fontId="46" fillId="0" borderId="23" xfId="0" applyNumberFormat="1" applyFont="1" applyFill="1" applyBorder="1" applyAlignment="1">
      <alignment horizontal="center" vertical="center" wrapText="1"/>
    </xf>
    <xf numFmtId="9" fontId="46" fillId="0" borderId="23" xfId="0" applyNumberFormat="1" applyFont="1" applyFill="1" applyBorder="1" applyAlignment="1">
      <alignment horizontal="center" vertical="center" wrapText="1"/>
    </xf>
    <xf numFmtId="0" fontId="8" fillId="0" borderId="23" xfId="0" applyFont="1" applyFill="1" applyBorder="1" applyAlignment="1">
      <alignment horizontal="left" vertical="center" wrapText="1"/>
    </xf>
    <xf numFmtId="9" fontId="8" fillId="0" borderId="23" xfId="0" applyNumberFormat="1" applyFont="1" applyFill="1" applyBorder="1" applyAlignment="1">
      <alignment horizontal="center" vertical="center" wrapText="1"/>
    </xf>
    <xf numFmtId="0" fontId="8" fillId="0" borderId="23" xfId="0" applyFont="1" applyFill="1" applyBorder="1" applyAlignment="1">
      <alignment horizontal="left" wrapText="1"/>
    </xf>
    <xf numFmtId="0" fontId="46" fillId="0" borderId="23" xfId="0" applyFont="1" applyFill="1" applyBorder="1" applyAlignment="1">
      <alignment horizontal="left" vertical="center"/>
    </xf>
    <xf numFmtId="0" fontId="46" fillId="0" borderId="23" xfId="0" applyFont="1" applyFill="1" applyBorder="1" applyAlignment="1">
      <alignment horizontal="center" vertical="center" wrapText="1"/>
    </xf>
    <xf numFmtId="0" fontId="10" fillId="0" borderId="23" xfId="0" applyFont="1" applyFill="1" applyBorder="1" applyAlignment="1">
      <alignment horizontal="justify" vertical="center"/>
    </xf>
    <xf numFmtId="169" fontId="46" fillId="0" borderId="23" xfId="0" applyNumberFormat="1" applyFont="1" applyFill="1" applyBorder="1" applyAlignment="1">
      <alignment horizontal="center" vertical="center" wrapText="1"/>
    </xf>
    <xf numFmtId="169" fontId="10" fillId="0" borderId="23" xfId="0" applyNumberFormat="1" applyFont="1" applyFill="1" applyBorder="1" applyAlignment="1">
      <alignment horizontal="center" vertical="center" wrapText="1"/>
    </xf>
    <xf numFmtId="0" fontId="46" fillId="0" borderId="28" xfId="0" applyFont="1" applyFill="1" applyBorder="1" applyAlignment="1">
      <alignment vertical="center" wrapText="1"/>
    </xf>
    <xf numFmtId="0" fontId="46" fillId="0" borderId="0" xfId="0" applyFont="1" applyFill="1"/>
    <xf numFmtId="0" fontId="46" fillId="0" borderId="23" xfId="0" applyFont="1" applyFill="1" applyBorder="1" applyAlignment="1">
      <alignment wrapText="1"/>
    </xf>
    <xf numFmtId="9" fontId="46" fillId="0" borderId="23" xfId="0" applyNumberFormat="1" applyFont="1" applyFill="1" applyBorder="1" applyAlignment="1">
      <alignment horizontal="left" vertical="center" wrapText="1"/>
    </xf>
    <xf numFmtId="14" fontId="46" fillId="0" borderId="23" xfId="0" applyNumberFormat="1" applyFont="1" applyFill="1" applyBorder="1" applyAlignment="1">
      <alignment horizontal="left" vertical="center" wrapText="1"/>
    </xf>
    <xf numFmtId="9" fontId="46" fillId="0" borderId="23" xfId="1831" applyFont="1" applyFill="1" applyBorder="1" applyAlignment="1">
      <alignment horizontal="center" vertical="center" wrapText="1"/>
    </xf>
    <xf numFmtId="0" fontId="58" fillId="0" borderId="0" xfId="0" applyFont="1"/>
    <xf numFmtId="9" fontId="58" fillId="0" borderId="0" xfId="1831" applyFont="1" applyAlignment="1">
      <alignment horizontal="center"/>
    </xf>
    <xf numFmtId="0" fontId="58" fillId="0" borderId="0" xfId="0" applyFont="1" applyAlignment="1">
      <alignment horizontal="center"/>
    </xf>
    <xf numFmtId="10" fontId="58" fillId="0" borderId="0" xfId="1831" applyNumberFormat="1" applyFont="1" applyAlignment="1">
      <alignment horizontal="center"/>
    </xf>
    <xf numFmtId="0" fontId="45" fillId="59" borderId="1" xfId="1817" applyFont="1" applyFill="1" applyBorder="1" applyAlignment="1" applyProtection="1">
      <alignment vertical="center" wrapText="1"/>
      <protection locked="0"/>
    </xf>
    <xf numFmtId="0" fontId="45" fillId="59" borderId="22" xfId="1817" applyFont="1" applyFill="1" applyBorder="1" applyAlignment="1" applyProtection="1">
      <alignment vertical="center" wrapText="1"/>
      <protection locked="0"/>
    </xf>
    <xf numFmtId="0" fontId="59" fillId="0" borderId="1" xfId="0" applyFont="1" applyBorder="1" applyAlignment="1">
      <alignment horizontal="center" vertical="center" wrapText="1"/>
    </xf>
    <xf numFmtId="0" fontId="59" fillId="0" borderId="1" xfId="0" applyFont="1" applyBorder="1" applyAlignment="1" applyProtection="1">
      <alignment horizontal="center" vertical="center" wrapText="1"/>
      <protection locked="0"/>
    </xf>
    <xf numFmtId="9" fontId="59" fillId="0" borderId="1" xfId="1831" applyFont="1" applyBorder="1" applyAlignment="1">
      <alignment horizontal="center" vertical="center" wrapText="1"/>
    </xf>
    <xf numFmtId="0" fontId="60" fillId="60" borderId="0" xfId="0" applyFont="1" applyFill="1" applyBorder="1" applyAlignment="1">
      <alignment horizontal="center" vertical="center" wrapText="1"/>
    </xf>
    <xf numFmtId="10" fontId="60" fillId="60" borderId="0" xfId="1831" applyNumberFormat="1" applyFont="1" applyFill="1" applyBorder="1" applyAlignment="1">
      <alignment horizontal="center" vertical="center" wrapText="1"/>
    </xf>
    <xf numFmtId="0" fontId="59" fillId="0" borderId="0" xfId="0" applyFont="1" applyAlignment="1">
      <alignment horizontal="center" vertical="center" wrapText="1"/>
    </xf>
    <xf numFmtId="0" fontId="60" fillId="60" borderId="0" xfId="0" applyFont="1" applyFill="1" applyAlignment="1">
      <alignment horizontal="center" vertical="center" wrapText="1"/>
    </xf>
    <xf numFmtId="0" fontId="59" fillId="61" borderId="0" xfId="0" applyFont="1" applyFill="1" applyAlignment="1">
      <alignment horizontal="center" vertical="center" wrapText="1"/>
    </xf>
    <xf numFmtId="0" fontId="58" fillId="0" borderId="0" xfId="0" applyFont="1" applyAlignment="1">
      <alignment wrapText="1"/>
    </xf>
    <xf numFmtId="0" fontId="56" fillId="0" borderId="27" xfId="1820" applyNumberFormat="1" applyFont="1" applyFill="1" applyBorder="1" applyAlignment="1" applyProtection="1">
      <alignment vertical="center" wrapText="1"/>
      <protection locked="0"/>
    </xf>
    <xf numFmtId="0" fontId="58" fillId="0" borderId="0" xfId="0" applyFont="1" applyAlignment="1" applyProtection="1">
      <alignment horizontal="left" vertical="center"/>
      <protection locked="0"/>
    </xf>
    <xf numFmtId="0" fontId="59" fillId="0" borderId="0" xfId="0" applyFont="1" applyAlignment="1">
      <alignment horizontal="center" vertical="center"/>
    </xf>
    <xf numFmtId="0" fontId="59" fillId="0" borderId="0" xfId="0" applyFont="1" applyAlignment="1">
      <alignment horizontal="left" vertical="center"/>
    </xf>
    <xf numFmtId="0" fontId="59" fillId="0" borderId="0" xfId="0" applyFont="1" applyAlignment="1">
      <alignment horizontal="left" vertical="top"/>
    </xf>
    <xf numFmtId="9" fontId="59" fillId="0" borderId="0" xfId="1831" applyFont="1" applyAlignment="1">
      <alignment horizontal="center" vertical="center"/>
    </xf>
    <xf numFmtId="10" fontId="59" fillId="0" borderId="0" xfId="1831" applyNumberFormat="1" applyFont="1" applyAlignment="1">
      <alignment horizontal="center" vertical="center"/>
    </xf>
    <xf numFmtId="9" fontId="59" fillId="0" borderId="0" xfId="1831" applyFont="1" applyFill="1" applyBorder="1" applyAlignment="1" applyProtection="1">
      <alignment horizontal="center" vertical="center"/>
    </xf>
    <xf numFmtId="14" fontId="59" fillId="0" borderId="0" xfId="0" applyNumberFormat="1" applyFont="1" applyAlignment="1">
      <alignment horizontal="center" vertical="center"/>
    </xf>
    <xf numFmtId="10" fontId="59" fillId="0" borderId="0" xfId="1831" applyNumberFormat="1" applyFont="1" applyFill="1" applyBorder="1" applyAlignment="1" applyProtection="1">
      <alignment horizontal="center" vertical="center"/>
    </xf>
    <xf numFmtId="10" fontId="61" fillId="0" borderId="0" xfId="1831" applyNumberFormat="1" applyFont="1" applyFill="1" applyBorder="1" applyAlignment="1" applyProtection="1">
      <alignment horizontal="center" vertical="center"/>
    </xf>
    <xf numFmtId="0" fontId="58" fillId="0" borderId="0" xfId="0" applyFont="1" applyAlignment="1">
      <alignment vertical="center"/>
    </xf>
    <xf numFmtId="0" fontId="56" fillId="0" borderId="23" xfId="1820" applyNumberFormat="1" applyFont="1" applyFill="1" applyBorder="1" applyAlignment="1" applyProtection="1">
      <alignment vertical="center" wrapText="1"/>
      <protection locked="0"/>
    </xf>
    <xf numFmtId="0" fontId="62" fillId="62" borderId="46" xfId="0" applyFont="1" applyFill="1" applyBorder="1" applyAlignment="1">
      <alignment horizontal="center" vertical="center" wrapText="1"/>
    </xf>
    <xf numFmtId="0" fontId="59" fillId="62" borderId="47" xfId="0" applyFont="1" applyFill="1" applyBorder="1" applyAlignment="1">
      <alignment horizontal="center" vertical="center" wrapText="1"/>
    </xf>
    <xf numFmtId="9" fontId="59" fillId="62" borderId="47" xfId="1831" applyFont="1" applyFill="1" applyBorder="1" applyAlignment="1">
      <alignment horizontal="center" vertical="center" wrapText="1"/>
    </xf>
    <xf numFmtId="10" fontId="59" fillId="62" borderId="47" xfId="1831" applyNumberFormat="1" applyFont="1" applyFill="1" applyBorder="1" applyAlignment="1">
      <alignment horizontal="center" vertical="center" wrapText="1"/>
    </xf>
    <xf numFmtId="9" fontId="59" fillId="62" borderId="47" xfId="0" applyNumberFormat="1" applyFont="1" applyFill="1" applyBorder="1" applyAlignment="1">
      <alignment horizontal="center" vertical="center" wrapText="1"/>
    </xf>
    <xf numFmtId="14" fontId="59" fillId="62" borderId="47" xfId="0" applyNumberFormat="1" applyFont="1" applyFill="1" applyBorder="1" applyAlignment="1">
      <alignment horizontal="center" vertical="center" wrapText="1"/>
    </xf>
    <xf numFmtId="10" fontId="59" fillId="62" borderId="47" xfId="0" applyNumberFormat="1" applyFont="1" applyFill="1" applyBorder="1" applyAlignment="1">
      <alignment horizontal="center" vertical="center" wrapText="1"/>
    </xf>
    <xf numFmtId="10" fontId="61" fillId="62" borderId="47" xfId="0" applyNumberFormat="1" applyFont="1" applyFill="1" applyBorder="1" applyAlignment="1">
      <alignment horizontal="center" vertical="center" wrapText="1"/>
    </xf>
    <xf numFmtId="10" fontId="59" fillId="62" borderId="48" xfId="0" applyNumberFormat="1" applyFont="1" applyFill="1" applyBorder="1" applyAlignment="1">
      <alignment horizontal="center" vertical="center" wrapText="1"/>
    </xf>
    <xf numFmtId="0" fontId="59" fillId="62" borderId="48" xfId="0" applyFont="1" applyFill="1" applyBorder="1" applyAlignment="1">
      <alignment horizontal="center" vertical="center" wrapText="1"/>
    </xf>
    <xf numFmtId="2" fontId="59" fillId="62" borderId="47" xfId="0" applyNumberFormat="1" applyFont="1" applyFill="1" applyBorder="1" applyAlignment="1">
      <alignment horizontal="center" vertical="center" wrapText="1"/>
    </xf>
    <xf numFmtId="0" fontId="58" fillId="0" borderId="0" xfId="0" applyFont="1" applyAlignment="1" applyProtection="1">
      <alignment horizontal="center" vertical="center"/>
      <protection locked="0"/>
    </xf>
    <xf numFmtId="0" fontId="59" fillId="0" borderId="0" xfId="0" applyFont="1" applyAlignment="1">
      <alignment horizontal="left" vertical="center" wrapText="1"/>
    </xf>
    <xf numFmtId="9" fontId="59" fillId="0" borderId="0" xfId="1831" applyFont="1" applyAlignment="1">
      <alignment horizontal="center" vertical="center" wrapText="1"/>
    </xf>
    <xf numFmtId="0" fontId="59" fillId="62" borderId="47" xfId="0" applyFont="1" applyFill="1" applyBorder="1" applyAlignment="1">
      <alignment horizontal="center" wrapText="1"/>
    </xf>
    <xf numFmtId="0" fontId="59" fillId="62" borderId="47" xfId="0" applyFont="1" applyFill="1" applyBorder="1" applyAlignment="1">
      <alignment vertical="center" wrapText="1"/>
    </xf>
    <xf numFmtId="0" fontId="62" fillId="62" borderId="47" xfId="0" applyFont="1" applyFill="1" applyBorder="1" applyAlignment="1">
      <alignment horizontal="center" vertical="center" wrapText="1"/>
    </xf>
    <xf numFmtId="9" fontId="59" fillId="62" borderId="47" xfId="0" applyNumberFormat="1" applyFont="1" applyFill="1" applyBorder="1" applyAlignment="1">
      <alignment horizontal="center" wrapText="1"/>
    </xf>
    <xf numFmtId="0" fontId="58" fillId="2" borderId="0" xfId="0" applyFont="1" applyFill="1" applyAlignment="1">
      <alignment horizontal="left" vertical="center" wrapText="1"/>
    </xf>
    <xf numFmtId="0" fontId="58" fillId="2" borderId="0" xfId="0" applyFont="1" applyFill="1" applyAlignment="1">
      <alignment horizontal="center" vertical="center" wrapText="1"/>
    </xf>
    <xf numFmtId="0" fontId="59" fillId="0" borderId="0" xfId="0" applyNumberFormat="1" applyFont="1" applyAlignment="1">
      <alignment horizontal="center" vertical="center"/>
    </xf>
    <xf numFmtId="10" fontId="61" fillId="0" borderId="0" xfId="1831" applyNumberFormat="1" applyFont="1" applyAlignment="1">
      <alignment horizontal="center" vertical="center"/>
    </xf>
    <xf numFmtId="1" fontId="59" fillId="0" borderId="0" xfId="0" applyNumberFormat="1" applyFont="1" applyAlignment="1">
      <alignment horizontal="center" vertical="center"/>
    </xf>
    <xf numFmtId="0" fontId="58" fillId="0" borderId="0" xfId="0" applyFont="1" applyAlignment="1" applyProtection="1">
      <alignment horizontal="left" vertical="center" wrapText="1"/>
      <protection locked="0"/>
    </xf>
    <xf numFmtId="10" fontId="59" fillId="0" borderId="0" xfId="1831" applyNumberFormat="1" applyFont="1" applyAlignment="1">
      <alignment horizontal="center" vertical="center" wrapText="1"/>
    </xf>
    <xf numFmtId="9" fontId="58" fillId="0" borderId="0" xfId="1831" applyFont="1" applyFill="1" applyBorder="1" applyAlignment="1" applyProtection="1">
      <alignment horizontal="center" vertical="center"/>
    </xf>
    <xf numFmtId="1" fontId="62" fillId="62" borderId="47" xfId="0" applyNumberFormat="1" applyFont="1" applyFill="1" applyBorder="1" applyAlignment="1">
      <alignment horizontal="center" vertical="center" wrapText="1"/>
    </xf>
    <xf numFmtId="1" fontId="62" fillId="62" borderId="0" xfId="0" applyNumberFormat="1" applyFont="1" applyFill="1" applyBorder="1" applyAlignment="1">
      <alignment horizontal="center" vertical="center" wrapText="1"/>
    </xf>
    <xf numFmtId="10" fontId="62" fillId="62" borderId="0" xfId="1831" applyNumberFormat="1" applyFont="1" applyFill="1" applyBorder="1" applyAlignment="1">
      <alignment horizontal="center" vertical="center" wrapText="1"/>
    </xf>
    <xf numFmtId="0" fontId="59" fillId="0" borderId="0" xfId="0" applyFont="1" applyAlignment="1">
      <alignment horizontal="left" vertical="top" wrapText="1"/>
    </xf>
    <xf numFmtId="2" fontId="62" fillId="62" borderId="47" xfId="0" applyNumberFormat="1" applyFont="1" applyFill="1" applyBorder="1" applyAlignment="1">
      <alignment horizontal="center" vertical="center" wrapText="1"/>
    </xf>
    <xf numFmtId="2" fontId="62" fillId="62" borderId="0" xfId="0" applyNumberFormat="1" applyFont="1" applyFill="1" applyBorder="1" applyAlignment="1">
      <alignment horizontal="center" vertical="center" wrapText="1"/>
    </xf>
    <xf numFmtId="2" fontId="59" fillId="0" borderId="0" xfId="0" applyNumberFormat="1" applyFont="1" applyAlignment="1">
      <alignment horizontal="center" vertical="center"/>
    </xf>
    <xf numFmtId="10" fontId="59" fillId="0" borderId="0" xfId="1831" applyNumberFormat="1" applyFont="1" applyAlignment="1">
      <alignment horizontal="left" vertical="center"/>
    </xf>
    <xf numFmtId="2" fontId="59" fillId="0" borderId="0" xfId="0" applyNumberFormat="1" applyFont="1" applyAlignment="1">
      <alignment horizontal="left" vertical="center"/>
    </xf>
    <xf numFmtId="1" fontId="58" fillId="0" borderId="0" xfId="0" applyNumberFormat="1" applyFont="1" applyAlignment="1">
      <alignment horizontal="center" vertical="center"/>
    </xf>
    <xf numFmtId="0" fontId="59" fillId="2" borderId="0" xfId="0" applyFont="1" applyFill="1" applyAlignment="1">
      <alignment horizontal="center" vertical="center" wrapText="1"/>
    </xf>
    <xf numFmtId="0" fontId="59" fillId="2" borderId="0" xfId="0" applyFont="1" applyFill="1" applyAlignment="1">
      <alignment horizontal="center" vertical="top" wrapText="1"/>
    </xf>
    <xf numFmtId="0" fontId="8" fillId="63" borderId="1" xfId="0" applyFont="1" applyFill="1" applyBorder="1" applyAlignment="1" applyProtection="1">
      <alignment vertical="center"/>
      <protection locked="0"/>
    </xf>
    <xf numFmtId="0" fontId="8" fillId="63" borderId="1" xfId="0" applyFont="1" applyFill="1" applyBorder="1" applyAlignment="1" applyProtection="1">
      <alignment horizontal="left" vertical="center"/>
      <protection locked="0"/>
    </xf>
    <xf numFmtId="0" fontId="8" fillId="63" borderId="0" xfId="0" applyFont="1" applyFill="1" applyBorder="1" applyProtection="1">
      <protection locked="0"/>
    </xf>
    <xf numFmtId="0" fontId="0" fillId="0" borderId="0" xfId="0" applyProtection="1">
      <protection locked="0"/>
    </xf>
    <xf numFmtId="0" fontId="53" fillId="63" borderId="0" xfId="0" applyFont="1" applyFill="1" applyBorder="1" applyAlignment="1" applyProtection="1">
      <alignment horizontal="center" vertical="top"/>
      <protection locked="0"/>
    </xf>
    <xf numFmtId="0" fontId="53" fillId="2" borderId="22" xfId="0" applyFont="1" applyFill="1" applyBorder="1"/>
    <xf numFmtId="0" fontId="0" fillId="2" borderId="0" xfId="0" applyFill="1"/>
    <xf numFmtId="0" fontId="8" fillId="63" borderId="0" xfId="0" applyFont="1" applyFill="1" applyBorder="1" applyAlignment="1" applyProtection="1">
      <alignment vertical="center"/>
      <protection locked="0"/>
    </xf>
    <xf numFmtId="0" fontId="53" fillId="2" borderId="1" xfId="0" applyFont="1" applyFill="1" applyBorder="1" applyAlignment="1" applyProtection="1">
      <alignment horizontal="center" vertical="center" wrapText="1"/>
      <protection locked="0"/>
    </xf>
    <xf numFmtId="0" fontId="53" fillId="63" borderId="1" xfId="0" applyFont="1" applyFill="1" applyBorder="1" applyAlignment="1" applyProtection="1">
      <alignment horizontal="center" vertical="center" wrapText="1"/>
      <protection locked="0"/>
    </xf>
    <xf numFmtId="0" fontId="53" fillId="0" borderId="1" xfId="0" applyFont="1" applyFill="1" applyBorder="1" applyAlignment="1" applyProtection="1">
      <alignment horizontal="center" vertical="center" wrapText="1"/>
      <protection locked="0"/>
    </xf>
    <xf numFmtId="0" fontId="53" fillId="67" borderId="1" xfId="0" applyFont="1" applyFill="1" applyBorder="1" applyAlignment="1" applyProtection="1">
      <alignment horizontal="center" vertical="center" wrapText="1"/>
      <protection locked="0"/>
    </xf>
    <xf numFmtId="0" fontId="8" fillId="63" borderId="50" xfId="0" applyFont="1" applyFill="1" applyBorder="1" applyAlignment="1" applyProtection="1">
      <alignment vertical="center" wrapText="1"/>
      <protection locked="0"/>
    </xf>
    <xf numFmtId="0" fontId="8" fillId="63" borderId="50" xfId="0" applyFont="1" applyFill="1" applyBorder="1" applyAlignment="1" applyProtection="1">
      <alignment horizontal="center" vertical="center" wrapText="1"/>
      <protection locked="0"/>
    </xf>
    <xf numFmtId="0" fontId="8" fillId="63" borderId="1" xfId="0" applyFont="1" applyFill="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wrapText="1"/>
      <protection locked="0"/>
    </xf>
    <xf numFmtId="14" fontId="8" fillId="63" borderId="1" xfId="12" applyNumberFormat="1" applyFont="1" applyFill="1" applyBorder="1" applyAlignment="1" applyProtection="1">
      <alignment vertical="center" wrapText="1"/>
      <protection locked="0"/>
    </xf>
    <xf numFmtId="9" fontId="8" fillId="63" borderId="1" xfId="12" applyFont="1" applyFill="1" applyBorder="1" applyAlignment="1" applyProtection="1">
      <alignment horizontal="center" vertical="center" wrapText="1"/>
      <protection locked="0"/>
    </xf>
    <xf numFmtId="0" fontId="63" fillId="63" borderId="50" xfId="0" applyFont="1" applyFill="1" applyBorder="1" applyAlignment="1" applyProtection="1">
      <alignment vertical="center" wrapText="1"/>
      <protection locked="0"/>
    </xf>
    <xf numFmtId="14" fontId="63" fillId="63" borderId="1" xfId="12" applyNumberFormat="1" applyFont="1" applyFill="1" applyBorder="1" applyAlignment="1" applyProtection="1">
      <alignment horizontal="left" vertical="center" wrapText="1"/>
      <protection locked="0"/>
    </xf>
    <xf numFmtId="14" fontId="8" fillId="63" borderId="1" xfId="12" applyNumberFormat="1" applyFont="1" applyFill="1" applyBorder="1" applyAlignment="1" applyProtection="1">
      <alignment horizontal="center" vertical="center" wrapText="1"/>
      <protection locked="0"/>
    </xf>
    <xf numFmtId="9" fontId="8" fillId="0" borderId="1" xfId="12" applyFont="1" applyFill="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53" fillId="63" borderId="0" xfId="0" applyFont="1" applyFill="1" applyProtection="1">
      <protection locked="0"/>
    </xf>
    <xf numFmtId="0" fontId="8" fillId="0" borderId="50" xfId="0" applyFont="1" applyBorder="1" applyAlignment="1" applyProtection="1">
      <alignment horizontal="center" vertical="center" wrapText="1"/>
      <protection locked="0"/>
    </xf>
    <xf numFmtId="0" fontId="8" fillId="63" borderId="50" xfId="0" applyFont="1" applyFill="1" applyBorder="1" applyAlignment="1" applyProtection="1">
      <alignment horizontal="center" vertical="center"/>
      <protection locked="0"/>
    </xf>
    <xf numFmtId="0" fontId="8" fillId="63" borderId="50" xfId="0" applyFont="1" applyFill="1" applyBorder="1" applyAlignment="1" applyProtection="1">
      <alignment horizontal="left" vertical="center" wrapText="1"/>
      <protection locked="0"/>
    </xf>
    <xf numFmtId="0" fontId="53" fillId="63" borderId="50" xfId="0" applyFont="1" applyFill="1" applyBorder="1" applyAlignment="1" applyProtection="1">
      <alignment horizontal="center" vertical="center" wrapText="1"/>
      <protection locked="0"/>
    </xf>
    <xf numFmtId="0" fontId="8" fillId="57" borderId="1" xfId="0" applyFont="1" applyFill="1" applyBorder="1" applyAlignment="1">
      <alignment horizontal="center" vertical="center"/>
    </xf>
    <xf numFmtId="0" fontId="8" fillId="69" borderId="51" xfId="0" applyFont="1" applyFill="1" applyBorder="1" applyAlignment="1">
      <alignment horizontal="center" vertical="center"/>
    </xf>
    <xf numFmtId="0" fontId="8" fillId="0" borderId="50" xfId="0" applyFont="1" applyBorder="1" applyAlignment="1" applyProtection="1">
      <alignment horizontal="center" vertical="center"/>
      <protection locked="0"/>
    </xf>
    <xf numFmtId="0" fontId="8" fillId="2" borderId="1" xfId="0" applyFont="1" applyFill="1" applyBorder="1" applyAlignment="1">
      <alignment horizontal="left" vertical="center" wrapText="1"/>
    </xf>
    <xf numFmtId="9" fontId="8" fillId="0" borderId="1" xfId="0" applyNumberFormat="1" applyFont="1" applyBorder="1" applyAlignment="1" applyProtection="1">
      <alignment horizontal="center" vertical="center" wrapText="1"/>
      <protection locked="0"/>
    </xf>
    <xf numFmtId="0" fontId="8" fillId="63" borderId="1" xfId="0" applyFont="1" applyFill="1" applyBorder="1" applyAlignment="1" applyProtection="1">
      <alignment horizontal="center" vertical="center" wrapText="1"/>
      <protection locked="0"/>
    </xf>
    <xf numFmtId="0" fontId="8" fillId="63" borderId="50" xfId="0" applyNumberFormat="1" applyFont="1" applyFill="1" applyBorder="1" applyAlignment="1" applyProtection="1">
      <alignment horizontal="center" vertical="center" wrapText="1"/>
      <protection locked="0"/>
    </xf>
    <xf numFmtId="14" fontId="8" fillId="63" borderId="50" xfId="0" applyNumberFormat="1" applyFont="1" applyFill="1" applyBorder="1" applyAlignment="1" applyProtection="1">
      <alignment horizontal="center" vertical="center" wrapText="1"/>
      <protection locked="0"/>
    </xf>
    <xf numFmtId="9" fontId="64" fillId="72" borderId="50" xfId="12" applyFont="1" applyFill="1" applyBorder="1" applyAlignment="1" applyProtection="1">
      <alignment horizontal="center" vertical="center" wrapText="1"/>
      <protection locked="0"/>
    </xf>
    <xf numFmtId="0" fontId="64" fillId="72" borderId="50" xfId="0" applyFont="1" applyFill="1" applyBorder="1" applyAlignment="1" applyProtection="1">
      <alignment vertical="center" wrapText="1"/>
      <protection locked="0"/>
    </xf>
    <xf numFmtId="14" fontId="8" fillId="63" borderId="50" xfId="12" applyNumberFormat="1" applyFont="1" applyFill="1" applyBorder="1" applyAlignment="1" applyProtection="1">
      <alignment vertical="center" wrapText="1"/>
      <protection locked="0"/>
    </xf>
    <xf numFmtId="9" fontId="8" fillId="63" borderId="50" xfId="12" applyFont="1" applyFill="1" applyBorder="1" applyAlignment="1" applyProtection="1">
      <alignment vertical="center" wrapText="1"/>
      <protection locked="0"/>
    </xf>
    <xf numFmtId="0" fontId="53" fillId="63" borderId="0" xfId="0" applyFont="1" applyFill="1" applyBorder="1" applyProtection="1">
      <protection locked="0"/>
    </xf>
    <xf numFmtId="9" fontId="64" fillId="72" borderId="50" xfId="12" applyFont="1" applyFill="1" applyBorder="1" applyAlignment="1" applyProtection="1">
      <alignment vertical="center" wrapText="1"/>
      <protection locked="0"/>
    </xf>
    <xf numFmtId="0" fontId="8" fillId="63" borderId="50" xfId="0" applyFont="1" applyFill="1" applyBorder="1" applyAlignment="1" applyProtection="1">
      <alignment vertical="center" wrapText="1"/>
    </xf>
    <xf numFmtId="0" fontId="64" fillId="70" borderId="1" xfId="0" applyFont="1" applyFill="1" applyBorder="1" applyAlignment="1" applyProtection="1">
      <alignment vertical="center" wrapText="1"/>
      <protection locked="0"/>
    </xf>
    <xf numFmtId="0" fontId="64" fillId="73" borderId="1" xfId="0" applyFont="1" applyFill="1" applyBorder="1" applyAlignment="1">
      <alignment horizontal="center" vertical="center"/>
    </xf>
    <xf numFmtId="0" fontId="8" fillId="0" borderId="50" xfId="0" applyFont="1" applyFill="1" applyBorder="1" applyAlignment="1" applyProtection="1">
      <alignment horizontal="center" vertical="center"/>
      <protection locked="0"/>
    </xf>
    <xf numFmtId="9" fontId="64" fillId="72" borderId="1" xfId="12" applyFont="1" applyFill="1" applyBorder="1" applyAlignment="1" applyProtection="1">
      <alignment horizontal="center" vertical="center" wrapText="1"/>
      <protection locked="0"/>
    </xf>
    <xf numFmtId="0" fontId="64" fillId="72" borderId="1" xfId="0" applyFont="1" applyFill="1" applyBorder="1" applyAlignment="1" applyProtection="1">
      <alignment vertical="center" wrapText="1"/>
      <protection locked="0"/>
    </xf>
    <xf numFmtId="14" fontId="8" fillId="63" borderId="50" xfId="12" applyNumberFormat="1" applyFont="1" applyFill="1" applyBorder="1" applyAlignment="1" applyProtection="1">
      <alignment horizontal="center" vertical="center" wrapText="1"/>
      <protection locked="0"/>
    </xf>
    <xf numFmtId="9" fontId="8" fillId="2" borderId="50" xfId="12" applyFont="1" applyFill="1" applyBorder="1" applyAlignment="1" applyProtection="1">
      <alignment horizontal="center" vertical="center" wrapText="1"/>
      <protection locked="0"/>
    </xf>
    <xf numFmtId="0" fontId="8" fillId="2" borderId="50" xfId="0" applyFont="1" applyFill="1" applyBorder="1" applyAlignment="1" applyProtection="1">
      <alignment vertical="center" wrapText="1"/>
      <protection locked="0"/>
    </xf>
    <xf numFmtId="0" fontId="8" fillId="0" borderId="57" xfId="0" applyFont="1" applyBorder="1" applyAlignment="1">
      <alignment vertical="center" wrapText="1"/>
    </xf>
    <xf numFmtId="0" fontId="8" fillId="63" borderId="55" xfId="0" applyFont="1" applyFill="1" applyBorder="1" applyAlignment="1" applyProtection="1">
      <alignment horizontal="center" vertical="center" wrapText="1"/>
      <protection locked="0"/>
    </xf>
    <xf numFmtId="0" fontId="8" fillId="0" borderId="59" xfId="0" applyFont="1" applyBorder="1" applyAlignment="1">
      <alignment vertical="center" wrapText="1"/>
    </xf>
    <xf numFmtId="0" fontId="8" fillId="0" borderId="55" xfId="0" applyFont="1" applyBorder="1" applyAlignment="1">
      <alignment horizontal="center" vertical="center" wrapText="1"/>
    </xf>
    <xf numFmtId="0" fontId="8" fillId="74" borderId="55" xfId="0" applyFont="1" applyFill="1" applyBorder="1" applyAlignment="1">
      <alignment horizontal="center" vertical="center" wrapText="1"/>
    </xf>
    <xf numFmtId="14" fontId="65" fillId="74" borderId="55" xfId="0" applyNumberFormat="1" applyFont="1" applyFill="1" applyBorder="1" applyAlignment="1">
      <alignment horizontal="center" vertical="center" wrapText="1"/>
    </xf>
    <xf numFmtId="14" fontId="8" fillId="74" borderId="55" xfId="0" applyNumberFormat="1" applyFont="1" applyFill="1" applyBorder="1" applyAlignment="1">
      <alignment horizontal="center" vertical="center" wrapText="1"/>
    </xf>
    <xf numFmtId="9" fontId="8" fillId="74" borderId="55" xfId="0" applyNumberFormat="1" applyFont="1" applyFill="1" applyBorder="1" applyAlignment="1">
      <alignment horizontal="center" vertical="center" wrapText="1"/>
    </xf>
    <xf numFmtId="0" fontId="65" fillId="74" borderId="55" xfId="0" applyFont="1" applyFill="1" applyBorder="1" applyAlignment="1">
      <alignment vertical="center" wrapText="1"/>
    </xf>
    <xf numFmtId="14" fontId="8" fillId="63" borderId="55" xfId="12" applyNumberFormat="1" applyFont="1" applyFill="1" applyBorder="1" applyAlignment="1" applyProtection="1">
      <alignment horizontal="center" vertical="center" wrapText="1"/>
      <protection locked="0"/>
    </xf>
    <xf numFmtId="9" fontId="8" fillId="63" borderId="55" xfId="12" applyFont="1" applyFill="1" applyBorder="1" applyAlignment="1" applyProtection="1">
      <alignment horizontal="center" vertical="center" wrapText="1"/>
      <protection locked="0"/>
    </xf>
    <xf numFmtId="14" fontId="8" fillId="63" borderId="55" xfId="12" applyNumberFormat="1" applyFont="1" applyFill="1" applyBorder="1" applyAlignment="1" applyProtection="1">
      <alignment vertical="center" wrapText="1"/>
      <protection locked="0"/>
    </xf>
    <xf numFmtId="9" fontId="8" fillId="63" borderId="55" xfId="12" applyFont="1" applyFill="1" applyBorder="1" applyAlignment="1" applyProtection="1">
      <alignment vertical="center" wrapText="1"/>
      <protection locked="0"/>
    </xf>
    <xf numFmtId="0" fontId="8" fillId="63" borderId="55" xfId="0" applyFont="1" applyFill="1" applyBorder="1" applyAlignment="1" applyProtection="1">
      <alignment vertical="center" wrapText="1"/>
      <protection locked="0"/>
    </xf>
    <xf numFmtId="0" fontId="8" fillId="74" borderId="55" xfId="0" applyFont="1" applyFill="1" applyBorder="1" applyAlignment="1">
      <alignment vertical="center" wrapText="1"/>
    </xf>
    <xf numFmtId="9" fontId="8" fillId="63" borderId="50" xfId="0" applyNumberFormat="1" applyFont="1" applyFill="1" applyBorder="1" applyAlignment="1" applyProtection="1">
      <alignment horizontal="center" vertical="center" wrapText="1"/>
      <protection locked="0"/>
    </xf>
    <xf numFmtId="0" fontId="8" fillId="63" borderId="50" xfId="0" applyFont="1" applyFill="1" applyBorder="1" applyAlignment="1" applyProtection="1">
      <alignment horizontal="justify" vertical="center" wrapText="1"/>
      <protection locked="0"/>
    </xf>
    <xf numFmtId="14" fontId="8" fillId="0" borderId="50" xfId="0" applyNumberFormat="1" applyFont="1" applyBorder="1" applyAlignment="1" applyProtection="1">
      <alignment horizontal="center" vertical="center" wrapText="1"/>
      <protection locked="0"/>
    </xf>
    <xf numFmtId="9" fontId="8" fillId="63" borderId="50" xfId="12" applyFont="1" applyFill="1" applyBorder="1" applyAlignment="1" applyProtection="1">
      <alignment horizontal="center" vertical="center" wrapText="1"/>
      <protection locked="0"/>
    </xf>
    <xf numFmtId="14" fontId="8" fillId="0" borderId="50" xfId="12" applyNumberFormat="1" applyFont="1" applyFill="1" applyBorder="1" applyAlignment="1" applyProtection="1">
      <alignment horizontal="center" vertical="center" wrapText="1"/>
      <protection locked="0"/>
    </xf>
    <xf numFmtId="0" fontId="69" fillId="63" borderId="50" xfId="0" applyFont="1" applyFill="1" applyBorder="1" applyAlignment="1" applyProtection="1">
      <alignment horizontal="justify" vertical="center" wrapText="1"/>
      <protection locked="0"/>
    </xf>
    <xf numFmtId="9" fontId="8" fillId="63" borderId="50" xfId="0" applyNumberFormat="1" applyFont="1" applyFill="1" applyBorder="1" applyAlignment="1" applyProtection="1">
      <alignment vertical="center" wrapText="1"/>
      <protection locked="0"/>
    </xf>
    <xf numFmtId="14" fontId="8" fillId="2" borderId="50" xfId="0" applyNumberFormat="1" applyFont="1" applyFill="1" applyBorder="1" applyAlignment="1" applyProtection="1">
      <alignment horizontal="center" vertical="center" wrapText="1"/>
      <protection locked="0"/>
    </xf>
    <xf numFmtId="9" fontId="8" fillId="2" borderId="50" xfId="0" applyNumberFormat="1" applyFont="1" applyFill="1" applyBorder="1" applyAlignment="1" applyProtection="1">
      <alignment horizontal="center" vertical="center" wrapText="1"/>
      <protection locked="0"/>
    </xf>
    <xf numFmtId="0" fontId="8" fillId="2" borderId="50" xfId="0" applyFont="1" applyFill="1" applyBorder="1" applyAlignment="1" applyProtection="1">
      <alignment horizontal="left" vertical="center" wrapText="1"/>
      <protection locked="0"/>
    </xf>
    <xf numFmtId="0" fontId="8" fillId="63" borderId="1" xfId="0" applyFont="1" applyFill="1" applyBorder="1" applyAlignment="1" applyProtection="1">
      <alignment horizontal="left" vertical="center" wrapText="1"/>
      <protection locked="0"/>
    </xf>
    <xf numFmtId="0" fontId="8" fillId="2" borderId="50" xfId="0" applyFont="1" applyFill="1" applyBorder="1" applyAlignment="1" applyProtection="1">
      <alignment horizontal="center" vertical="center" wrapText="1"/>
      <protection locked="0"/>
    </xf>
    <xf numFmtId="0" fontId="8" fillId="57" borderId="50" xfId="0" applyFont="1" applyFill="1" applyBorder="1" applyAlignment="1" applyProtection="1">
      <alignment horizontal="center" vertical="center" wrapText="1"/>
      <protection locked="0"/>
    </xf>
    <xf numFmtId="0" fontId="8" fillId="77" borderId="1" xfId="0" applyFont="1" applyFill="1" applyBorder="1" applyAlignment="1" applyProtection="1">
      <alignment horizontal="center" vertical="center"/>
      <protection locked="0"/>
    </xf>
    <xf numFmtId="14" fontId="8" fillId="63" borderId="50" xfId="12" applyNumberFormat="1" applyFill="1" applyBorder="1" applyAlignment="1" applyProtection="1">
      <alignment vertical="center" wrapText="1"/>
      <protection locked="0"/>
    </xf>
    <xf numFmtId="9" fontId="8" fillId="63" borderId="50" xfId="12" applyFill="1" applyBorder="1" applyAlignment="1" applyProtection="1">
      <alignment vertical="center" wrapText="1"/>
      <protection locked="0"/>
    </xf>
    <xf numFmtId="0" fontId="53" fillId="63" borderId="1" xfId="0" applyFont="1" applyFill="1" applyBorder="1" applyProtection="1">
      <protection locked="0"/>
    </xf>
    <xf numFmtId="14" fontId="8" fillId="0" borderId="50" xfId="12" applyNumberFormat="1" applyFont="1" applyFill="1" applyBorder="1" applyAlignment="1" applyProtection="1">
      <alignment vertical="center" wrapText="1"/>
      <protection locked="0"/>
    </xf>
    <xf numFmtId="49" fontId="8" fillId="63" borderId="50" xfId="12" applyNumberFormat="1" applyFont="1" applyFill="1" applyBorder="1" applyAlignment="1" applyProtection="1">
      <alignment horizontal="center" vertical="center" wrapText="1"/>
      <protection locked="0"/>
    </xf>
    <xf numFmtId="0" fontId="8" fillId="0" borderId="50" xfId="0" applyFont="1" applyBorder="1" applyAlignment="1" applyProtection="1">
      <alignment vertical="center" wrapText="1"/>
      <protection locked="0"/>
    </xf>
    <xf numFmtId="0" fontId="8" fillId="63" borderId="50" xfId="12" applyNumberFormat="1" applyFont="1" applyFill="1" applyBorder="1" applyAlignment="1" applyProtection="1">
      <alignment horizontal="center" vertical="center" wrapText="1"/>
      <protection locked="0"/>
    </xf>
    <xf numFmtId="0" fontId="8" fillId="0" borderId="50" xfId="0" applyFont="1" applyBorder="1" applyAlignment="1" applyProtection="1">
      <alignment vertical="center"/>
      <protection locked="0"/>
    </xf>
    <xf numFmtId="0" fontId="8" fillId="0" borderId="51" xfId="0" applyFont="1" applyBorder="1" applyAlignment="1" applyProtection="1">
      <alignment horizontal="left" vertical="center" wrapText="1"/>
      <protection locked="0"/>
    </xf>
    <xf numFmtId="0" fontId="53" fillId="0" borderId="51" xfId="0" applyFont="1" applyFill="1" applyBorder="1" applyAlignment="1" applyProtection="1">
      <alignment horizontal="center" vertical="center" wrapText="1"/>
      <protection locked="0"/>
    </xf>
    <xf numFmtId="0" fontId="8" fillId="0" borderId="51" xfId="0" applyFont="1" applyBorder="1" applyAlignment="1">
      <alignment vertical="center" wrapText="1"/>
    </xf>
    <xf numFmtId="0" fontId="8" fillId="0" borderId="51" xfId="0" applyFont="1" applyBorder="1" applyAlignment="1" applyProtection="1">
      <alignment vertical="center" wrapText="1"/>
      <protection locked="0"/>
    </xf>
    <xf numFmtId="0" fontId="8" fillId="77" borderId="49" xfId="0" applyFont="1" applyFill="1" applyBorder="1" applyAlignment="1">
      <alignment horizontal="center" vertical="center"/>
    </xf>
    <xf numFmtId="0" fontId="8" fillId="0" borderId="51" xfId="0" applyFont="1" applyBorder="1" applyAlignment="1" applyProtection="1">
      <alignment horizontal="center" vertical="center" wrapText="1"/>
      <protection locked="0"/>
    </xf>
    <xf numFmtId="0" fontId="8" fillId="78" borderId="1" xfId="0" applyFont="1" applyFill="1" applyBorder="1" applyAlignment="1">
      <alignment horizontal="center" vertical="center"/>
    </xf>
    <xf numFmtId="0" fontId="8" fillId="0" borderId="1" xfId="1367" applyBorder="1" applyAlignment="1">
      <alignment horizontal="left" vertical="center" wrapText="1"/>
    </xf>
    <xf numFmtId="9" fontId="8" fillId="0" borderId="50" xfId="0" applyNumberFormat="1" applyFont="1" applyBorder="1" applyAlignment="1" applyProtection="1">
      <alignment horizontal="center" vertical="center" wrapText="1"/>
      <protection locked="0"/>
    </xf>
    <xf numFmtId="14" fontId="8" fillId="63" borderId="50" xfId="0" applyNumberFormat="1" applyFont="1" applyFill="1" applyBorder="1" applyAlignment="1" applyProtection="1">
      <alignment horizontal="right" vertical="center" wrapText="1"/>
      <protection locked="0"/>
    </xf>
    <xf numFmtId="14" fontId="8" fillId="0" borderId="1" xfId="12" applyNumberFormat="1" applyFont="1" applyFill="1" applyBorder="1" applyAlignment="1" applyProtection="1">
      <alignment vertical="center" wrapText="1"/>
      <protection locked="0"/>
    </xf>
    <xf numFmtId="0" fontId="8" fillId="63" borderId="50" xfId="0" applyFont="1" applyFill="1" applyBorder="1" applyAlignment="1" applyProtection="1">
      <alignment vertical="center"/>
      <protection locked="0"/>
    </xf>
    <xf numFmtId="0" fontId="8" fillId="2" borderId="1" xfId="0" applyFont="1" applyFill="1" applyBorder="1" applyAlignment="1">
      <alignment vertical="center" wrapText="1"/>
    </xf>
    <xf numFmtId="0" fontId="53" fillId="0" borderId="1" xfId="0" applyFont="1" applyFill="1" applyBorder="1" applyAlignment="1">
      <alignment horizontal="center" vertical="center" wrapText="1"/>
    </xf>
    <xf numFmtId="0" fontId="8" fillId="63" borderId="1" xfId="0" applyFont="1" applyFill="1" applyBorder="1" applyAlignment="1">
      <alignment vertical="center" wrapText="1"/>
    </xf>
    <xf numFmtId="0" fontId="8" fillId="77" borderId="1" xfId="0" applyFont="1" applyFill="1" applyBorder="1" applyAlignment="1">
      <alignment horizontal="center" vertical="center"/>
    </xf>
    <xf numFmtId="9" fontId="8" fillId="0" borderId="50" xfId="12" applyFont="1" applyFill="1" applyBorder="1" applyAlignment="1" applyProtection="1">
      <alignment horizontal="center" vertical="center" wrapText="1"/>
      <protection locked="0"/>
    </xf>
    <xf numFmtId="0" fontId="8" fillId="63" borderId="0" xfId="0" applyFont="1" applyFill="1" applyProtection="1">
      <protection locked="0"/>
    </xf>
    <xf numFmtId="0" fontId="8" fillId="63" borderId="50" xfId="0" applyFont="1" applyFill="1" applyBorder="1" applyAlignment="1">
      <alignment vertical="center" wrapText="1"/>
    </xf>
    <xf numFmtId="0" fontId="8" fillId="78" borderId="1" xfId="0" applyFont="1" applyFill="1" applyBorder="1" applyAlignment="1" applyProtection="1">
      <alignment horizontal="center" vertical="center"/>
      <protection locked="0"/>
    </xf>
    <xf numFmtId="9" fontId="8" fillId="0" borderId="50" xfId="12" applyFont="1" applyFill="1" applyBorder="1" applyAlignment="1" applyProtection="1">
      <alignment vertical="center" wrapText="1"/>
      <protection locked="0"/>
    </xf>
    <xf numFmtId="0" fontId="8" fillId="0" borderId="50" xfId="0" applyFont="1" applyBorder="1" applyAlignment="1" applyProtection="1">
      <alignment horizontal="justify" vertical="center" wrapText="1"/>
      <protection locked="0"/>
    </xf>
    <xf numFmtId="0" fontId="8" fillId="63" borderId="49" xfId="0" applyFont="1" applyFill="1" applyBorder="1" applyAlignment="1" applyProtection="1">
      <alignment vertical="center" wrapText="1"/>
      <protection locked="0"/>
    </xf>
    <xf numFmtId="0" fontId="56" fillId="63" borderId="1" xfId="0" applyFont="1" applyFill="1" applyBorder="1" applyAlignment="1" applyProtection="1">
      <alignment vertical="center" wrapText="1"/>
      <protection locked="0"/>
    </xf>
    <xf numFmtId="0" fontId="68" fillId="63" borderId="50" xfId="0" applyFont="1" applyFill="1" applyBorder="1" applyAlignment="1" applyProtection="1">
      <alignment horizontal="center" vertical="center" wrapText="1"/>
      <protection locked="0"/>
    </xf>
    <xf numFmtId="0" fontId="8" fillId="63" borderId="57" xfId="0" applyFont="1" applyFill="1" applyBorder="1" applyAlignment="1" applyProtection="1">
      <alignment horizontal="center" vertical="center" wrapText="1"/>
      <protection locked="0"/>
    </xf>
    <xf numFmtId="0" fontId="8" fillId="63" borderId="1" xfId="0" applyFont="1" applyFill="1" applyBorder="1" applyAlignment="1" applyProtection="1">
      <alignment horizontal="center" vertical="center"/>
      <protection locked="0"/>
    </xf>
    <xf numFmtId="0" fontId="8" fillId="63" borderId="1" xfId="0" applyFont="1" applyFill="1" applyBorder="1" applyAlignment="1">
      <alignment horizontal="center" vertical="center" wrapText="1"/>
    </xf>
    <xf numFmtId="0" fontId="8" fillId="69" borderId="49" xfId="0" applyFont="1" applyFill="1" applyBorder="1" applyAlignment="1">
      <alignment horizontal="center" vertical="center"/>
    </xf>
    <xf numFmtId="9" fontId="8" fillId="0" borderId="1" xfId="0" applyNumberFormat="1" applyFont="1" applyBorder="1" applyAlignment="1">
      <alignment horizontal="center" vertical="center" wrapText="1"/>
    </xf>
    <xf numFmtId="0" fontId="8" fillId="63" borderId="37" xfId="0" applyFont="1" applyFill="1" applyBorder="1" applyAlignment="1" applyProtection="1">
      <alignment vertical="center" wrapText="1"/>
      <protection locked="0"/>
    </xf>
    <xf numFmtId="0" fontId="8" fillId="69" borderId="1" xfId="0" applyFont="1" applyFill="1" applyBorder="1" applyAlignment="1" applyProtection="1">
      <alignment horizontal="center" vertical="center"/>
      <protection locked="0"/>
    </xf>
    <xf numFmtId="9" fontId="8" fillId="63" borderId="1" xfId="0" applyNumberFormat="1" applyFont="1" applyFill="1" applyBorder="1" applyAlignment="1" applyProtection="1">
      <alignment horizontal="center" vertical="center" wrapText="1"/>
      <protection locked="0"/>
    </xf>
    <xf numFmtId="14" fontId="8" fillId="63" borderId="1" xfId="0" applyNumberFormat="1" applyFont="1" applyFill="1" applyBorder="1" applyAlignment="1" applyProtection="1">
      <alignment horizontal="center" vertical="center" wrapText="1"/>
      <protection locked="0"/>
    </xf>
    <xf numFmtId="9" fontId="8" fillId="63" borderId="1" xfId="12" applyFont="1" applyFill="1" applyBorder="1" applyAlignment="1" applyProtection="1">
      <alignment vertical="center" wrapText="1"/>
      <protection locked="0"/>
    </xf>
    <xf numFmtId="0" fontId="69" fillId="63" borderId="1" xfId="0" applyFont="1" applyFill="1" applyBorder="1" applyAlignment="1" applyProtection="1">
      <alignment horizontal="left" vertical="center" wrapText="1"/>
      <protection locked="0"/>
    </xf>
    <xf numFmtId="0" fontId="8" fillId="63" borderId="37" xfId="0" applyFont="1" applyFill="1" applyBorder="1" applyAlignment="1" applyProtection="1">
      <alignment horizontal="left" vertical="center" wrapText="1"/>
      <protection locked="0"/>
    </xf>
    <xf numFmtId="0" fontId="69" fillId="63" borderId="1" xfId="0" applyFont="1" applyFill="1" applyBorder="1" applyAlignment="1" applyProtection="1">
      <alignment vertical="center" wrapText="1"/>
      <protection locked="0"/>
    </xf>
    <xf numFmtId="0" fontId="8" fillId="63" borderId="50" xfId="0" applyFont="1" applyFill="1" applyBorder="1" applyAlignment="1">
      <alignment horizontal="center" vertical="center" wrapText="1"/>
    </xf>
    <xf numFmtId="0" fontId="57" fillId="77" borderId="1" xfId="0" applyFont="1" applyFill="1" applyBorder="1" applyAlignment="1">
      <alignment horizontal="center" vertical="center"/>
    </xf>
    <xf numFmtId="14" fontId="70" fillId="63" borderId="50" xfId="12" applyNumberFormat="1" applyFont="1" applyFill="1" applyBorder="1" applyAlignment="1" applyProtection="1">
      <alignment vertical="center" wrapText="1"/>
      <protection locked="0"/>
    </xf>
    <xf numFmtId="0" fontId="57" fillId="57" borderId="1" xfId="0" applyFont="1" applyFill="1" applyBorder="1" applyAlignment="1">
      <alignment horizontal="center" vertical="center"/>
    </xf>
    <xf numFmtId="0" fontId="56" fillId="63" borderId="50" xfId="0" applyFont="1" applyFill="1" applyBorder="1" applyAlignment="1" applyProtection="1">
      <alignment horizontal="center" vertical="center" wrapText="1"/>
      <protection locked="0"/>
    </xf>
    <xf numFmtId="9" fontId="56" fillId="63" borderId="50" xfId="0" applyNumberFormat="1" applyFont="1" applyFill="1" applyBorder="1" applyAlignment="1" applyProtection="1">
      <alignment vertical="center" wrapText="1"/>
      <protection locked="0"/>
    </xf>
    <xf numFmtId="14" fontId="56" fillId="63" borderId="50" xfId="0" applyNumberFormat="1" applyFont="1" applyFill="1" applyBorder="1" applyAlignment="1" applyProtection="1">
      <alignment horizontal="center" vertical="center" wrapText="1"/>
      <protection locked="0"/>
    </xf>
    <xf numFmtId="0" fontId="56" fillId="63" borderId="50" xfId="0" applyFont="1" applyFill="1" applyBorder="1" applyAlignment="1" applyProtection="1">
      <alignment horizontal="justify" vertical="center" wrapText="1"/>
      <protection locked="0"/>
    </xf>
    <xf numFmtId="0" fontId="8" fillId="72" borderId="1" xfId="0" applyFont="1" applyFill="1" applyBorder="1" applyAlignment="1">
      <alignment vertical="center" wrapText="1"/>
    </xf>
    <xf numFmtId="0" fontId="8" fillId="72" borderId="1" xfId="0" applyFont="1" applyFill="1" applyBorder="1" applyAlignment="1">
      <alignment horizontal="center" vertical="center" wrapText="1"/>
    </xf>
    <xf numFmtId="14" fontId="8" fillId="72" borderId="1" xfId="0" applyNumberFormat="1" applyFont="1" applyFill="1" applyBorder="1" applyAlignment="1">
      <alignment vertical="center" wrapText="1"/>
    </xf>
    <xf numFmtId="9" fontId="8" fillId="72" borderId="1" xfId="0" applyNumberFormat="1" applyFont="1" applyFill="1" applyBorder="1" applyAlignment="1">
      <alignment vertical="center" wrapText="1"/>
    </xf>
    <xf numFmtId="9" fontId="8" fillId="72" borderId="1" xfId="0" applyNumberFormat="1" applyFont="1" applyFill="1" applyBorder="1" applyAlignment="1">
      <alignment horizontal="center" vertical="center" wrapText="1"/>
    </xf>
    <xf numFmtId="14" fontId="8" fillId="74" borderId="1" xfId="0" applyNumberFormat="1" applyFont="1" applyFill="1" applyBorder="1" applyAlignment="1">
      <alignment horizontal="center" vertical="center" wrapText="1"/>
    </xf>
    <xf numFmtId="9" fontId="8" fillId="74" borderId="1" xfId="0" applyNumberFormat="1" applyFont="1" applyFill="1" applyBorder="1" applyAlignment="1">
      <alignment horizontal="center" vertical="center" wrapText="1"/>
    </xf>
    <xf numFmtId="0" fontId="65" fillId="72" borderId="1" xfId="0" applyFont="1" applyFill="1" applyBorder="1" applyAlignment="1">
      <alignment vertical="center" wrapText="1"/>
    </xf>
    <xf numFmtId="14" fontId="8" fillId="63" borderId="59" xfId="12" applyNumberFormat="1" applyFont="1" applyFill="1" applyBorder="1" applyAlignment="1" applyProtection="1">
      <alignment vertical="center" wrapText="1"/>
      <protection locked="0"/>
    </xf>
    <xf numFmtId="0" fontId="8" fillId="74" borderId="1" xfId="0" applyFont="1" applyFill="1" applyBorder="1" applyAlignment="1">
      <alignment vertical="center" wrapText="1"/>
    </xf>
    <xf numFmtId="0" fontId="8" fillId="63" borderId="49" xfId="0" applyFont="1" applyFill="1" applyBorder="1" applyAlignment="1" applyProtection="1">
      <alignment horizontal="center" vertical="center"/>
      <protection locked="0"/>
    </xf>
    <xf numFmtId="0" fontId="8" fillId="63" borderId="49" xfId="0" applyFont="1" applyFill="1" applyBorder="1" applyAlignment="1" applyProtection="1">
      <alignment horizontal="center" vertical="center" wrapText="1"/>
      <protection locked="0"/>
    </xf>
    <xf numFmtId="0" fontId="53" fillId="63" borderId="49" xfId="0" applyFont="1" applyFill="1" applyBorder="1" applyAlignment="1" applyProtection="1">
      <alignment horizontal="center" vertical="center" wrapText="1"/>
      <protection locked="0"/>
    </xf>
    <xf numFmtId="0" fontId="8" fillId="63" borderId="49" xfId="0" applyFont="1" applyFill="1" applyBorder="1" applyAlignment="1">
      <alignment horizontal="center" vertical="center" wrapText="1"/>
    </xf>
    <xf numFmtId="0" fontId="8" fillId="57" borderId="49" xfId="0" applyFont="1" applyFill="1" applyBorder="1" applyAlignment="1" applyProtection="1">
      <alignment horizontal="center" vertical="center" wrapText="1"/>
      <protection locked="0"/>
    </xf>
    <xf numFmtId="0" fontId="8" fillId="63" borderId="49" xfId="0" applyFont="1" applyFill="1" applyBorder="1" applyAlignment="1" applyProtection="1">
      <alignment horizontal="left" vertical="center" wrapText="1"/>
      <protection locked="0"/>
    </xf>
    <xf numFmtId="0" fontId="8" fillId="0" borderId="49" xfId="0" applyFont="1" applyBorder="1" applyAlignment="1" applyProtection="1">
      <alignment horizontal="center" vertical="center"/>
      <protection locked="0"/>
    </xf>
    <xf numFmtId="14" fontId="8" fillId="63" borderId="49" xfId="0" applyNumberFormat="1" applyFont="1" applyFill="1" applyBorder="1" applyAlignment="1" applyProtection="1">
      <alignment horizontal="center" vertical="center" wrapText="1"/>
      <protection locked="0"/>
    </xf>
    <xf numFmtId="14" fontId="8" fillId="63" borderId="49" xfId="12" applyNumberFormat="1" applyFont="1" applyFill="1" applyBorder="1" applyAlignment="1" applyProtection="1">
      <alignment horizontal="center" vertical="center" wrapText="1"/>
      <protection locked="0"/>
    </xf>
    <xf numFmtId="9" fontId="8" fillId="63" borderId="49" xfId="12" applyFont="1" applyFill="1" applyBorder="1" applyAlignment="1" applyProtection="1">
      <alignment horizontal="center" vertical="center" wrapText="1"/>
      <protection locked="0"/>
    </xf>
    <xf numFmtId="0" fontId="63" fillId="63" borderId="1" xfId="0" applyFont="1" applyFill="1" applyBorder="1" applyAlignment="1" applyProtection="1">
      <alignment vertical="center" wrapText="1"/>
      <protection locked="0"/>
    </xf>
    <xf numFmtId="0" fontId="8" fillId="78" borderId="1" xfId="0" applyFont="1" applyFill="1" applyBorder="1" applyAlignment="1" applyProtection="1">
      <alignment horizontal="center" vertical="center" wrapText="1"/>
      <protection locked="0"/>
    </xf>
    <xf numFmtId="0" fontId="8" fillId="69" borderId="1"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14" fontId="8" fillId="63" borderId="50" xfId="0" applyNumberFormat="1" applyFont="1" applyFill="1" applyBorder="1" applyAlignment="1">
      <alignment horizontal="center" vertical="center" wrapText="1"/>
    </xf>
    <xf numFmtId="0" fontId="8" fillId="0" borderId="50" xfId="0" applyFont="1" applyBorder="1" applyAlignment="1" applyProtection="1">
      <alignment horizontal="left" vertical="top" wrapText="1"/>
      <protection locked="0"/>
    </xf>
    <xf numFmtId="0" fontId="8" fillId="78" borderId="50" xfId="0" applyFont="1" applyFill="1" applyBorder="1" applyAlignment="1" applyProtection="1">
      <alignment horizontal="center" vertical="center" wrapText="1"/>
      <protection locked="0"/>
    </xf>
    <xf numFmtId="0" fontId="63" fillId="63" borderId="50"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53" fillId="0" borderId="1" xfId="0" applyFont="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protection locked="0"/>
    </xf>
    <xf numFmtId="9" fontId="8" fillId="2" borderId="1" xfId="0" applyNumberFormat="1" applyFont="1" applyFill="1" applyBorder="1" applyAlignment="1" applyProtection="1">
      <alignment horizontal="center" vertical="center" wrapText="1"/>
      <protection locked="0"/>
    </xf>
    <xf numFmtId="0" fontId="65" fillId="63" borderId="1" xfId="0" applyFont="1" applyFill="1" applyBorder="1" applyAlignment="1" applyProtection="1">
      <alignment vertical="center" wrapText="1"/>
      <protection locked="0"/>
    </xf>
    <xf numFmtId="0" fontId="65" fillId="63" borderId="1" xfId="0" applyFont="1" applyFill="1" applyBorder="1" applyAlignment="1" applyProtection="1">
      <alignment horizontal="center" vertical="center" wrapText="1"/>
      <protection locked="0"/>
    </xf>
    <xf numFmtId="0" fontId="8" fillId="63" borderId="50" xfId="12" applyNumberFormat="1"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protection locked="0"/>
    </xf>
    <xf numFmtId="0" fontId="8" fillId="63" borderId="0" xfId="0" applyFont="1" applyFill="1" applyBorder="1" applyAlignment="1" applyProtection="1">
      <protection locked="0"/>
    </xf>
    <xf numFmtId="0" fontId="46" fillId="0" borderId="0" xfId="0" applyFont="1" applyAlignment="1"/>
    <xf numFmtId="0" fontId="46" fillId="0" borderId="0" xfId="0" applyFont="1"/>
    <xf numFmtId="0" fontId="46" fillId="0" borderId="1" xfId="0" applyFont="1" applyBorder="1" applyAlignment="1">
      <alignment vertical="center"/>
    </xf>
    <xf numFmtId="0" fontId="46" fillId="0" borderId="1" xfId="0" applyFont="1" applyBorder="1" applyAlignment="1">
      <alignment vertical="center" wrapText="1"/>
    </xf>
    <xf numFmtId="0" fontId="47" fillId="0" borderId="0" xfId="0" applyFont="1" applyAlignment="1">
      <alignment horizontal="center"/>
    </xf>
    <xf numFmtId="0" fontId="45" fillId="81" borderId="23" xfId="0" applyFont="1" applyFill="1" applyBorder="1" applyAlignment="1">
      <alignment horizontal="center" vertical="center" wrapText="1"/>
    </xf>
    <xf numFmtId="170" fontId="45" fillId="81" borderId="23" xfId="1832" applyNumberFormat="1" applyFont="1" applyFill="1" applyBorder="1" applyAlignment="1">
      <alignment horizontal="center" vertical="center" wrapText="1"/>
    </xf>
    <xf numFmtId="0" fontId="63" fillId="0" borderId="23" xfId="0" applyFont="1" applyFill="1" applyBorder="1" applyAlignment="1">
      <alignment horizontal="left" vertical="center" wrapText="1"/>
    </xf>
    <xf numFmtId="0" fontId="63" fillId="0" borderId="23" xfId="0" applyFont="1" applyFill="1" applyBorder="1" applyAlignment="1">
      <alignment horizontal="center" vertical="center" wrapText="1"/>
    </xf>
    <xf numFmtId="0" fontId="72" fillId="0" borderId="23" xfId="0" applyFont="1" applyFill="1" applyBorder="1" applyAlignment="1">
      <alignment horizontal="left" vertical="center" wrapText="1"/>
    </xf>
    <xf numFmtId="171" fontId="63" fillId="0" borderId="23" xfId="1832" applyNumberFormat="1" applyFont="1" applyFill="1" applyBorder="1" applyAlignment="1">
      <alignment horizontal="center" vertical="center" wrapText="1"/>
    </xf>
    <xf numFmtId="170" fontId="45" fillId="0" borderId="23" xfId="1832" applyNumberFormat="1" applyFont="1" applyBorder="1" applyAlignment="1">
      <alignment wrapText="1"/>
    </xf>
    <xf numFmtId="0" fontId="73"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10" fillId="2" borderId="0" xfId="0" applyFont="1" applyFill="1" applyAlignment="1" applyProtection="1">
      <alignment horizontal="left" vertical="center"/>
      <protection hidden="1"/>
    </xf>
    <xf numFmtId="0" fontId="10" fillId="2" borderId="0" xfId="0" applyFont="1" applyFill="1" applyAlignment="1" applyProtection="1">
      <alignment horizontal="center" vertical="center"/>
      <protection hidden="1"/>
    </xf>
    <xf numFmtId="0" fontId="10" fillId="2" borderId="23" xfId="0" applyFont="1" applyFill="1" applyBorder="1" applyAlignment="1" applyProtection="1">
      <alignment horizontal="center" vertical="center"/>
      <protection hidden="1"/>
    </xf>
    <xf numFmtId="0" fontId="10" fillId="0" borderId="0" xfId="0" applyFont="1" applyAlignment="1" applyProtection="1">
      <alignment horizontal="center" vertical="center" wrapText="1"/>
      <protection hidden="1"/>
    </xf>
    <xf numFmtId="0" fontId="10" fillId="0" borderId="0" xfId="0" applyFont="1" applyAlignment="1" applyProtection="1">
      <alignment horizontal="left" vertical="center" wrapText="1"/>
      <protection hidden="1"/>
    </xf>
    <xf numFmtId="0" fontId="76" fillId="2" borderId="0" xfId="0" applyFont="1" applyFill="1" applyAlignment="1" applyProtection="1">
      <alignment horizontal="center" vertical="center"/>
      <protection hidden="1"/>
    </xf>
    <xf numFmtId="0" fontId="78" fillId="85" borderId="23" xfId="0" applyFont="1" applyFill="1" applyBorder="1" applyAlignment="1" applyProtection="1">
      <alignment horizontal="center" vertical="center" wrapText="1"/>
      <protection hidden="1"/>
    </xf>
    <xf numFmtId="0" fontId="8" fillId="86" borderId="23" xfId="0" applyFont="1" applyFill="1" applyBorder="1" applyAlignment="1" applyProtection="1">
      <alignment horizontal="center" vertical="center" wrapText="1"/>
      <protection hidden="1"/>
    </xf>
    <xf numFmtId="0" fontId="8" fillId="86" borderId="28" xfId="0" applyFont="1" applyFill="1" applyBorder="1" applyAlignment="1" applyProtection="1">
      <alignment horizontal="center" vertical="center" wrapText="1"/>
      <protection hidden="1"/>
    </xf>
    <xf numFmtId="0" fontId="8" fillId="87" borderId="23" xfId="0" applyFont="1" applyFill="1" applyBorder="1" applyAlignment="1" applyProtection="1">
      <alignment horizontal="center" vertical="center" wrapText="1"/>
      <protection hidden="1"/>
    </xf>
    <xf numFmtId="0" fontId="8" fillId="88" borderId="23" xfId="0" applyFont="1" applyFill="1" applyBorder="1" applyAlignment="1" applyProtection="1">
      <alignment horizontal="center" vertical="center" wrapText="1"/>
      <protection hidden="1"/>
    </xf>
    <xf numFmtId="0" fontId="78" fillId="89" borderId="23" xfId="0" applyFont="1" applyFill="1" applyBorder="1" applyAlignment="1" applyProtection="1">
      <alignment horizontal="center" vertical="center" wrapText="1"/>
      <protection hidden="1"/>
    </xf>
    <xf numFmtId="0" fontId="78" fillId="2" borderId="0" xfId="0" applyFont="1" applyFill="1" applyAlignment="1" applyProtection="1">
      <alignment horizontal="center" vertical="center"/>
      <protection hidden="1"/>
    </xf>
    <xf numFmtId="0" fontId="78" fillId="86" borderId="1" xfId="0" applyFont="1" applyFill="1" applyBorder="1" applyAlignment="1" applyProtection="1">
      <alignment horizontal="center" vertical="center" wrapText="1"/>
      <protection hidden="1"/>
    </xf>
    <xf numFmtId="0" fontId="8" fillId="2" borderId="23"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23" xfId="0" applyFont="1" applyFill="1" applyBorder="1" applyAlignment="1">
      <alignment horizontal="center" vertical="center"/>
    </xf>
    <xf numFmtId="14" fontId="8" fillId="2" borderId="23" xfId="0" applyNumberFormat="1" applyFont="1" applyFill="1" applyBorder="1" applyAlignment="1">
      <alignment horizontal="center" vertical="center" wrapText="1"/>
    </xf>
    <xf numFmtId="0" fontId="8" fillId="2" borderId="23" xfId="0" applyFont="1" applyFill="1" applyBorder="1" applyAlignment="1">
      <alignment horizontal="left" vertical="center" wrapText="1"/>
    </xf>
    <xf numFmtId="9" fontId="8" fillId="2" borderId="23" xfId="1831" applyFont="1" applyFill="1" applyBorder="1" applyAlignment="1" applyProtection="1">
      <alignment horizontal="center" vertical="center" wrapText="1"/>
    </xf>
    <xf numFmtId="3" fontId="57" fillId="90" borderId="23" xfId="1833" applyNumberFormat="1" applyFont="1" applyFill="1" applyBorder="1" applyAlignment="1" applyProtection="1">
      <alignment horizontal="center" vertical="center" wrapText="1"/>
      <protection locked="0" hidden="1"/>
    </xf>
    <xf numFmtId="9" fontId="57" fillId="2" borderId="23" xfId="1831" applyFont="1" applyFill="1" applyBorder="1" applyAlignment="1" applyProtection="1">
      <alignment horizontal="center" vertical="center" wrapText="1"/>
      <protection hidden="1"/>
    </xf>
    <xf numFmtId="0" fontId="57" fillId="90" borderId="23" xfId="1833" applyNumberFormat="1" applyFont="1" applyFill="1" applyBorder="1" applyAlignment="1" applyProtection="1">
      <alignment horizontal="left" vertical="center" wrapText="1"/>
      <protection locked="0" hidden="1"/>
    </xf>
    <xf numFmtId="0" fontId="57" fillId="90" borderId="23" xfId="1833" applyNumberFormat="1" applyFont="1" applyFill="1" applyBorder="1" applyAlignment="1" applyProtection="1">
      <alignment vertical="center" wrapText="1"/>
      <protection locked="0" hidden="1"/>
    </xf>
    <xf numFmtId="1" fontId="57" fillId="90" borderId="23" xfId="1833" applyNumberFormat="1" applyFont="1" applyFill="1" applyBorder="1" applyAlignment="1" applyProtection="1">
      <alignment horizontal="center" vertical="center" wrapText="1"/>
      <protection locked="0" hidden="1"/>
    </xf>
    <xf numFmtId="43" fontId="57" fillId="90" borderId="23" xfId="1833" applyFont="1" applyFill="1" applyBorder="1" applyAlignment="1" applyProtection="1">
      <alignment horizontal="center" vertical="center" wrapText="1"/>
      <protection locked="0" hidden="1"/>
    </xf>
    <xf numFmtId="172" fontId="57" fillId="90" borderId="23" xfId="1833" applyNumberFormat="1" applyFont="1" applyFill="1" applyBorder="1" applyAlignment="1" applyProtection="1">
      <alignment horizontal="center" vertical="center" wrapText="1"/>
      <protection locked="0" hidden="1"/>
    </xf>
    <xf numFmtId="0" fontId="57" fillId="90" borderId="23" xfId="1833" applyNumberFormat="1" applyFont="1" applyFill="1" applyBorder="1" applyAlignment="1" applyProtection="1">
      <alignment horizontal="center" vertical="center" wrapText="1"/>
      <protection locked="0" hidden="1"/>
    </xf>
    <xf numFmtId="0" fontId="57" fillId="2" borderId="0" xfId="0" applyFont="1" applyFill="1" applyAlignment="1" applyProtection="1">
      <alignment horizontal="center" vertical="center"/>
      <protection hidden="1"/>
    </xf>
    <xf numFmtId="3" fontId="57" fillId="2" borderId="1" xfId="0" applyNumberFormat="1" applyFont="1" applyFill="1" applyBorder="1" applyAlignment="1" applyProtection="1">
      <alignment horizontal="center" vertical="center" wrapText="1"/>
      <protection hidden="1"/>
    </xf>
    <xf numFmtId="9" fontId="57" fillId="2" borderId="1" xfId="1831" applyFont="1" applyFill="1" applyBorder="1" applyAlignment="1" applyProtection="1">
      <alignment horizontal="center" vertical="center" wrapText="1"/>
      <protection hidden="1"/>
    </xf>
    <xf numFmtId="0" fontId="8" fillId="2" borderId="23" xfId="0" applyFont="1" applyFill="1" applyBorder="1" applyAlignment="1">
      <alignment horizontal="justify" vertical="top" wrapText="1"/>
    </xf>
    <xf numFmtId="0" fontId="57" fillId="2" borderId="23" xfId="0" applyFont="1" applyFill="1" applyBorder="1" applyAlignment="1" applyProtection="1">
      <alignment horizontal="center" vertical="center"/>
      <protection hidden="1"/>
    </xf>
    <xf numFmtId="3" fontId="57" fillId="90" borderId="23" xfId="1833" applyNumberFormat="1" applyFont="1" applyFill="1" applyBorder="1" applyAlignment="1" applyProtection="1">
      <alignment horizontal="left" vertical="center" wrapText="1"/>
      <protection locked="0" hidden="1"/>
    </xf>
    <xf numFmtId="172" fontId="57" fillId="90" borderId="23" xfId="1833" applyNumberFormat="1" applyFont="1" applyFill="1" applyBorder="1" applyAlignment="1" applyProtection="1">
      <alignment horizontal="left" vertical="center" wrapText="1"/>
      <protection locked="0" hidden="1"/>
    </xf>
    <xf numFmtId="172" fontId="57" fillId="90" borderId="23" xfId="1833" applyNumberFormat="1" applyFont="1" applyFill="1" applyBorder="1" applyAlignment="1" applyProtection="1">
      <alignment vertical="center" wrapText="1"/>
      <protection locked="0" hidden="1"/>
    </xf>
    <xf numFmtId="49" fontId="57" fillId="90" borderId="23" xfId="1833" applyNumberFormat="1" applyFont="1" applyFill="1" applyBorder="1" applyAlignment="1" applyProtection="1">
      <alignment horizontal="left" vertical="center" wrapText="1"/>
      <protection locked="0" hidden="1"/>
    </xf>
    <xf numFmtId="43" fontId="57" fillId="90" borderId="23" xfId="1833" applyFont="1" applyFill="1" applyBorder="1" applyAlignment="1" applyProtection="1">
      <alignment horizontal="left" vertical="center" wrapText="1"/>
      <protection locked="0" hidden="1"/>
    </xf>
    <xf numFmtId="4" fontId="57" fillId="90" borderId="23" xfId="1833" applyNumberFormat="1" applyFont="1" applyFill="1" applyBorder="1" applyAlignment="1" applyProtection="1">
      <alignment horizontal="center" vertical="center" wrapText="1"/>
      <protection locked="0" hidden="1"/>
    </xf>
    <xf numFmtId="2" fontId="57" fillId="90" borderId="23" xfId="1833" applyNumberFormat="1" applyFont="1" applyFill="1" applyBorder="1" applyAlignment="1" applyProtection="1">
      <alignment horizontal="center" vertical="center" wrapText="1"/>
      <protection locked="0" hidden="1"/>
    </xf>
    <xf numFmtId="4" fontId="57" fillId="2" borderId="1" xfId="0" applyNumberFormat="1" applyFont="1" applyFill="1" applyBorder="1" applyAlignment="1" applyProtection="1">
      <alignment horizontal="center" vertical="center" wrapText="1"/>
      <protection hidden="1"/>
    </xf>
    <xf numFmtId="1" fontId="80" fillId="90" borderId="23" xfId="1316" applyNumberFormat="1" applyFont="1" applyFill="1" applyBorder="1" applyAlignment="1" applyProtection="1">
      <alignment horizontal="center" vertical="center" wrapText="1"/>
      <protection locked="0" hidden="1"/>
    </xf>
    <xf numFmtId="49" fontId="57" fillId="90" borderId="23" xfId="1288" applyNumberFormat="1" applyFont="1" applyFill="1" applyBorder="1" applyAlignment="1" applyProtection="1">
      <alignment horizontal="left" vertical="center" wrapText="1"/>
      <protection locked="0" hidden="1"/>
    </xf>
    <xf numFmtId="0" fontId="8" fillId="2" borderId="23" xfId="1831" applyNumberFormat="1" applyFont="1" applyFill="1" applyBorder="1" applyAlignment="1" applyProtection="1">
      <alignment horizontal="center" vertical="center" wrapText="1"/>
    </xf>
    <xf numFmtId="173" fontId="57" fillId="2" borderId="1" xfId="0" applyNumberFormat="1" applyFont="1" applyFill="1" applyBorder="1" applyAlignment="1" applyProtection="1">
      <alignment horizontal="center" vertical="center" wrapText="1"/>
      <protection hidden="1"/>
    </xf>
    <xf numFmtId="3" fontId="57" fillId="90" borderId="0" xfId="1833" applyNumberFormat="1" applyFont="1" applyFill="1" applyBorder="1" applyAlignment="1" applyProtection="1">
      <alignment horizontal="center" vertical="center" wrapText="1"/>
      <protection locked="0" hidden="1"/>
    </xf>
    <xf numFmtId="1" fontId="57" fillId="90" borderId="0" xfId="1833" applyNumberFormat="1" applyFont="1" applyFill="1" applyBorder="1" applyAlignment="1" applyProtection="1">
      <alignment horizontal="center" vertical="center" wrapText="1"/>
      <protection locked="0" hidden="1"/>
    </xf>
    <xf numFmtId="174" fontId="57" fillId="90" borderId="23" xfId="1833" applyNumberFormat="1" applyFont="1" applyFill="1" applyBorder="1" applyAlignment="1" applyProtection="1">
      <alignment horizontal="center" vertical="center" wrapText="1"/>
      <protection locked="0" hidden="1"/>
    </xf>
    <xf numFmtId="0" fontId="79" fillId="2" borderId="0" xfId="0" applyFont="1" applyFill="1" applyAlignment="1" applyProtection="1">
      <alignment horizontal="left" vertical="center"/>
      <protection hidden="1"/>
    </xf>
    <xf numFmtId="0" fontId="79" fillId="2" borderId="0" xfId="0" applyFont="1" applyFill="1" applyAlignment="1" applyProtection="1">
      <alignment horizontal="center" vertical="center"/>
      <protection hidden="1"/>
    </xf>
    <xf numFmtId="9" fontId="79" fillId="2" borderId="0" xfId="1831" applyFont="1" applyFill="1" applyAlignment="1" applyProtection="1">
      <alignment horizontal="center" vertical="center"/>
      <protection hidden="1"/>
    </xf>
    <xf numFmtId="0" fontId="79" fillId="2" borderId="0" xfId="0" applyFont="1" applyFill="1" applyAlignment="1" applyProtection="1">
      <alignment vertical="center"/>
      <protection hidden="1"/>
    </xf>
    <xf numFmtId="0" fontId="45" fillId="56" borderId="23" xfId="0" applyFont="1" applyFill="1" applyBorder="1" applyAlignment="1">
      <alignment horizontal="center" vertical="center" wrapText="1"/>
    </xf>
    <xf numFmtId="0" fontId="45" fillId="2" borderId="23" xfId="0" applyFont="1" applyFill="1" applyBorder="1" applyAlignment="1">
      <alignment horizontal="center" vertical="center" wrapText="1"/>
    </xf>
    <xf numFmtId="0" fontId="10" fillId="0" borderId="28" xfId="0" applyFont="1" applyFill="1" applyBorder="1" applyAlignment="1">
      <alignment vertical="center" wrapText="1"/>
    </xf>
    <xf numFmtId="0" fontId="46" fillId="0" borderId="23" xfId="0" applyFont="1" applyFill="1" applyBorder="1" applyAlignment="1">
      <alignment horizontal="left" vertical="center" wrapText="1"/>
    </xf>
    <xf numFmtId="0" fontId="47" fillId="0" borderId="0" xfId="0" applyFont="1" applyFill="1"/>
    <xf numFmtId="0" fontId="46" fillId="0" borderId="23" xfId="0" applyFont="1" applyFill="1" applyBorder="1" applyAlignment="1">
      <alignment horizontal="left" wrapText="1"/>
    </xf>
    <xf numFmtId="0" fontId="46" fillId="0" borderId="0" xfId="0" applyFont="1" applyFill="1" applyAlignment="1">
      <alignment horizontal="justify" vertical="center"/>
    </xf>
    <xf numFmtId="0" fontId="46" fillId="0" borderId="23" xfId="1338" applyFont="1" applyFill="1" applyBorder="1" applyAlignment="1">
      <alignment horizontal="left" vertical="center" wrapText="1"/>
    </xf>
    <xf numFmtId="0" fontId="0" fillId="0" borderId="0" xfId="0" applyFill="1" applyAlignment="1">
      <alignment vertical="top"/>
    </xf>
    <xf numFmtId="9" fontId="46" fillId="0" borderId="23" xfId="1530" applyFont="1" applyFill="1" applyBorder="1" applyAlignment="1">
      <alignment horizontal="center" vertical="center" wrapText="1"/>
    </xf>
    <xf numFmtId="0" fontId="46" fillId="0" borderId="23" xfId="1338" applyFont="1" applyFill="1" applyBorder="1" applyAlignment="1">
      <alignment horizontal="justify" vertical="center" wrapText="1"/>
    </xf>
    <xf numFmtId="170" fontId="49" fillId="57" borderId="1" xfId="1832" applyNumberFormat="1" applyFont="1" applyFill="1" applyBorder="1" applyAlignment="1">
      <alignment horizontal="center" vertical="center" wrapText="1"/>
    </xf>
    <xf numFmtId="9" fontId="46" fillId="0" borderId="1" xfId="12" applyFont="1" applyBorder="1" applyAlignment="1">
      <alignment horizontal="center" vertical="center"/>
    </xf>
    <xf numFmtId="0" fontId="45" fillId="56" borderId="23" xfId="0" applyFont="1" applyFill="1" applyBorder="1" applyAlignment="1">
      <alignment horizontal="center" vertical="center" wrapText="1"/>
    </xf>
    <xf numFmtId="0" fontId="10" fillId="0" borderId="28" xfId="0" applyFont="1" applyFill="1" applyBorder="1" applyAlignment="1">
      <alignment vertical="center" wrapText="1"/>
    </xf>
    <xf numFmtId="0" fontId="10" fillId="0" borderId="29" xfId="0" applyFont="1" applyFill="1" applyBorder="1" applyAlignment="1">
      <alignment vertical="center" wrapText="1"/>
    </xf>
    <xf numFmtId="0" fontId="10" fillId="0" borderId="27" xfId="0" applyFont="1" applyFill="1" applyBorder="1" applyAlignment="1">
      <alignment vertical="center" wrapText="1"/>
    </xf>
    <xf numFmtId="0" fontId="46" fillId="0" borderId="28" xfId="0" applyFont="1" applyFill="1" applyBorder="1" applyAlignment="1">
      <alignment horizontal="left" vertical="center" wrapText="1"/>
    </xf>
    <xf numFmtId="0" fontId="46" fillId="0" borderId="29"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3" xfId="0" applyFont="1" applyFill="1" applyBorder="1" applyAlignment="1">
      <alignment horizontal="left" vertical="center" wrapText="1"/>
    </xf>
    <xf numFmtId="0" fontId="47" fillId="2" borderId="28" xfId="0" applyFont="1" applyFill="1" applyBorder="1" applyAlignment="1">
      <alignment horizontal="center" vertical="center"/>
    </xf>
    <xf numFmtId="0" fontId="47" fillId="2" borderId="29" xfId="0" applyFont="1" applyFill="1" applyBorder="1" applyAlignment="1">
      <alignment horizontal="center" vertical="center"/>
    </xf>
    <xf numFmtId="0" fontId="47" fillId="2" borderId="27" xfId="0" applyFont="1" applyFill="1" applyBorder="1" applyAlignment="1">
      <alignment horizontal="center" vertical="center"/>
    </xf>
    <xf numFmtId="0" fontId="49" fillId="57" borderId="23" xfId="0" applyFont="1" applyFill="1" applyBorder="1" applyAlignment="1">
      <alignment horizontal="center" vertical="center" wrapText="1"/>
    </xf>
    <xf numFmtId="0" fontId="49" fillId="57" borderId="24" xfId="0" applyFont="1" applyFill="1" applyBorder="1" applyAlignment="1">
      <alignment horizontal="center" vertical="center" wrapText="1"/>
    </xf>
    <xf numFmtId="0" fontId="49" fillId="58" borderId="26" xfId="0" applyFont="1" applyFill="1" applyBorder="1" applyAlignment="1">
      <alignment horizontal="center" vertical="center" wrapText="1"/>
    </xf>
    <xf numFmtId="0" fontId="49" fillId="58" borderId="23" xfId="0" applyFont="1" applyFill="1" applyBorder="1" applyAlignment="1">
      <alignment horizontal="center" vertical="center" wrapText="1"/>
    </xf>
    <xf numFmtId="0" fontId="45" fillId="2" borderId="23" xfId="0" applyFont="1" applyFill="1" applyBorder="1" applyAlignment="1">
      <alignment horizontal="center" vertical="center" wrapText="1"/>
    </xf>
    <xf numFmtId="0" fontId="52" fillId="0" borderId="22" xfId="0" applyFont="1" applyBorder="1" applyAlignment="1">
      <alignment horizontal="left" vertical="center"/>
    </xf>
    <xf numFmtId="0" fontId="49" fillId="57" borderId="24" xfId="0" applyFont="1" applyFill="1" applyBorder="1" applyAlignment="1">
      <alignment horizontal="center"/>
    </xf>
    <xf numFmtId="0" fontId="49" fillId="57" borderId="25" xfId="0" applyFont="1" applyFill="1" applyBorder="1" applyAlignment="1">
      <alignment horizontal="center"/>
    </xf>
    <xf numFmtId="0" fontId="49" fillId="57" borderId="26" xfId="0" applyFont="1" applyFill="1" applyBorder="1" applyAlignment="1">
      <alignment horizontal="center"/>
    </xf>
    <xf numFmtId="0" fontId="49" fillId="58" borderId="23" xfId="0" applyFont="1" applyFill="1" applyBorder="1" applyAlignment="1">
      <alignment horizontal="center"/>
    </xf>
    <xf numFmtId="0" fontId="45" fillId="56" borderId="32" xfId="0" applyFont="1" applyFill="1" applyBorder="1" applyAlignment="1">
      <alignment horizontal="center" vertical="center" wrapText="1"/>
    </xf>
    <xf numFmtId="0" fontId="45" fillId="56" borderId="0" xfId="0" applyFont="1" applyFill="1" applyBorder="1" applyAlignment="1">
      <alignment horizontal="center" vertical="center" wrapText="1"/>
    </xf>
    <xf numFmtId="0" fontId="45" fillId="56" borderId="30" xfId="0" applyFont="1" applyFill="1" applyBorder="1" applyAlignment="1">
      <alignment horizontal="center" vertical="center" wrapText="1"/>
    </xf>
    <xf numFmtId="0" fontId="45" fillId="56" borderId="31" xfId="0" applyFont="1" applyFill="1" applyBorder="1" applyAlignment="1">
      <alignment horizontal="center" vertical="center" wrapText="1"/>
    </xf>
    <xf numFmtId="0" fontId="46" fillId="2" borderId="1" xfId="0" applyFont="1" applyFill="1" applyBorder="1" applyAlignment="1">
      <alignment horizontal="center"/>
    </xf>
    <xf numFmtId="0" fontId="47" fillId="2" borderId="1" xfId="0" applyFont="1" applyFill="1" applyBorder="1" applyAlignment="1">
      <alignment horizontal="center" vertical="center" wrapText="1"/>
    </xf>
    <xf numFmtId="0" fontId="47" fillId="2" borderId="1" xfId="0" applyFont="1" applyFill="1" applyBorder="1" applyAlignment="1">
      <alignment horizontal="center" vertical="center"/>
    </xf>
    <xf numFmtId="0" fontId="46" fillId="2" borderId="1" xfId="51" applyFont="1" applyFill="1" applyBorder="1" applyAlignment="1">
      <alignment horizontal="left" vertical="center" wrapText="1"/>
    </xf>
    <xf numFmtId="0" fontId="77" fillId="84" borderId="33" xfId="0" applyFont="1" applyFill="1" applyBorder="1" applyAlignment="1" applyProtection="1">
      <alignment horizontal="center" vertical="center" wrapText="1"/>
      <protection hidden="1"/>
    </xf>
    <xf numFmtId="0" fontId="77" fillId="84" borderId="42" xfId="0" applyFont="1" applyFill="1" applyBorder="1" applyAlignment="1" applyProtection="1">
      <alignment horizontal="center" vertical="center" wrapText="1"/>
      <protection hidden="1"/>
    </xf>
    <xf numFmtId="0" fontId="77" fillId="84" borderId="34" xfId="0" applyFont="1" applyFill="1" applyBorder="1" applyAlignment="1" applyProtection="1">
      <alignment horizontal="center" vertical="center" wrapText="1"/>
      <protection hidden="1"/>
    </xf>
    <xf numFmtId="0" fontId="77" fillId="84" borderId="40" xfId="0" applyFont="1" applyFill="1" applyBorder="1" applyAlignment="1" applyProtection="1">
      <alignment horizontal="center" vertical="center" wrapText="1"/>
      <protection hidden="1"/>
    </xf>
    <xf numFmtId="0" fontId="77" fillId="84" borderId="22" xfId="0" applyFont="1" applyFill="1" applyBorder="1" applyAlignment="1" applyProtection="1">
      <alignment horizontal="center" vertical="center" wrapText="1"/>
      <protection hidden="1"/>
    </xf>
    <xf numFmtId="0" fontId="77" fillId="84" borderId="41" xfId="0" applyFont="1" applyFill="1" applyBorder="1" applyAlignment="1" applyProtection="1">
      <alignment horizontal="center" vertical="center" wrapText="1"/>
      <protection hidden="1"/>
    </xf>
    <xf numFmtId="0" fontId="77" fillId="84" borderId="1" xfId="0" applyFont="1" applyFill="1" applyBorder="1" applyAlignment="1" applyProtection="1">
      <alignment horizontal="center" vertical="center" wrapText="1"/>
      <protection hidden="1"/>
    </xf>
    <xf numFmtId="0" fontId="49" fillId="85" borderId="24" xfId="0" applyFont="1" applyFill="1" applyBorder="1" applyAlignment="1" applyProtection="1">
      <alignment horizontal="center" vertical="center" wrapText="1"/>
      <protection hidden="1"/>
    </xf>
    <xf numFmtId="0" fontId="49" fillId="85" borderId="25" xfId="0" applyFont="1" applyFill="1" applyBorder="1" applyAlignment="1" applyProtection="1">
      <alignment horizontal="center" vertical="center" wrapText="1"/>
      <protection hidden="1"/>
    </xf>
    <xf numFmtId="0" fontId="47" fillId="86" borderId="25" xfId="0" applyFont="1" applyFill="1" applyBorder="1" applyAlignment="1" applyProtection="1">
      <alignment horizontal="center" vertical="center" wrapText="1"/>
      <protection hidden="1"/>
    </xf>
    <xf numFmtId="0" fontId="47" fillId="87" borderId="25" xfId="0" applyFont="1" applyFill="1" applyBorder="1" applyAlignment="1" applyProtection="1">
      <alignment horizontal="center" vertical="center" wrapText="1"/>
      <protection hidden="1"/>
    </xf>
    <xf numFmtId="0" fontId="47" fillId="88" borderId="25" xfId="0" applyFont="1" applyFill="1" applyBorder="1" applyAlignment="1" applyProtection="1">
      <alignment horizontal="center" vertical="center" wrapText="1"/>
      <protection hidden="1"/>
    </xf>
    <xf numFmtId="0" fontId="49" fillId="89" borderId="24" xfId="0" applyFont="1" applyFill="1" applyBorder="1" applyAlignment="1" applyProtection="1">
      <alignment horizontal="center" vertical="center" wrapText="1"/>
      <protection hidden="1"/>
    </xf>
    <xf numFmtId="0" fontId="49" fillId="89" borderId="25" xfId="0" applyFont="1" applyFill="1" applyBorder="1" applyAlignment="1" applyProtection="1">
      <alignment horizontal="center" vertical="center" wrapText="1"/>
      <protection hidden="1"/>
    </xf>
    <xf numFmtId="0" fontId="49" fillId="89" borderId="26" xfId="0" applyFont="1" applyFill="1" applyBorder="1" applyAlignment="1" applyProtection="1">
      <alignment horizontal="center" vertical="center" wrapText="1"/>
      <protection hidden="1"/>
    </xf>
    <xf numFmtId="0" fontId="75" fillId="83" borderId="24" xfId="0" applyFont="1" applyFill="1" applyBorder="1" applyAlignment="1" applyProtection="1">
      <alignment horizontal="center" vertical="center" wrapText="1"/>
      <protection hidden="1"/>
    </xf>
    <xf numFmtId="0" fontId="75" fillId="83" borderId="25" xfId="0" applyFont="1" applyFill="1" applyBorder="1" applyAlignment="1" applyProtection="1">
      <alignment horizontal="center" vertical="center" wrapText="1"/>
      <protection hidden="1"/>
    </xf>
    <xf numFmtId="0" fontId="47" fillId="2" borderId="67" xfId="0" applyFont="1" applyFill="1" applyBorder="1" applyAlignment="1" applyProtection="1">
      <alignment horizontal="left" vertical="center"/>
      <protection hidden="1"/>
    </xf>
    <xf numFmtId="0" fontId="47" fillId="2" borderId="68" xfId="0" applyFont="1" applyFill="1" applyBorder="1" applyAlignment="1" applyProtection="1">
      <alignment horizontal="left" vertical="center"/>
      <protection hidden="1"/>
    </xf>
    <xf numFmtId="0" fontId="47" fillId="2" borderId="30" xfId="0" applyFont="1" applyFill="1" applyBorder="1" applyAlignment="1" applyProtection="1">
      <alignment horizontal="left" vertical="center"/>
      <protection hidden="1"/>
    </xf>
    <xf numFmtId="0" fontId="47" fillId="2" borderId="69" xfId="0" applyFont="1" applyFill="1" applyBorder="1" applyAlignment="1" applyProtection="1">
      <alignment horizontal="left" vertical="center"/>
      <protection hidden="1"/>
    </xf>
    <xf numFmtId="0" fontId="10" fillId="2" borderId="24" xfId="0" applyFont="1" applyFill="1" applyBorder="1" applyAlignment="1" applyProtection="1">
      <alignment horizontal="center" vertical="center"/>
      <protection hidden="1"/>
    </xf>
    <xf numFmtId="0" fontId="10" fillId="2" borderId="26"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10" fillId="2" borderId="27" xfId="0" applyFont="1" applyFill="1" applyBorder="1" applyAlignment="1" applyProtection="1">
      <alignment horizontal="center" vertical="center"/>
      <protection hidden="1"/>
    </xf>
    <xf numFmtId="0" fontId="10" fillId="2" borderId="24" xfId="0" applyFont="1" applyFill="1" applyBorder="1" applyAlignment="1" applyProtection="1">
      <alignment horizontal="center" vertical="center" wrapText="1"/>
      <protection hidden="1"/>
    </xf>
    <xf numFmtId="0" fontId="10" fillId="2" borderId="26" xfId="0" applyFont="1" applyFill="1" applyBorder="1" applyAlignment="1" applyProtection="1">
      <alignment horizontal="center" vertical="center" wrapText="1"/>
      <protection hidden="1"/>
    </xf>
    <xf numFmtId="0" fontId="49" fillId="82" borderId="30" xfId="0" applyFont="1" applyFill="1" applyBorder="1" applyAlignment="1" applyProtection="1">
      <alignment horizontal="center" vertical="center" wrapText="1"/>
      <protection hidden="1"/>
    </xf>
    <xf numFmtId="0" fontId="49" fillId="82" borderId="31" xfId="0" applyFont="1" applyFill="1" applyBorder="1" applyAlignment="1" applyProtection="1">
      <alignment horizontal="center" vertical="center" wrapText="1"/>
      <protection hidden="1"/>
    </xf>
    <xf numFmtId="0" fontId="46" fillId="2" borderId="33" xfId="0" applyFont="1" applyFill="1" applyBorder="1" applyAlignment="1">
      <alignment horizontal="center"/>
    </xf>
    <xf numFmtId="0" fontId="46" fillId="2" borderId="34" xfId="0" applyFont="1" applyFill="1" applyBorder="1" applyAlignment="1">
      <alignment horizontal="center"/>
    </xf>
    <xf numFmtId="0" fontId="46" fillId="2" borderId="38" xfId="0" applyFont="1" applyFill="1" applyBorder="1" applyAlignment="1">
      <alignment horizontal="center"/>
    </xf>
    <xf numFmtId="0" fontId="46" fillId="2" borderId="39" xfId="0" applyFont="1" applyFill="1" applyBorder="1" applyAlignment="1">
      <alignment horizontal="center"/>
    </xf>
    <xf numFmtId="0" fontId="46" fillId="2" borderId="40" xfId="0" applyFont="1" applyFill="1" applyBorder="1" applyAlignment="1">
      <alignment horizontal="center"/>
    </xf>
    <xf numFmtId="0" fontId="46" fillId="2" borderId="41" xfId="0" applyFont="1" applyFill="1" applyBorder="1" applyAlignment="1">
      <alignment horizontal="center"/>
    </xf>
    <xf numFmtId="0" fontId="74" fillId="2" borderId="1" xfId="0" applyFont="1" applyFill="1" applyBorder="1" applyAlignment="1">
      <alignment horizontal="center" vertical="center" wrapText="1"/>
    </xf>
    <xf numFmtId="0" fontId="46" fillId="2" borderId="35" xfId="51" applyFont="1" applyFill="1" applyBorder="1" applyAlignment="1">
      <alignment horizontal="left" vertical="center" wrapText="1"/>
    </xf>
    <xf numFmtId="0" fontId="46" fillId="2" borderId="36" xfId="51" applyFont="1" applyFill="1" applyBorder="1" applyAlignment="1">
      <alignment horizontal="left" vertical="center" wrapText="1"/>
    </xf>
    <xf numFmtId="0" fontId="46" fillId="2" borderId="37" xfId="51" applyFont="1" applyFill="1" applyBorder="1" applyAlignment="1">
      <alignment horizontal="left" vertical="center" wrapText="1"/>
    </xf>
    <xf numFmtId="0" fontId="10" fillId="59" borderId="1" xfId="1817" applyFont="1" applyFill="1" applyBorder="1" applyAlignment="1" applyProtection="1">
      <alignment horizontal="center" vertical="center" wrapText="1"/>
      <protection locked="0"/>
    </xf>
    <xf numFmtId="0" fontId="45" fillId="59" borderId="24" xfId="1817" applyFont="1" applyFill="1" applyBorder="1" applyAlignment="1" applyProtection="1">
      <alignment horizontal="center" vertical="center"/>
      <protection locked="0"/>
    </xf>
    <xf numFmtId="0" fontId="45" fillId="59" borderId="25" xfId="1817" applyFont="1" applyFill="1" applyBorder="1" applyAlignment="1" applyProtection="1">
      <alignment horizontal="center" vertical="center"/>
      <protection locked="0"/>
    </xf>
    <xf numFmtId="0" fontId="45" fillId="59" borderId="43" xfId="1817" applyFont="1" applyFill="1" applyBorder="1" applyAlignment="1" applyProtection="1">
      <alignment horizontal="center" vertical="center"/>
      <protection locked="0"/>
    </xf>
    <xf numFmtId="0" fontId="45" fillId="59" borderId="22" xfId="1817" applyFont="1" applyFill="1" applyBorder="1" applyAlignment="1" applyProtection="1">
      <alignment horizontal="center" vertical="center"/>
      <protection locked="0"/>
    </xf>
    <xf numFmtId="1" fontId="45" fillId="59" borderId="44" xfId="1817" applyNumberFormat="1" applyFont="1" applyFill="1" applyBorder="1" applyAlignment="1" applyProtection="1">
      <alignment horizontal="center" vertical="center" wrapText="1"/>
      <protection locked="0"/>
    </xf>
    <xf numFmtId="1" fontId="45" fillId="59" borderId="45" xfId="1817" applyNumberFormat="1" applyFont="1" applyFill="1" applyBorder="1" applyAlignment="1" applyProtection="1">
      <alignment horizontal="center" vertical="center" wrapText="1"/>
      <protection locked="0"/>
    </xf>
    <xf numFmtId="1" fontId="45" fillId="59" borderId="1" xfId="1817" applyNumberFormat="1" applyFont="1" applyFill="1" applyBorder="1" applyAlignment="1" applyProtection="1">
      <alignment horizontal="center" vertical="center" wrapText="1"/>
      <protection locked="0"/>
    </xf>
    <xf numFmtId="0" fontId="45" fillId="59" borderId="1" xfId="1817" applyFont="1" applyFill="1" applyBorder="1" applyAlignment="1" applyProtection="1">
      <alignment horizontal="center" vertical="center" wrapText="1"/>
      <protection locked="0"/>
    </xf>
    <xf numFmtId="0" fontId="8" fillId="63" borderId="1" xfId="0" applyFont="1" applyFill="1" applyBorder="1" applyAlignment="1" applyProtection="1">
      <alignment horizontal="center"/>
      <protection locked="0"/>
    </xf>
    <xf numFmtId="0" fontId="8" fillId="63" borderId="33" xfId="0" applyFont="1" applyFill="1" applyBorder="1" applyAlignment="1" applyProtection="1">
      <alignment horizontal="center" vertical="center" wrapText="1"/>
      <protection locked="0"/>
    </xf>
    <xf numFmtId="0" fontId="8" fillId="63" borderId="42" xfId="0" applyFont="1" applyFill="1" applyBorder="1" applyAlignment="1" applyProtection="1">
      <alignment horizontal="center" vertical="center" wrapText="1"/>
      <protection locked="0"/>
    </xf>
    <xf numFmtId="0" fontId="8" fillId="63" borderId="34" xfId="0" applyFont="1" applyFill="1" applyBorder="1" applyAlignment="1" applyProtection="1">
      <alignment horizontal="center" vertical="center" wrapText="1"/>
      <protection locked="0"/>
    </xf>
    <xf numFmtId="0" fontId="8" fillId="63" borderId="38" xfId="0" applyFont="1" applyFill="1" applyBorder="1" applyAlignment="1" applyProtection="1">
      <alignment horizontal="center" vertical="center" wrapText="1"/>
      <protection locked="0"/>
    </xf>
    <xf numFmtId="0" fontId="8" fillId="63" borderId="0" xfId="0" applyFont="1" applyFill="1" applyBorder="1" applyAlignment="1" applyProtection="1">
      <alignment horizontal="center" vertical="center" wrapText="1"/>
      <protection locked="0"/>
    </xf>
    <xf numFmtId="0" fontId="8" fillId="63" borderId="39" xfId="0" applyFont="1" applyFill="1" applyBorder="1" applyAlignment="1" applyProtection="1">
      <alignment horizontal="center" vertical="center" wrapText="1"/>
      <protection locked="0"/>
    </xf>
    <xf numFmtId="0" fontId="8" fillId="63" borderId="40" xfId="0" applyFont="1" applyFill="1" applyBorder="1" applyAlignment="1" applyProtection="1">
      <alignment horizontal="center" vertical="center" wrapText="1"/>
      <protection locked="0"/>
    </xf>
    <xf numFmtId="0" fontId="8" fillId="63" borderId="22" xfId="0" applyFont="1" applyFill="1" applyBorder="1" applyAlignment="1" applyProtection="1">
      <alignment horizontal="center" vertical="center" wrapText="1"/>
      <protection locked="0"/>
    </xf>
    <xf numFmtId="0" fontId="8" fillId="63" borderId="41" xfId="0" applyFont="1" applyFill="1" applyBorder="1" applyAlignment="1" applyProtection="1">
      <alignment horizontal="center" vertical="center" wrapText="1"/>
      <protection locked="0"/>
    </xf>
    <xf numFmtId="0" fontId="53" fillId="63" borderId="0" xfId="0" applyFont="1" applyFill="1" applyBorder="1" applyAlignment="1" applyProtection="1">
      <alignment horizontal="center" vertical="top"/>
      <protection locked="0"/>
    </xf>
    <xf numFmtId="0" fontId="53" fillId="63" borderId="0" xfId="0" applyFont="1" applyFill="1" applyBorder="1" applyAlignment="1" applyProtection="1">
      <alignment horizontal="right" vertical="top"/>
      <protection locked="0"/>
    </xf>
    <xf numFmtId="0" fontId="53" fillId="64" borderId="35" xfId="0" applyFont="1" applyFill="1" applyBorder="1" applyAlignment="1" applyProtection="1">
      <alignment horizontal="center" vertical="center"/>
      <protection locked="0"/>
    </xf>
    <xf numFmtId="0" fontId="53" fillId="64" borderId="36" xfId="0" applyFont="1" applyFill="1" applyBorder="1" applyAlignment="1" applyProtection="1">
      <alignment horizontal="center" vertical="center"/>
      <protection locked="0"/>
    </xf>
    <xf numFmtId="0" fontId="53" fillId="64" borderId="37" xfId="0" applyFont="1" applyFill="1" applyBorder="1" applyAlignment="1" applyProtection="1">
      <alignment horizontal="center" vertical="center"/>
      <protection locked="0"/>
    </xf>
    <xf numFmtId="0" fontId="53" fillId="65" borderId="35" xfId="0" applyFont="1" applyFill="1" applyBorder="1" applyAlignment="1" applyProtection="1">
      <alignment horizontal="center" vertical="center"/>
      <protection locked="0"/>
    </xf>
    <xf numFmtId="0" fontId="53" fillId="65" borderId="36" xfId="0" applyFont="1" applyFill="1" applyBorder="1" applyAlignment="1" applyProtection="1">
      <alignment horizontal="center" vertical="center"/>
      <protection locked="0"/>
    </xf>
    <xf numFmtId="0" fontId="53" fillId="65" borderId="37" xfId="0" applyFont="1" applyFill="1" applyBorder="1" applyAlignment="1" applyProtection="1">
      <alignment horizontal="center" vertical="center"/>
      <protection locked="0"/>
    </xf>
    <xf numFmtId="0" fontId="53" fillId="66" borderId="35" xfId="0" applyFont="1" applyFill="1" applyBorder="1" applyAlignment="1" applyProtection="1">
      <alignment horizontal="center" vertical="center"/>
      <protection locked="0"/>
    </xf>
    <xf numFmtId="0" fontId="53" fillId="66" borderId="36" xfId="0" applyFont="1" applyFill="1" applyBorder="1" applyAlignment="1" applyProtection="1">
      <alignment horizontal="center" vertical="center"/>
      <protection locked="0"/>
    </xf>
    <xf numFmtId="0" fontId="53" fillId="66" borderId="37" xfId="0" applyFont="1" applyFill="1" applyBorder="1" applyAlignment="1" applyProtection="1">
      <alignment horizontal="center" vertical="center"/>
      <protection locked="0"/>
    </xf>
    <xf numFmtId="0" fontId="53" fillId="63" borderId="35" xfId="0" applyFont="1" applyFill="1" applyBorder="1" applyAlignment="1" applyProtection="1">
      <alignment horizontal="center" vertical="center"/>
      <protection locked="0"/>
    </xf>
    <xf numFmtId="0" fontId="53" fillId="63" borderId="36" xfId="0" applyFont="1" applyFill="1" applyBorder="1" applyAlignment="1" applyProtection="1">
      <alignment horizontal="center" vertical="center"/>
      <protection locked="0"/>
    </xf>
    <xf numFmtId="0" fontId="53" fillId="63" borderId="37" xfId="0" applyFont="1" applyFill="1" applyBorder="1" applyAlignment="1" applyProtection="1">
      <alignment horizontal="center" vertical="center"/>
      <protection locked="0"/>
    </xf>
    <xf numFmtId="0" fontId="53" fillId="63" borderId="1" xfId="0" applyFont="1" applyFill="1" applyBorder="1" applyAlignment="1" applyProtection="1">
      <alignment horizontal="center" vertical="center"/>
      <protection locked="0"/>
    </xf>
    <xf numFmtId="0" fontId="53" fillId="63" borderId="49" xfId="0" applyFont="1" applyFill="1" applyBorder="1" applyAlignment="1" applyProtection="1">
      <alignment horizontal="center" vertical="center" wrapText="1"/>
      <protection locked="0"/>
    </xf>
    <xf numFmtId="0" fontId="53" fillId="63" borderId="50" xfId="0" applyFont="1" applyFill="1" applyBorder="1" applyAlignment="1" applyProtection="1">
      <alignment horizontal="center" vertical="center" wrapText="1"/>
      <protection locked="0"/>
    </xf>
    <xf numFmtId="0" fontId="53" fillId="63" borderId="40" xfId="0" applyFont="1" applyFill="1" applyBorder="1" applyAlignment="1" applyProtection="1">
      <alignment horizontal="center" vertical="center"/>
      <protection locked="0"/>
    </xf>
    <xf numFmtId="0" fontId="53" fillId="63" borderId="22" xfId="0" applyFont="1" applyFill="1" applyBorder="1" applyAlignment="1" applyProtection="1">
      <alignment horizontal="center" vertical="center"/>
      <protection locked="0"/>
    </xf>
    <xf numFmtId="0" fontId="53" fillId="63" borderId="41" xfId="0" applyFont="1" applyFill="1" applyBorder="1" applyAlignment="1" applyProtection="1">
      <alignment horizontal="center" vertical="center"/>
      <protection locked="0"/>
    </xf>
    <xf numFmtId="0" fontId="53" fillId="2" borderId="1" xfId="0" applyFont="1" applyFill="1" applyBorder="1" applyAlignment="1" applyProtection="1">
      <alignment horizontal="center" vertical="center" wrapText="1"/>
      <protection locked="0"/>
    </xf>
    <xf numFmtId="0" fontId="8" fillId="63" borderId="1"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63" borderId="49" xfId="0" applyFont="1" applyFill="1" applyBorder="1" applyAlignment="1" applyProtection="1">
      <alignment horizontal="center" vertical="center" wrapText="1"/>
      <protection locked="0"/>
    </xf>
    <xf numFmtId="0" fontId="8" fillId="63" borderId="51" xfId="0" applyFont="1" applyFill="1" applyBorder="1" applyAlignment="1" applyProtection="1">
      <alignment horizontal="center" vertical="center" wrapText="1"/>
      <protection locked="0"/>
    </xf>
    <xf numFmtId="0" fontId="8" fillId="63" borderId="50" xfId="0" applyFont="1" applyFill="1" applyBorder="1" applyAlignment="1" applyProtection="1">
      <alignment horizontal="center" vertical="center" wrapText="1"/>
      <protection locked="0"/>
    </xf>
    <xf numFmtId="0" fontId="8" fillId="63" borderId="49" xfId="0" applyFont="1" applyFill="1" applyBorder="1" applyAlignment="1" applyProtection="1">
      <alignment vertical="center" wrapText="1"/>
      <protection locked="0"/>
    </xf>
    <xf numFmtId="0" fontId="8" fillId="63" borderId="50" xfId="0" applyFont="1" applyFill="1" applyBorder="1" applyAlignment="1" applyProtection="1">
      <alignment vertical="center" wrapText="1"/>
      <protection locked="0"/>
    </xf>
    <xf numFmtId="0" fontId="8" fillId="68" borderId="49" xfId="0" applyFont="1" applyFill="1" applyBorder="1" applyAlignment="1" applyProtection="1">
      <alignment horizontal="center" vertical="center" wrapText="1"/>
      <protection locked="0"/>
    </xf>
    <xf numFmtId="0" fontId="8" fillId="68" borderId="50" xfId="0" applyFont="1" applyFill="1" applyBorder="1" applyAlignment="1" applyProtection="1">
      <alignment horizontal="center" vertical="center" wrapText="1"/>
      <protection locked="0"/>
    </xf>
    <xf numFmtId="0" fontId="8" fillId="69" borderId="49" xfId="0" applyFont="1" applyFill="1" applyBorder="1" applyAlignment="1">
      <alignment horizontal="center" vertical="center"/>
    </xf>
    <xf numFmtId="0" fontId="8" fillId="69" borderId="50" xfId="0" applyFont="1" applyFill="1" applyBorder="1" applyAlignment="1">
      <alignment horizontal="center" vertical="center"/>
    </xf>
    <xf numFmtId="0" fontId="8" fillId="0" borderId="49" xfId="0" applyFont="1" applyFill="1" applyBorder="1" applyAlignment="1" applyProtection="1">
      <alignment horizontal="center" vertical="center"/>
      <protection locked="0"/>
    </xf>
    <xf numFmtId="0" fontId="8" fillId="0" borderId="50" xfId="0" applyFont="1" applyFill="1" applyBorder="1" applyAlignment="1" applyProtection="1">
      <alignment horizontal="center" vertical="center"/>
      <protection locked="0"/>
    </xf>
    <xf numFmtId="0" fontId="64" fillId="71" borderId="49" xfId="0" applyFont="1" applyFill="1" applyBorder="1" applyAlignment="1">
      <alignment horizontal="center" vertical="center"/>
    </xf>
    <xf numFmtId="0" fontId="64" fillId="71" borderId="50" xfId="0" applyFont="1" applyFill="1" applyBorder="1" applyAlignment="1">
      <alignment horizontal="center" vertical="center"/>
    </xf>
    <xf numFmtId="0" fontId="64" fillId="70" borderId="1" xfId="0" applyFont="1" applyFill="1" applyBorder="1" applyAlignment="1" applyProtection="1">
      <alignment horizontal="center" vertical="center"/>
      <protection locked="0"/>
    </xf>
    <xf numFmtId="0" fontId="8" fillId="0" borderId="49"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63" borderId="49" xfId="0" applyFont="1" applyFill="1" applyBorder="1" applyAlignment="1" applyProtection="1">
      <alignment horizontal="center" vertical="center"/>
      <protection locked="0"/>
    </xf>
    <xf numFmtId="0" fontId="8" fillId="63" borderId="50" xfId="0" applyFont="1" applyFill="1" applyBorder="1" applyAlignment="1" applyProtection="1">
      <alignment horizontal="center" vertical="center"/>
      <protection locked="0"/>
    </xf>
    <xf numFmtId="0" fontId="8" fillId="63" borderId="49" xfId="0" applyFont="1" applyFill="1" applyBorder="1" applyAlignment="1" applyProtection="1">
      <alignment horizontal="left" vertical="center" wrapText="1"/>
      <protection locked="0"/>
    </xf>
    <xf numFmtId="0" fontId="8" fillId="63" borderId="50" xfId="0" applyFont="1" applyFill="1" applyBorder="1" applyAlignment="1" applyProtection="1">
      <alignment horizontal="left" vertical="center" wrapText="1"/>
      <protection locked="0"/>
    </xf>
    <xf numFmtId="0" fontId="8" fillId="63" borderId="49" xfId="0" applyFont="1" applyFill="1" applyBorder="1" applyAlignment="1" applyProtection="1">
      <alignment vertical="center" wrapText="1"/>
    </xf>
    <xf numFmtId="0" fontId="8" fillId="63" borderId="50" xfId="0" applyFont="1" applyFill="1" applyBorder="1" applyAlignment="1" applyProtection="1">
      <alignment vertical="center" wrapText="1"/>
    </xf>
    <xf numFmtId="0" fontId="53" fillId="0" borderId="49" xfId="0" applyFont="1" applyFill="1" applyBorder="1" applyAlignment="1" applyProtection="1">
      <alignment horizontal="center" vertical="center" wrapText="1"/>
      <protection locked="0"/>
    </xf>
    <xf numFmtId="0" fontId="53" fillId="0" borderId="50" xfId="0" applyFont="1" applyFill="1" applyBorder="1" applyAlignment="1" applyProtection="1">
      <alignment horizontal="center" vertical="center" wrapText="1"/>
      <protection locked="0"/>
    </xf>
    <xf numFmtId="0" fontId="8" fillId="63" borderId="55" xfId="0" applyFont="1" applyFill="1" applyBorder="1" applyAlignment="1" applyProtection="1">
      <alignment horizontal="center" vertical="center" wrapText="1"/>
      <protection locked="0"/>
    </xf>
    <xf numFmtId="0" fontId="8" fillId="76" borderId="58" xfId="0" applyFont="1" applyFill="1" applyBorder="1" applyAlignment="1">
      <alignment horizontal="center" vertical="center"/>
    </xf>
    <xf numFmtId="0" fontId="8" fillId="76" borderId="63" xfId="0" applyFont="1" applyFill="1" applyBorder="1" applyAlignment="1">
      <alignment horizontal="center" vertical="center"/>
    </xf>
    <xf numFmtId="0" fontId="8" fillId="0" borderId="53"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63" borderId="51" xfId="0" applyFont="1" applyFill="1" applyBorder="1" applyAlignment="1" applyProtection="1">
      <alignment horizontal="center" vertical="center"/>
      <protection locked="0"/>
    </xf>
    <xf numFmtId="0" fontId="53" fillId="63" borderId="51" xfId="0" applyFont="1" applyFill="1" applyBorder="1" applyAlignment="1" applyProtection="1">
      <alignment horizontal="center" vertical="center" wrapText="1"/>
      <protection locked="0"/>
    </xf>
    <xf numFmtId="0" fontId="53" fillId="74" borderId="53" xfId="0" applyFont="1" applyFill="1" applyBorder="1" applyAlignment="1">
      <alignment horizontal="center" vertical="center" wrapText="1"/>
    </xf>
    <xf numFmtId="0" fontId="53" fillId="74" borderId="60" xfId="0" applyFont="1" applyFill="1" applyBorder="1" applyAlignment="1">
      <alignment horizontal="center" vertical="center" wrapText="1"/>
    </xf>
    <xf numFmtId="0" fontId="8" fillId="74" borderId="54" xfId="0" applyFont="1" applyFill="1" applyBorder="1" applyAlignment="1">
      <alignment horizontal="center" vertical="center" wrapText="1"/>
    </xf>
    <xf numFmtId="0" fontId="8" fillId="74" borderId="61" xfId="0" applyFont="1" applyFill="1" applyBorder="1" applyAlignment="1">
      <alignment horizontal="center" vertical="center" wrapText="1"/>
    </xf>
    <xf numFmtId="0" fontId="8" fillId="63" borderId="55" xfId="0" applyFont="1" applyFill="1" applyBorder="1" applyAlignment="1">
      <alignment horizontal="center" vertical="center" wrapText="1"/>
    </xf>
    <xf numFmtId="0" fontId="8" fillId="75" borderId="56" xfId="0" applyFont="1" applyFill="1" applyBorder="1" applyAlignment="1">
      <alignment horizontal="center" vertical="center"/>
    </xf>
    <xf numFmtId="0" fontId="8" fillId="75" borderId="62" xfId="0" applyFont="1" applyFill="1" applyBorder="1" applyAlignment="1">
      <alignment horizontal="center" vertical="center"/>
    </xf>
    <xf numFmtId="0" fontId="8" fillId="69" borderId="51" xfId="0" applyFont="1" applyFill="1" applyBorder="1" applyAlignment="1">
      <alignment horizontal="center" vertical="center"/>
    </xf>
    <xf numFmtId="0" fontId="8" fillId="0" borderId="51" xfId="0" applyFont="1" applyFill="1" applyBorder="1" applyAlignment="1" applyProtection="1">
      <alignment horizontal="center" vertical="center"/>
      <protection locked="0"/>
    </xf>
    <xf numFmtId="0" fontId="8" fillId="74" borderId="52" xfId="0" applyFont="1" applyFill="1" applyBorder="1" applyAlignment="1">
      <alignment horizontal="center" vertical="center" wrapText="1"/>
    </xf>
    <xf numFmtId="0" fontId="8" fillId="74" borderId="60" xfId="0" applyFont="1" applyFill="1" applyBorder="1" applyAlignment="1">
      <alignment horizontal="center" vertical="center" wrapText="1"/>
    </xf>
    <xf numFmtId="0" fontId="8" fillId="74" borderId="53" xfId="0" applyFont="1" applyFill="1" applyBorder="1" applyAlignment="1">
      <alignment horizontal="center" vertical="center" wrapText="1"/>
    </xf>
    <xf numFmtId="0" fontId="8" fillId="0" borderId="51" xfId="0" applyFont="1" applyBorder="1" applyAlignment="1" applyProtection="1">
      <alignment horizontal="center" vertical="center" wrapText="1"/>
      <protection locked="0"/>
    </xf>
    <xf numFmtId="0" fontId="68" fillId="63" borderId="33" xfId="0" applyFont="1" applyFill="1" applyBorder="1" applyAlignment="1" applyProtection="1">
      <alignment horizontal="center" vertical="center" wrapText="1"/>
      <protection locked="0"/>
    </xf>
    <xf numFmtId="0" fontId="68" fillId="63" borderId="38" xfId="0" applyFont="1" applyFill="1" applyBorder="1" applyAlignment="1" applyProtection="1">
      <alignment horizontal="center" vertical="center" wrapText="1"/>
      <protection locked="0"/>
    </xf>
    <xf numFmtId="0" fontId="68" fillId="63" borderId="40" xfId="0" applyFont="1" applyFill="1" applyBorder="1" applyAlignment="1" applyProtection="1">
      <alignment horizontal="center" vertical="center" wrapText="1"/>
      <protection locked="0"/>
    </xf>
    <xf numFmtId="0" fontId="65" fillId="63" borderId="53" xfId="0" applyFont="1" applyFill="1" applyBorder="1" applyAlignment="1" applyProtection="1">
      <alignment horizontal="justify" vertical="center" wrapText="1"/>
      <protection locked="0"/>
    </xf>
    <xf numFmtId="0" fontId="65" fillId="63" borderId="52" xfId="0" applyFont="1" applyFill="1" applyBorder="1" applyAlignment="1" applyProtection="1">
      <alignment horizontal="justify" vertical="center" wrapText="1"/>
      <protection locked="0"/>
    </xf>
    <xf numFmtId="0" fontId="65" fillId="63" borderId="60" xfId="0" applyFont="1" applyFill="1" applyBorder="1" applyAlignment="1" applyProtection="1">
      <alignment horizontal="justify" vertical="center" wrapText="1"/>
      <protection locked="0"/>
    </xf>
    <xf numFmtId="0" fontId="8" fillId="63" borderId="49" xfId="0" applyFont="1" applyFill="1" applyBorder="1" applyAlignment="1" applyProtection="1">
      <alignment horizontal="center" vertical="center" wrapText="1"/>
    </xf>
    <xf numFmtId="0" fontId="8" fillId="63" borderId="51" xfId="0" applyFont="1" applyFill="1" applyBorder="1" applyAlignment="1" applyProtection="1">
      <alignment horizontal="center" vertical="center" wrapText="1"/>
    </xf>
    <xf numFmtId="0" fontId="8" fillId="63" borderId="50" xfId="0" applyFont="1" applyFill="1" applyBorder="1" applyAlignment="1" applyProtection="1">
      <alignment horizontal="center" vertical="center" wrapText="1"/>
    </xf>
    <xf numFmtId="0" fontId="8" fillId="77" borderId="49" xfId="0" applyFont="1" applyFill="1" applyBorder="1" applyAlignment="1">
      <alignment horizontal="center" vertical="center"/>
    </xf>
    <xf numFmtId="0" fontId="8" fillId="77" borderId="51" xfId="0" applyFont="1" applyFill="1" applyBorder="1" applyAlignment="1">
      <alignment horizontal="center" vertical="center"/>
    </xf>
    <xf numFmtId="0" fontId="8" fillId="77" borderId="50" xfId="0" applyFont="1" applyFill="1" applyBorder="1" applyAlignment="1">
      <alignment horizontal="center" vertical="center"/>
    </xf>
    <xf numFmtId="0" fontId="8" fillId="78" borderId="49" xfId="0" applyFont="1" applyFill="1" applyBorder="1" applyAlignment="1" applyProtection="1">
      <alignment horizontal="center" vertical="center"/>
      <protection locked="0"/>
    </xf>
    <xf numFmtId="0" fontId="8" fillId="78" borderId="51" xfId="0" applyFont="1" applyFill="1" applyBorder="1" applyAlignment="1" applyProtection="1">
      <alignment horizontal="center" vertical="center"/>
      <protection locked="0"/>
    </xf>
    <xf numFmtId="0" fontId="8" fillId="78" borderId="50" xfId="0" applyFont="1" applyFill="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77" borderId="49" xfId="0" applyFont="1" applyFill="1" applyBorder="1" applyAlignment="1" applyProtection="1">
      <alignment horizontal="center" vertical="center"/>
      <protection locked="0"/>
    </xf>
    <xf numFmtId="0" fontId="8" fillId="77" borderId="51" xfId="0" applyFont="1" applyFill="1" applyBorder="1" applyAlignment="1" applyProtection="1">
      <alignment horizontal="center" vertical="center"/>
      <protection locked="0"/>
    </xf>
    <xf numFmtId="0" fontId="8" fillId="77" borderId="50" xfId="0" applyFont="1" applyFill="1" applyBorder="1" applyAlignment="1" applyProtection="1">
      <alignment horizontal="center" vertical="center"/>
      <protection locked="0"/>
    </xf>
    <xf numFmtId="0" fontId="53" fillId="2" borderId="49" xfId="0" applyFont="1" applyFill="1" applyBorder="1" applyAlignment="1" applyProtection="1">
      <alignment horizontal="center" vertical="center" wrapText="1"/>
      <protection locked="0"/>
    </xf>
    <xf numFmtId="0" fontId="53" fillId="2" borderId="50" xfId="0" applyFont="1" applyFill="1" applyBorder="1" applyAlignment="1" applyProtection="1">
      <alignment horizontal="center" vertical="center" wrapText="1"/>
      <protection locked="0"/>
    </xf>
    <xf numFmtId="0" fontId="8" fillId="63" borderId="49" xfId="0" applyFont="1" applyFill="1" applyBorder="1" applyAlignment="1">
      <alignment horizontal="center" vertical="center" wrapText="1"/>
    </xf>
    <xf numFmtId="0" fontId="8" fillId="63" borderId="50" xfId="0" applyFont="1" applyFill="1" applyBorder="1" applyAlignment="1">
      <alignment horizontal="center" vertical="center" wrapText="1"/>
    </xf>
    <xf numFmtId="0" fontId="8" fillId="63" borderId="64" xfId="0" applyFont="1" applyFill="1" applyBorder="1" applyAlignment="1">
      <alignment horizontal="center" vertical="center" wrapText="1"/>
    </xf>
    <xf numFmtId="0" fontId="8" fillId="63" borderId="65" xfId="0" applyFont="1" applyFill="1" applyBorder="1" applyAlignment="1">
      <alignment horizontal="center" vertical="center" wrapText="1"/>
    </xf>
    <xf numFmtId="0" fontId="8" fillId="63" borderId="66" xfId="0" applyFont="1" applyFill="1" applyBorder="1" applyAlignment="1">
      <alignment horizontal="center" vertical="center" wrapText="1"/>
    </xf>
    <xf numFmtId="0" fontId="8" fillId="76" borderId="49" xfId="0" applyFont="1" applyFill="1" applyBorder="1" applyAlignment="1">
      <alignment horizontal="center" vertical="center" wrapText="1"/>
    </xf>
    <xf numFmtId="0" fontId="8" fillId="76" borderId="50" xfId="0" applyFont="1" applyFill="1" applyBorder="1" applyAlignment="1">
      <alignment horizontal="center" vertical="center" wrapText="1"/>
    </xf>
    <xf numFmtId="0" fontId="8" fillId="77" borderId="49" xfId="0" applyFont="1" applyFill="1" applyBorder="1" applyAlignment="1" applyProtection="1">
      <alignment horizontal="center" vertical="center" wrapText="1"/>
      <protection locked="0"/>
    </xf>
    <xf numFmtId="0" fontId="8" fillId="77" borderId="51" xfId="0" applyFont="1" applyFill="1" applyBorder="1" applyAlignment="1" applyProtection="1">
      <alignment horizontal="center" vertical="center" wrapText="1"/>
      <protection locked="0"/>
    </xf>
    <xf numFmtId="0" fontId="53" fillId="0" borderId="51" xfId="0" applyFont="1" applyFill="1" applyBorder="1" applyAlignment="1" applyProtection="1">
      <alignment horizontal="center" vertical="center" wrapText="1"/>
      <protection locked="0"/>
    </xf>
    <xf numFmtId="0" fontId="8" fillId="57" borderId="49" xfId="0" applyFont="1" applyFill="1" applyBorder="1" applyAlignment="1" applyProtection="1">
      <alignment horizontal="center" vertical="center" wrapText="1"/>
      <protection locked="0"/>
    </xf>
    <xf numFmtId="0" fontId="8" fillId="57" borderId="50" xfId="0" applyFont="1" applyFill="1" applyBorder="1" applyAlignment="1" applyProtection="1">
      <alignment horizontal="center" vertical="center" wrapText="1"/>
      <protection locked="0"/>
    </xf>
    <xf numFmtId="0" fontId="8" fillId="57" borderId="51" xfId="0" applyFont="1" applyFill="1" applyBorder="1" applyAlignment="1" applyProtection="1">
      <alignment horizontal="center" vertical="center" wrapText="1"/>
      <protection locked="0"/>
    </xf>
    <xf numFmtId="0" fontId="8" fillId="57" borderId="1" xfId="0" applyFont="1" applyFill="1" applyBorder="1" applyAlignment="1">
      <alignment horizontal="center" vertical="center"/>
    </xf>
    <xf numFmtId="0" fontId="8" fillId="2" borderId="49" xfId="0" applyFont="1" applyFill="1" applyBorder="1" applyAlignment="1" applyProtection="1">
      <alignment horizontal="center" vertical="center" wrapText="1"/>
      <protection locked="0"/>
    </xf>
    <xf numFmtId="0" fontId="8" fillId="2" borderId="50" xfId="0" applyFont="1" applyFill="1" applyBorder="1" applyAlignment="1" applyProtection="1">
      <alignment horizontal="center" vertical="center" wrapText="1"/>
      <protection locked="0"/>
    </xf>
    <xf numFmtId="0" fontId="8" fillId="63" borderId="51" xfId="0" applyFont="1" applyFill="1" applyBorder="1" applyAlignment="1">
      <alignment horizontal="center" vertical="center" wrapText="1"/>
    </xf>
    <xf numFmtId="0" fontId="8" fillId="78" borderId="49" xfId="0" applyFont="1" applyFill="1" applyBorder="1" applyAlignment="1">
      <alignment horizontal="center" vertical="center"/>
    </xf>
    <xf numFmtId="0" fontId="8" fillId="78" borderId="50" xfId="0" applyFont="1" applyFill="1" applyBorder="1" applyAlignment="1">
      <alignment horizontal="center" vertical="center"/>
    </xf>
    <xf numFmtId="0" fontId="8" fillId="72" borderId="1" xfId="0" applyFont="1" applyFill="1" applyBorder="1" applyAlignment="1">
      <alignment horizontal="center" vertical="center" wrapText="1"/>
    </xf>
    <xf numFmtId="0" fontId="8" fillId="72" borderId="1" xfId="0" applyFont="1" applyFill="1" applyBorder="1" applyAlignment="1">
      <alignment horizontal="center" vertical="center"/>
    </xf>
    <xf numFmtId="0" fontId="53" fillId="72" borderId="1" xfId="0" applyFont="1" applyFill="1" applyBorder="1" applyAlignment="1">
      <alignment horizontal="center" vertical="center" wrapText="1"/>
    </xf>
    <xf numFmtId="0" fontId="8" fillId="78" borderId="51" xfId="0" applyFont="1" applyFill="1" applyBorder="1" applyAlignment="1">
      <alignment horizontal="center" vertical="center"/>
    </xf>
    <xf numFmtId="0" fontId="68" fillId="63" borderId="49" xfId="0" applyFont="1" applyFill="1" applyBorder="1" applyAlignment="1" applyProtection="1">
      <alignment horizontal="center" vertical="center" wrapText="1"/>
      <protection locked="0"/>
    </xf>
    <xf numFmtId="0" fontId="68" fillId="63" borderId="51" xfId="0" applyFont="1" applyFill="1" applyBorder="1" applyAlignment="1" applyProtection="1">
      <alignment horizontal="center" vertical="center" wrapText="1"/>
      <protection locked="0"/>
    </xf>
    <xf numFmtId="0" fontId="68" fillId="63" borderId="50" xfId="0" applyFont="1" applyFill="1" applyBorder="1" applyAlignment="1" applyProtection="1">
      <alignment horizontal="center" vertical="center" wrapText="1"/>
      <protection locked="0"/>
    </xf>
    <xf numFmtId="0" fontId="8" fillId="57" borderId="49" xfId="0" applyFont="1" applyFill="1" applyBorder="1" applyAlignment="1">
      <alignment horizontal="center" vertical="center"/>
    </xf>
    <xf numFmtId="0" fontId="8" fillId="57" borderId="51" xfId="0" applyFont="1" applyFill="1" applyBorder="1" applyAlignment="1">
      <alignment horizontal="center" vertical="center"/>
    </xf>
    <xf numFmtId="0" fontId="8" fillId="57" borderId="50" xfId="0" applyFont="1" applyFill="1" applyBorder="1" applyAlignment="1">
      <alignment horizontal="center" vertical="center"/>
    </xf>
    <xf numFmtId="0" fontId="8" fillId="71" borderId="1"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8" fillId="72" borderId="49" xfId="0" applyFont="1" applyFill="1" applyBorder="1" applyAlignment="1">
      <alignment horizontal="center" vertical="center" wrapText="1"/>
    </xf>
    <xf numFmtId="0" fontId="8" fillId="72" borderId="50" xfId="0" applyFont="1" applyFill="1" applyBorder="1" applyAlignment="1">
      <alignment horizontal="center" vertical="center" wrapText="1"/>
    </xf>
    <xf numFmtId="0" fontId="8" fillId="74" borderId="33" xfId="0" applyFont="1" applyFill="1" applyBorder="1" applyAlignment="1">
      <alignment horizontal="center" vertical="center" wrapText="1"/>
    </xf>
    <xf numFmtId="0" fontId="8" fillId="74" borderId="40" xfId="0" applyFont="1" applyFill="1" applyBorder="1" applyAlignment="1">
      <alignment horizontal="center" vertical="center" wrapText="1"/>
    </xf>
    <xf numFmtId="0" fontId="8" fillId="80" borderId="1" xfId="0" applyFont="1" applyFill="1" applyBorder="1" applyAlignment="1">
      <alignment horizontal="center" vertical="center"/>
    </xf>
    <xf numFmtId="0" fontId="8" fillId="79" borderId="1" xfId="0" applyFont="1" applyFill="1" applyBorder="1" applyAlignment="1">
      <alignment horizontal="center" vertical="center" wrapText="1"/>
    </xf>
    <xf numFmtId="0" fontId="8" fillId="63" borderId="1" xfId="0" applyFont="1" applyFill="1" applyBorder="1" applyAlignment="1" applyProtection="1">
      <alignment horizontal="left" vertical="center" wrapText="1"/>
      <protection locked="0"/>
    </xf>
    <xf numFmtId="0" fontId="53" fillId="63"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8" fillId="77" borderId="1" xfId="0" applyFont="1" applyFill="1" applyBorder="1" applyAlignment="1">
      <alignment horizontal="center" vertical="center"/>
    </xf>
    <xf numFmtId="0" fontId="65" fillId="63" borderId="1" xfId="0" applyFont="1" applyFill="1" applyBorder="1" applyAlignment="1" applyProtection="1">
      <alignment horizontal="left" vertical="center" wrapText="1"/>
      <protection locked="0"/>
    </xf>
    <xf numFmtId="0" fontId="46" fillId="0" borderId="1" xfId="0" applyFont="1" applyBorder="1" applyAlignment="1">
      <alignment horizont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xf>
    <xf numFmtId="0" fontId="47" fillId="0" borderId="0" xfId="0" applyFont="1" applyAlignment="1">
      <alignment horizontal="center"/>
    </xf>
    <xf numFmtId="0" fontId="47" fillId="0" borderId="0" xfId="0" applyFont="1" applyBorder="1" applyAlignment="1">
      <alignment horizontal="center"/>
    </xf>
    <xf numFmtId="0" fontId="45" fillId="0" borderId="23" xfId="0" applyFont="1" applyBorder="1" applyAlignment="1">
      <alignment horizontal="center" wrapText="1"/>
    </xf>
  </cellXfs>
  <cellStyles count="1834">
    <cellStyle name="20% - Énfasis1 10" xfId="53"/>
    <cellStyle name="20% - Énfasis1 11" xfId="54"/>
    <cellStyle name="20% - Énfasis1 12" xfId="55"/>
    <cellStyle name="20% - Énfasis1 13" xfId="56"/>
    <cellStyle name="20% - Énfasis1 14" xfId="57"/>
    <cellStyle name="20% - Énfasis1 15" xfId="58"/>
    <cellStyle name="20% - Énfasis1 16" xfId="59"/>
    <cellStyle name="20% - Énfasis1 17" xfId="60"/>
    <cellStyle name="20% - Énfasis1 18" xfId="61"/>
    <cellStyle name="20% - Énfasis1 19" xfId="62"/>
    <cellStyle name="20% - Énfasis1 2" xfId="63"/>
    <cellStyle name="20% - Énfasis1 20" xfId="52"/>
    <cellStyle name="20% - Énfasis1 3" xfId="64"/>
    <cellStyle name="20% - Énfasis1 4" xfId="65"/>
    <cellStyle name="20% - Énfasis1 5" xfId="66"/>
    <cellStyle name="20% - Énfasis1 6" xfId="67"/>
    <cellStyle name="20% - Énfasis1 7" xfId="68"/>
    <cellStyle name="20% - Énfasis1 8" xfId="69"/>
    <cellStyle name="20% - Énfasis1 9" xfId="70"/>
    <cellStyle name="20% - Énfasis1 9 10" xfId="71"/>
    <cellStyle name="20% - Énfasis1 9 11" xfId="72"/>
    <cellStyle name="20% - Énfasis1 9 12" xfId="73"/>
    <cellStyle name="20% - Énfasis1 9 13" xfId="74"/>
    <cellStyle name="20% - Énfasis1 9 14" xfId="75"/>
    <cellStyle name="20% - Énfasis1 9 15" xfId="76"/>
    <cellStyle name="20% - Énfasis1 9 16" xfId="77"/>
    <cellStyle name="20% - Énfasis1 9 17" xfId="78"/>
    <cellStyle name="20% - Énfasis1 9 18" xfId="79"/>
    <cellStyle name="20% - Énfasis1 9 19" xfId="80"/>
    <cellStyle name="20% - Énfasis1 9 2" xfId="81"/>
    <cellStyle name="20% - Énfasis1 9 20" xfId="82"/>
    <cellStyle name="20% - Énfasis1 9 21" xfId="83"/>
    <cellStyle name="20% - Énfasis1 9 22" xfId="84"/>
    <cellStyle name="20% - Énfasis1 9 3" xfId="85"/>
    <cellStyle name="20% - Énfasis1 9 4" xfId="86"/>
    <cellStyle name="20% - Énfasis1 9 5" xfId="87"/>
    <cellStyle name="20% - Énfasis1 9 6" xfId="88"/>
    <cellStyle name="20% - Énfasis1 9 7" xfId="89"/>
    <cellStyle name="20% - Énfasis1 9 8" xfId="90"/>
    <cellStyle name="20% - Énfasis1 9 9" xfId="91"/>
    <cellStyle name="20% - Énfasis2 10" xfId="93"/>
    <cellStyle name="20% - Énfasis2 11" xfId="94"/>
    <cellStyle name="20% - Énfasis2 12" xfId="95"/>
    <cellStyle name="20% - Énfasis2 13" xfId="96"/>
    <cellStyle name="20% - Énfasis2 14" xfId="97"/>
    <cellStyle name="20% - Énfasis2 15" xfId="98"/>
    <cellStyle name="20% - Énfasis2 16" xfId="99"/>
    <cellStyle name="20% - Énfasis2 17" xfId="100"/>
    <cellStyle name="20% - Énfasis2 18" xfId="101"/>
    <cellStyle name="20% - Énfasis2 19" xfId="102"/>
    <cellStyle name="20% - Énfasis2 2" xfId="103"/>
    <cellStyle name="20% - Énfasis2 20" xfId="92"/>
    <cellStyle name="20% - Énfasis2 3" xfId="104"/>
    <cellStyle name="20% - Énfasis2 4" xfId="105"/>
    <cellStyle name="20% - Énfasis2 5" xfId="106"/>
    <cellStyle name="20% - Énfasis2 6" xfId="107"/>
    <cellStyle name="20% - Énfasis2 7" xfId="108"/>
    <cellStyle name="20% - Énfasis2 8" xfId="109"/>
    <cellStyle name="20% - Énfasis2 9" xfId="110"/>
    <cellStyle name="20% - Énfasis2 9 10" xfId="111"/>
    <cellStyle name="20% - Énfasis2 9 11" xfId="112"/>
    <cellStyle name="20% - Énfasis2 9 12" xfId="113"/>
    <cellStyle name="20% - Énfasis2 9 13" xfId="114"/>
    <cellStyle name="20% - Énfasis2 9 14" xfId="115"/>
    <cellStyle name="20% - Énfasis2 9 15" xfId="116"/>
    <cellStyle name="20% - Énfasis2 9 16" xfId="117"/>
    <cellStyle name="20% - Énfasis2 9 17" xfId="118"/>
    <cellStyle name="20% - Énfasis2 9 18" xfId="119"/>
    <cellStyle name="20% - Énfasis2 9 19" xfId="120"/>
    <cellStyle name="20% - Énfasis2 9 2" xfId="121"/>
    <cellStyle name="20% - Énfasis2 9 20" xfId="122"/>
    <cellStyle name="20% - Énfasis2 9 21" xfId="123"/>
    <cellStyle name="20% - Énfasis2 9 22" xfId="124"/>
    <cellStyle name="20% - Énfasis2 9 3" xfId="125"/>
    <cellStyle name="20% - Énfasis2 9 4" xfId="126"/>
    <cellStyle name="20% - Énfasis2 9 5" xfId="127"/>
    <cellStyle name="20% - Énfasis2 9 6" xfId="128"/>
    <cellStyle name="20% - Énfasis2 9 7" xfId="129"/>
    <cellStyle name="20% - Énfasis2 9 8" xfId="130"/>
    <cellStyle name="20% - Énfasis2 9 9" xfId="131"/>
    <cellStyle name="20% - Énfasis3 10" xfId="133"/>
    <cellStyle name="20% - Énfasis3 11" xfId="134"/>
    <cellStyle name="20% - Énfasis3 12" xfId="135"/>
    <cellStyle name="20% - Énfasis3 13" xfId="136"/>
    <cellStyle name="20% - Énfasis3 14" xfId="137"/>
    <cellStyle name="20% - Énfasis3 15" xfId="138"/>
    <cellStyle name="20% - Énfasis3 16" xfId="139"/>
    <cellStyle name="20% - Énfasis3 17" xfId="140"/>
    <cellStyle name="20% - Énfasis3 18" xfId="141"/>
    <cellStyle name="20% - Énfasis3 19" xfId="142"/>
    <cellStyle name="20% - Énfasis3 2" xfId="143"/>
    <cellStyle name="20% - Énfasis3 20" xfId="132"/>
    <cellStyle name="20% - Énfasis3 3" xfId="144"/>
    <cellStyle name="20% - Énfasis3 4" xfId="145"/>
    <cellStyle name="20% - Énfasis3 5" xfId="146"/>
    <cellStyle name="20% - Énfasis3 6" xfId="147"/>
    <cellStyle name="20% - Énfasis3 7" xfId="148"/>
    <cellStyle name="20% - Énfasis3 8" xfId="149"/>
    <cellStyle name="20% - Énfasis3 9" xfId="150"/>
    <cellStyle name="20% - Énfasis3 9 10" xfId="151"/>
    <cellStyle name="20% - Énfasis3 9 11" xfId="152"/>
    <cellStyle name="20% - Énfasis3 9 12" xfId="153"/>
    <cellStyle name="20% - Énfasis3 9 13" xfId="154"/>
    <cellStyle name="20% - Énfasis3 9 14" xfId="155"/>
    <cellStyle name="20% - Énfasis3 9 15" xfId="156"/>
    <cellStyle name="20% - Énfasis3 9 16" xfId="157"/>
    <cellStyle name="20% - Énfasis3 9 17" xfId="158"/>
    <cellStyle name="20% - Énfasis3 9 18" xfId="159"/>
    <cellStyle name="20% - Énfasis3 9 19" xfId="160"/>
    <cellStyle name="20% - Énfasis3 9 2" xfId="161"/>
    <cellStyle name="20% - Énfasis3 9 20" xfId="162"/>
    <cellStyle name="20% - Énfasis3 9 21" xfId="163"/>
    <cellStyle name="20% - Énfasis3 9 22" xfId="164"/>
    <cellStyle name="20% - Énfasis3 9 3" xfId="165"/>
    <cellStyle name="20% - Énfasis3 9 4" xfId="166"/>
    <cellStyle name="20% - Énfasis3 9 5" xfId="167"/>
    <cellStyle name="20% - Énfasis3 9 6" xfId="168"/>
    <cellStyle name="20% - Énfasis3 9 7" xfId="169"/>
    <cellStyle name="20% - Énfasis3 9 8" xfId="170"/>
    <cellStyle name="20% - Énfasis3 9 9" xfId="171"/>
    <cellStyle name="20% - Énfasis4 10" xfId="173"/>
    <cellStyle name="20% - Énfasis4 11" xfId="174"/>
    <cellStyle name="20% - Énfasis4 12" xfId="175"/>
    <cellStyle name="20% - Énfasis4 13" xfId="176"/>
    <cellStyle name="20% - Énfasis4 14" xfId="177"/>
    <cellStyle name="20% - Énfasis4 15" xfId="178"/>
    <cellStyle name="20% - Énfasis4 16" xfId="179"/>
    <cellStyle name="20% - Énfasis4 17" xfId="180"/>
    <cellStyle name="20% - Énfasis4 18" xfId="181"/>
    <cellStyle name="20% - Énfasis4 19" xfId="182"/>
    <cellStyle name="20% - Énfasis4 2" xfId="183"/>
    <cellStyle name="20% - Énfasis4 20" xfId="172"/>
    <cellStyle name="20% - Énfasis4 3" xfId="184"/>
    <cellStyle name="20% - Énfasis4 4" xfId="185"/>
    <cellStyle name="20% - Énfasis4 5" xfId="186"/>
    <cellStyle name="20% - Énfasis4 6" xfId="187"/>
    <cellStyle name="20% - Énfasis4 7" xfId="188"/>
    <cellStyle name="20% - Énfasis4 8" xfId="189"/>
    <cellStyle name="20% - Énfasis4 9" xfId="190"/>
    <cellStyle name="20% - Énfasis4 9 10" xfId="191"/>
    <cellStyle name="20% - Énfasis4 9 11" xfId="192"/>
    <cellStyle name="20% - Énfasis4 9 12" xfId="193"/>
    <cellStyle name="20% - Énfasis4 9 13" xfId="194"/>
    <cellStyle name="20% - Énfasis4 9 14" xfId="195"/>
    <cellStyle name="20% - Énfasis4 9 15" xfId="196"/>
    <cellStyle name="20% - Énfasis4 9 16" xfId="197"/>
    <cellStyle name="20% - Énfasis4 9 17" xfId="198"/>
    <cellStyle name="20% - Énfasis4 9 18" xfId="199"/>
    <cellStyle name="20% - Énfasis4 9 19" xfId="200"/>
    <cellStyle name="20% - Énfasis4 9 2" xfId="201"/>
    <cellStyle name="20% - Énfasis4 9 20" xfId="202"/>
    <cellStyle name="20% - Énfasis4 9 21" xfId="203"/>
    <cellStyle name="20% - Énfasis4 9 22" xfId="204"/>
    <cellStyle name="20% - Énfasis4 9 3" xfId="205"/>
    <cellStyle name="20% - Énfasis4 9 4" xfId="206"/>
    <cellStyle name="20% - Énfasis4 9 5" xfId="207"/>
    <cellStyle name="20% - Énfasis4 9 6" xfId="208"/>
    <cellStyle name="20% - Énfasis4 9 7" xfId="209"/>
    <cellStyle name="20% - Énfasis4 9 8" xfId="210"/>
    <cellStyle name="20% - Énfasis4 9 9" xfId="211"/>
    <cellStyle name="20% - Énfasis5" xfId="45" builtinId="46" customBuiltin="1"/>
    <cellStyle name="20% - Énfasis5 10" xfId="212"/>
    <cellStyle name="20% - Énfasis5 11" xfId="213"/>
    <cellStyle name="20% - Énfasis5 12" xfId="214"/>
    <cellStyle name="20% - Énfasis5 13" xfId="215"/>
    <cellStyle name="20% - Énfasis5 14" xfId="216"/>
    <cellStyle name="20% - Énfasis5 15" xfId="217"/>
    <cellStyle name="20% - Énfasis5 16" xfId="218"/>
    <cellStyle name="20% - Énfasis5 17" xfId="219"/>
    <cellStyle name="20% - Énfasis5 18" xfId="220"/>
    <cellStyle name="20% - Énfasis5 2" xfId="221"/>
    <cellStyle name="20% - Énfasis5 3" xfId="222"/>
    <cellStyle name="20% - Énfasis5 4" xfId="223"/>
    <cellStyle name="20% - Énfasis5 5" xfId="224"/>
    <cellStyle name="20% - Énfasis5 6" xfId="225"/>
    <cellStyle name="20% - Énfasis5 7" xfId="226"/>
    <cellStyle name="20% - Énfasis5 8" xfId="227"/>
    <cellStyle name="20% - Énfasis5 9" xfId="228"/>
    <cellStyle name="20% - Énfasis5 9 10" xfId="229"/>
    <cellStyle name="20% - Énfasis5 9 11" xfId="230"/>
    <cellStyle name="20% - Énfasis5 9 12" xfId="231"/>
    <cellStyle name="20% - Énfasis5 9 13" xfId="232"/>
    <cellStyle name="20% - Énfasis5 9 14" xfId="233"/>
    <cellStyle name="20% - Énfasis5 9 15" xfId="234"/>
    <cellStyle name="20% - Énfasis5 9 16" xfId="235"/>
    <cellStyle name="20% - Énfasis5 9 17" xfId="236"/>
    <cellStyle name="20% - Énfasis5 9 18" xfId="237"/>
    <cellStyle name="20% - Énfasis5 9 19" xfId="238"/>
    <cellStyle name="20% - Énfasis5 9 2" xfId="239"/>
    <cellStyle name="20% - Énfasis5 9 20" xfId="240"/>
    <cellStyle name="20% - Énfasis5 9 21" xfId="241"/>
    <cellStyle name="20% - Énfasis5 9 22" xfId="242"/>
    <cellStyle name="20% - Énfasis5 9 3" xfId="243"/>
    <cellStyle name="20% - Énfasis5 9 4" xfId="244"/>
    <cellStyle name="20% - Énfasis5 9 5" xfId="245"/>
    <cellStyle name="20% - Énfasis5 9 6" xfId="246"/>
    <cellStyle name="20% - Énfasis5 9 7" xfId="247"/>
    <cellStyle name="20% - Énfasis5 9 8" xfId="248"/>
    <cellStyle name="20% - Énfasis5 9 9" xfId="249"/>
    <cellStyle name="20% - Énfasis6" xfId="49" builtinId="50" customBuiltin="1"/>
    <cellStyle name="20% - Énfasis6 10" xfId="250"/>
    <cellStyle name="20% - Énfasis6 11" xfId="251"/>
    <cellStyle name="20% - Énfasis6 12" xfId="252"/>
    <cellStyle name="20% - Énfasis6 13" xfId="253"/>
    <cellStyle name="20% - Énfasis6 14" xfId="254"/>
    <cellStyle name="20% - Énfasis6 15" xfId="255"/>
    <cellStyle name="20% - Énfasis6 16" xfId="256"/>
    <cellStyle name="20% - Énfasis6 17" xfId="257"/>
    <cellStyle name="20% - Énfasis6 18" xfId="258"/>
    <cellStyle name="20% - Énfasis6 2" xfId="259"/>
    <cellStyle name="20% - Énfasis6 3" xfId="260"/>
    <cellStyle name="20% - Énfasis6 4" xfId="261"/>
    <cellStyle name="20% - Énfasis6 5" xfId="262"/>
    <cellStyle name="20% - Énfasis6 6" xfId="263"/>
    <cellStyle name="20% - Énfasis6 7" xfId="264"/>
    <cellStyle name="20% - Énfasis6 8" xfId="265"/>
    <cellStyle name="20% - Énfasis6 9" xfId="266"/>
    <cellStyle name="20% - Énfasis6 9 10" xfId="267"/>
    <cellStyle name="20% - Énfasis6 9 11" xfId="268"/>
    <cellStyle name="20% - Énfasis6 9 12" xfId="269"/>
    <cellStyle name="20% - Énfasis6 9 13" xfId="270"/>
    <cellStyle name="20% - Énfasis6 9 14" xfId="271"/>
    <cellStyle name="20% - Énfasis6 9 15" xfId="272"/>
    <cellStyle name="20% - Énfasis6 9 16" xfId="273"/>
    <cellStyle name="20% - Énfasis6 9 17" xfId="274"/>
    <cellStyle name="20% - Énfasis6 9 18" xfId="275"/>
    <cellStyle name="20% - Énfasis6 9 19" xfId="276"/>
    <cellStyle name="20% - Énfasis6 9 2" xfId="277"/>
    <cellStyle name="20% - Énfasis6 9 20" xfId="278"/>
    <cellStyle name="20% - Énfasis6 9 21" xfId="279"/>
    <cellStyle name="20% - Énfasis6 9 22" xfId="280"/>
    <cellStyle name="20% - Énfasis6 9 3" xfId="281"/>
    <cellStyle name="20% - Énfasis6 9 4" xfId="282"/>
    <cellStyle name="20% - Énfasis6 9 5" xfId="283"/>
    <cellStyle name="20% - Énfasis6 9 6" xfId="284"/>
    <cellStyle name="20% - Énfasis6 9 7" xfId="285"/>
    <cellStyle name="20% - Énfasis6 9 8" xfId="286"/>
    <cellStyle name="20% - Énfasis6 9 9" xfId="287"/>
    <cellStyle name="40% - Énfasis1" xfId="36" builtinId="31" customBuiltin="1"/>
    <cellStyle name="40% - Énfasis1 10" xfId="288"/>
    <cellStyle name="40% - Énfasis1 11" xfId="289"/>
    <cellStyle name="40% - Énfasis1 12" xfId="290"/>
    <cellStyle name="40% - Énfasis1 13" xfId="291"/>
    <cellStyle name="40% - Énfasis1 14" xfId="292"/>
    <cellStyle name="40% - Énfasis1 15" xfId="293"/>
    <cellStyle name="40% - Énfasis1 16" xfId="294"/>
    <cellStyle name="40% - Énfasis1 17" xfId="295"/>
    <cellStyle name="40% - Énfasis1 18" xfId="296"/>
    <cellStyle name="40% - Énfasis1 2" xfId="297"/>
    <cellStyle name="40% - Énfasis1 3" xfId="298"/>
    <cellStyle name="40% - Énfasis1 4" xfId="299"/>
    <cellStyle name="40% - Énfasis1 5" xfId="300"/>
    <cellStyle name="40% - Énfasis1 6" xfId="301"/>
    <cellStyle name="40% - Énfasis1 7" xfId="302"/>
    <cellStyle name="40% - Énfasis1 8" xfId="303"/>
    <cellStyle name="40% - Énfasis1 9" xfId="304"/>
    <cellStyle name="40% - Énfasis1 9 10" xfId="305"/>
    <cellStyle name="40% - Énfasis1 9 11" xfId="306"/>
    <cellStyle name="40% - Énfasis1 9 12" xfId="307"/>
    <cellStyle name="40% - Énfasis1 9 13" xfId="308"/>
    <cellStyle name="40% - Énfasis1 9 14" xfId="309"/>
    <cellStyle name="40% - Énfasis1 9 15" xfId="310"/>
    <cellStyle name="40% - Énfasis1 9 16" xfId="311"/>
    <cellStyle name="40% - Énfasis1 9 17" xfId="312"/>
    <cellStyle name="40% - Énfasis1 9 18" xfId="313"/>
    <cellStyle name="40% - Énfasis1 9 19" xfId="314"/>
    <cellStyle name="40% - Énfasis1 9 2" xfId="315"/>
    <cellStyle name="40% - Énfasis1 9 20" xfId="316"/>
    <cellStyle name="40% - Énfasis1 9 21" xfId="317"/>
    <cellStyle name="40% - Énfasis1 9 22" xfId="318"/>
    <cellStyle name="40% - Énfasis1 9 3" xfId="319"/>
    <cellStyle name="40% - Énfasis1 9 4" xfId="320"/>
    <cellStyle name="40% - Énfasis1 9 5" xfId="321"/>
    <cellStyle name="40% - Énfasis1 9 6" xfId="322"/>
    <cellStyle name="40% - Énfasis1 9 7" xfId="323"/>
    <cellStyle name="40% - Énfasis1 9 8" xfId="324"/>
    <cellStyle name="40% - Énfasis1 9 9" xfId="325"/>
    <cellStyle name="40% - Énfasis2" xfId="39" builtinId="35" customBuiltin="1"/>
    <cellStyle name="40% - Énfasis2 10" xfId="326"/>
    <cellStyle name="40% - Énfasis2 11" xfId="327"/>
    <cellStyle name="40% - Énfasis2 12" xfId="328"/>
    <cellStyle name="40% - Énfasis2 13" xfId="329"/>
    <cellStyle name="40% - Énfasis2 14" xfId="330"/>
    <cellStyle name="40% - Énfasis2 15" xfId="331"/>
    <cellStyle name="40% - Énfasis2 16" xfId="332"/>
    <cellStyle name="40% - Énfasis2 17" xfId="333"/>
    <cellStyle name="40% - Énfasis2 18" xfId="334"/>
    <cellStyle name="40% - Énfasis2 2" xfId="335"/>
    <cellStyle name="40% - Énfasis2 3" xfId="336"/>
    <cellStyle name="40% - Énfasis2 4" xfId="337"/>
    <cellStyle name="40% - Énfasis2 5" xfId="338"/>
    <cellStyle name="40% - Énfasis2 6" xfId="339"/>
    <cellStyle name="40% - Énfasis2 7" xfId="340"/>
    <cellStyle name="40% - Énfasis2 8" xfId="341"/>
    <cellStyle name="40% - Énfasis2 9" xfId="342"/>
    <cellStyle name="40% - Énfasis2 9 10" xfId="343"/>
    <cellStyle name="40% - Énfasis2 9 11" xfId="344"/>
    <cellStyle name="40% - Énfasis2 9 12" xfId="345"/>
    <cellStyle name="40% - Énfasis2 9 13" xfId="346"/>
    <cellStyle name="40% - Énfasis2 9 14" xfId="347"/>
    <cellStyle name="40% - Énfasis2 9 15" xfId="348"/>
    <cellStyle name="40% - Énfasis2 9 16" xfId="349"/>
    <cellStyle name="40% - Énfasis2 9 17" xfId="350"/>
    <cellStyle name="40% - Énfasis2 9 18" xfId="351"/>
    <cellStyle name="40% - Énfasis2 9 19" xfId="352"/>
    <cellStyle name="40% - Énfasis2 9 2" xfId="353"/>
    <cellStyle name="40% - Énfasis2 9 20" xfId="354"/>
    <cellStyle name="40% - Énfasis2 9 21" xfId="355"/>
    <cellStyle name="40% - Énfasis2 9 22" xfId="356"/>
    <cellStyle name="40% - Énfasis2 9 3" xfId="357"/>
    <cellStyle name="40% - Énfasis2 9 4" xfId="358"/>
    <cellStyle name="40% - Énfasis2 9 5" xfId="359"/>
    <cellStyle name="40% - Énfasis2 9 6" xfId="360"/>
    <cellStyle name="40% - Énfasis2 9 7" xfId="361"/>
    <cellStyle name="40% - Énfasis2 9 8" xfId="362"/>
    <cellStyle name="40% - Énfasis2 9 9" xfId="363"/>
    <cellStyle name="40% - Énfasis3 10" xfId="365"/>
    <cellStyle name="40% - Énfasis3 11" xfId="366"/>
    <cellStyle name="40% - Énfasis3 12" xfId="367"/>
    <cellStyle name="40% - Énfasis3 13" xfId="368"/>
    <cellStyle name="40% - Énfasis3 14" xfId="369"/>
    <cellStyle name="40% - Énfasis3 15" xfId="370"/>
    <cellStyle name="40% - Énfasis3 16" xfId="371"/>
    <cellStyle name="40% - Énfasis3 17" xfId="372"/>
    <cellStyle name="40% - Énfasis3 18" xfId="373"/>
    <cellStyle name="40% - Énfasis3 19" xfId="374"/>
    <cellStyle name="40% - Énfasis3 2" xfId="375"/>
    <cellStyle name="40% - Énfasis3 20" xfId="364"/>
    <cellStyle name="40% - Énfasis3 3" xfId="376"/>
    <cellStyle name="40% - Énfasis3 4" xfId="377"/>
    <cellStyle name="40% - Énfasis3 5" xfId="378"/>
    <cellStyle name="40% - Énfasis3 6" xfId="379"/>
    <cellStyle name="40% - Énfasis3 7" xfId="380"/>
    <cellStyle name="40% - Énfasis3 8" xfId="381"/>
    <cellStyle name="40% - Énfasis3 9" xfId="382"/>
    <cellStyle name="40% - Énfasis3 9 10" xfId="383"/>
    <cellStyle name="40% - Énfasis3 9 11" xfId="384"/>
    <cellStyle name="40% - Énfasis3 9 12" xfId="385"/>
    <cellStyle name="40% - Énfasis3 9 13" xfId="386"/>
    <cellStyle name="40% - Énfasis3 9 14" xfId="387"/>
    <cellStyle name="40% - Énfasis3 9 15" xfId="388"/>
    <cellStyle name="40% - Énfasis3 9 16" xfId="389"/>
    <cellStyle name="40% - Énfasis3 9 17" xfId="390"/>
    <cellStyle name="40% - Énfasis3 9 18" xfId="391"/>
    <cellStyle name="40% - Énfasis3 9 19" xfId="392"/>
    <cellStyle name="40% - Énfasis3 9 2" xfId="393"/>
    <cellStyle name="40% - Énfasis3 9 20" xfId="394"/>
    <cellStyle name="40% - Énfasis3 9 21" xfId="395"/>
    <cellStyle name="40% - Énfasis3 9 22" xfId="396"/>
    <cellStyle name="40% - Énfasis3 9 3" xfId="397"/>
    <cellStyle name="40% - Énfasis3 9 4" xfId="398"/>
    <cellStyle name="40% - Énfasis3 9 5" xfId="399"/>
    <cellStyle name="40% - Énfasis3 9 6" xfId="400"/>
    <cellStyle name="40% - Énfasis3 9 7" xfId="401"/>
    <cellStyle name="40% - Énfasis3 9 8" xfId="402"/>
    <cellStyle name="40% - Énfasis3 9 9" xfId="403"/>
    <cellStyle name="40% - Énfasis4" xfId="43" builtinId="43" customBuiltin="1"/>
    <cellStyle name="40% - Énfasis4 10" xfId="404"/>
    <cellStyle name="40% - Énfasis4 11" xfId="405"/>
    <cellStyle name="40% - Énfasis4 12" xfId="406"/>
    <cellStyle name="40% - Énfasis4 13" xfId="407"/>
    <cellStyle name="40% - Énfasis4 14" xfId="408"/>
    <cellStyle name="40% - Énfasis4 15" xfId="409"/>
    <cellStyle name="40% - Énfasis4 16" xfId="410"/>
    <cellStyle name="40% - Énfasis4 17" xfId="411"/>
    <cellStyle name="40% - Énfasis4 18" xfId="412"/>
    <cellStyle name="40% - Énfasis4 2" xfId="413"/>
    <cellStyle name="40% - Énfasis4 3" xfId="414"/>
    <cellStyle name="40% - Énfasis4 4" xfId="415"/>
    <cellStyle name="40% - Énfasis4 5" xfId="416"/>
    <cellStyle name="40% - Énfasis4 6" xfId="417"/>
    <cellStyle name="40% - Énfasis4 7" xfId="418"/>
    <cellStyle name="40% - Énfasis4 8" xfId="419"/>
    <cellStyle name="40% - Énfasis4 9" xfId="420"/>
    <cellStyle name="40% - Énfasis4 9 10" xfId="421"/>
    <cellStyle name="40% - Énfasis4 9 11" xfId="422"/>
    <cellStyle name="40% - Énfasis4 9 12" xfId="423"/>
    <cellStyle name="40% - Énfasis4 9 13" xfId="424"/>
    <cellStyle name="40% - Énfasis4 9 14" xfId="425"/>
    <cellStyle name="40% - Énfasis4 9 15" xfId="426"/>
    <cellStyle name="40% - Énfasis4 9 16" xfId="427"/>
    <cellStyle name="40% - Énfasis4 9 17" xfId="428"/>
    <cellStyle name="40% - Énfasis4 9 18" xfId="429"/>
    <cellStyle name="40% - Énfasis4 9 19" xfId="430"/>
    <cellStyle name="40% - Énfasis4 9 2" xfId="431"/>
    <cellStyle name="40% - Énfasis4 9 20" xfId="432"/>
    <cellStyle name="40% - Énfasis4 9 21" xfId="433"/>
    <cellStyle name="40% - Énfasis4 9 22" xfId="434"/>
    <cellStyle name="40% - Énfasis4 9 3" xfId="435"/>
    <cellStyle name="40% - Énfasis4 9 4" xfId="436"/>
    <cellStyle name="40% - Énfasis4 9 5" xfId="437"/>
    <cellStyle name="40% - Énfasis4 9 6" xfId="438"/>
    <cellStyle name="40% - Énfasis4 9 7" xfId="439"/>
    <cellStyle name="40% - Énfasis4 9 8" xfId="440"/>
    <cellStyle name="40% - Énfasis4 9 9" xfId="441"/>
    <cellStyle name="40% - Énfasis5" xfId="46" builtinId="47" customBuiltin="1"/>
    <cellStyle name="40% - Énfasis5 10" xfId="442"/>
    <cellStyle name="40% - Énfasis5 11" xfId="443"/>
    <cellStyle name="40% - Énfasis5 12" xfId="444"/>
    <cellStyle name="40% - Énfasis5 13" xfId="445"/>
    <cellStyle name="40% - Énfasis5 14" xfId="446"/>
    <cellStyle name="40% - Énfasis5 15" xfId="447"/>
    <cellStyle name="40% - Énfasis5 16" xfId="448"/>
    <cellStyle name="40% - Énfasis5 17" xfId="449"/>
    <cellStyle name="40% - Énfasis5 18" xfId="450"/>
    <cellStyle name="40% - Énfasis5 2" xfId="451"/>
    <cellStyle name="40% - Énfasis5 3" xfId="452"/>
    <cellStyle name="40% - Énfasis5 4" xfId="453"/>
    <cellStyle name="40% - Énfasis5 5" xfId="454"/>
    <cellStyle name="40% - Énfasis5 6" xfId="455"/>
    <cellStyle name="40% - Énfasis5 7" xfId="456"/>
    <cellStyle name="40% - Énfasis5 8" xfId="457"/>
    <cellStyle name="40% - Énfasis5 9" xfId="458"/>
    <cellStyle name="40% - Énfasis5 9 10" xfId="459"/>
    <cellStyle name="40% - Énfasis5 9 11" xfId="460"/>
    <cellStyle name="40% - Énfasis5 9 12" xfId="461"/>
    <cellStyle name="40% - Énfasis5 9 13" xfId="462"/>
    <cellStyle name="40% - Énfasis5 9 14" xfId="463"/>
    <cellStyle name="40% - Énfasis5 9 15" xfId="464"/>
    <cellStyle name="40% - Énfasis5 9 16" xfId="465"/>
    <cellStyle name="40% - Énfasis5 9 17" xfId="466"/>
    <cellStyle name="40% - Énfasis5 9 18" xfId="467"/>
    <cellStyle name="40% - Énfasis5 9 19" xfId="468"/>
    <cellStyle name="40% - Énfasis5 9 2" xfId="469"/>
    <cellStyle name="40% - Énfasis5 9 20" xfId="470"/>
    <cellStyle name="40% - Énfasis5 9 21" xfId="471"/>
    <cellStyle name="40% - Énfasis5 9 22" xfId="472"/>
    <cellStyle name="40% - Énfasis5 9 3" xfId="473"/>
    <cellStyle name="40% - Énfasis5 9 4" xfId="474"/>
    <cellStyle name="40% - Énfasis5 9 5" xfId="475"/>
    <cellStyle name="40% - Énfasis5 9 6" xfId="476"/>
    <cellStyle name="40% - Énfasis5 9 7" xfId="477"/>
    <cellStyle name="40% - Énfasis5 9 8" xfId="478"/>
    <cellStyle name="40% - Énfasis5 9 9" xfId="479"/>
    <cellStyle name="40% - Énfasis6" xfId="50" builtinId="51" customBuiltin="1"/>
    <cellStyle name="40% - Énfasis6 10" xfId="480"/>
    <cellStyle name="40% - Énfasis6 11" xfId="481"/>
    <cellStyle name="40% - Énfasis6 12" xfId="482"/>
    <cellStyle name="40% - Énfasis6 13" xfId="483"/>
    <cellStyle name="40% - Énfasis6 14" xfId="484"/>
    <cellStyle name="40% - Énfasis6 15" xfId="485"/>
    <cellStyle name="40% - Énfasis6 16" xfId="486"/>
    <cellStyle name="40% - Énfasis6 17" xfId="487"/>
    <cellStyle name="40% - Énfasis6 18" xfId="488"/>
    <cellStyle name="40% - Énfasis6 2" xfId="489"/>
    <cellStyle name="40% - Énfasis6 3" xfId="490"/>
    <cellStyle name="40% - Énfasis6 4" xfId="491"/>
    <cellStyle name="40% - Énfasis6 5" xfId="492"/>
    <cellStyle name="40% - Énfasis6 6" xfId="493"/>
    <cellStyle name="40% - Énfasis6 7" xfId="494"/>
    <cellStyle name="40% - Énfasis6 8" xfId="495"/>
    <cellStyle name="40% - Énfasis6 9" xfId="496"/>
    <cellStyle name="40% - Énfasis6 9 10" xfId="497"/>
    <cellStyle name="40% - Énfasis6 9 11" xfId="498"/>
    <cellStyle name="40% - Énfasis6 9 12" xfId="499"/>
    <cellStyle name="40% - Énfasis6 9 13" xfId="500"/>
    <cellStyle name="40% - Énfasis6 9 14" xfId="501"/>
    <cellStyle name="40% - Énfasis6 9 15" xfId="502"/>
    <cellStyle name="40% - Énfasis6 9 16" xfId="503"/>
    <cellStyle name="40% - Énfasis6 9 17" xfId="504"/>
    <cellStyle name="40% - Énfasis6 9 18" xfId="505"/>
    <cellStyle name="40% - Énfasis6 9 19" xfId="506"/>
    <cellStyle name="40% - Énfasis6 9 2" xfId="507"/>
    <cellStyle name="40% - Énfasis6 9 20" xfId="508"/>
    <cellStyle name="40% - Énfasis6 9 21" xfId="509"/>
    <cellStyle name="40% - Énfasis6 9 22" xfId="510"/>
    <cellStyle name="40% - Énfasis6 9 3" xfId="511"/>
    <cellStyle name="40% - Énfasis6 9 4" xfId="512"/>
    <cellStyle name="40% - Énfasis6 9 5" xfId="513"/>
    <cellStyle name="40% - Énfasis6 9 6" xfId="514"/>
    <cellStyle name="40% - Énfasis6 9 7" xfId="515"/>
    <cellStyle name="40% - Énfasis6 9 8" xfId="516"/>
    <cellStyle name="40% - Énfasis6 9 9" xfId="517"/>
    <cellStyle name="60% - Énfasis1" xfId="37" builtinId="32" customBuiltin="1"/>
    <cellStyle name="60% - Énfasis1 10" xfId="518"/>
    <cellStyle name="60% - Énfasis1 11" xfId="519"/>
    <cellStyle name="60% - Énfasis1 12" xfId="520"/>
    <cellStyle name="60% - Énfasis1 13" xfId="521"/>
    <cellStyle name="60% - Énfasis1 14" xfId="522"/>
    <cellStyle name="60% - Énfasis1 15" xfId="523"/>
    <cellStyle name="60% - Énfasis1 16" xfId="524"/>
    <cellStyle name="60% - Énfasis1 17" xfId="525"/>
    <cellStyle name="60% - Énfasis1 18" xfId="526"/>
    <cellStyle name="60% - Énfasis1 2" xfId="527"/>
    <cellStyle name="60% - Énfasis1 3" xfId="528"/>
    <cellStyle name="60% - Énfasis1 4" xfId="529"/>
    <cellStyle name="60% - Énfasis1 5" xfId="530"/>
    <cellStyle name="60% - Énfasis1 6" xfId="531"/>
    <cellStyle name="60% - Énfasis1 7" xfId="532"/>
    <cellStyle name="60% - Énfasis1 8" xfId="533"/>
    <cellStyle name="60% - Énfasis1 9" xfId="534"/>
    <cellStyle name="60% - Énfasis1 9 10" xfId="535"/>
    <cellStyle name="60% - Énfasis1 9 11" xfId="536"/>
    <cellStyle name="60% - Énfasis1 9 12" xfId="537"/>
    <cellStyle name="60% - Énfasis1 9 13" xfId="538"/>
    <cellStyle name="60% - Énfasis1 9 14" xfId="539"/>
    <cellStyle name="60% - Énfasis1 9 15" xfId="540"/>
    <cellStyle name="60% - Énfasis1 9 16" xfId="541"/>
    <cellStyle name="60% - Énfasis1 9 17" xfId="542"/>
    <cellStyle name="60% - Énfasis1 9 18" xfId="543"/>
    <cellStyle name="60% - Énfasis1 9 19" xfId="544"/>
    <cellStyle name="60% - Énfasis1 9 2" xfId="545"/>
    <cellStyle name="60% - Énfasis1 9 20" xfId="546"/>
    <cellStyle name="60% - Énfasis1 9 21" xfId="547"/>
    <cellStyle name="60% - Énfasis1 9 22" xfId="548"/>
    <cellStyle name="60% - Énfasis1 9 3" xfId="549"/>
    <cellStyle name="60% - Énfasis1 9 4" xfId="550"/>
    <cellStyle name="60% - Énfasis1 9 5" xfId="551"/>
    <cellStyle name="60% - Énfasis1 9 6" xfId="552"/>
    <cellStyle name="60% - Énfasis1 9 7" xfId="553"/>
    <cellStyle name="60% - Énfasis1 9 8" xfId="554"/>
    <cellStyle name="60% - Énfasis1 9 9" xfId="555"/>
    <cellStyle name="60% - Énfasis2" xfId="40" builtinId="36" customBuiltin="1"/>
    <cellStyle name="60% - Énfasis2 10" xfId="556"/>
    <cellStyle name="60% - Énfasis2 11" xfId="557"/>
    <cellStyle name="60% - Énfasis2 12" xfId="558"/>
    <cellStyle name="60% - Énfasis2 13" xfId="559"/>
    <cellStyle name="60% - Énfasis2 14" xfId="560"/>
    <cellStyle name="60% - Énfasis2 15" xfId="561"/>
    <cellStyle name="60% - Énfasis2 16" xfId="562"/>
    <cellStyle name="60% - Énfasis2 17" xfId="563"/>
    <cellStyle name="60% - Énfasis2 18" xfId="564"/>
    <cellStyle name="60% - Énfasis2 2" xfId="565"/>
    <cellStyle name="60% - Énfasis2 3" xfId="566"/>
    <cellStyle name="60% - Énfasis2 4" xfId="567"/>
    <cellStyle name="60% - Énfasis2 5" xfId="568"/>
    <cellStyle name="60% - Énfasis2 6" xfId="569"/>
    <cellStyle name="60% - Énfasis2 7" xfId="570"/>
    <cellStyle name="60% - Énfasis2 8" xfId="571"/>
    <cellStyle name="60% - Énfasis2 9" xfId="572"/>
    <cellStyle name="60% - Énfasis2 9 10" xfId="573"/>
    <cellStyle name="60% - Énfasis2 9 11" xfId="574"/>
    <cellStyle name="60% - Énfasis2 9 12" xfId="575"/>
    <cellStyle name="60% - Énfasis2 9 13" xfId="576"/>
    <cellStyle name="60% - Énfasis2 9 14" xfId="577"/>
    <cellStyle name="60% - Énfasis2 9 15" xfId="578"/>
    <cellStyle name="60% - Énfasis2 9 16" xfId="579"/>
    <cellStyle name="60% - Énfasis2 9 17" xfId="580"/>
    <cellStyle name="60% - Énfasis2 9 18" xfId="581"/>
    <cellStyle name="60% - Énfasis2 9 19" xfId="582"/>
    <cellStyle name="60% - Énfasis2 9 2" xfId="583"/>
    <cellStyle name="60% - Énfasis2 9 20" xfId="584"/>
    <cellStyle name="60% - Énfasis2 9 21" xfId="585"/>
    <cellStyle name="60% - Énfasis2 9 22" xfId="586"/>
    <cellStyle name="60% - Énfasis2 9 3" xfId="587"/>
    <cellStyle name="60% - Énfasis2 9 4" xfId="588"/>
    <cellStyle name="60% - Énfasis2 9 5" xfId="589"/>
    <cellStyle name="60% - Énfasis2 9 6" xfId="590"/>
    <cellStyle name="60% - Énfasis2 9 7" xfId="591"/>
    <cellStyle name="60% - Énfasis2 9 8" xfId="592"/>
    <cellStyle name="60% - Énfasis2 9 9" xfId="593"/>
    <cellStyle name="60% - Énfasis3 10" xfId="595"/>
    <cellStyle name="60% - Énfasis3 11" xfId="596"/>
    <cellStyle name="60% - Énfasis3 12" xfId="597"/>
    <cellStyle name="60% - Énfasis3 13" xfId="598"/>
    <cellStyle name="60% - Énfasis3 14" xfId="599"/>
    <cellStyle name="60% - Énfasis3 15" xfId="600"/>
    <cellStyle name="60% - Énfasis3 16" xfId="601"/>
    <cellStyle name="60% - Énfasis3 17" xfId="602"/>
    <cellStyle name="60% - Énfasis3 18" xfId="603"/>
    <cellStyle name="60% - Énfasis3 19" xfId="604"/>
    <cellStyle name="60% - Énfasis3 2" xfId="605"/>
    <cellStyle name="60% - Énfasis3 20" xfId="594"/>
    <cellStyle name="60% - Énfasis3 3" xfId="606"/>
    <cellStyle name="60% - Énfasis3 4" xfId="607"/>
    <cellStyle name="60% - Énfasis3 5" xfId="608"/>
    <cellStyle name="60% - Énfasis3 6" xfId="609"/>
    <cellStyle name="60% - Énfasis3 7" xfId="610"/>
    <cellStyle name="60% - Énfasis3 8" xfId="611"/>
    <cellStyle name="60% - Énfasis3 9" xfId="612"/>
    <cellStyle name="60% - Énfasis3 9 10" xfId="613"/>
    <cellStyle name="60% - Énfasis3 9 11" xfId="614"/>
    <cellStyle name="60% - Énfasis3 9 12" xfId="615"/>
    <cellStyle name="60% - Énfasis3 9 13" xfId="616"/>
    <cellStyle name="60% - Énfasis3 9 14" xfId="617"/>
    <cellStyle name="60% - Énfasis3 9 15" xfId="618"/>
    <cellStyle name="60% - Énfasis3 9 16" xfId="619"/>
    <cellStyle name="60% - Énfasis3 9 17" xfId="620"/>
    <cellStyle name="60% - Énfasis3 9 18" xfId="621"/>
    <cellStyle name="60% - Énfasis3 9 19" xfId="622"/>
    <cellStyle name="60% - Énfasis3 9 2" xfId="623"/>
    <cellStyle name="60% - Énfasis3 9 20" xfId="624"/>
    <cellStyle name="60% - Énfasis3 9 21" xfId="625"/>
    <cellStyle name="60% - Énfasis3 9 22" xfId="626"/>
    <cellStyle name="60% - Énfasis3 9 3" xfId="627"/>
    <cellStyle name="60% - Énfasis3 9 4" xfId="628"/>
    <cellStyle name="60% - Énfasis3 9 5" xfId="629"/>
    <cellStyle name="60% - Énfasis3 9 6" xfId="630"/>
    <cellStyle name="60% - Énfasis3 9 7" xfId="631"/>
    <cellStyle name="60% - Énfasis3 9 8" xfId="632"/>
    <cellStyle name="60% - Énfasis3 9 9" xfId="633"/>
    <cellStyle name="60% - Énfasis4 10" xfId="635"/>
    <cellStyle name="60% - Énfasis4 11" xfId="636"/>
    <cellStyle name="60% - Énfasis4 12" xfId="637"/>
    <cellStyle name="60% - Énfasis4 13" xfId="638"/>
    <cellStyle name="60% - Énfasis4 14" xfId="639"/>
    <cellStyle name="60% - Énfasis4 15" xfId="640"/>
    <cellStyle name="60% - Énfasis4 16" xfId="641"/>
    <cellStyle name="60% - Énfasis4 17" xfId="642"/>
    <cellStyle name="60% - Énfasis4 18" xfId="643"/>
    <cellStyle name="60% - Énfasis4 19" xfId="644"/>
    <cellStyle name="60% - Énfasis4 2" xfId="645"/>
    <cellStyle name="60% - Énfasis4 20" xfId="634"/>
    <cellStyle name="60% - Énfasis4 3" xfId="646"/>
    <cellStyle name="60% - Énfasis4 4" xfId="647"/>
    <cellStyle name="60% - Énfasis4 5" xfId="648"/>
    <cellStyle name="60% - Énfasis4 6" xfId="649"/>
    <cellStyle name="60% - Énfasis4 7" xfId="650"/>
    <cellStyle name="60% - Énfasis4 8" xfId="651"/>
    <cellStyle name="60% - Énfasis4 9" xfId="652"/>
    <cellStyle name="60% - Énfasis4 9 10" xfId="653"/>
    <cellStyle name="60% - Énfasis4 9 11" xfId="654"/>
    <cellStyle name="60% - Énfasis4 9 12" xfId="655"/>
    <cellStyle name="60% - Énfasis4 9 13" xfId="656"/>
    <cellStyle name="60% - Énfasis4 9 14" xfId="657"/>
    <cellStyle name="60% - Énfasis4 9 15" xfId="658"/>
    <cellStyle name="60% - Énfasis4 9 16" xfId="659"/>
    <cellStyle name="60% - Énfasis4 9 17" xfId="660"/>
    <cellStyle name="60% - Énfasis4 9 18" xfId="661"/>
    <cellStyle name="60% - Énfasis4 9 19" xfId="662"/>
    <cellStyle name="60% - Énfasis4 9 2" xfId="663"/>
    <cellStyle name="60% - Énfasis4 9 20" xfId="664"/>
    <cellStyle name="60% - Énfasis4 9 21" xfId="665"/>
    <cellStyle name="60% - Énfasis4 9 22" xfId="666"/>
    <cellStyle name="60% - Énfasis4 9 3" xfId="667"/>
    <cellStyle name="60% - Énfasis4 9 4" xfId="668"/>
    <cellStyle name="60% - Énfasis4 9 5" xfId="669"/>
    <cellStyle name="60% - Énfasis4 9 6" xfId="670"/>
    <cellStyle name="60% - Énfasis4 9 7" xfId="671"/>
    <cellStyle name="60% - Énfasis4 9 8" xfId="672"/>
    <cellStyle name="60% - Énfasis4 9 9" xfId="673"/>
    <cellStyle name="60% - Énfasis5" xfId="47" builtinId="48" customBuiltin="1"/>
    <cellStyle name="60% - Énfasis5 10" xfId="674"/>
    <cellStyle name="60% - Énfasis5 11" xfId="675"/>
    <cellStyle name="60% - Énfasis5 12" xfId="676"/>
    <cellStyle name="60% - Énfasis5 13" xfId="677"/>
    <cellStyle name="60% - Énfasis5 14" xfId="678"/>
    <cellStyle name="60% - Énfasis5 15" xfId="679"/>
    <cellStyle name="60% - Énfasis5 16" xfId="680"/>
    <cellStyle name="60% - Énfasis5 17" xfId="681"/>
    <cellStyle name="60% - Énfasis5 18" xfId="682"/>
    <cellStyle name="60% - Énfasis5 2" xfId="683"/>
    <cellStyle name="60% - Énfasis5 3" xfId="684"/>
    <cellStyle name="60% - Énfasis5 4" xfId="685"/>
    <cellStyle name="60% - Énfasis5 5" xfId="686"/>
    <cellStyle name="60% - Énfasis5 6" xfId="687"/>
    <cellStyle name="60% - Énfasis5 7" xfId="688"/>
    <cellStyle name="60% - Énfasis5 8" xfId="689"/>
    <cellStyle name="60% - Énfasis5 9" xfId="690"/>
    <cellStyle name="60% - Énfasis5 9 10" xfId="691"/>
    <cellStyle name="60% - Énfasis5 9 11" xfId="692"/>
    <cellStyle name="60% - Énfasis5 9 12" xfId="693"/>
    <cellStyle name="60% - Énfasis5 9 13" xfId="694"/>
    <cellStyle name="60% - Énfasis5 9 14" xfId="695"/>
    <cellStyle name="60% - Énfasis5 9 15" xfId="696"/>
    <cellStyle name="60% - Énfasis5 9 16" xfId="697"/>
    <cellStyle name="60% - Énfasis5 9 17" xfId="698"/>
    <cellStyle name="60% - Énfasis5 9 18" xfId="699"/>
    <cellStyle name="60% - Énfasis5 9 19" xfId="700"/>
    <cellStyle name="60% - Énfasis5 9 2" xfId="701"/>
    <cellStyle name="60% - Énfasis5 9 20" xfId="702"/>
    <cellStyle name="60% - Énfasis5 9 21" xfId="703"/>
    <cellStyle name="60% - Énfasis5 9 22" xfId="704"/>
    <cellStyle name="60% - Énfasis5 9 3" xfId="705"/>
    <cellStyle name="60% - Énfasis5 9 4" xfId="706"/>
    <cellStyle name="60% - Énfasis5 9 5" xfId="707"/>
    <cellStyle name="60% - Énfasis5 9 6" xfId="708"/>
    <cellStyle name="60% - Énfasis5 9 7" xfId="709"/>
    <cellStyle name="60% - Énfasis5 9 8" xfId="710"/>
    <cellStyle name="60% - Énfasis5 9 9" xfId="711"/>
    <cellStyle name="60% - Énfasis6 10" xfId="713"/>
    <cellStyle name="60% - Énfasis6 11" xfId="714"/>
    <cellStyle name="60% - Énfasis6 12" xfId="715"/>
    <cellStyle name="60% - Énfasis6 13" xfId="716"/>
    <cellStyle name="60% - Énfasis6 14" xfId="717"/>
    <cellStyle name="60% - Énfasis6 15" xfId="718"/>
    <cellStyle name="60% - Énfasis6 16" xfId="719"/>
    <cellStyle name="60% - Énfasis6 17" xfId="720"/>
    <cellStyle name="60% - Énfasis6 18" xfId="721"/>
    <cellStyle name="60% - Énfasis6 19" xfId="722"/>
    <cellStyle name="60% - Énfasis6 2" xfId="723"/>
    <cellStyle name="60% - Énfasis6 20" xfId="712"/>
    <cellStyle name="60% - Énfasis6 3" xfId="724"/>
    <cellStyle name="60% - Énfasis6 4" xfId="725"/>
    <cellStyle name="60% - Énfasis6 5" xfId="726"/>
    <cellStyle name="60% - Énfasis6 6" xfId="727"/>
    <cellStyle name="60% - Énfasis6 7" xfId="728"/>
    <cellStyle name="60% - Énfasis6 8" xfId="729"/>
    <cellStyle name="60% - Énfasis6 9" xfId="730"/>
    <cellStyle name="60% - Énfasis6 9 10" xfId="731"/>
    <cellStyle name="60% - Énfasis6 9 11" xfId="732"/>
    <cellStyle name="60% - Énfasis6 9 12" xfId="733"/>
    <cellStyle name="60% - Énfasis6 9 13" xfId="734"/>
    <cellStyle name="60% - Énfasis6 9 14" xfId="735"/>
    <cellStyle name="60% - Énfasis6 9 15" xfId="736"/>
    <cellStyle name="60% - Énfasis6 9 16" xfId="737"/>
    <cellStyle name="60% - Énfasis6 9 17" xfId="738"/>
    <cellStyle name="60% - Énfasis6 9 18" xfId="739"/>
    <cellStyle name="60% - Énfasis6 9 19" xfId="740"/>
    <cellStyle name="60% - Énfasis6 9 2" xfId="741"/>
    <cellStyle name="60% - Énfasis6 9 20" xfId="742"/>
    <cellStyle name="60% - Énfasis6 9 21" xfId="743"/>
    <cellStyle name="60% - Énfasis6 9 22" xfId="744"/>
    <cellStyle name="60% - Énfasis6 9 3" xfId="745"/>
    <cellStyle name="60% - Énfasis6 9 4" xfId="746"/>
    <cellStyle name="60% - Énfasis6 9 5" xfId="747"/>
    <cellStyle name="60% - Énfasis6 9 6" xfId="748"/>
    <cellStyle name="60% - Énfasis6 9 7" xfId="749"/>
    <cellStyle name="60% - Énfasis6 9 8" xfId="750"/>
    <cellStyle name="60% - Énfasis6 9 9" xfId="751"/>
    <cellStyle name="Buena 10" xfId="752"/>
    <cellStyle name="Buena 11" xfId="753"/>
    <cellStyle name="Buena 12" xfId="754"/>
    <cellStyle name="Buena 13" xfId="755"/>
    <cellStyle name="Buena 14" xfId="756"/>
    <cellStyle name="Buena 15" xfId="757"/>
    <cellStyle name="Buena 16" xfId="758"/>
    <cellStyle name="Buena 17" xfId="759"/>
    <cellStyle name="Buena 18" xfId="760"/>
    <cellStyle name="Buena 2" xfId="761"/>
    <cellStyle name="Buena 3" xfId="762"/>
    <cellStyle name="Buena 4" xfId="763"/>
    <cellStyle name="Buena 5" xfId="764"/>
    <cellStyle name="Buena 6" xfId="765"/>
    <cellStyle name="Buena 7" xfId="766"/>
    <cellStyle name="Buena 8" xfId="767"/>
    <cellStyle name="Buena 9" xfId="768"/>
    <cellStyle name="Buena 9 10" xfId="769"/>
    <cellStyle name="Buena 9 11" xfId="770"/>
    <cellStyle name="Buena 9 12" xfId="771"/>
    <cellStyle name="Buena 9 13" xfId="772"/>
    <cellStyle name="Buena 9 14" xfId="773"/>
    <cellStyle name="Buena 9 15" xfId="774"/>
    <cellStyle name="Buena 9 16" xfId="775"/>
    <cellStyle name="Buena 9 17" xfId="776"/>
    <cellStyle name="Buena 9 18" xfId="777"/>
    <cellStyle name="Buena 9 19" xfId="778"/>
    <cellStyle name="Buena 9 2" xfId="779"/>
    <cellStyle name="Buena 9 20" xfId="780"/>
    <cellStyle name="Buena 9 21" xfId="781"/>
    <cellStyle name="Buena 9 22" xfId="782"/>
    <cellStyle name="Buena 9 3" xfId="783"/>
    <cellStyle name="Buena 9 4" xfId="784"/>
    <cellStyle name="Buena 9 5" xfId="785"/>
    <cellStyle name="Buena 9 6" xfId="786"/>
    <cellStyle name="Buena 9 7" xfId="787"/>
    <cellStyle name="Buena 9 8" xfId="788"/>
    <cellStyle name="Buena 9 9" xfId="789"/>
    <cellStyle name="Cálculo" xfId="29" builtinId="22" customBuiltin="1"/>
    <cellStyle name="Cálculo 10" xfId="790"/>
    <cellStyle name="Cálculo 11" xfId="791"/>
    <cellStyle name="Cálculo 12" xfId="792"/>
    <cellStyle name="Cálculo 13" xfId="793"/>
    <cellStyle name="Cálculo 14" xfId="794"/>
    <cellStyle name="Cálculo 15" xfId="795"/>
    <cellStyle name="Cálculo 16" xfId="796"/>
    <cellStyle name="Cálculo 17" xfId="797"/>
    <cellStyle name="Cálculo 18" xfId="798"/>
    <cellStyle name="Cálculo 2" xfId="799"/>
    <cellStyle name="Cálculo 3" xfId="800"/>
    <cellStyle name="Cálculo 4" xfId="801"/>
    <cellStyle name="Cálculo 5" xfId="802"/>
    <cellStyle name="Cálculo 6" xfId="803"/>
    <cellStyle name="Cálculo 7" xfId="804"/>
    <cellStyle name="Cálculo 8" xfId="805"/>
    <cellStyle name="Cálculo 9" xfId="806"/>
    <cellStyle name="Cálculo 9 10" xfId="807"/>
    <cellStyle name="Cálculo 9 11" xfId="808"/>
    <cellStyle name="Cálculo 9 12" xfId="809"/>
    <cellStyle name="Cálculo 9 13" xfId="810"/>
    <cellStyle name="Cálculo 9 14" xfId="811"/>
    <cellStyle name="Cálculo 9 15" xfId="812"/>
    <cellStyle name="Cálculo 9 16" xfId="813"/>
    <cellStyle name="Cálculo 9 17" xfId="814"/>
    <cellStyle name="Cálculo 9 18" xfId="815"/>
    <cellStyle name="Cálculo 9 19" xfId="816"/>
    <cellStyle name="Cálculo 9 2" xfId="817"/>
    <cellStyle name="Cálculo 9 20" xfId="818"/>
    <cellStyle name="Cálculo 9 21" xfId="819"/>
    <cellStyle name="Cálculo 9 22" xfId="820"/>
    <cellStyle name="Cálculo 9 3" xfId="821"/>
    <cellStyle name="Cálculo 9 4" xfId="822"/>
    <cellStyle name="Cálculo 9 5" xfId="823"/>
    <cellStyle name="Cálculo 9 6" xfId="824"/>
    <cellStyle name="Cálculo 9 7" xfId="825"/>
    <cellStyle name="Cálculo 9 8" xfId="826"/>
    <cellStyle name="Cálculo 9 9" xfId="827"/>
    <cellStyle name="Celda de comprobación" xfId="31" builtinId="23" customBuiltin="1"/>
    <cellStyle name="Celda de comprobación 10" xfId="828"/>
    <cellStyle name="Celda de comprobación 11" xfId="829"/>
    <cellStyle name="Celda de comprobación 12" xfId="830"/>
    <cellStyle name="Celda de comprobación 13" xfId="831"/>
    <cellStyle name="Celda de comprobación 14" xfId="832"/>
    <cellStyle name="Celda de comprobación 15" xfId="833"/>
    <cellStyle name="Celda de comprobación 16" xfId="834"/>
    <cellStyle name="Celda de comprobación 17" xfId="835"/>
    <cellStyle name="Celda de comprobación 18" xfId="836"/>
    <cellStyle name="Celda de comprobación 2" xfId="837"/>
    <cellStyle name="Celda de comprobación 3" xfId="838"/>
    <cellStyle name="Celda de comprobación 4" xfId="839"/>
    <cellStyle name="Celda de comprobación 5" xfId="840"/>
    <cellStyle name="Celda de comprobación 6" xfId="841"/>
    <cellStyle name="Celda de comprobación 7" xfId="842"/>
    <cellStyle name="Celda de comprobación 8" xfId="843"/>
    <cellStyle name="Celda de comprobación 9" xfId="844"/>
    <cellStyle name="Celda de comprobación 9 10" xfId="845"/>
    <cellStyle name="Celda de comprobación 9 11" xfId="846"/>
    <cellStyle name="Celda de comprobación 9 12" xfId="847"/>
    <cellStyle name="Celda de comprobación 9 13" xfId="848"/>
    <cellStyle name="Celda de comprobación 9 14" xfId="849"/>
    <cellStyle name="Celda de comprobación 9 15" xfId="850"/>
    <cellStyle name="Celda de comprobación 9 16" xfId="851"/>
    <cellStyle name="Celda de comprobación 9 17" xfId="852"/>
    <cellStyle name="Celda de comprobación 9 18" xfId="853"/>
    <cellStyle name="Celda de comprobación 9 19" xfId="854"/>
    <cellStyle name="Celda de comprobación 9 2" xfId="855"/>
    <cellStyle name="Celda de comprobación 9 20" xfId="856"/>
    <cellStyle name="Celda de comprobación 9 21" xfId="857"/>
    <cellStyle name="Celda de comprobación 9 22" xfId="858"/>
    <cellStyle name="Celda de comprobación 9 3" xfId="859"/>
    <cellStyle name="Celda de comprobación 9 4" xfId="860"/>
    <cellStyle name="Celda de comprobación 9 5" xfId="861"/>
    <cellStyle name="Celda de comprobación 9 6" xfId="862"/>
    <cellStyle name="Celda de comprobación 9 7" xfId="863"/>
    <cellStyle name="Celda de comprobación 9 8" xfId="864"/>
    <cellStyle name="Celda de comprobación 9 9" xfId="865"/>
    <cellStyle name="Celda vinculada" xfId="30" builtinId="24" customBuiltin="1"/>
    <cellStyle name="Celda vinculada 10" xfId="866"/>
    <cellStyle name="Celda vinculada 11" xfId="867"/>
    <cellStyle name="Celda vinculada 12" xfId="868"/>
    <cellStyle name="Celda vinculada 13" xfId="869"/>
    <cellStyle name="Celda vinculada 14" xfId="870"/>
    <cellStyle name="Celda vinculada 15" xfId="871"/>
    <cellStyle name="Celda vinculada 16" xfId="872"/>
    <cellStyle name="Celda vinculada 17" xfId="873"/>
    <cellStyle name="Celda vinculada 18" xfId="874"/>
    <cellStyle name="Celda vinculada 2" xfId="875"/>
    <cellStyle name="Celda vinculada 3" xfId="876"/>
    <cellStyle name="Celda vinculada 4" xfId="877"/>
    <cellStyle name="Celda vinculada 5" xfId="878"/>
    <cellStyle name="Celda vinculada 6" xfId="879"/>
    <cellStyle name="Celda vinculada 7" xfId="880"/>
    <cellStyle name="Celda vinculada 8" xfId="881"/>
    <cellStyle name="Celda vinculada 9" xfId="882"/>
    <cellStyle name="Celda vinculada 9 10" xfId="883"/>
    <cellStyle name="Celda vinculada 9 11" xfId="884"/>
    <cellStyle name="Celda vinculada 9 12" xfId="885"/>
    <cellStyle name="Celda vinculada 9 13" xfId="886"/>
    <cellStyle name="Celda vinculada 9 14" xfId="887"/>
    <cellStyle name="Celda vinculada 9 15" xfId="888"/>
    <cellStyle name="Celda vinculada 9 16" xfId="889"/>
    <cellStyle name="Celda vinculada 9 17" xfId="890"/>
    <cellStyle name="Celda vinculada 9 18" xfId="891"/>
    <cellStyle name="Celda vinculada 9 19" xfId="892"/>
    <cellStyle name="Celda vinculada 9 2" xfId="893"/>
    <cellStyle name="Celda vinculada 9 20" xfId="894"/>
    <cellStyle name="Celda vinculada 9 21" xfId="895"/>
    <cellStyle name="Celda vinculada 9 22" xfId="896"/>
    <cellStyle name="Celda vinculada 9 3" xfId="897"/>
    <cellStyle name="Celda vinculada 9 4" xfId="898"/>
    <cellStyle name="Celda vinculada 9 5" xfId="899"/>
    <cellStyle name="Celda vinculada 9 6" xfId="900"/>
    <cellStyle name="Celda vinculada 9 7" xfId="901"/>
    <cellStyle name="Celda vinculada 9 8" xfId="902"/>
    <cellStyle name="Celda vinculada 9 9" xfId="903"/>
    <cellStyle name="Encabezado 4" xfId="24" builtinId="19" customBuiltin="1"/>
    <cellStyle name="Encabezado 4 10" xfId="904"/>
    <cellStyle name="Encabezado 4 11" xfId="905"/>
    <cellStyle name="Encabezado 4 12" xfId="906"/>
    <cellStyle name="Encabezado 4 13" xfId="907"/>
    <cellStyle name="Encabezado 4 14" xfId="908"/>
    <cellStyle name="Encabezado 4 15" xfId="909"/>
    <cellStyle name="Encabezado 4 16" xfId="910"/>
    <cellStyle name="Encabezado 4 17" xfId="911"/>
    <cellStyle name="Encabezado 4 18" xfId="912"/>
    <cellStyle name="Encabezado 4 2" xfId="913"/>
    <cellStyle name="Encabezado 4 3" xfId="914"/>
    <cellStyle name="Encabezado 4 4" xfId="915"/>
    <cellStyle name="Encabezado 4 5" xfId="916"/>
    <cellStyle name="Encabezado 4 6" xfId="917"/>
    <cellStyle name="Encabezado 4 7" xfId="918"/>
    <cellStyle name="Encabezado 4 8" xfId="919"/>
    <cellStyle name="Encabezado 4 9" xfId="920"/>
    <cellStyle name="Encabezado 4 9 10" xfId="921"/>
    <cellStyle name="Encabezado 4 9 11" xfId="922"/>
    <cellStyle name="Encabezado 4 9 12" xfId="923"/>
    <cellStyle name="Encabezado 4 9 13" xfId="924"/>
    <cellStyle name="Encabezado 4 9 14" xfId="925"/>
    <cellStyle name="Encabezado 4 9 15" xfId="926"/>
    <cellStyle name="Encabezado 4 9 16" xfId="927"/>
    <cellStyle name="Encabezado 4 9 17" xfId="928"/>
    <cellStyle name="Encabezado 4 9 18" xfId="929"/>
    <cellStyle name="Encabezado 4 9 19" xfId="930"/>
    <cellStyle name="Encabezado 4 9 2" xfId="931"/>
    <cellStyle name="Encabezado 4 9 20" xfId="932"/>
    <cellStyle name="Encabezado 4 9 21" xfId="933"/>
    <cellStyle name="Encabezado 4 9 22" xfId="934"/>
    <cellStyle name="Encabezado 4 9 3" xfId="935"/>
    <cellStyle name="Encabezado 4 9 4" xfId="936"/>
    <cellStyle name="Encabezado 4 9 5" xfId="937"/>
    <cellStyle name="Encabezado 4 9 6" xfId="938"/>
    <cellStyle name="Encabezado 4 9 7" xfId="939"/>
    <cellStyle name="Encabezado 4 9 8" xfId="940"/>
    <cellStyle name="Encabezado 4 9 9" xfId="941"/>
    <cellStyle name="Énfasis1" xfId="35" builtinId="29" customBuiltin="1"/>
    <cellStyle name="Énfasis1 10" xfId="942"/>
    <cellStyle name="Énfasis1 11" xfId="943"/>
    <cellStyle name="Énfasis1 12" xfId="944"/>
    <cellStyle name="Énfasis1 13" xfId="945"/>
    <cellStyle name="Énfasis1 14" xfId="946"/>
    <cellStyle name="Énfasis1 15" xfId="947"/>
    <cellStyle name="Énfasis1 16" xfId="948"/>
    <cellStyle name="Énfasis1 17" xfId="949"/>
    <cellStyle name="Énfasis1 18" xfId="950"/>
    <cellStyle name="Énfasis1 2" xfId="951"/>
    <cellStyle name="Énfasis1 3" xfId="952"/>
    <cellStyle name="Énfasis1 4" xfId="953"/>
    <cellStyle name="Énfasis1 5" xfId="954"/>
    <cellStyle name="Énfasis1 6" xfId="955"/>
    <cellStyle name="Énfasis1 7" xfId="956"/>
    <cellStyle name="Énfasis1 8" xfId="957"/>
    <cellStyle name="Énfasis1 9" xfId="958"/>
    <cellStyle name="Énfasis1 9 10" xfId="959"/>
    <cellStyle name="Énfasis1 9 11" xfId="960"/>
    <cellStyle name="Énfasis1 9 12" xfId="961"/>
    <cellStyle name="Énfasis1 9 13" xfId="962"/>
    <cellStyle name="Énfasis1 9 14" xfId="963"/>
    <cellStyle name="Énfasis1 9 15" xfId="964"/>
    <cellStyle name="Énfasis1 9 16" xfId="965"/>
    <cellStyle name="Énfasis1 9 17" xfId="966"/>
    <cellStyle name="Énfasis1 9 18" xfId="967"/>
    <cellStyle name="Énfasis1 9 19" xfId="968"/>
    <cellStyle name="Énfasis1 9 2" xfId="969"/>
    <cellStyle name="Énfasis1 9 20" xfId="970"/>
    <cellStyle name="Énfasis1 9 21" xfId="971"/>
    <cellStyle name="Énfasis1 9 22" xfId="972"/>
    <cellStyle name="Énfasis1 9 3" xfId="973"/>
    <cellStyle name="Énfasis1 9 4" xfId="974"/>
    <cellStyle name="Énfasis1 9 5" xfId="975"/>
    <cellStyle name="Énfasis1 9 6" xfId="976"/>
    <cellStyle name="Énfasis1 9 7" xfId="977"/>
    <cellStyle name="Énfasis1 9 8" xfId="978"/>
    <cellStyle name="Énfasis1 9 9" xfId="979"/>
    <cellStyle name="Énfasis2" xfId="38" builtinId="33" customBuiltin="1"/>
    <cellStyle name="Énfasis2 10" xfId="980"/>
    <cellStyle name="Énfasis2 11" xfId="981"/>
    <cellStyle name="Énfasis2 12" xfId="982"/>
    <cellStyle name="Énfasis2 13" xfId="983"/>
    <cellStyle name="Énfasis2 14" xfId="984"/>
    <cellStyle name="Énfasis2 15" xfId="985"/>
    <cellStyle name="Énfasis2 16" xfId="986"/>
    <cellStyle name="Énfasis2 17" xfId="987"/>
    <cellStyle name="Énfasis2 18" xfId="988"/>
    <cellStyle name="Énfasis2 2" xfId="989"/>
    <cellStyle name="Énfasis2 3" xfId="990"/>
    <cellStyle name="Énfasis2 4" xfId="991"/>
    <cellStyle name="Énfasis2 5" xfId="992"/>
    <cellStyle name="Énfasis2 6" xfId="993"/>
    <cellStyle name="Énfasis2 7" xfId="994"/>
    <cellStyle name="Énfasis2 8" xfId="995"/>
    <cellStyle name="Énfasis2 9" xfId="996"/>
    <cellStyle name="Énfasis2 9 10" xfId="997"/>
    <cellStyle name="Énfasis2 9 11" xfId="998"/>
    <cellStyle name="Énfasis2 9 12" xfId="999"/>
    <cellStyle name="Énfasis2 9 13" xfId="1000"/>
    <cellStyle name="Énfasis2 9 14" xfId="1001"/>
    <cellStyle name="Énfasis2 9 15" xfId="1002"/>
    <cellStyle name="Énfasis2 9 16" xfId="1003"/>
    <cellStyle name="Énfasis2 9 17" xfId="1004"/>
    <cellStyle name="Énfasis2 9 18" xfId="1005"/>
    <cellStyle name="Énfasis2 9 19" xfId="1006"/>
    <cellStyle name="Énfasis2 9 2" xfId="1007"/>
    <cellStyle name="Énfasis2 9 20" xfId="1008"/>
    <cellStyle name="Énfasis2 9 21" xfId="1009"/>
    <cellStyle name="Énfasis2 9 22" xfId="1010"/>
    <cellStyle name="Énfasis2 9 3" xfId="1011"/>
    <cellStyle name="Énfasis2 9 4" xfId="1012"/>
    <cellStyle name="Énfasis2 9 5" xfId="1013"/>
    <cellStyle name="Énfasis2 9 6" xfId="1014"/>
    <cellStyle name="Énfasis2 9 7" xfId="1015"/>
    <cellStyle name="Énfasis2 9 8" xfId="1016"/>
    <cellStyle name="Énfasis2 9 9" xfId="1017"/>
    <cellStyle name="Énfasis3" xfId="41" builtinId="37" customBuiltin="1"/>
    <cellStyle name="Énfasis3 10" xfId="1018"/>
    <cellStyle name="Énfasis3 11" xfId="1019"/>
    <cellStyle name="Énfasis3 12" xfId="1020"/>
    <cellStyle name="Énfasis3 13" xfId="1021"/>
    <cellStyle name="Énfasis3 14" xfId="1022"/>
    <cellStyle name="Énfasis3 15" xfId="1023"/>
    <cellStyle name="Énfasis3 16" xfId="1024"/>
    <cellStyle name="Énfasis3 17" xfId="1025"/>
    <cellStyle name="Énfasis3 18" xfId="1026"/>
    <cellStyle name="Énfasis3 2" xfId="1027"/>
    <cellStyle name="Énfasis3 3" xfId="1028"/>
    <cellStyle name="Énfasis3 4" xfId="1029"/>
    <cellStyle name="Énfasis3 5" xfId="1030"/>
    <cellStyle name="Énfasis3 6" xfId="1031"/>
    <cellStyle name="Énfasis3 7" xfId="1032"/>
    <cellStyle name="Énfasis3 8" xfId="1033"/>
    <cellStyle name="Énfasis3 9" xfId="1034"/>
    <cellStyle name="Énfasis3 9 10" xfId="1035"/>
    <cellStyle name="Énfasis3 9 11" xfId="1036"/>
    <cellStyle name="Énfasis3 9 12" xfId="1037"/>
    <cellStyle name="Énfasis3 9 13" xfId="1038"/>
    <cellStyle name="Énfasis3 9 14" xfId="1039"/>
    <cellStyle name="Énfasis3 9 15" xfId="1040"/>
    <cellStyle name="Énfasis3 9 16" xfId="1041"/>
    <cellStyle name="Énfasis3 9 17" xfId="1042"/>
    <cellStyle name="Énfasis3 9 18" xfId="1043"/>
    <cellStyle name="Énfasis3 9 19" xfId="1044"/>
    <cellStyle name="Énfasis3 9 2" xfId="1045"/>
    <cellStyle name="Énfasis3 9 20" xfId="1046"/>
    <cellStyle name="Énfasis3 9 21" xfId="1047"/>
    <cellStyle name="Énfasis3 9 22" xfId="1048"/>
    <cellStyle name="Énfasis3 9 3" xfId="1049"/>
    <cellStyle name="Énfasis3 9 4" xfId="1050"/>
    <cellStyle name="Énfasis3 9 5" xfId="1051"/>
    <cellStyle name="Énfasis3 9 6" xfId="1052"/>
    <cellStyle name="Énfasis3 9 7" xfId="1053"/>
    <cellStyle name="Énfasis3 9 8" xfId="1054"/>
    <cellStyle name="Énfasis3 9 9" xfId="1055"/>
    <cellStyle name="Énfasis4" xfId="42" builtinId="41" customBuiltin="1"/>
    <cellStyle name="Énfasis4 10" xfId="1056"/>
    <cellStyle name="Énfasis4 11" xfId="1057"/>
    <cellStyle name="Énfasis4 12" xfId="1058"/>
    <cellStyle name="Énfasis4 13" xfId="1059"/>
    <cellStyle name="Énfasis4 14" xfId="1060"/>
    <cellStyle name="Énfasis4 15" xfId="1061"/>
    <cellStyle name="Énfasis4 16" xfId="1062"/>
    <cellStyle name="Énfasis4 17" xfId="1063"/>
    <cellStyle name="Énfasis4 18" xfId="1064"/>
    <cellStyle name="Énfasis4 2" xfId="1065"/>
    <cellStyle name="Énfasis4 3" xfId="1066"/>
    <cellStyle name="Énfasis4 4" xfId="1067"/>
    <cellStyle name="Énfasis4 5" xfId="1068"/>
    <cellStyle name="Énfasis4 6" xfId="1069"/>
    <cellStyle name="Énfasis4 7" xfId="1070"/>
    <cellStyle name="Énfasis4 8" xfId="1071"/>
    <cellStyle name="Énfasis4 9" xfId="1072"/>
    <cellStyle name="Énfasis4 9 10" xfId="1073"/>
    <cellStyle name="Énfasis4 9 11" xfId="1074"/>
    <cellStyle name="Énfasis4 9 12" xfId="1075"/>
    <cellStyle name="Énfasis4 9 13" xfId="1076"/>
    <cellStyle name="Énfasis4 9 14" xfId="1077"/>
    <cellStyle name="Énfasis4 9 15" xfId="1078"/>
    <cellStyle name="Énfasis4 9 16" xfId="1079"/>
    <cellStyle name="Énfasis4 9 17" xfId="1080"/>
    <cellStyle name="Énfasis4 9 18" xfId="1081"/>
    <cellStyle name="Énfasis4 9 19" xfId="1082"/>
    <cellStyle name="Énfasis4 9 2" xfId="1083"/>
    <cellStyle name="Énfasis4 9 20" xfId="1084"/>
    <cellStyle name="Énfasis4 9 21" xfId="1085"/>
    <cellStyle name="Énfasis4 9 22" xfId="1086"/>
    <cellStyle name="Énfasis4 9 3" xfId="1087"/>
    <cellStyle name="Énfasis4 9 4" xfId="1088"/>
    <cellStyle name="Énfasis4 9 5" xfId="1089"/>
    <cellStyle name="Énfasis4 9 6" xfId="1090"/>
    <cellStyle name="Énfasis4 9 7" xfId="1091"/>
    <cellStyle name="Énfasis4 9 8" xfId="1092"/>
    <cellStyle name="Énfasis4 9 9" xfId="1093"/>
    <cellStyle name="Énfasis5" xfId="44" builtinId="45" customBuiltin="1"/>
    <cellStyle name="Énfasis5 10" xfId="1094"/>
    <cellStyle name="Énfasis5 11" xfId="1095"/>
    <cellStyle name="Énfasis5 12" xfId="1096"/>
    <cellStyle name="Énfasis5 13" xfId="1097"/>
    <cellStyle name="Énfasis5 14" xfId="1098"/>
    <cellStyle name="Énfasis5 15" xfId="1099"/>
    <cellStyle name="Énfasis5 16" xfId="1100"/>
    <cellStyle name="Énfasis5 17" xfId="1101"/>
    <cellStyle name="Énfasis5 18" xfId="1102"/>
    <cellStyle name="Énfasis5 2" xfId="1103"/>
    <cellStyle name="Énfasis5 3" xfId="1104"/>
    <cellStyle name="Énfasis5 4" xfId="1105"/>
    <cellStyle name="Énfasis5 5" xfId="1106"/>
    <cellStyle name="Énfasis5 6" xfId="1107"/>
    <cellStyle name="Énfasis5 7" xfId="1108"/>
    <cellStyle name="Énfasis5 8" xfId="1109"/>
    <cellStyle name="Énfasis5 9" xfId="1110"/>
    <cellStyle name="Énfasis5 9 10" xfId="1111"/>
    <cellStyle name="Énfasis5 9 11" xfId="1112"/>
    <cellStyle name="Énfasis5 9 12" xfId="1113"/>
    <cellStyle name="Énfasis5 9 13" xfId="1114"/>
    <cellStyle name="Énfasis5 9 14" xfId="1115"/>
    <cellStyle name="Énfasis5 9 15" xfId="1116"/>
    <cellStyle name="Énfasis5 9 16" xfId="1117"/>
    <cellStyle name="Énfasis5 9 17" xfId="1118"/>
    <cellStyle name="Énfasis5 9 18" xfId="1119"/>
    <cellStyle name="Énfasis5 9 19" xfId="1120"/>
    <cellStyle name="Énfasis5 9 2" xfId="1121"/>
    <cellStyle name="Énfasis5 9 20" xfId="1122"/>
    <cellStyle name="Énfasis5 9 21" xfId="1123"/>
    <cellStyle name="Énfasis5 9 22" xfId="1124"/>
    <cellStyle name="Énfasis5 9 3" xfId="1125"/>
    <cellStyle name="Énfasis5 9 4" xfId="1126"/>
    <cellStyle name="Énfasis5 9 5" xfId="1127"/>
    <cellStyle name="Énfasis5 9 6" xfId="1128"/>
    <cellStyle name="Énfasis5 9 7" xfId="1129"/>
    <cellStyle name="Énfasis5 9 8" xfId="1130"/>
    <cellStyle name="Énfasis5 9 9" xfId="1131"/>
    <cellStyle name="Énfasis6" xfId="48" builtinId="49" customBuiltin="1"/>
    <cellStyle name="Énfasis6 10" xfId="1132"/>
    <cellStyle name="Énfasis6 11" xfId="1133"/>
    <cellStyle name="Énfasis6 12" xfId="1134"/>
    <cellStyle name="Énfasis6 13" xfId="1135"/>
    <cellStyle name="Énfasis6 14" xfId="1136"/>
    <cellStyle name="Énfasis6 15" xfId="1137"/>
    <cellStyle name="Énfasis6 16" xfId="1138"/>
    <cellStyle name="Énfasis6 17" xfId="1139"/>
    <cellStyle name="Énfasis6 18" xfId="1140"/>
    <cellStyle name="Énfasis6 2" xfId="1141"/>
    <cellStyle name="Énfasis6 3" xfId="1142"/>
    <cellStyle name="Énfasis6 4" xfId="1143"/>
    <cellStyle name="Énfasis6 5" xfId="1144"/>
    <cellStyle name="Énfasis6 6" xfId="1145"/>
    <cellStyle name="Énfasis6 7" xfId="1146"/>
    <cellStyle name="Énfasis6 8" xfId="1147"/>
    <cellStyle name="Énfasis6 9" xfId="1148"/>
    <cellStyle name="Énfasis6 9 10" xfId="1149"/>
    <cellStyle name="Énfasis6 9 11" xfId="1150"/>
    <cellStyle name="Énfasis6 9 12" xfId="1151"/>
    <cellStyle name="Énfasis6 9 13" xfId="1152"/>
    <cellStyle name="Énfasis6 9 14" xfId="1153"/>
    <cellStyle name="Énfasis6 9 15" xfId="1154"/>
    <cellStyle name="Énfasis6 9 16" xfId="1155"/>
    <cellStyle name="Énfasis6 9 17" xfId="1156"/>
    <cellStyle name="Énfasis6 9 18" xfId="1157"/>
    <cellStyle name="Énfasis6 9 19" xfId="1158"/>
    <cellStyle name="Énfasis6 9 2" xfId="1159"/>
    <cellStyle name="Énfasis6 9 20" xfId="1160"/>
    <cellStyle name="Énfasis6 9 21" xfId="1161"/>
    <cellStyle name="Énfasis6 9 22" xfId="1162"/>
    <cellStyle name="Énfasis6 9 3" xfId="1163"/>
    <cellStyle name="Énfasis6 9 4" xfId="1164"/>
    <cellStyle name="Énfasis6 9 5" xfId="1165"/>
    <cellStyle name="Énfasis6 9 6" xfId="1166"/>
    <cellStyle name="Énfasis6 9 7" xfId="1167"/>
    <cellStyle name="Énfasis6 9 8" xfId="1168"/>
    <cellStyle name="Énfasis6 9 9" xfId="1169"/>
    <cellStyle name="Entrada" xfId="27" builtinId="20" customBuiltin="1"/>
    <cellStyle name="Entrada 10" xfId="1170"/>
    <cellStyle name="Entrada 11" xfId="1171"/>
    <cellStyle name="Entrada 12" xfId="1172"/>
    <cellStyle name="Entrada 13" xfId="1173"/>
    <cellStyle name="Entrada 14" xfId="1174"/>
    <cellStyle name="Entrada 15" xfId="1175"/>
    <cellStyle name="Entrada 16" xfId="1176"/>
    <cellStyle name="Entrada 17" xfId="1177"/>
    <cellStyle name="Entrada 18" xfId="1178"/>
    <cellStyle name="Entrada 2" xfId="1179"/>
    <cellStyle name="Entrada 3" xfId="1180"/>
    <cellStyle name="Entrada 4" xfId="1181"/>
    <cellStyle name="Entrada 5" xfId="1182"/>
    <cellStyle name="Entrada 6" xfId="1183"/>
    <cellStyle name="Entrada 7" xfId="1184"/>
    <cellStyle name="Entrada 8" xfId="1185"/>
    <cellStyle name="Entrada 9" xfId="1186"/>
    <cellStyle name="Entrada 9 10" xfId="1187"/>
    <cellStyle name="Entrada 9 11" xfId="1188"/>
    <cellStyle name="Entrada 9 12" xfId="1189"/>
    <cellStyle name="Entrada 9 13" xfId="1190"/>
    <cellStyle name="Entrada 9 14" xfId="1191"/>
    <cellStyle name="Entrada 9 15" xfId="1192"/>
    <cellStyle name="Entrada 9 16" xfId="1193"/>
    <cellStyle name="Entrada 9 17" xfId="1194"/>
    <cellStyle name="Entrada 9 18" xfId="1195"/>
    <cellStyle name="Entrada 9 19" xfId="1196"/>
    <cellStyle name="Entrada 9 2" xfId="1197"/>
    <cellStyle name="Entrada 9 20" xfId="1198"/>
    <cellStyle name="Entrada 9 21" xfId="1199"/>
    <cellStyle name="Entrada 9 22" xfId="1200"/>
    <cellStyle name="Entrada 9 3" xfId="1201"/>
    <cellStyle name="Entrada 9 4" xfId="1202"/>
    <cellStyle name="Entrada 9 5" xfId="1203"/>
    <cellStyle name="Entrada 9 6" xfId="1204"/>
    <cellStyle name="Entrada 9 7" xfId="1205"/>
    <cellStyle name="Entrada 9 8" xfId="1206"/>
    <cellStyle name="Entrada 9 9" xfId="1207"/>
    <cellStyle name="Euro" xfId="1208"/>
    <cellStyle name="Euro 10" xfId="1209"/>
    <cellStyle name="Euro 11" xfId="1210"/>
    <cellStyle name="Euro 12" xfId="1211"/>
    <cellStyle name="Euro 13" xfId="1212"/>
    <cellStyle name="Euro 14" xfId="1213"/>
    <cellStyle name="Euro 15" xfId="1214"/>
    <cellStyle name="Euro 16" xfId="1215"/>
    <cellStyle name="Euro 17" xfId="1216"/>
    <cellStyle name="Euro 18" xfId="1217"/>
    <cellStyle name="Euro 19" xfId="1218"/>
    <cellStyle name="Euro 2" xfId="1219"/>
    <cellStyle name="Euro 20" xfId="1220"/>
    <cellStyle name="Euro 21" xfId="1221"/>
    <cellStyle name="Euro 22" xfId="1222"/>
    <cellStyle name="Euro 23" xfId="1223"/>
    <cellStyle name="Euro 24" xfId="1224"/>
    <cellStyle name="Euro 25" xfId="1225"/>
    <cellStyle name="Euro 26" xfId="1226"/>
    <cellStyle name="Euro 27" xfId="1227"/>
    <cellStyle name="Euro 28" xfId="1228"/>
    <cellStyle name="Euro 29" xfId="1229"/>
    <cellStyle name="Euro 3" xfId="1230"/>
    <cellStyle name="Euro 4" xfId="1231"/>
    <cellStyle name="Euro 5" xfId="1232"/>
    <cellStyle name="Euro 6" xfId="1233"/>
    <cellStyle name="Euro 7" xfId="1234"/>
    <cellStyle name="Euro 8" xfId="1235"/>
    <cellStyle name="Euro 9" xfId="1236"/>
    <cellStyle name="Hipervínculo 31" xfId="1237"/>
    <cellStyle name="Incorrecto" xfId="25" builtinId="27" customBuiltin="1"/>
    <cellStyle name="Incorrecto 10" xfId="1238"/>
    <cellStyle name="Incorrecto 11" xfId="1239"/>
    <cellStyle name="Incorrecto 12" xfId="1240"/>
    <cellStyle name="Incorrecto 13" xfId="1241"/>
    <cellStyle name="Incorrecto 14" xfId="1242"/>
    <cellStyle name="Incorrecto 15" xfId="1243"/>
    <cellStyle name="Incorrecto 16" xfId="1244"/>
    <cellStyle name="Incorrecto 17" xfId="1245"/>
    <cellStyle name="Incorrecto 18" xfId="1246"/>
    <cellStyle name="Incorrecto 2" xfId="1247"/>
    <cellStyle name="Incorrecto 3" xfId="1248"/>
    <cellStyle name="Incorrecto 4" xfId="1249"/>
    <cellStyle name="Incorrecto 5" xfId="1250"/>
    <cellStyle name="Incorrecto 6" xfId="1251"/>
    <cellStyle name="Incorrecto 7" xfId="1252"/>
    <cellStyle name="Incorrecto 8" xfId="1253"/>
    <cellStyle name="Incorrecto 9" xfId="1254"/>
    <cellStyle name="Incorrecto 9 10" xfId="1255"/>
    <cellStyle name="Incorrecto 9 11" xfId="1256"/>
    <cellStyle name="Incorrecto 9 12" xfId="1257"/>
    <cellStyle name="Incorrecto 9 13" xfId="1258"/>
    <cellStyle name="Incorrecto 9 14" xfId="1259"/>
    <cellStyle name="Incorrecto 9 15" xfId="1260"/>
    <cellStyle name="Incorrecto 9 16" xfId="1261"/>
    <cellStyle name="Incorrecto 9 17" xfId="1262"/>
    <cellStyle name="Incorrecto 9 18" xfId="1263"/>
    <cellStyle name="Incorrecto 9 19" xfId="1264"/>
    <cellStyle name="Incorrecto 9 2" xfId="1265"/>
    <cellStyle name="Incorrecto 9 20" xfId="1266"/>
    <cellStyle name="Incorrecto 9 21" xfId="1267"/>
    <cellStyle name="Incorrecto 9 22" xfId="1268"/>
    <cellStyle name="Incorrecto 9 3" xfId="1269"/>
    <cellStyle name="Incorrecto 9 4" xfId="1270"/>
    <cellStyle name="Incorrecto 9 5" xfId="1271"/>
    <cellStyle name="Incorrecto 9 6" xfId="1272"/>
    <cellStyle name="Incorrecto 9 7" xfId="1273"/>
    <cellStyle name="Incorrecto 9 8" xfId="1274"/>
    <cellStyle name="Incorrecto 9 9" xfId="1275"/>
    <cellStyle name="Millares" xfId="1833" builtinId="3"/>
    <cellStyle name="Millares [0] 2" xfId="1819"/>
    <cellStyle name="Millares [0] 3" xfId="1828"/>
    <cellStyle name="Millares 10" xfId="1820"/>
    <cellStyle name="Millares 11" xfId="1822"/>
    <cellStyle name="Millares 12" xfId="1821"/>
    <cellStyle name="Millares 13" xfId="1824"/>
    <cellStyle name="Millares 2" xfId="1277"/>
    <cellStyle name="Millares 2 10" xfId="1278"/>
    <cellStyle name="Millares 2 10 2" xfId="1279"/>
    <cellStyle name="Millares 2 11" xfId="1280"/>
    <cellStyle name="Millares 2 11 2" xfId="1281"/>
    <cellStyle name="Millares 2 12" xfId="1282"/>
    <cellStyle name="Millares 2 12 2" xfId="1283"/>
    <cellStyle name="Millares 2 13" xfId="1284"/>
    <cellStyle name="Millares 2 13 2" xfId="1285"/>
    <cellStyle name="Millares 2 13 2 2" xfId="1286"/>
    <cellStyle name="Millares 2 13 2 2 2" xfId="1287"/>
    <cellStyle name="Millares 2 14" xfId="1829"/>
    <cellStyle name="Millares 2 2" xfId="1288"/>
    <cellStyle name="Millares 2 2 2" xfId="1289"/>
    <cellStyle name="Millares 2 2 2 2" xfId="1290"/>
    <cellStyle name="Millares 2 2 3" xfId="1291"/>
    <cellStyle name="Millares 2 2 3 2" xfId="1292"/>
    <cellStyle name="Millares 2 2 4" xfId="1830"/>
    <cellStyle name="Millares 2 3" xfId="1293"/>
    <cellStyle name="Millares 2 3 2" xfId="1294"/>
    <cellStyle name="Millares 2 4" xfId="1295"/>
    <cellStyle name="Millares 2 4 2" xfId="1296"/>
    <cellStyle name="Millares 2 5" xfId="1297"/>
    <cellStyle name="Millares 2 5 2" xfId="1298"/>
    <cellStyle name="Millares 2 6" xfId="1299"/>
    <cellStyle name="Millares 2 6 2" xfId="1300"/>
    <cellStyle name="Millares 2 7" xfId="1301"/>
    <cellStyle name="Millares 2 7 2" xfId="1302"/>
    <cellStyle name="Millares 2 8" xfId="1303"/>
    <cellStyle name="Millares 2 8 2" xfId="1304"/>
    <cellStyle name="Millares 2 9" xfId="1305"/>
    <cellStyle name="Millares 2 9 2" xfId="1306"/>
    <cellStyle name="Millares 3" xfId="1307"/>
    <cellStyle name="Millares 3 2" xfId="1308"/>
    <cellStyle name="Millares 3 3" xfId="1309"/>
    <cellStyle name="Millares 4" xfId="1310"/>
    <cellStyle name="Millares 4 2" xfId="1311"/>
    <cellStyle name="Millares 4 2 2" xfId="1312"/>
    <cellStyle name="Millares 4 2 2 2" xfId="1313"/>
    <cellStyle name="Millares 5" xfId="1314"/>
    <cellStyle name="Millares 6" xfId="1315"/>
    <cellStyle name="Millares 7" xfId="1316"/>
    <cellStyle name="Millares 7 2" xfId="1317"/>
    <cellStyle name="Millares 8" xfId="1318"/>
    <cellStyle name="Millares 9" xfId="1276"/>
    <cellStyle name="Moneda" xfId="1832" builtinId="4"/>
    <cellStyle name="Moneda 2" xfId="1320"/>
    <cellStyle name="Moneda 2 2" xfId="1321"/>
    <cellStyle name="Moneda 3" xfId="1322"/>
    <cellStyle name="Moneda 4" xfId="1319"/>
    <cellStyle name="Moneda 5" xfId="1827"/>
    <cellStyle name="Neutral" xfId="26" builtinId="28" customBuiltin="1"/>
    <cellStyle name="Neutral 10" xfId="1323"/>
    <cellStyle name="Neutral 11" xfId="1324"/>
    <cellStyle name="Neutral 12" xfId="1325"/>
    <cellStyle name="Neutral 13" xfId="1326"/>
    <cellStyle name="Neutral 14" xfId="1327"/>
    <cellStyle name="Neutral 15" xfId="1328"/>
    <cellStyle name="Neutral 16" xfId="1329"/>
    <cellStyle name="Neutral 2" xfId="1330"/>
    <cellStyle name="Neutral 3" xfId="1331"/>
    <cellStyle name="Neutral 4" xfId="1332"/>
    <cellStyle name="Neutral 5" xfId="1333"/>
    <cellStyle name="Neutral 6" xfId="1334"/>
    <cellStyle name="Neutral 7" xfId="1335"/>
    <cellStyle name="Neutral 8" xfId="1336"/>
    <cellStyle name="Neutral 9" xfId="1337"/>
    <cellStyle name="Normal" xfId="0" builtinId="0"/>
    <cellStyle name="Normal 10" xfId="1338"/>
    <cellStyle name="Normal 10 2" xfId="1339"/>
    <cellStyle name="Normal 11" xfId="1340"/>
    <cellStyle name="Normal 11 2" xfId="1341"/>
    <cellStyle name="Normal 11 2 2" xfId="1342"/>
    <cellStyle name="Normal 110" xfId="1343"/>
    <cellStyle name="Normal 112" xfId="1344"/>
    <cellStyle name="Normal 113" xfId="1345"/>
    <cellStyle name="Normal 115" xfId="1346"/>
    <cellStyle name="Normal 12" xfId="1347"/>
    <cellStyle name="Normal 12 2" xfId="1348"/>
    <cellStyle name="Normal 13" xfId="1349"/>
    <cellStyle name="Normal 13 2" xfId="1350"/>
    <cellStyle name="Normal 14" xfId="1351"/>
    <cellStyle name="Normal 14 2" xfId="1352"/>
    <cellStyle name="Normal 15" xfId="1353"/>
    <cellStyle name="Normal 15 2" xfId="1354"/>
    <cellStyle name="Normal 16" xfId="1355"/>
    <cellStyle name="Normal 16 2" xfId="1356"/>
    <cellStyle name="Normal 17" xfId="1357"/>
    <cellStyle name="Normal 17 2" xfId="1358"/>
    <cellStyle name="Normal 18" xfId="51"/>
    <cellStyle name="Normal 18 2" xfId="1359"/>
    <cellStyle name="Normal 18 3" xfId="1826"/>
    <cellStyle name="Normal 19" xfId="1360"/>
    <cellStyle name="Normal 19 2" xfId="1361"/>
    <cellStyle name="Normal 2" xfId="1"/>
    <cellStyle name="Normal 2 10" xfId="1363"/>
    <cellStyle name="Normal 2 11" xfId="1364"/>
    <cellStyle name="Normal 2 12" xfId="1365"/>
    <cellStyle name="Normal 2 13" xfId="1362"/>
    <cellStyle name="Normal 2 2" xfId="2"/>
    <cellStyle name="Normal 2 2 2" xfId="3"/>
    <cellStyle name="Normal 2 2 2 2" xfId="4"/>
    <cellStyle name="Normal 2 2 2 2 2" xfId="16"/>
    <cellStyle name="Normal 2 2 2 3" xfId="15"/>
    <cellStyle name="Normal 2 2 2 4" xfId="1367"/>
    <cellStyle name="Normal 2 2 3" xfId="5"/>
    <cellStyle name="Normal 2 2 3 2" xfId="17"/>
    <cellStyle name="Normal 2 2 3 3" xfId="1368"/>
    <cellStyle name="Normal 2 2 4" xfId="6"/>
    <cellStyle name="Normal 2 2 4 2" xfId="18"/>
    <cellStyle name="Normal 2 2 4 3" xfId="1369"/>
    <cellStyle name="Normal 2 2 5" xfId="7"/>
    <cellStyle name="Normal 2 2 5 2" xfId="19"/>
    <cellStyle name="Normal 2 2 6" xfId="14"/>
    <cellStyle name="Normal 2 2 7" xfId="1366"/>
    <cellStyle name="Normal 2 2 8" xfId="1815"/>
    <cellStyle name="Normal 2 3" xfId="8"/>
    <cellStyle name="Normal 2 3 2" xfId="9"/>
    <cellStyle name="Normal 2 3 2 2" xfId="21"/>
    <cellStyle name="Normal 2 3 3" xfId="20"/>
    <cellStyle name="Normal 2 3 4" xfId="1370"/>
    <cellStyle name="Normal 2 4" xfId="13"/>
    <cellStyle name="Normal 2 4 2" xfId="1371"/>
    <cellStyle name="Normal 2 5" xfId="1372"/>
    <cellStyle name="Normal 2 6" xfId="1373"/>
    <cellStyle name="Normal 2 7" xfId="1374"/>
    <cellStyle name="Normal 2 8" xfId="1375"/>
    <cellStyle name="Normal 2 9" xfId="1376"/>
    <cellStyle name="Normal 20" xfId="1816"/>
    <cellStyle name="Normal 20 2" xfId="1377"/>
    <cellStyle name="Normal 21" xfId="1817"/>
    <cellStyle name="Normal 21 2" xfId="1378"/>
    <cellStyle name="Normal 22" xfId="1823"/>
    <cellStyle name="Normal 22 2" xfId="1379"/>
    <cellStyle name="Normal 23 2" xfId="1380"/>
    <cellStyle name="Normal 24 2" xfId="1381"/>
    <cellStyle name="Normal 25 2" xfId="1382"/>
    <cellStyle name="Normal 3" xfId="10"/>
    <cellStyle name="Normal 3 10" xfId="1383"/>
    <cellStyle name="Normal 3 11" xfId="1384"/>
    <cellStyle name="Normal 3 12" xfId="1385"/>
    <cellStyle name="Normal 3 13" xfId="1386"/>
    <cellStyle name="Normal 3 14" xfId="1387"/>
    <cellStyle name="Normal 3 15" xfId="1388"/>
    <cellStyle name="Normal 3 16" xfId="1389"/>
    <cellStyle name="Normal 3 17" xfId="1390"/>
    <cellStyle name="Normal 3 18" xfId="1391"/>
    <cellStyle name="Normal 3 19" xfId="1392"/>
    <cellStyle name="Normal 3 2" xfId="1393"/>
    <cellStyle name="Normal 3 20" xfId="1394"/>
    <cellStyle name="Normal 3 21" xfId="1395"/>
    <cellStyle name="Normal 3 3" xfId="1396"/>
    <cellStyle name="Normal 3 4" xfId="1397"/>
    <cellStyle name="Normal 3 5" xfId="1398"/>
    <cellStyle name="Normal 3 6" xfId="1399"/>
    <cellStyle name="Normal 3 7" xfId="1400"/>
    <cellStyle name="Normal 3 8" xfId="1401"/>
    <cellStyle name="Normal 3 9" xfId="1402"/>
    <cellStyle name="Normal 3_PLAN DE ACTIVIDADES 10 DE ABRIL RURALIDAD" xfId="1403"/>
    <cellStyle name="Normal 4" xfId="11"/>
    <cellStyle name="Normal 4 10" xfId="1404"/>
    <cellStyle name="Normal 4 11" xfId="1405"/>
    <cellStyle name="Normal 4 12" xfId="1406"/>
    <cellStyle name="Normal 4 13" xfId="1407"/>
    <cellStyle name="Normal 4 14" xfId="1408"/>
    <cellStyle name="Normal 4 15" xfId="1409"/>
    <cellStyle name="Normal 4 16" xfId="1410"/>
    <cellStyle name="Normal 4 17" xfId="1411"/>
    <cellStyle name="Normal 4 18" xfId="1412"/>
    <cellStyle name="Normal 4 19" xfId="1413"/>
    <cellStyle name="Normal 4 2" xfId="1414"/>
    <cellStyle name="Normal 4 20" xfId="1415"/>
    <cellStyle name="Normal 4 21" xfId="1416"/>
    <cellStyle name="Normal 4 3" xfId="1417"/>
    <cellStyle name="Normal 4 4" xfId="1418"/>
    <cellStyle name="Normal 4 5" xfId="1419"/>
    <cellStyle name="Normal 4 6" xfId="1420"/>
    <cellStyle name="Normal 4 7" xfId="1421"/>
    <cellStyle name="Normal 4 8" xfId="1422"/>
    <cellStyle name="Normal 4 9" xfId="1423"/>
    <cellStyle name="Normal 47" xfId="1424"/>
    <cellStyle name="Normal 48" xfId="1425"/>
    <cellStyle name="Normal 5" xfId="1426"/>
    <cellStyle name="Normal 5 10" xfId="1427"/>
    <cellStyle name="Normal 5 11" xfId="1428"/>
    <cellStyle name="Normal 5 12" xfId="1429"/>
    <cellStyle name="Normal 5 13" xfId="1430"/>
    <cellStyle name="Normal 5 14" xfId="1431"/>
    <cellStyle name="Normal 5 15" xfId="1432"/>
    <cellStyle name="Normal 5 16" xfId="1433"/>
    <cellStyle name="Normal 5 17" xfId="1434"/>
    <cellStyle name="Normal 5 18" xfId="1435"/>
    <cellStyle name="Normal 5 19" xfId="1436"/>
    <cellStyle name="Normal 5 2" xfId="1437"/>
    <cellStyle name="Normal 5 20" xfId="1438"/>
    <cellStyle name="Normal 5 21" xfId="1439"/>
    <cellStyle name="Normal 5 3" xfId="1440"/>
    <cellStyle name="Normal 5 4" xfId="1441"/>
    <cellStyle name="Normal 5 5" xfId="1442"/>
    <cellStyle name="Normal 5 6" xfId="1443"/>
    <cellStyle name="Normal 5 7" xfId="1444"/>
    <cellStyle name="Normal 5 8" xfId="1445"/>
    <cellStyle name="Normal 5 9" xfId="1446"/>
    <cellStyle name="Normal 53" xfId="1447"/>
    <cellStyle name="Normal 54" xfId="1448"/>
    <cellStyle name="Normal 55" xfId="1449"/>
    <cellStyle name="Normal 56" xfId="1450"/>
    <cellStyle name="Normal 57" xfId="1451"/>
    <cellStyle name="Normal 58" xfId="1452"/>
    <cellStyle name="Normal 59" xfId="1453"/>
    <cellStyle name="Normal 6" xfId="1454"/>
    <cellStyle name="Normal 6 2" xfId="1455"/>
    <cellStyle name="Normal 61" xfId="1456"/>
    <cellStyle name="Normal 65" xfId="1457"/>
    <cellStyle name="Normal 66" xfId="1458"/>
    <cellStyle name="Normal 69" xfId="1459"/>
    <cellStyle name="Normal 7" xfId="1460"/>
    <cellStyle name="Normal 7 2" xfId="1461"/>
    <cellStyle name="Normal 70" xfId="1462"/>
    <cellStyle name="Normal 75" xfId="1463"/>
    <cellStyle name="Normal 76" xfId="1464"/>
    <cellStyle name="Normal 77" xfId="1465"/>
    <cellStyle name="Normal 78" xfId="1466"/>
    <cellStyle name="Normal 79" xfId="1467"/>
    <cellStyle name="Normal 8" xfId="1468"/>
    <cellStyle name="Normal 8 2" xfId="1469"/>
    <cellStyle name="Normal 80" xfId="1470"/>
    <cellStyle name="Normal 81" xfId="1471"/>
    <cellStyle name="Normal 82" xfId="1472"/>
    <cellStyle name="Normal 87" xfId="1473"/>
    <cellStyle name="Normal 89" xfId="1474"/>
    <cellStyle name="Normal 9" xfId="1475"/>
    <cellStyle name="Normal 9 2" xfId="1476"/>
    <cellStyle name="Normal 97" xfId="1477"/>
    <cellStyle name="Normal 99" xfId="1478"/>
    <cellStyle name="Notas 10" xfId="1480"/>
    <cellStyle name="Notas 11" xfId="1481"/>
    <cellStyle name="Notas 12" xfId="1482"/>
    <cellStyle name="Notas 13" xfId="1483"/>
    <cellStyle name="Notas 14" xfId="1484"/>
    <cellStyle name="Notas 15" xfId="1485"/>
    <cellStyle name="Notas 16" xfId="1486"/>
    <cellStyle name="Notas 17" xfId="1487"/>
    <cellStyle name="Notas 18" xfId="1488"/>
    <cellStyle name="Notas 19" xfId="1489"/>
    <cellStyle name="Notas 19 2" xfId="1490"/>
    <cellStyle name="Notas 2" xfId="1491"/>
    <cellStyle name="Notas 2 2" xfId="1492"/>
    <cellStyle name="Notas 2 3" xfId="1493"/>
    <cellStyle name="Notas 2 4" xfId="1494"/>
    <cellStyle name="Notas 20" xfId="1495"/>
    <cellStyle name="Notas 21" xfId="1496"/>
    <cellStyle name="Notas 22" xfId="1479"/>
    <cellStyle name="Notas 3" xfId="1497"/>
    <cellStyle name="Notas 4" xfId="1498"/>
    <cellStyle name="Notas 5" xfId="1499"/>
    <cellStyle name="Notas 6" xfId="1500"/>
    <cellStyle name="Notas 7" xfId="1501"/>
    <cellStyle name="Notas 8" xfId="1502"/>
    <cellStyle name="Notas 9" xfId="1503"/>
    <cellStyle name="Notas 9 10" xfId="1504"/>
    <cellStyle name="Notas 9 11" xfId="1505"/>
    <cellStyle name="Notas 9 12" xfId="1506"/>
    <cellStyle name="Notas 9 13" xfId="1507"/>
    <cellStyle name="Notas 9 14" xfId="1508"/>
    <cellStyle name="Notas 9 15" xfId="1509"/>
    <cellStyle name="Notas 9 16" xfId="1510"/>
    <cellStyle name="Notas 9 17" xfId="1511"/>
    <cellStyle name="Notas 9 18" xfId="1512"/>
    <cellStyle name="Notas 9 19" xfId="1513"/>
    <cellStyle name="Notas 9 2" xfId="1514"/>
    <cellStyle name="Notas 9 20" xfId="1515"/>
    <cellStyle name="Notas 9 21" xfId="1516"/>
    <cellStyle name="Notas 9 22" xfId="1517"/>
    <cellStyle name="Notas 9 3" xfId="1518"/>
    <cellStyle name="Notas 9 4" xfId="1519"/>
    <cellStyle name="Notas 9 5" xfId="1520"/>
    <cellStyle name="Notas 9 6" xfId="1521"/>
    <cellStyle name="Notas 9 7" xfId="1522"/>
    <cellStyle name="Notas 9 8" xfId="1523"/>
    <cellStyle name="Notas 9 9" xfId="1524"/>
    <cellStyle name="Porcentaje" xfId="1831" builtinId="5"/>
    <cellStyle name="Porcentaje 2" xfId="12"/>
    <cellStyle name="Porcentaje 2 2" xfId="1526"/>
    <cellStyle name="Porcentaje 3" xfId="1527"/>
    <cellStyle name="Porcentaje 4" xfId="1528"/>
    <cellStyle name="Porcentaje 5" xfId="1525"/>
    <cellStyle name="Porcentaje 6" xfId="1818"/>
    <cellStyle name="Porcentaje 7" xfId="1825"/>
    <cellStyle name="Porcentual 2" xfId="1529"/>
    <cellStyle name="Porcentual 2 2" xfId="1530"/>
    <cellStyle name="Porcentual 2 3" xfId="1531"/>
    <cellStyle name="Porcentual 3" xfId="1532"/>
    <cellStyle name="Salida" xfId="28" builtinId="21" customBuiltin="1"/>
    <cellStyle name="Salida 10" xfId="1533"/>
    <cellStyle name="Salida 11" xfId="1534"/>
    <cellStyle name="Salida 12" xfId="1535"/>
    <cellStyle name="Salida 13" xfId="1536"/>
    <cellStyle name="Salida 14" xfId="1537"/>
    <cellStyle name="Salida 15" xfId="1538"/>
    <cellStyle name="Salida 16" xfId="1539"/>
    <cellStyle name="Salida 17" xfId="1540"/>
    <cellStyle name="Salida 18" xfId="1541"/>
    <cellStyle name="Salida 2" xfId="1542"/>
    <cellStyle name="Salida 3" xfId="1543"/>
    <cellStyle name="Salida 4" xfId="1544"/>
    <cellStyle name="Salida 5" xfId="1545"/>
    <cellStyle name="Salida 6" xfId="1546"/>
    <cellStyle name="Salida 7" xfId="1547"/>
    <cellStyle name="Salida 8" xfId="1548"/>
    <cellStyle name="Salida 9" xfId="1549"/>
    <cellStyle name="Salida 9 10" xfId="1550"/>
    <cellStyle name="Salida 9 11" xfId="1551"/>
    <cellStyle name="Salida 9 12" xfId="1552"/>
    <cellStyle name="Salida 9 13" xfId="1553"/>
    <cellStyle name="Salida 9 14" xfId="1554"/>
    <cellStyle name="Salida 9 15" xfId="1555"/>
    <cellStyle name="Salida 9 16" xfId="1556"/>
    <cellStyle name="Salida 9 17" xfId="1557"/>
    <cellStyle name="Salida 9 18" xfId="1558"/>
    <cellStyle name="Salida 9 19" xfId="1559"/>
    <cellStyle name="Salida 9 2" xfId="1560"/>
    <cellStyle name="Salida 9 20" xfId="1561"/>
    <cellStyle name="Salida 9 21" xfId="1562"/>
    <cellStyle name="Salida 9 22" xfId="1563"/>
    <cellStyle name="Salida 9 3" xfId="1564"/>
    <cellStyle name="Salida 9 4" xfId="1565"/>
    <cellStyle name="Salida 9 5" xfId="1566"/>
    <cellStyle name="Salida 9 6" xfId="1567"/>
    <cellStyle name="Salida 9 7" xfId="1568"/>
    <cellStyle name="Salida 9 8" xfId="1569"/>
    <cellStyle name="Salida 9 9" xfId="1570"/>
    <cellStyle name="Texto de advertencia" xfId="32" builtinId="11" customBuiltin="1"/>
    <cellStyle name="Texto de advertencia 10" xfId="1571"/>
    <cellStyle name="Texto de advertencia 11" xfId="1572"/>
    <cellStyle name="Texto de advertencia 12" xfId="1573"/>
    <cellStyle name="Texto de advertencia 13" xfId="1574"/>
    <cellStyle name="Texto de advertencia 14" xfId="1575"/>
    <cellStyle name="Texto de advertencia 15" xfId="1576"/>
    <cellStyle name="Texto de advertencia 16" xfId="1577"/>
    <cellStyle name="Texto de advertencia 17" xfId="1578"/>
    <cellStyle name="Texto de advertencia 18" xfId="1579"/>
    <cellStyle name="Texto de advertencia 2" xfId="1580"/>
    <cellStyle name="Texto de advertencia 3" xfId="1581"/>
    <cellStyle name="Texto de advertencia 4" xfId="1582"/>
    <cellStyle name="Texto de advertencia 5" xfId="1583"/>
    <cellStyle name="Texto de advertencia 6" xfId="1584"/>
    <cellStyle name="Texto de advertencia 7" xfId="1585"/>
    <cellStyle name="Texto de advertencia 8" xfId="1586"/>
    <cellStyle name="Texto de advertencia 9" xfId="1587"/>
    <cellStyle name="Texto de advertencia 9 10" xfId="1588"/>
    <cellStyle name="Texto de advertencia 9 11" xfId="1589"/>
    <cellStyle name="Texto de advertencia 9 12" xfId="1590"/>
    <cellStyle name="Texto de advertencia 9 13" xfId="1591"/>
    <cellStyle name="Texto de advertencia 9 14" xfId="1592"/>
    <cellStyle name="Texto de advertencia 9 15" xfId="1593"/>
    <cellStyle name="Texto de advertencia 9 16" xfId="1594"/>
    <cellStyle name="Texto de advertencia 9 17" xfId="1595"/>
    <cellStyle name="Texto de advertencia 9 18" xfId="1596"/>
    <cellStyle name="Texto de advertencia 9 19" xfId="1597"/>
    <cellStyle name="Texto de advertencia 9 2" xfId="1598"/>
    <cellStyle name="Texto de advertencia 9 20" xfId="1599"/>
    <cellStyle name="Texto de advertencia 9 21" xfId="1600"/>
    <cellStyle name="Texto de advertencia 9 22" xfId="1601"/>
    <cellStyle name="Texto de advertencia 9 3" xfId="1602"/>
    <cellStyle name="Texto de advertencia 9 4" xfId="1603"/>
    <cellStyle name="Texto de advertencia 9 5" xfId="1604"/>
    <cellStyle name="Texto de advertencia 9 6" xfId="1605"/>
    <cellStyle name="Texto de advertencia 9 7" xfId="1606"/>
    <cellStyle name="Texto de advertencia 9 8" xfId="1607"/>
    <cellStyle name="Texto de advertencia 9 9" xfId="1608"/>
    <cellStyle name="Texto explicativo" xfId="33" builtinId="53" customBuiltin="1"/>
    <cellStyle name="Texto explicativo 10" xfId="1609"/>
    <cellStyle name="Texto explicativo 11" xfId="1610"/>
    <cellStyle name="Texto explicativo 12" xfId="1611"/>
    <cellStyle name="Texto explicativo 13" xfId="1612"/>
    <cellStyle name="Texto explicativo 14" xfId="1613"/>
    <cellStyle name="Texto explicativo 15" xfId="1614"/>
    <cellStyle name="Texto explicativo 16" xfId="1615"/>
    <cellStyle name="Texto explicativo 17" xfId="1616"/>
    <cellStyle name="Texto explicativo 18" xfId="1617"/>
    <cellStyle name="Texto explicativo 2" xfId="1618"/>
    <cellStyle name="Texto explicativo 3" xfId="1619"/>
    <cellStyle name="Texto explicativo 4" xfId="1620"/>
    <cellStyle name="Texto explicativo 5" xfId="1621"/>
    <cellStyle name="Texto explicativo 6" xfId="1622"/>
    <cellStyle name="Texto explicativo 7" xfId="1623"/>
    <cellStyle name="Texto explicativo 8" xfId="1624"/>
    <cellStyle name="Texto explicativo 9" xfId="1625"/>
    <cellStyle name="Texto explicativo 9 10" xfId="1626"/>
    <cellStyle name="Texto explicativo 9 11" xfId="1627"/>
    <cellStyle name="Texto explicativo 9 12" xfId="1628"/>
    <cellStyle name="Texto explicativo 9 13" xfId="1629"/>
    <cellStyle name="Texto explicativo 9 14" xfId="1630"/>
    <cellStyle name="Texto explicativo 9 15" xfId="1631"/>
    <cellStyle name="Texto explicativo 9 16" xfId="1632"/>
    <cellStyle name="Texto explicativo 9 17" xfId="1633"/>
    <cellStyle name="Texto explicativo 9 18" xfId="1634"/>
    <cellStyle name="Texto explicativo 9 19" xfId="1635"/>
    <cellStyle name="Texto explicativo 9 2" xfId="1636"/>
    <cellStyle name="Texto explicativo 9 20" xfId="1637"/>
    <cellStyle name="Texto explicativo 9 21" xfId="1638"/>
    <cellStyle name="Texto explicativo 9 22" xfId="1639"/>
    <cellStyle name="Texto explicativo 9 3" xfId="1640"/>
    <cellStyle name="Texto explicativo 9 4" xfId="1641"/>
    <cellStyle name="Texto explicativo 9 5" xfId="1642"/>
    <cellStyle name="Texto explicativo 9 6" xfId="1643"/>
    <cellStyle name="Texto explicativo 9 7" xfId="1644"/>
    <cellStyle name="Texto explicativo 9 8" xfId="1645"/>
    <cellStyle name="Texto explicativo 9 9" xfId="1646"/>
    <cellStyle name="Título 1 10" xfId="1648"/>
    <cellStyle name="Título 1 11" xfId="1649"/>
    <cellStyle name="Título 1 12" xfId="1650"/>
    <cellStyle name="Título 1 13" xfId="1651"/>
    <cellStyle name="Título 1 14" xfId="1652"/>
    <cellStyle name="Título 1 15" xfId="1653"/>
    <cellStyle name="Título 1 16" xfId="1654"/>
    <cellStyle name="Título 1 17" xfId="1655"/>
    <cellStyle name="Título 1 18" xfId="1656"/>
    <cellStyle name="Título 1 2" xfId="1657"/>
    <cellStyle name="Título 1 3" xfId="1658"/>
    <cellStyle name="Título 1 4" xfId="1659"/>
    <cellStyle name="Título 1 5" xfId="1660"/>
    <cellStyle name="Título 1 6" xfId="1661"/>
    <cellStyle name="Título 1 7" xfId="1662"/>
    <cellStyle name="Título 1 8" xfId="1663"/>
    <cellStyle name="Título 1 9" xfId="1664"/>
    <cellStyle name="Título 1 9 10" xfId="1665"/>
    <cellStyle name="Título 1 9 11" xfId="1666"/>
    <cellStyle name="Título 1 9 12" xfId="1667"/>
    <cellStyle name="Título 1 9 13" xfId="1668"/>
    <cellStyle name="Título 1 9 14" xfId="1669"/>
    <cellStyle name="Título 1 9 15" xfId="1670"/>
    <cellStyle name="Título 1 9 16" xfId="1671"/>
    <cellStyle name="Título 1 9 17" xfId="1672"/>
    <cellStyle name="Título 1 9 18" xfId="1673"/>
    <cellStyle name="Título 1 9 19" xfId="1674"/>
    <cellStyle name="Título 1 9 2" xfId="1675"/>
    <cellStyle name="Título 1 9 20" xfId="1676"/>
    <cellStyle name="Título 1 9 21" xfId="1677"/>
    <cellStyle name="Título 1 9 22" xfId="1678"/>
    <cellStyle name="Título 1 9 3" xfId="1679"/>
    <cellStyle name="Título 1 9 4" xfId="1680"/>
    <cellStyle name="Título 1 9 5" xfId="1681"/>
    <cellStyle name="Título 1 9 6" xfId="1682"/>
    <cellStyle name="Título 1 9 7" xfId="1683"/>
    <cellStyle name="Título 1 9 8" xfId="1684"/>
    <cellStyle name="Título 1 9 9" xfId="1685"/>
    <cellStyle name="Título 10" xfId="1686"/>
    <cellStyle name="Título 11" xfId="1687"/>
    <cellStyle name="Título 11 10" xfId="1688"/>
    <cellStyle name="Título 11 11" xfId="1689"/>
    <cellStyle name="Título 11 12" xfId="1690"/>
    <cellStyle name="Título 11 13" xfId="1691"/>
    <cellStyle name="Título 11 14" xfId="1692"/>
    <cellStyle name="Título 11 15" xfId="1693"/>
    <cellStyle name="Título 11 16" xfId="1694"/>
    <cellStyle name="Título 11 17" xfId="1695"/>
    <cellStyle name="Título 11 18" xfId="1696"/>
    <cellStyle name="Título 11 19" xfId="1697"/>
    <cellStyle name="Título 11 2" xfId="1698"/>
    <cellStyle name="Título 11 20" xfId="1699"/>
    <cellStyle name="Título 11 21" xfId="1700"/>
    <cellStyle name="Título 11 22" xfId="1701"/>
    <cellStyle name="Título 11 3" xfId="1702"/>
    <cellStyle name="Título 11 4" xfId="1703"/>
    <cellStyle name="Título 11 5" xfId="1704"/>
    <cellStyle name="Título 11 6" xfId="1705"/>
    <cellStyle name="Título 11 7" xfId="1706"/>
    <cellStyle name="Título 11 8" xfId="1707"/>
    <cellStyle name="Título 11 9" xfId="1708"/>
    <cellStyle name="Título 12" xfId="1709"/>
    <cellStyle name="Título 13" xfId="1710"/>
    <cellStyle name="Título 14" xfId="1711"/>
    <cellStyle name="Título 15" xfId="1712"/>
    <cellStyle name="Título 16" xfId="1713"/>
    <cellStyle name="Título 17" xfId="1714"/>
    <cellStyle name="Título 18" xfId="1715"/>
    <cellStyle name="Título 19" xfId="1716"/>
    <cellStyle name="Título 2" xfId="22" builtinId="17" customBuiltin="1"/>
    <cellStyle name="Título 2 10" xfId="1717"/>
    <cellStyle name="Título 2 11" xfId="1718"/>
    <cellStyle name="Título 2 12" xfId="1719"/>
    <cellStyle name="Título 2 13" xfId="1720"/>
    <cellStyle name="Título 2 14" xfId="1721"/>
    <cellStyle name="Título 2 15" xfId="1722"/>
    <cellStyle name="Título 2 16" xfId="1723"/>
    <cellStyle name="Título 2 17" xfId="1724"/>
    <cellStyle name="Título 2 18" xfId="1725"/>
    <cellStyle name="Título 2 2" xfId="1726"/>
    <cellStyle name="Título 2 3" xfId="1727"/>
    <cellStyle name="Título 2 4" xfId="1728"/>
    <cellStyle name="Título 2 5" xfId="1729"/>
    <cellStyle name="Título 2 6" xfId="1730"/>
    <cellStyle name="Título 2 7" xfId="1731"/>
    <cellStyle name="Título 2 8" xfId="1732"/>
    <cellStyle name="Título 2 9" xfId="1733"/>
    <cellStyle name="Título 2 9 10" xfId="1734"/>
    <cellStyle name="Título 2 9 11" xfId="1735"/>
    <cellStyle name="Título 2 9 12" xfId="1736"/>
    <cellStyle name="Título 2 9 13" xfId="1737"/>
    <cellStyle name="Título 2 9 14" xfId="1738"/>
    <cellStyle name="Título 2 9 15" xfId="1739"/>
    <cellStyle name="Título 2 9 16" xfId="1740"/>
    <cellStyle name="Título 2 9 17" xfId="1741"/>
    <cellStyle name="Título 2 9 18" xfId="1742"/>
    <cellStyle name="Título 2 9 19" xfId="1743"/>
    <cellStyle name="Título 2 9 2" xfId="1744"/>
    <cellStyle name="Título 2 9 20" xfId="1745"/>
    <cellStyle name="Título 2 9 21" xfId="1746"/>
    <cellStyle name="Título 2 9 22" xfId="1747"/>
    <cellStyle name="Título 2 9 3" xfId="1748"/>
    <cellStyle name="Título 2 9 4" xfId="1749"/>
    <cellStyle name="Título 2 9 5" xfId="1750"/>
    <cellStyle name="Título 2 9 6" xfId="1751"/>
    <cellStyle name="Título 2 9 7" xfId="1752"/>
    <cellStyle name="Título 2 9 8" xfId="1753"/>
    <cellStyle name="Título 2 9 9" xfId="1754"/>
    <cellStyle name="Título 20" xfId="1755"/>
    <cellStyle name="Título 21" xfId="1647"/>
    <cellStyle name="Título 3" xfId="23" builtinId="18" customBuiltin="1"/>
    <cellStyle name="Título 3 10" xfId="1756"/>
    <cellStyle name="Título 3 11" xfId="1757"/>
    <cellStyle name="Título 3 12" xfId="1758"/>
    <cellStyle name="Título 3 13" xfId="1759"/>
    <cellStyle name="Título 3 14" xfId="1760"/>
    <cellStyle name="Título 3 15" xfId="1761"/>
    <cellStyle name="Título 3 16" xfId="1762"/>
    <cellStyle name="Título 3 17" xfId="1763"/>
    <cellStyle name="Título 3 18" xfId="1764"/>
    <cellStyle name="Título 3 2" xfId="1765"/>
    <cellStyle name="Título 3 3" xfId="1766"/>
    <cellStyle name="Título 3 4" xfId="1767"/>
    <cellStyle name="Título 3 5" xfId="1768"/>
    <cellStyle name="Título 3 6" xfId="1769"/>
    <cellStyle name="Título 3 7" xfId="1770"/>
    <cellStyle name="Título 3 8" xfId="1771"/>
    <cellStyle name="Título 3 9" xfId="1772"/>
    <cellStyle name="Título 3 9 10" xfId="1773"/>
    <cellStyle name="Título 3 9 11" xfId="1774"/>
    <cellStyle name="Título 3 9 12" xfId="1775"/>
    <cellStyle name="Título 3 9 13" xfId="1776"/>
    <cellStyle name="Título 3 9 14" xfId="1777"/>
    <cellStyle name="Título 3 9 15" xfId="1778"/>
    <cellStyle name="Título 3 9 16" xfId="1779"/>
    <cellStyle name="Título 3 9 17" xfId="1780"/>
    <cellStyle name="Título 3 9 18" xfId="1781"/>
    <cellStyle name="Título 3 9 19" xfId="1782"/>
    <cellStyle name="Título 3 9 2" xfId="1783"/>
    <cellStyle name="Título 3 9 20" xfId="1784"/>
    <cellStyle name="Título 3 9 21" xfId="1785"/>
    <cellStyle name="Título 3 9 22" xfId="1786"/>
    <cellStyle name="Título 3 9 3" xfId="1787"/>
    <cellStyle name="Título 3 9 4" xfId="1788"/>
    <cellStyle name="Título 3 9 5" xfId="1789"/>
    <cellStyle name="Título 3 9 6" xfId="1790"/>
    <cellStyle name="Título 3 9 7" xfId="1791"/>
    <cellStyle name="Título 3 9 8" xfId="1792"/>
    <cellStyle name="Título 3 9 9" xfId="1793"/>
    <cellStyle name="Título 4" xfId="1794"/>
    <cellStyle name="Título 5" xfId="1795"/>
    <cellStyle name="Título 6" xfId="1796"/>
    <cellStyle name="Título 7" xfId="1797"/>
    <cellStyle name="Título 8" xfId="1798"/>
    <cellStyle name="Título 9" xfId="1799"/>
    <cellStyle name="Total" xfId="34" builtinId="25" customBuiltin="1"/>
    <cellStyle name="Total 10" xfId="1800"/>
    <cellStyle name="Total 11" xfId="1801"/>
    <cellStyle name="Total 12" xfId="1802"/>
    <cellStyle name="Total 13" xfId="1803"/>
    <cellStyle name="Total 14" xfId="1804"/>
    <cellStyle name="Total 15" xfId="1805"/>
    <cellStyle name="Total 16" xfId="1806"/>
    <cellStyle name="Total 2" xfId="1807"/>
    <cellStyle name="Total 3" xfId="1808"/>
    <cellStyle name="Total 4" xfId="1809"/>
    <cellStyle name="Total 5" xfId="1810"/>
    <cellStyle name="Total 6" xfId="1811"/>
    <cellStyle name="Total 7" xfId="1812"/>
    <cellStyle name="Total 8" xfId="1813"/>
    <cellStyle name="Total 9" xfId="1814"/>
  </cellStyles>
  <dxfs count="1743">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75" formatCode="0.0%"/>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0"/>
        <color auto="1"/>
        <name val="Arial Narrow"/>
        <scheme val="none"/>
      </font>
      <numFmt numFmtId="175" formatCode="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0"/>
        <name val="Arial Narrow"/>
        <scheme val="none"/>
      </font>
      <alignment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colors>
    <mruColors>
      <color rgb="FFFBFBFB"/>
      <color rgb="FFF4EDF9"/>
      <color rgb="FFEADCF4"/>
      <color rgb="FFDFC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50"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externalLink" Target="externalLinks/externalLink35.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theme" Target="theme/theme1.xml"/><Relationship Id="rId8" Type="http://schemas.openxmlformats.org/officeDocument/2006/relationships/externalLink" Target="externalLinks/externalLink2.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2" name="Picture 1" descr="escudo-alc">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22885"/>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504536</xdr:colOff>
      <xdr:row>1</xdr:row>
      <xdr:rowOff>57153</xdr:rowOff>
    </xdr:from>
    <xdr:to>
      <xdr:col>1</xdr:col>
      <xdr:colOff>1934210</xdr:colOff>
      <xdr:row>2</xdr:row>
      <xdr:rowOff>402728</xdr:rowOff>
    </xdr:to>
    <xdr:pic>
      <xdr:nvPicPr>
        <xdr:cNvPr id="3" name="Imagen 2" descr="escudo-alc">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136" y="232413"/>
          <a:ext cx="1444914" cy="749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2" name="Picture 1" descr="escudo-alc">
          <a:extLst>
            <a:ext uri="{FF2B5EF4-FFF2-40B4-BE49-F238E27FC236}">
              <a16:creationId xmlns:a16="http://schemas.microsoft.com/office/drawing/2014/main" id="{D609969F-DDA5-4CAA-919D-C7AB05E48F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1</xdr:col>
      <xdr:colOff>261992</xdr:colOff>
      <xdr:row>4</xdr:row>
      <xdr:rowOff>47056</xdr:rowOff>
    </xdr:to>
    <xdr:pic>
      <xdr:nvPicPr>
        <xdr:cNvPr id="3" name="Imagen 2" descr="escudo-alc">
          <a:extLst>
            <a:ext uri="{FF2B5EF4-FFF2-40B4-BE49-F238E27FC236}">
              <a16:creationId xmlns:a16="http://schemas.microsoft.com/office/drawing/2014/main" id="{BCA5CFDC-3042-4291-B415-E54FCB7E0C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817" y="309219"/>
          <a:ext cx="1960508" cy="1023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1850571</xdr:colOff>
      <xdr:row>13</xdr:row>
      <xdr:rowOff>2299608</xdr:rowOff>
    </xdr:from>
    <xdr:to>
      <xdr:col>12</xdr:col>
      <xdr:colOff>1850571</xdr:colOff>
      <xdr:row>13</xdr:row>
      <xdr:rowOff>3125902</xdr:rowOff>
    </xdr:to>
    <xdr:pic>
      <xdr:nvPicPr>
        <xdr:cNvPr id="4" name="Imagen 3">
          <a:extLst>
            <a:ext uri="{FF2B5EF4-FFF2-40B4-BE49-F238E27FC236}">
              <a16:creationId xmlns:a16="http://schemas.microsoft.com/office/drawing/2014/main" id="{624C079A-27C8-4A32-AFEC-803EC4BFDEC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376571" y="8309883"/>
          <a:ext cx="3447144" cy="826294"/>
        </a:xfrm>
        <a:prstGeom prst="rect">
          <a:avLst/>
        </a:prstGeom>
        <a:noFill/>
        <a:ln>
          <a:noFill/>
        </a:ln>
      </xdr:spPr>
    </xdr:pic>
    <xdr:clientData/>
  </xdr:twoCellAnchor>
  <xdr:twoCellAnchor editAs="oneCell">
    <xdr:from>
      <xdr:col>13</xdr:col>
      <xdr:colOff>666750</xdr:colOff>
      <xdr:row>74</xdr:row>
      <xdr:rowOff>0</xdr:rowOff>
    </xdr:from>
    <xdr:to>
      <xdr:col>13</xdr:col>
      <xdr:colOff>666750</xdr:colOff>
      <xdr:row>74</xdr:row>
      <xdr:rowOff>352128</xdr:rowOff>
    </xdr:to>
    <xdr:pic>
      <xdr:nvPicPr>
        <xdr:cNvPr id="5" name="Imagen 4">
          <a:extLst>
            <a:ext uri="{FF2B5EF4-FFF2-40B4-BE49-F238E27FC236}">
              <a16:creationId xmlns:a16="http://schemas.microsoft.com/office/drawing/2014/main" id="{17C861B1-0078-4AA9-AFA1-B5F06CCCD0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555325" y="151123650"/>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73</xdr:row>
      <xdr:rowOff>0</xdr:rowOff>
    </xdr:from>
    <xdr:to>
      <xdr:col>12</xdr:col>
      <xdr:colOff>666750</xdr:colOff>
      <xdr:row>73</xdr:row>
      <xdr:rowOff>353785</xdr:rowOff>
    </xdr:to>
    <xdr:pic>
      <xdr:nvPicPr>
        <xdr:cNvPr id="6" name="Imagen 4">
          <a:extLst>
            <a:ext uri="{FF2B5EF4-FFF2-40B4-BE49-F238E27FC236}">
              <a16:creationId xmlns:a16="http://schemas.microsoft.com/office/drawing/2014/main" id="{A9CAB973-ED1F-4A03-B75A-CA788201E01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92750" y="148685250"/>
          <a:ext cx="0" cy="353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294409</xdr:colOff>
      <xdr:row>1</xdr:row>
      <xdr:rowOff>346364</xdr:rowOff>
    </xdr:from>
    <xdr:to>
      <xdr:col>2</xdr:col>
      <xdr:colOff>1008008</xdr:colOff>
      <xdr:row>4</xdr:row>
      <xdr:rowOff>119084</xdr:rowOff>
    </xdr:to>
    <xdr:pic>
      <xdr:nvPicPr>
        <xdr:cNvPr id="7" name="Imagen 6" descr="escudo-alc">
          <a:extLst>
            <a:ext uri="{FF2B5EF4-FFF2-40B4-BE49-F238E27FC236}">
              <a16:creationId xmlns:a16="http://schemas.microsoft.com/office/drawing/2014/main" id="{EA8745BA-8E90-4A3E-98D1-CAD74EB3E7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636" y="398319"/>
          <a:ext cx="1960508" cy="101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2822865</xdr:colOff>
      <xdr:row>13</xdr:row>
      <xdr:rowOff>2632362</xdr:rowOff>
    </xdr:from>
    <xdr:to>
      <xdr:col>12</xdr:col>
      <xdr:colOff>5282871</xdr:colOff>
      <xdr:row>13</xdr:row>
      <xdr:rowOff>3238497</xdr:rowOff>
    </xdr:to>
    <xdr:pic>
      <xdr:nvPicPr>
        <xdr:cNvPr id="8" name="Imagen 7">
          <a:extLst>
            <a:ext uri="{FF2B5EF4-FFF2-40B4-BE49-F238E27FC236}">
              <a16:creationId xmlns:a16="http://schemas.microsoft.com/office/drawing/2014/main" id="{E5F5EF70-E8E2-4514-AC70-D7217B48C29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383501" y="8693726"/>
          <a:ext cx="2460006" cy="6061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226318</xdr:colOff>
      <xdr:row>0</xdr:row>
      <xdr:rowOff>118409</xdr:rowOff>
    </xdr:from>
    <xdr:to>
      <xdr:col>1</xdr:col>
      <xdr:colOff>757103</xdr:colOff>
      <xdr:row>3</xdr:row>
      <xdr:rowOff>175559</xdr:rowOff>
    </xdr:to>
    <xdr:pic>
      <xdr:nvPicPr>
        <xdr:cNvPr id="2"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318" y="118409"/>
          <a:ext cx="158234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1</xdr:row>
      <xdr:rowOff>44450</xdr:rowOff>
    </xdr:from>
    <xdr:to>
      <xdr:col>0</xdr:col>
      <xdr:colOff>1958529</xdr:colOff>
      <xdr:row>4</xdr:row>
      <xdr:rowOff>161925</xdr:rowOff>
    </xdr:to>
    <xdr:pic>
      <xdr:nvPicPr>
        <xdr:cNvPr id="2" name="Imagen 1" descr="escudo-alc">
          <a:extLst>
            <a:ext uri="{FF2B5EF4-FFF2-40B4-BE49-F238E27FC236}">
              <a16:creationId xmlns:a16="http://schemas.microsoft.com/office/drawing/2014/main" id="{69AA71DF-2485-4F85-9EEA-B43FEE8E3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34950"/>
          <a:ext cx="1659444" cy="8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guerreroh/OneDrive%20-%20sdis.gov.co/Power%20B.I/2019%20Plan%20de%20acci&#243;n%20consolidado%20SDIS/Formato%20Plan%20de%20Acci&#243;n%202019%20Consolidado%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vviracacha/OneDrive%20-%20sdis.gov.co/DADE/BOGOTA%20MEJOR%20PARA%20TODOS/SDES/PLAN%20ACCION%20INSTITUCIONAL%20-%20PAI%20TRANSPARENCIA/PAI%202020/Consolidado_PAI_2020_2019-12-06_Para_Revisi&#243;n_Subdirector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00930_consolidado_riesgos_3monitore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IEGO%20GAITAN/Downloads/20201022_riesgo_proceso_gesti&#243;n_logisstic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EGO%20GAITAN/Downloads/20201022_v1_mapa_riesgos_TH_julio_sept%20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taniaesteban/Library/Containers/com.microsoft.Excel/Data/Documents/C:/Users/Monita/Desktop/15-07-2020%202do%20monitoreo%20versi&#243;n1%20abril-junio%202020%20T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taniaesteban/Library/Containers/com.microsoft.Excel/Data/Documents/C:/Users/Monita/Downloads/Monitoreo%20III%20Trimestre%202020%20Riesgos%20de%20Gest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DIEGO%20GAITAN/Downloads/20201007_riesgo_proceso_SG.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DIEGO%20GAITAN/Downloads/20201007_riesgo_proceso_GIF.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CALIDAD\RIESGOS\RIESGOS%20GIF\2020\Junio\ReporteRiesgos%20corte%2030jun20%20Proceso%20GIF.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CALIDAD\RIESGOS\RIESGOS%20GIF\2020\Marzo\ReporteRiesgos%20corte%2031mar20%20Proceso%20GI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opia%20de%20Propuesta%20Formato%20SPI%20Versi&#243;n%20Ajustada%20ECP%2021-02-2018(35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DIEGO%20GAITAN/Downloads/20201007_riesgo_proceso_soporte_%20mantenimiento_tecnol&#243;gico.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DIEGO%20GAITAN/Downloads/20201007_riesgo_proceso_Tecnologias_%20de_%20Informaci&#243;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DIEGO%20GAITAN/Downloads/20201008_riesgo_gestion_proceso_auditoria_contro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DIEGO%20GAITAN/Downloads/20201014_riesgo_gestion_proceso_formulacion_articulacion_politica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DIEGO%20GAITAN/Downloads/20201015_riesgo_gestion_proceso_gestion_juridic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DIEGO%20GAITAN/Downloads/20201014%20IVC%20riesgos%20de%20gestio&#769;n%20tercer%20trimestre%20final.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Mapa%20de%20Riesgos%20y%20plan%20de%20tratamiento%20PIVC%20%2020.8.19%20JG.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taniaesteban/OneDrive%20-%20sdis.gov.co/SDIS%202020-2/1.%20EVIDENCIAS%2010131%20DE%202020/3.%20OBLIGACIO&#769;N%203%20rev%20met%20riesgos/3.%20OCTUBRE/GF/D:/Nueva%20carpeta/20200721_riesgos_V1_proceso_ivc_monitoreo_abril_junio%20(1).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20200414_riesgos_proceso_ivc_tercer_monitoreo%20(4).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20200721_riesgos_V1_proceso_ivc_monitoreo_abril_junio%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de63/Users/Documents%20and%20Settings/abarrera/Mis%20documentos/DT%202014/753/Terri%20por%20cdc%202014.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DIEGO%20GAITAN/Downloads/20201019_v1_mapa_riesgos_GF_julio_sept%20final.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aniaesteban/Documents/SDP/1.%20SOLICITUDES%20USUARIOS%20SIPG/E:/SIG/INFORME%20TRIMESTRAL%20MONITOREO%20RIESGOS/INFORME%202%20SEGUIMIENTO%20-%20VERSI&#211;N%201/20200417_riesgos_proceso_gf_1er%20seguimiento%20version%20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DIEGO%20GAITAN/Downloads/20201016_v1_mapa_riesgos_ATC_julio_sept%20final.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DIEGO%20GAITAN/Downloads/20201014_DIS_mapa_riesgos_plan%20Sept%20final.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DIEGO%20GAITAN/Downloads/20201020_riesgo_gestion_proceso_gestion_contractual.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carolinaleon/Library/Containers/com.microsoft.Excel/Data/Documents/C:/Users/saren/Downloads/20200728_riesgos_gestion_proceso_gestion_contractual%20(4).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DIEGO%20GAITAN/Downloads/20201020_riesgo_gestion_proceso_planeacion_estrategica.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DIEGO%20GAITAN/Downloads/3er_SeguimientoV1_riesgos_gesti&#243;n2020_CE%20(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SDIS\Contrato%208110-2020\04_Riesgos\10_Octubre\20200930_riesgos_gc_v1_3monitoreo_OB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brodriguezv/Downloads/20200930_riesgos_pssis_v1_monitoreo3trim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viracacha/Desktop/SEGUIMIENTO%20A%20PROYECTOS%20SPI%20-%20OCT5%20DE%20201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SDIS\Contrato%208110-2020\04_Riesgos\10_Octubre\20200930_riesgos_pssis_v1_3monitoreo.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lenovo/Documents/TRABAJOS%20PUBLICOS/SDIS/2020%20DADE/SEGUIMIENTO%20PRESUPUESTO/Vigencias%20anteriores/2020/sep/EJEC%20PREDIS%20CONCEPTO%20FUETE%20SEPTIEMBRE%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13%20enero%202019\Versiones%20finales\2019-01-22%20Proceso%20AS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vviracacha\Downloads\SPI%20-%20Indicadores%20de%20gesti&#243;n%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viracacha/Downloads/SPI%20-%20Indicadores%20de%20gesti&#243;n%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sonal/mgarciag_sdis_gov_co/Documents/Contrato%204083%20de%202018/Obligacion%2002%20Acompa&#241;amiento/02%20Indicadores%20de%20gestion/13%20enero%202019/2019-01-29%20Proyecto%2011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disgovco-my.sharepoint.com/CONTRATO%203164-19-TODO-Diciembre%204/PAI%202020/AJUSTADOS%20DESPU&#201;S%20DE%20REVISI&#211;N/20191130%20KG%20Revisado_PAI_2020_SII_Dic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Hoja5"/>
      <sheetName val="1. PROGRAMACIÓN CUATRIENIO"/>
      <sheetName val="2. SEGUIMIENTO PRESUPUESTAL"/>
      <sheetName val="2. PROG CONCEPTO DE GASTO "/>
      <sheetName val="4. RESUMEN EJECUTIVO"/>
      <sheetName val="3. TERRITORIALIZACIÓN"/>
      <sheetName val="Hoja1"/>
      <sheetName val="4. ACTIVIDADES - TAREAS VIG"/>
      <sheetName val="4. ACTIVIDADES - TAREAS VIG (2)"/>
      <sheetName val="4. ACTIVIDADES - TAREAS VIG (3"/>
      <sheetName val="5. INDICADORES GESTION"/>
      <sheetName val="5A. Unidades Operativas"/>
      <sheetName val="8. METAS PDD"/>
      <sheetName val="9. RECURSO HUMANO"/>
      <sheetName val="Listas"/>
      <sheetName val="Tabla_PowerBI"/>
      <sheetName val="GLOSARIO"/>
      <sheetName val="INSTRUCCIÓN DE DILIGENCIAMIENTO"/>
      <sheetName val="Lista"/>
      <sheetName val="Listas 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Enero</v>
          </cell>
          <cell r="B2">
            <v>2016</v>
          </cell>
          <cell r="C2" t="str">
            <v>Asesor (a) de Despacho de la Secretaria</v>
          </cell>
          <cell r="D2" t="str">
            <v>Despacho de la Secretaria</v>
          </cell>
          <cell r="E2" t="str">
            <v>1. Pilar Igualdad de Calidad de Vida</v>
          </cell>
          <cell r="F2" t="str">
            <v>1. Prevención y atención de la maternidad y la paternidad tempranas</v>
          </cell>
          <cell r="G2" t="str">
            <v>Usaquén</v>
          </cell>
          <cell r="H2" t="str">
            <v>Despacho de la Secretaria</v>
          </cell>
          <cell r="J2" t="str">
            <v>Promover el reconocimiento y garantia de derechos al interior de las familias de la ciudad de Bogotá</v>
          </cell>
          <cell r="Q2" t="str">
            <v>Jardín infantil diurno</v>
          </cell>
          <cell r="R2" t="str">
            <v>Operando</v>
          </cell>
          <cell r="S2" t="str">
            <v>Arriendo</v>
          </cell>
          <cell r="T2" t="str">
            <v>Directa</v>
          </cell>
          <cell r="U2" t="str">
            <v>SI</v>
          </cell>
          <cell r="V2" t="str">
            <v>Indigena</v>
          </cell>
          <cell r="W2" t="str">
            <v>Hombre</v>
          </cell>
          <cell r="X2" t="str">
            <v>01-01-0097 Construcciones, Adecuación y ampliación Para Primera Infancia</v>
          </cell>
        </row>
        <row r="3">
          <cell r="A3" t="str">
            <v>Febrero</v>
          </cell>
          <cell r="B3" t="str">
            <v>2017</v>
          </cell>
          <cell r="C3" t="str">
            <v>Subsecretario (a)</v>
          </cell>
          <cell r="D3" t="str">
            <v>Subsecretaria</v>
          </cell>
          <cell r="E3" t="str">
            <v>2. Pilar Democracia Urbana</v>
          </cell>
          <cell r="F3" t="str">
            <v>2. Desarrollo integral desde la gestación hasta la adolescencia</v>
          </cell>
          <cell r="G3" t="str">
            <v>Chapinero</v>
          </cell>
          <cell r="H3" t="str">
            <v>Subsecretaria</v>
          </cell>
          <cell r="J3" t="str">
            <v>Fortalecer la capacidad institucional para garantizar una gestión pública eficiente y transparente que responda a las demandas ciudadanas, al cumplimiento de las Políticas Sociales y a los criterios de calidad de los servicios sociales que presta la Entidad</v>
          </cell>
          <cell r="Q3" t="str">
            <v>Jardín infantil nocturno</v>
          </cell>
          <cell r="R3" t="str">
            <v>Cerrada</v>
          </cell>
          <cell r="S3" t="str">
            <v>Administrado</v>
          </cell>
          <cell r="T3" t="str">
            <v>Tercerizada</v>
          </cell>
          <cell r="U3" t="str">
            <v>NO</v>
          </cell>
          <cell r="V3" t="str">
            <v>Afrodescendiente</v>
          </cell>
          <cell r="W3" t="str">
            <v>Mujer</v>
          </cell>
          <cell r="X3" t="str">
            <v>01-01-0101 Construcciones, Adecuación y ampliación Para Adulto Mayor</v>
          </cell>
        </row>
        <row r="4">
          <cell r="A4" t="str">
            <v>Marzo</v>
          </cell>
          <cell r="B4" t="str">
            <v>2018</v>
          </cell>
          <cell r="C4" t="str">
            <v>Director (a) Poblacional</v>
          </cell>
          <cell r="D4" t="str">
            <v>Dirección Poblacional</v>
          </cell>
          <cell r="E4" t="str">
            <v>7. Eje transversal Gobierno Legítimo, fortalecimiento local y eficiencia</v>
          </cell>
          <cell r="F4" t="str">
            <v>3. Igualdad y autonomía para una Bogotá incluyente</v>
          </cell>
          <cell r="G4" t="str">
            <v>Santafé</v>
          </cell>
          <cell r="H4" t="str">
            <v>Subdirección para la Infancia</v>
          </cell>
          <cell r="J4" t="str">
            <v>Fortalecer la capacidad institucional para brindar respuestas integrales en el territorio</v>
          </cell>
          <cell r="Q4" t="str">
            <v>Casa de pensamiento intercultural</v>
          </cell>
          <cell r="S4" t="str">
            <v>Tercerizado</v>
          </cell>
          <cell r="T4" t="str">
            <v>Tercerizada - Jardín Social</v>
          </cell>
          <cell r="V4" t="str">
            <v>Room</v>
          </cell>
          <cell r="X4" t="str">
            <v>01-01-0103 Construcciones, Adecuación y ampliación Para Gestión Social Integral</v>
          </cell>
        </row>
        <row r="5">
          <cell r="A5" t="str">
            <v>Abril</v>
          </cell>
          <cell r="B5" t="str">
            <v>2019</v>
          </cell>
          <cell r="C5" t="str">
            <v>Director (a) Territorial</v>
          </cell>
          <cell r="D5" t="str">
            <v>Dirección Territorial</v>
          </cell>
          <cell r="F5" t="str">
            <v>5. Desarrollo integral para la felicidad y el ejercicio de la ciudadanía</v>
          </cell>
          <cell r="G5" t="str">
            <v>San Cristóbal</v>
          </cell>
          <cell r="H5" t="str">
            <v>Subdirección para la Juventud</v>
          </cell>
          <cell r="J5" t="str">
            <v>Contribuir en la prevención de la maternidad y la paternidad temprana en Bogotá</v>
          </cell>
          <cell r="Q5" t="str">
            <v>Centros amar</v>
          </cell>
          <cell r="T5" t="str">
            <v>Tercerizada - Cofinanciado</v>
          </cell>
          <cell r="V5" t="str">
            <v>Raizal</v>
          </cell>
          <cell r="X5" t="str">
            <v>01-03-0073 Mejoramiento y Mantenimiento Locativo Sedes Administrativas Gestión Social Integral</v>
          </cell>
        </row>
        <row r="6">
          <cell r="A6" t="str">
            <v>Mayo</v>
          </cell>
          <cell r="B6" t="str">
            <v>2020</v>
          </cell>
          <cell r="C6" t="str">
            <v>Director (a) de Ánalisis y Diseño Estrategico</v>
          </cell>
          <cell r="D6" t="str">
            <v>Dirección Ánalisis y Diseño Estrategico</v>
          </cell>
          <cell r="F6" t="str">
            <v>16. Integración social para una ciudad de oportunidades</v>
          </cell>
          <cell r="G6" t="str">
            <v>Usme</v>
          </cell>
          <cell r="H6" t="str">
            <v>Subdirección para la Adultez</v>
          </cell>
          <cell r="J6" t="str">
            <v>Contribuir al desarrollo integral con enfoque diferencial de niños, niñas y adolescentes de Bogotá que se encuentren en situación de amenaza, inobservancia o vulneración de derechos</v>
          </cell>
          <cell r="Q6" t="str">
            <v>Creciendo en familia</v>
          </cell>
          <cell r="V6" t="str">
            <v>Palenquero</v>
          </cell>
          <cell r="X6" t="str">
            <v>01-03-0074 Mejoramiento y Mantenimiento Locativo Sedes Adolescencia</v>
          </cell>
        </row>
        <row r="7">
          <cell r="A7" t="str">
            <v>Junio</v>
          </cell>
          <cell r="C7" t="str">
            <v>Director (a) Corporativa</v>
          </cell>
          <cell r="D7" t="str">
            <v>Dirección Corporativa</v>
          </cell>
          <cell r="F7" t="str">
            <v>42. Transparencia, gestión pública y servicio a la ciudadanía</v>
          </cell>
          <cell r="G7" t="str">
            <v>Tunjuelito</v>
          </cell>
          <cell r="H7" t="str">
            <v>Subdirección para la Vejez</v>
          </cell>
          <cell r="J7" t="str">
            <v>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v>
          </cell>
          <cell r="Q7" t="str">
            <v>Creciendo en familia rural</v>
          </cell>
          <cell r="V7" t="str">
            <v>Otro</v>
          </cell>
          <cell r="X7" t="str">
            <v>01-03-0075 Mejoramiento y Mantenimiento Locativo Sedes Adultez</v>
          </cell>
        </row>
        <row r="8">
          <cell r="A8" t="str">
            <v>Julio</v>
          </cell>
          <cell r="F8" t="str">
            <v>44. Gobierno y ciudadanía digital</v>
          </cell>
          <cell r="G8" t="str">
            <v>Bosa</v>
          </cell>
          <cell r="H8" t="str">
            <v>Subdirección para la Familia</v>
          </cell>
          <cell r="J8" t="str">
            <v>Disminuir las prácticas adversas y percepciones discriminatorias en torno a la vejez y contribuir a la transformación de imaginarios sobre el envejecimiento y el diálogo intergeneracional como conceptos vitales para la construcción de proyectos de vida</v>
          </cell>
          <cell r="Q8" t="str">
            <v>Centros forjar</v>
          </cell>
          <cell r="V8" t="str">
            <v>No Aplica</v>
          </cell>
          <cell r="X8" t="str">
            <v>01-03-0076 Mejoramiento y Mantenimiento Locativo Sedes Juventud</v>
          </cell>
        </row>
        <row r="9">
          <cell r="A9" t="str">
            <v>Agosto</v>
          </cell>
          <cell r="F9" t="str">
            <v>45. Gobernanza e influencia local, regional e internacional</v>
          </cell>
          <cell r="G9" t="str">
            <v>Kennedy</v>
          </cell>
          <cell r="H9" t="str">
            <v>Subdirección para asuntos LGBT</v>
          </cell>
          <cell r="J9" t="str">
            <v>Disminuir la vulnerabilidad por discriminación, violencias y exclusión social por orientación sexual o identidad de género en Bogotá</v>
          </cell>
          <cell r="Q9" t="str">
            <v>Casas de la juventud</v>
          </cell>
          <cell r="X9" t="str">
            <v>01-03-0077 Mejoramiento y Mantenimiento Locativo Sedes Familia</v>
          </cell>
        </row>
        <row r="10">
          <cell r="A10" t="str">
            <v>Septiembre</v>
          </cell>
          <cell r="G10" t="str">
            <v>Fontibón</v>
          </cell>
          <cell r="H10" t="str">
            <v>Subdirección para la Gestión Integral Local</v>
          </cell>
          <cell r="J10" t="str">
            <v>Proveer espacios de integración social en cumplimiento de los estándares de calidad para garantizar la prestación de los servicios sociales en condiciones adecuadas y seguras</v>
          </cell>
          <cell r="Q10" t="str">
            <v>Hogar paso día</v>
          </cell>
          <cell r="X10" t="str">
            <v>01-03-0078 Mejoramiento y Mantenimiento Locativo Sedes Adulto Mayor</v>
          </cell>
        </row>
        <row r="11">
          <cell r="A11" t="str">
            <v>Octubre</v>
          </cell>
          <cell r="G11" t="str">
            <v>Engativá</v>
          </cell>
          <cell r="H11" t="str">
            <v>Subdirección para la Identificación, Caracterización e Integación</v>
          </cell>
          <cell r="J11" t="str">
            <v>Promover la inclusión social de las y los ciudadanos habitantes de calle y las poblaciones en riesgo de habitar las calles</v>
          </cell>
          <cell r="Q11" t="str">
            <v>Hogar paso noche</v>
          </cell>
          <cell r="X11" t="str">
            <v>01-03-0080 Mejoramiento y Mantenimiento Locativo Sedes Primera Infancia</v>
          </cell>
        </row>
        <row r="12">
          <cell r="A12" t="str">
            <v>Noviembre</v>
          </cell>
          <cell r="G12" t="str">
            <v>Suba</v>
          </cell>
          <cell r="H12" t="str">
            <v>Subdirección de Investigación e Información</v>
          </cell>
          <cell r="J12" t="str">
            <v>Fortalecer los procesos de inclusión de las personas con discapacidad, sus familias y cuidadores en los diferentes entornos, mediante acciones de articulación con actores públicos y privados</v>
          </cell>
          <cell r="Q12" t="str">
            <v>Centro de atención transitoria</v>
          </cell>
          <cell r="X12" t="str">
            <v>02-01-0267 Compra De Alimentos Adolescencia</v>
          </cell>
        </row>
        <row r="13">
          <cell r="A13" t="str">
            <v>Diciembre</v>
          </cell>
          <cell r="G13" t="str">
            <v>Barrios unidos</v>
          </cell>
          <cell r="H13" t="str">
            <v>Subdirección de Diseño, Evalución y Sistematización</v>
          </cell>
          <cell r="J13" t="str">
            <v>Fortalecer el desarrollo de capacidades y generación de oportunidades para la juventud en Bogotá, a través de acciones encaminadas al empoderamiento de la política pública juvenil y la garantía de los derechos de los y las jóvenes para el goce efectivo de su ciudadanía</v>
          </cell>
          <cell r="Q13" t="str">
            <v>Comunidad de vida</v>
          </cell>
          <cell r="X13" t="str">
            <v>02-01-0268 Compra De Alimentos Adultez</v>
          </cell>
        </row>
        <row r="14">
          <cell r="G14" t="str">
            <v>Teusaquillo</v>
          </cell>
          <cell r="H14" t="str">
            <v>Subdirección Adminsitrativa y Financiera</v>
          </cell>
          <cell r="J14" t="str">
            <v>Fortalecer la capacidad operativa y técnica en los servicios de soporte de la gestión institucional y en el desarrollo integral del talento humano</v>
          </cell>
          <cell r="Q14" t="str">
            <v>Centro para el desarrollo de capacidades académicas, ocupacionales y artísticas.</v>
          </cell>
          <cell r="X14" t="str">
            <v>02-01-0269 Compra De Alimentos Adulto Mayor</v>
          </cell>
        </row>
        <row r="15">
          <cell r="G15" t="str">
            <v>Los Mártires</v>
          </cell>
          <cell r="H15" t="str">
            <v>Subdirección de Contratación</v>
          </cell>
          <cell r="J15" t="str">
            <v>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v>
          </cell>
          <cell r="Q15" t="str">
            <v>Centros día</v>
          </cell>
          <cell r="X15" t="str">
            <v>02-01-0271 Compra De Alimentos Infancia</v>
          </cell>
        </row>
        <row r="16">
          <cell r="G16" t="str">
            <v>Antonio Nariño</v>
          </cell>
          <cell r="H16" t="str">
            <v>Subdirección de Gestión del Talento Humano</v>
          </cell>
          <cell r="Q16" t="str">
            <v>Centros noche</v>
          </cell>
          <cell r="X16" t="str">
            <v>02-01-0272 Compra De Alimentos Juventud</v>
          </cell>
        </row>
        <row r="17">
          <cell r="G17" t="str">
            <v>Puente Aranda</v>
          </cell>
          <cell r="H17" t="str">
            <v>Subdirección de Plantas Físicas</v>
          </cell>
          <cell r="Q17" t="str">
            <v>Centro de protección social</v>
          </cell>
          <cell r="X17" t="str">
            <v>02-01-0273 Compra De Alimentos Primera Infancia</v>
          </cell>
        </row>
        <row r="18">
          <cell r="G18" t="str">
            <v>La Candelaria</v>
          </cell>
          <cell r="Q18" t="str">
            <v>Centros crecer</v>
          </cell>
          <cell r="X18" t="str">
            <v>02-01-0278 Intervención Especializada  Adulto Mayor</v>
          </cell>
        </row>
        <row r="19">
          <cell r="G19" t="str">
            <v>Rafael Uribe</v>
          </cell>
          <cell r="Q19" t="str">
            <v>Centros avanzar</v>
          </cell>
          <cell r="X19" t="str">
            <v>02-01-0278 Intervencion Especializada Adulto Mayor</v>
          </cell>
        </row>
        <row r="20">
          <cell r="G20" t="str">
            <v>Ciudad Bolívar</v>
          </cell>
          <cell r="Q20" t="str">
            <v>Centros integrarte - atención externa</v>
          </cell>
          <cell r="X20" t="str">
            <v>02-01-0279 Intervención Especializada  Infancia</v>
          </cell>
        </row>
        <row r="21">
          <cell r="G21" t="str">
            <v>Sumapaz</v>
          </cell>
          <cell r="Q21" t="str">
            <v>Centros integrarte - atención interna</v>
          </cell>
          <cell r="X21" t="str">
            <v>02-01-0280 Intervención Especializada Adolescencia</v>
          </cell>
        </row>
        <row r="22">
          <cell r="G22" t="str">
            <v>Distrital</v>
          </cell>
          <cell r="Q22" t="str">
            <v>Centro renacer</v>
          </cell>
          <cell r="X22" t="str">
            <v>02-01-0281 Intervención Especializada Juventud</v>
          </cell>
        </row>
        <row r="23">
          <cell r="Q23" t="str">
            <v>Unidad contra la discriminación</v>
          </cell>
          <cell r="X23" t="str">
            <v>02-01-0282 Intervención Especializada Primera Infancia</v>
          </cell>
        </row>
        <row r="24">
          <cell r="Q24" t="str">
            <v>Atención integral a la diversidad</v>
          </cell>
          <cell r="X24" t="str">
            <v>02-01-0284 Intervención Especializada Familia</v>
          </cell>
        </row>
        <row r="25">
          <cell r="Q25" t="str">
            <v>Centros proteger</v>
          </cell>
          <cell r="X25" t="str">
            <v>02-01-0285 Materiales Y Suministros Familia</v>
          </cell>
        </row>
        <row r="26">
          <cell r="Q26" t="str">
            <v>Centros de desarrollo comunitario</v>
          </cell>
          <cell r="X26" t="str">
            <v>02-01-0288 Materiales Y Suministros Adulto Mayor</v>
          </cell>
        </row>
        <row r="27">
          <cell r="Q27" t="str">
            <v>Caivas</v>
          </cell>
          <cell r="X27" t="str">
            <v>02-01-0290 Muebles y Enseres Adulto Mayor</v>
          </cell>
        </row>
        <row r="28">
          <cell r="Q28" t="str">
            <v>Cavif</v>
          </cell>
          <cell r="X28" t="str">
            <v>02-01-0306 Materiales y Suministros Juventud</v>
          </cell>
        </row>
        <row r="29">
          <cell r="Q29" t="str">
            <v>Comedores</v>
          </cell>
          <cell r="X29" t="str">
            <v>02-01-0309 Intervencion Especializada  Adultez</v>
          </cell>
        </row>
        <row r="30">
          <cell r="Q30" t="str">
            <v>Enlace social</v>
          </cell>
          <cell r="X30" t="str">
            <v>02-01-0309 Intervención Especializada  Adultez</v>
          </cell>
        </row>
        <row r="31">
          <cell r="Q31" t="str">
            <v>Atención social y gestión del riesgo</v>
          </cell>
          <cell r="X31" t="str">
            <v>02-01-0310 Materiales Y Suministros Adultez</v>
          </cell>
        </row>
        <row r="32">
          <cell r="Q32" t="str">
            <v>Apoyos económicos</v>
          </cell>
          <cell r="X32" t="str">
            <v>02-01-0312 Adquisición De Equipos De Cómputo, Comunicación Y Redes De Sistemas Gestión Social Integral</v>
          </cell>
        </row>
        <row r="33">
          <cell r="X33" t="str">
            <v>02-01-0319 Materiales y Suministros Gestión Social Integral</v>
          </cell>
        </row>
        <row r="34">
          <cell r="X34" t="str">
            <v>02-01-0331 Adquisición De Maquinaria Y Equipos Gestión Social Integral</v>
          </cell>
        </row>
        <row r="35">
          <cell r="X35" t="str">
            <v>02-01-0333 Materiales Y Suministros Gestión Social Integral</v>
          </cell>
        </row>
        <row r="36">
          <cell r="X36" t="str">
            <v>02-01-0333 Materiales y suministros  Gestión Social Integral</v>
          </cell>
        </row>
        <row r="37">
          <cell r="X37" t="str">
            <v>02-01-0335 Intervención especializada gestión social integral</v>
          </cell>
        </row>
        <row r="38">
          <cell r="X38" t="str">
            <v>02-01-0533 Intervencion Especializada Subsidios Adulto mayor</v>
          </cell>
        </row>
        <row r="39">
          <cell r="X39" t="str">
            <v>02-01-0681 Muebles y Enseres Gestión Social Integral</v>
          </cell>
        </row>
        <row r="40">
          <cell r="X40" t="str">
            <v>02-01-0683 Impresos,Publicación, Divulgación Y Eventos Culturales Gestión Social Integral</v>
          </cell>
        </row>
        <row r="41">
          <cell r="X41" t="str">
            <v>02-01-0705 Adquisicion de maquinaria y equipo vejez</v>
          </cell>
        </row>
        <row r="42">
          <cell r="X42" t="str">
            <v>02-01-0706 Material Didactivo Vejez</v>
          </cell>
        </row>
        <row r="43">
          <cell r="X43" t="str">
            <v>02-02-0045 Mejoramiento y mantenimiento de bienes muebles y enseres Primera Infancia</v>
          </cell>
        </row>
        <row r="44">
          <cell r="X44" t="str">
            <v>02-02-0049 Mejoramiento y mantenimiento de bienes muebles y enseres Juventud</v>
          </cell>
        </row>
        <row r="45">
          <cell r="X45" t="str">
            <v>02-02-0050 Mejoramiento y mantenimiento de bienes muebles y enseres Adultez</v>
          </cell>
        </row>
        <row r="46">
          <cell r="X46" t="str">
            <v>02-02-0051 Mejoramiento y mantenimiento de bienes muebles y enseres Familia</v>
          </cell>
        </row>
        <row r="47">
          <cell r="X47" t="str">
            <v>02-02-0052 Mejoramiento y mantenimiento de bienes muebles y enseres Adulto Mayor</v>
          </cell>
        </row>
        <row r="48">
          <cell r="X48" t="str">
            <v>02-02-0053 Mejoramiento y mantenimiento de bienes muebles y enseres Gestión Social Integral</v>
          </cell>
        </row>
        <row r="49">
          <cell r="X49" t="str">
            <v>02-03-0126 Material didactico Gestión Social Integral</v>
          </cell>
        </row>
        <row r="50">
          <cell r="X50" t="str">
            <v>02-03-0126 Material didáctico gestión social integral</v>
          </cell>
        </row>
        <row r="51">
          <cell r="X51" t="str">
            <v>02-03-0126 Material Didáctico Gestión Social Integral.</v>
          </cell>
        </row>
        <row r="52">
          <cell r="X52" t="str">
            <v>02-06-0098 Gastos De Transporte Familia</v>
          </cell>
        </row>
        <row r="53">
          <cell r="X53" t="str">
            <v>02-06-0099 Gastos De Transporte Adulto Mayor</v>
          </cell>
        </row>
        <row r="54">
          <cell r="X54" t="str">
            <v>02-06-0100 Otros Gastos Operativos Adulto Mayor</v>
          </cell>
        </row>
        <row r="55">
          <cell r="X55" t="str">
            <v>02-06-0101 Arriendo De Predios O Inmuebles Adulto Mayor</v>
          </cell>
        </row>
        <row r="56">
          <cell r="X56" t="str">
            <v>02-06-0102 Vestuario Adulto Mayor</v>
          </cell>
        </row>
        <row r="57">
          <cell r="X57" t="str">
            <v>02-06-0103 Arriendo De Predios O Inmuebles Primera Infancia</v>
          </cell>
        </row>
        <row r="58">
          <cell r="X58" t="str">
            <v>02-06-0106 Gastos De Transporte Primera Infancia</v>
          </cell>
        </row>
        <row r="59">
          <cell r="X59" t="str">
            <v>02-06-0107 Gastos De Transporte  Infancia</v>
          </cell>
        </row>
        <row r="60">
          <cell r="X60" t="str">
            <v>02-06-0111 Gastos De Transporte Juventud</v>
          </cell>
        </row>
        <row r="61">
          <cell r="X61" t="str">
            <v>02-06-0112 Gastos De Transporte Adultez</v>
          </cell>
        </row>
        <row r="62">
          <cell r="X62" t="str">
            <v>02-06-0113 Otros Gastos Operativos Adultez</v>
          </cell>
        </row>
        <row r="63">
          <cell r="X63" t="str">
            <v>02-06-0115 Vestuario Adultez</v>
          </cell>
        </row>
        <row r="64">
          <cell r="X64" t="str">
            <v>02-06-0120 Otros Gastos Operativo Familia</v>
          </cell>
        </row>
        <row r="65">
          <cell r="X65" t="str">
            <v>02-06-0130 Arriendo De Predios O Inmuebles Familia</v>
          </cell>
        </row>
        <row r="66">
          <cell r="X66" t="str">
            <v>02-06-0131 Arriendo De Predios O Inmuebles Gestión Social Integral</v>
          </cell>
        </row>
        <row r="67">
          <cell r="X67" t="str">
            <v>02-06-0145 Gastos De Transporte Gestión Social Integral</v>
          </cell>
        </row>
        <row r="68">
          <cell r="X68" t="str">
            <v>02-06-0153 Otros Gastos Operativos Gestión Social Integral</v>
          </cell>
        </row>
        <row r="69">
          <cell r="X69" t="str">
            <v>02-06-0154 Servicio De Cafetería, Limpieza Locativa Y Preparación De Alimentos Primera Infancia</v>
          </cell>
        </row>
        <row r="70">
          <cell r="X70" t="str">
            <v>02-06-0155 Servicio De Cafetería, Limpieza Locativa Y Preparación De Alimentos Infancia</v>
          </cell>
        </row>
        <row r="71">
          <cell r="X71" t="str">
            <v>02-06-0156 Servicio De Cafetería, Limpieza Locativa Y Preparación De Alimentos Adolescencia</v>
          </cell>
        </row>
        <row r="72">
          <cell r="X72" t="str">
            <v>02-06-0157 Servicio De Cafetería, Limpieza Locativa Y Preparación De Alimentos Juventud</v>
          </cell>
        </row>
        <row r="73">
          <cell r="X73" t="str">
            <v>02-06-0158 Servicio De Cafetería, Limpieza Locativa Y Preparación De Alimentos Adultez</v>
          </cell>
        </row>
        <row r="74">
          <cell r="X74" t="str">
            <v>02-06-0159 Servicio De Cafetería, Limpieza Locativa Y Preparación De Alimentos Adulto Mayor</v>
          </cell>
        </row>
        <row r="75">
          <cell r="X75" t="str">
            <v>02-06-0160 Servicio De Cafetería, Limpieza Locativa Y Preparación De Alimentos Familia</v>
          </cell>
        </row>
        <row r="76">
          <cell r="X76" t="str">
            <v>02-06-0161 Servicio De Cafetería, Limpieza Locativa Y Preparación De Alimentos Gestión Social Integral</v>
          </cell>
        </row>
        <row r="77">
          <cell r="X77" t="str">
            <v>02-06-0162 Servicios Públicos Gestión Social Integral</v>
          </cell>
        </row>
        <row r="78">
          <cell r="X78" t="str">
            <v>02-06-0163 Vigilancia Primera Infancia</v>
          </cell>
        </row>
        <row r="79">
          <cell r="X79" t="str">
            <v>02-06-0164 Vigilancia Infancia</v>
          </cell>
        </row>
        <row r="80">
          <cell r="X80" t="str">
            <v>02-06-0165 Vigilancia Adolescencia</v>
          </cell>
        </row>
        <row r="81">
          <cell r="X81" t="str">
            <v>02-06-0166 Vigilancia Juventud</v>
          </cell>
        </row>
        <row r="82">
          <cell r="X82" t="str">
            <v>02-06-0167 Vigilancia Adultez</v>
          </cell>
        </row>
        <row r="83">
          <cell r="X83" t="str">
            <v>02-06-0168 Vigilancia Adulto Mayor</v>
          </cell>
        </row>
        <row r="84">
          <cell r="X84" t="str">
            <v>02-06-0169 Vigilancia  Familia</v>
          </cell>
        </row>
        <row r="85">
          <cell r="X85" t="str">
            <v>02-06-0170 Vigilancia Gestión Social Integral</v>
          </cell>
        </row>
        <row r="86">
          <cell r="X86" t="str">
            <v>02-06-0234 Vestuario Familia</v>
          </cell>
        </row>
        <row r="87">
          <cell r="X87" t="str">
            <v>02-06-0236 Otros  Gastos Operativos Infancia</v>
          </cell>
        </row>
        <row r="88">
          <cell r="X88" t="str">
            <v>02-06-0237 Otros Gastos Operativos Adolescencia</v>
          </cell>
        </row>
        <row r="89">
          <cell r="X89" t="str">
            <v>02-06-0248 Otros Gastos Operativos Primera Infancia</v>
          </cell>
        </row>
        <row r="90">
          <cell r="X90" t="str">
            <v>02-06-0249 Vestuario Primera Infancia</v>
          </cell>
        </row>
        <row r="91">
          <cell r="X91" t="str">
            <v>0279-Intervención Especializada Infancia</v>
          </cell>
        </row>
        <row r="92">
          <cell r="X92" t="str">
            <v>03-01-0124 Asesorias y consultorias asociadas al sector gestión social</v>
          </cell>
        </row>
        <row r="93">
          <cell r="X93" t="str">
            <v>03-01-0126 Impresos,Publicación, Divulgación Y Eventos Culturales Familia</v>
          </cell>
        </row>
        <row r="94">
          <cell r="X94" t="str">
            <v>03-01-0128 Impresos,Publicación, Divulgación Y Eventos Culturales Adulto Mayor</v>
          </cell>
        </row>
        <row r="95">
          <cell r="X95" t="str">
            <v>03-01-0129 Asesorias, Consultorias  Asociadas Al Sector Gestiòn Primera Infancia</v>
          </cell>
        </row>
        <row r="96">
          <cell r="X96" t="str">
            <v>03-01-0158 Asesorias Consultorias  Asociadas Al Sector Gestion Social Integral</v>
          </cell>
        </row>
        <row r="97">
          <cell r="X97" t="str">
            <v>03-01-0158 Asesorias, Consultorias  Asociadas Al Sector Gestiòn Social Integral</v>
          </cell>
        </row>
        <row r="98">
          <cell r="X98" t="str">
            <v>03-01-0158 Asesorías, Consultorías  Asociadas Al Sector Gestión Social Integral</v>
          </cell>
        </row>
        <row r="99">
          <cell r="X99" t="str">
            <v>03-01-0158 Asesorias, Consultorias Asociadas Al Sector Gestiòn Social Integral</v>
          </cell>
        </row>
        <row r="100">
          <cell r="X100" t="str">
            <v>03-01-0164 Impresos,Publicación, Divulgación Y Eventos Culturales Gestión Social Integral</v>
          </cell>
        </row>
        <row r="101">
          <cell r="X101" t="str">
            <v>03-02-0032 Atención a víctimas</v>
          </cell>
        </row>
        <row r="102">
          <cell r="X102" t="str">
            <v>03-03-0075 Pago De Personal De Planta Para Desarrollar Funciones Relacionadas Con La Gestión Social Integral</v>
          </cell>
        </row>
        <row r="103">
          <cell r="X103" t="str">
            <v>03-04-0042 Personal Contratado Para Apoyar Las Actividades Propias De Los Proyectos De Inversión De La Entidad Gestión Social Integral</v>
          </cell>
        </row>
        <row r="104">
          <cell r="X104" t="str">
            <v>03-04-0049 Personal Contratado Para Apoyar Las Actividades Propias de los Proyectos de Inversión de la Entidad Familia</v>
          </cell>
        </row>
        <row r="105">
          <cell r="X105" t="str">
            <v>03-04-0050 Personal Contratado Para Apoyar Las Actividades Propias De Los Proyectos De Inversión De La Entidad Adulto Mayor</v>
          </cell>
        </row>
        <row r="106">
          <cell r="X106" t="str">
            <v>03-04-0052 Personal Contratado Para Apoyar Las Actividades Propias De Los Proyectos De Inversión De La Entidad Primera Infancia</v>
          </cell>
        </row>
        <row r="107">
          <cell r="X107" t="str">
            <v>03-04-0053 Personal Contratado Para Apoyar Las Actividades Propias De Los Proyectos De Inversión De La Entidad Infancia</v>
          </cell>
        </row>
        <row r="108">
          <cell r="X108" t="str">
            <v>03-04-0054 Personal Contratado Para Apoyar Las Actividades Propias De Los Proyectos De Inversión De La Entidad Adolescencia</v>
          </cell>
        </row>
        <row r="109">
          <cell r="X109" t="str">
            <v>03-04-0055 Personal Contratado Para Apoyar Las Actividades Propias De Los Proyectos De inversion De La Entidad gestion Social Integral</v>
          </cell>
        </row>
        <row r="110">
          <cell r="X110" t="str">
            <v>03-04-0055 Personal Contratado Para Apoyar Las Actividades Propias De Los Proyectos De Inversión De La Entidad Gestión Social Integral</v>
          </cell>
        </row>
        <row r="111">
          <cell r="X111" t="str">
            <v>03-04-0057 Personal Contratado Para Apoyar Las Actividades Propias De Los Proyectos De Inversión De La Entidad Juventud</v>
          </cell>
        </row>
        <row r="112">
          <cell r="X112" t="str">
            <v>03-04-0058 Personal Contratado Para Apoyar Las Actividades Propias De Los Proyectos De inversion De La Entidad Adultez</v>
          </cell>
        </row>
        <row r="113">
          <cell r="X113" t="str">
            <v>03-04-0058 Personal Contratado Para Apoyar Las Actividades Propias De Los Proyectos De Inversión De La Entidad Adultez</v>
          </cell>
        </row>
        <row r="114">
          <cell r="X114" t="str">
            <v>03-04-0346 Otros Gastos Servicios Profesionales ARL</v>
          </cell>
        </row>
        <row r="115">
          <cell r="X115" t="str">
            <v>05-02-0119 Apoyo a la Gestión Social Integral</v>
          </cell>
        </row>
        <row r="116">
          <cell r="X116" t="str">
            <v>05-05-0005 Apoyo técnico, operativo y logístico para la realización de eventos de divulgación institucional</v>
          </cell>
        </row>
      </sheetData>
      <sheetData sheetId="16"/>
      <sheetData sheetId="17"/>
      <sheetData sheetId="18"/>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CE CONCEPTOS"/>
      <sheetName val="EJEC PREDIS CONCEPTO FUETE SEPT"/>
    </sheetNames>
    <sheetDataSet>
      <sheetData sheetId="0"/>
      <sheetData sheetId="1">
        <row r="1">
          <cell r="E1">
            <v>1</v>
          </cell>
          <cell r="T1">
            <v>247668688700</v>
          </cell>
        </row>
        <row r="2">
          <cell r="E2" t="str">
            <v>SUCURSAL</v>
          </cell>
          <cell r="T2" t="str">
            <v>Total Compromisos</v>
          </cell>
        </row>
        <row r="3">
          <cell r="E3">
            <v>1093</v>
          </cell>
          <cell r="T3">
            <v>243387000</v>
          </cell>
        </row>
        <row r="4">
          <cell r="E4">
            <v>1096</v>
          </cell>
          <cell r="T4">
            <v>0</v>
          </cell>
        </row>
        <row r="5">
          <cell r="E5">
            <v>1096</v>
          </cell>
          <cell r="T5">
            <v>0</v>
          </cell>
        </row>
        <row r="6">
          <cell r="E6">
            <v>1096</v>
          </cell>
          <cell r="T6">
            <v>28268803894</v>
          </cell>
        </row>
        <row r="7">
          <cell r="E7">
            <v>1096</v>
          </cell>
          <cell r="T7">
            <v>0</v>
          </cell>
        </row>
        <row r="8">
          <cell r="E8">
            <v>1096</v>
          </cell>
          <cell r="T8">
            <v>0</v>
          </cell>
        </row>
        <row r="9">
          <cell r="E9">
            <v>1096</v>
          </cell>
          <cell r="T9">
            <v>0</v>
          </cell>
        </row>
        <row r="10">
          <cell r="E10">
            <v>1096</v>
          </cell>
          <cell r="T10">
            <v>0</v>
          </cell>
        </row>
        <row r="11">
          <cell r="E11">
            <v>1096</v>
          </cell>
          <cell r="T11">
            <v>0</v>
          </cell>
        </row>
        <row r="12">
          <cell r="E12">
            <v>1096</v>
          </cell>
          <cell r="T12">
            <v>0</v>
          </cell>
        </row>
        <row r="13">
          <cell r="E13">
            <v>1096</v>
          </cell>
          <cell r="T13">
            <v>452885420</v>
          </cell>
        </row>
        <row r="14">
          <cell r="E14">
            <v>1096</v>
          </cell>
          <cell r="T14">
            <v>0</v>
          </cell>
        </row>
        <row r="15">
          <cell r="E15">
            <v>1096</v>
          </cell>
          <cell r="T15">
            <v>0</v>
          </cell>
        </row>
        <row r="16">
          <cell r="E16">
            <v>1096</v>
          </cell>
          <cell r="T16">
            <v>3337112</v>
          </cell>
        </row>
        <row r="17">
          <cell r="E17">
            <v>1096</v>
          </cell>
          <cell r="T17">
            <v>18910303</v>
          </cell>
        </row>
        <row r="18">
          <cell r="E18">
            <v>1096</v>
          </cell>
          <cell r="T18">
            <v>0</v>
          </cell>
        </row>
        <row r="19">
          <cell r="E19">
            <v>1096</v>
          </cell>
          <cell r="T19">
            <v>5716333</v>
          </cell>
        </row>
        <row r="20">
          <cell r="E20">
            <v>1096</v>
          </cell>
          <cell r="T20">
            <v>0</v>
          </cell>
        </row>
        <row r="21">
          <cell r="E21">
            <v>1096</v>
          </cell>
          <cell r="T21">
            <v>0</v>
          </cell>
        </row>
        <row r="22">
          <cell r="E22">
            <v>1096</v>
          </cell>
          <cell r="T22">
            <v>144629958</v>
          </cell>
        </row>
        <row r="23">
          <cell r="E23">
            <v>1096</v>
          </cell>
          <cell r="T23">
            <v>1329855500</v>
          </cell>
        </row>
        <row r="24">
          <cell r="E24">
            <v>1096</v>
          </cell>
          <cell r="T24">
            <v>9522371417</v>
          </cell>
        </row>
        <row r="25">
          <cell r="E25">
            <v>1096</v>
          </cell>
          <cell r="T25">
            <v>22308640899</v>
          </cell>
        </row>
        <row r="26">
          <cell r="E26">
            <v>1096</v>
          </cell>
          <cell r="T26">
            <v>357192000</v>
          </cell>
        </row>
        <row r="27">
          <cell r="E27">
            <v>1096</v>
          </cell>
          <cell r="T27">
            <v>139284000</v>
          </cell>
        </row>
        <row r="28">
          <cell r="E28">
            <v>1096</v>
          </cell>
          <cell r="T28">
            <v>17722077</v>
          </cell>
        </row>
        <row r="29">
          <cell r="E29">
            <v>1096</v>
          </cell>
          <cell r="T29">
            <v>20627772</v>
          </cell>
        </row>
        <row r="30">
          <cell r="E30">
            <v>1096</v>
          </cell>
          <cell r="T30">
            <v>13094092</v>
          </cell>
        </row>
        <row r="31">
          <cell r="E31">
            <v>1096</v>
          </cell>
          <cell r="T31">
            <v>70362025</v>
          </cell>
        </row>
        <row r="32">
          <cell r="E32">
            <v>1096</v>
          </cell>
          <cell r="T32">
            <v>0</v>
          </cell>
        </row>
        <row r="33">
          <cell r="E33">
            <v>1096</v>
          </cell>
          <cell r="T33">
            <v>0</v>
          </cell>
        </row>
        <row r="34">
          <cell r="E34">
            <v>1096</v>
          </cell>
          <cell r="T34">
            <v>0</v>
          </cell>
        </row>
        <row r="35">
          <cell r="E35">
            <v>1096</v>
          </cell>
          <cell r="T35">
            <v>1427221333</v>
          </cell>
        </row>
        <row r="36">
          <cell r="E36">
            <v>1096</v>
          </cell>
          <cell r="T36">
            <v>20782736000</v>
          </cell>
        </row>
        <row r="37">
          <cell r="E37">
            <v>1096</v>
          </cell>
          <cell r="T37">
            <v>7189170801</v>
          </cell>
        </row>
        <row r="38">
          <cell r="E38">
            <v>1096</v>
          </cell>
          <cell r="T38">
            <v>23340871426</v>
          </cell>
        </row>
        <row r="39">
          <cell r="E39">
            <v>1096</v>
          </cell>
          <cell r="T39">
            <v>5770331640</v>
          </cell>
        </row>
        <row r="40">
          <cell r="E40">
            <v>1096</v>
          </cell>
          <cell r="T40">
            <v>1899795002</v>
          </cell>
        </row>
        <row r="41">
          <cell r="E41">
            <v>1086</v>
          </cell>
          <cell r="T41">
            <v>0</v>
          </cell>
        </row>
        <row r="42">
          <cell r="E42">
            <v>1086</v>
          </cell>
          <cell r="T42">
            <v>714629800</v>
          </cell>
        </row>
        <row r="43">
          <cell r="E43">
            <v>1086</v>
          </cell>
          <cell r="T43">
            <v>507665717</v>
          </cell>
        </row>
        <row r="44">
          <cell r="E44">
            <v>1086</v>
          </cell>
          <cell r="T44">
            <v>0</v>
          </cell>
        </row>
        <row r="45">
          <cell r="E45">
            <v>1086</v>
          </cell>
          <cell r="T45">
            <v>0</v>
          </cell>
        </row>
        <row r="46">
          <cell r="E46">
            <v>1086</v>
          </cell>
          <cell r="T46">
            <v>0</v>
          </cell>
        </row>
        <row r="47">
          <cell r="E47">
            <v>1086</v>
          </cell>
          <cell r="T47">
            <v>0</v>
          </cell>
        </row>
        <row r="48">
          <cell r="E48">
            <v>1086</v>
          </cell>
          <cell r="T48">
            <v>0</v>
          </cell>
        </row>
        <row r="49">
          <cell r="E49">
            <v>1086</v>
          </cell>
          <cell r="T49">
            <v>95500716</v>
          </cell>
        </row>
        <row r="50">
          <cell r="E50">
            <v>1086</v>
          </cell>
          <cell r="T50">
            <v>254356310</v>
          </cell>
        </row>
        <row r="51">
          <cell r="E51">
            <v>1086</v>
          </cell>
          <cell r="T51">
            <v>0</v>
          </cell>
        </row>
        <row r="52">
          <cell r="E52">
            <v>1086</v>
          </cell>
          <cell r="T52">
            <v>9541198369</v>
          </cell>
        </row>
        <row r="53">
          <cell r="E53">
            <v>1098</v>
          </cell>
          <cell r="T53">
            <v>9256335063</v>
          </cell>
        </row>
        <row r="54">
          <cell r="E54">
            <v>1098</v>
          </cell>
          <cell r="T54">
            <v>31018179176</v>
          </cell>
        </row>
        <row r="55">
          <cell r="E55">
            <v>1098</v>
          </cell>
          <cell r="T55">
            <v>9452474467</v>
          </cell>
        </row>
        <row r="56">
          <cell r="E56">
            <v>1098</v>
          </cell>
          <cell r="T56">
            <v>7142280773</v>
          </cell>
        </row>
        <row r="57">
          <cell r="E57">
            <v>1098</v>
          </cell>
          <cell r="T57">
            <v>15411370300</v>
          </cell>
        </row>
        <row r="58">
          <cell r="E58">
            <v>1098</v>
          </cell>
          <cell r="T58">
            <v>21783062698</v>
          </cell>
        </row>
        <row r="59">
          <cell r="E59">
            <v>1098</v>
          </cell>
          <cell r="T59">
            <v>1852658957</v>
          </cell>
        </row>
        <row r="60">
          <cell r="E60">
            <v>1098</v>
          </cell>
          <cell r="T60">
            <v>1554365002</v>
          </cell>
        </row>
        <row r="61">
          <cell r="E61">
            <v>1098</v>
          </cell>
          <cell r="T61">
            <v>776962934</v>
          </cell>
        </row>
        <row r="62">
          <cell r="E62">
            <v>1098</v>
          </cell>
          <cell r="T62">
            <v>783054026</v>
          </cell>
        </row>
        <row r="63">
          <cell r="E63">
            <v>1098</v>
          </cell>
          <cell r="T63">
            <v>108654497</v>
          </cell>
        </row>
        <row r="64">
          <cell r="E64">
            <v>1098</v>
          </cell>
          <cell r="T64">
            <v>1001712973</v>
          </cell>
        </row>
        <row r="65">
          <cell r="E65">
            <v>1098</v>
          </cell>
          <cell r="T65">
            <v>97379973</v>
          </cell>
        </row>
        <row r="66">
          <cell r="E66">
            <v>1098</v>
          </cell>
          <cell r="T66">
            <v>6223696734</v>
          </cell>
        </row>
        <row r="67">
          <cell r="E67">
            <v>1098</v>
          </cell>
          <cell r="T67">
            <v>4215069766</v>
          </cell>
        </row>
        <row r="68">
          <cell r="E68">
            <v>1098</v>
          </cell>
          <cell r="T68">
            <v>0</v>
          </cell>
        </row>
        <row r="69">
          <cell r="E69">
            <v>1098</v>
          </cell>
          <cell r="T69">
            <v>956314779</v>
          </cell>
        </row>
        <row r="70">
          <cell r="E70">
            <v>1098</v>
          </cell>
          <cell r="T70">
            <v>0</v>
          </cell>
        </row>
        <row r="71">
          <cell r="E71">
            <v>1098</v>
          </cell>
          <cell r="T71">
            <v>6231378731</v>
          </cell>
        </row>
        <row r="72">
          <cell r="E72">
            <v>1098</v>
          </cell>
          <cell r="T72">
            <v>467332390</v>
          </cell>
        </row>
        <row r="73">
          <cell r="E73">
            <v>1098</v>
          </cell>
          <cell r="T73">
            <v>0</v>
          </cell>
        </row>
        <row r="74">
          <cell r="E74">
            <v>1098</v>
          </cell>
          <cell r="T74">
            <v>110997868</v>
          </cell>
        </row>
        <row r="75">
          <cell r="E75">
            <v>1098</v>
          </cell>
          <cell r="T75">
            <v>584854956</v>
          </cell>
        </row>
        <row r="76">
          <cell r="E76">
            <v>1098</v>
          </cell>
          <cell r="T76">
            <v>398454575</v>
          </cell>
        </row>
        <row r="77">
          <cell r="E77">
            <v>1098</v>
          </cell>
          <cell r="T77">
            <v>136073708</v>
          </cell>
        </row>
        <row r="78">
          <cell r="E78">
            <v>1098</v>
          </cell>
          <cell r="T78">
            <v>0</v>
          </cell>
        </row>
        <row r="79">
          <cell r="E79">
            <v>1098</v>
          </cell>
          <cell r="T79">
            <v>80000000</v>
          </cell>
        </row>
        <row r="80">
          <cell r="E80">
            <v>1098</v>
          </cell>
          <cell r="T80">
            <v>83000000000</v>
          </cell>
        </row>
        <row r="81">
          <cell r="E81">
            <v>1098</v>
          </cell>
          <cell r="T81">
            <v>0</v>
          </cell>
        </row>
        <row r="82">
          <cell r="E82">
            <v>1098</v>
          </cell>
          <cell r="T82">
            <v>2112618027</v>
          </cell>
        </row>
        <row r="83">
          <cell r="E83">
            <v>1098</v>
          </cell>
          <cell r="T83">
            <v>4802817060</v>
          </cell>
        </row>
        <row r="84">
          <cell r="E84">
            <v>1098</v>
          </cell>
          <cell r="T84">
            <v>2639734428</v>
          </cell>
        </row>
        <row r="85">
          <cell r="E85">
            <v>1098</v>
          </cell>
          <cell r="T85">
            <v>425433432</v>
          </cell>
        </row>
        <row r="86">
          <cell r="E86">
            <v>1098</v>
          </cell>
          <cell r="T86">
            <v>343963550</v>
          </cell>
        </row>
        <row r="87">
          <cell r="E87">
            <v>1098</v>
          </cell>
          <cell r="T87">
            <v>1499455174</v>
          </cell>
        </row>
        <row r="88">
          <cell r="E88">
            <v>1099</v>
          </cell>
          <cell r="T88">
            <v>20192425766</v>
          </cell>
        </row>
        <row r="89">
          <cell r="E89">
            <v>1099</v>
          </cell>
          <cell r="T89">
            <v>0</v>
          </cell>
        </row>
        <row r="90">
          <cell r="E90">
            <v>1099</v>
          </cell>
          <cell r="T90">
            <v>50241244991</v>
          </cell>
        </row>
        <row r="91">
          <cell r="E91">
            <v>1099</v>
          </cell>
          <cell r="T91">
            <v>0</v>
          </cell>
        </row>
        <row r="92">
          <cell r="E92">
            <v>1099</v>
          </cell>
          <cell r="T92">
            <v>0</v>
          </cell>
        </row>
        <row r="93">
          <cell r="E93">
            <v>1099</v>
          </cell>
          <cell r="T93">
            <v>0</v>
          </cell>
        </row>
        <row r="94">
          <cell r="E94">
            <v>1099</v>
          </cell>
          <cell r="T94">
            <v>0</v>
          </cell>
        </row>
        <row r="95">
          <cell r="E95">
            <v>1099</v>
          </cell>
          <cell r="T95">
            <v>0</v>
          </cell>
        </row>
        <row r="96">
          <cell r="E96">
            <v>1099</v>
          </cell>
          <cell r="T96">
            <v>1034034021</v>
          </cell>
        </row>
        <row r="97">
          <cell r="E97">
            <v>1099</v>
          </cell>
          <cell r="T97">
            <v>4069669746</v>
          </cell>
        </row>
        <row r="98">
          <cell r="E98">
            <v>1099</v>
          </cell>
          <cell r="T98">
            <v>5910033015</v>
          </cell>
        </row>
        <row r="99">
          <cell r="E99">
            <v>1099</v>
          </cell>
          <cell r="T99">
            <v>0</v>
          </cell>
        </row>
        <row r="100">
          <cell r="E100">
            <v>1099</v>
          </cell>
          <cell r="T100">
            <v>0</v>
          </cell>
        </row>
        <row r="101">
          <cell r="E101">
            <v>1099</v>
          </cell>
          <cell r="T101">
            <v>0</v>
          </cell>
        </row>
        <row r="102">
          <cell r="E102">
            <v>1099</v>
          </cell>
          <cell r="T102">
            <v>0</v>
          </cell>
        </row>
        <row r="103">
          <cell r="E103">
            <v>1099</v>
          </cell>
          <cell r="T103">
            <v>322943069</v>
          </cell>
        </row>
        <row r="104">
          <cell r="E104">
            <v>1099</v>
          </cell>
          <cell r="T104">
            <v>0</v>
          </cell>
        </row>
        <row r="105">
          <cell r="E105">
            <v>1099</v>
          </cell>
          <cell r="T105">
            <v>4263186838</v>
          </cell>
        </row>
        <row r="106">
          <cell r="E106">
            <v>1099</v>
          </cell>
          <cell r="T106">
            <v>0</v>
          </cell>
        </row>
        <row r="107">
          <cell r="E107">
            <v>1099</v>
          </cell>
          <cell r="T107">
            <v>0</v>
          </cell>
        </row>
        <row r="108">
          <cell r="E108">
            <v>1099</v>
          </cell>
          <cell r="T108">
            <v>7276372425</v>
          </cell>
        </row>
        <row r="109">
          <cell r="E109">
            <v>1099</v>
          </cell>
          <cell r="T109">
            <v>20499951249</v>
          </cell>
        </row>
        <row r="110">
          <cell r="E110">
            <v>1099</v>
          </cell>
          <cell r="T110">
            <v>50459001</v>
          </cell>
        </row>
        <row r="111">
          <cell r="E111">
            <v>1099</v>
          </cell>
          <cell r="T111">
            <v>0</v>
          </cell>
        </row>
        <row r="112">
          <cell r="E112">
            <v>1099</v>
          </cell>
          <cell r="T112">
            <v>0</v>
          </cell>
        </row>
        <row r="113">
          <cell r="E113">
            <v>1099</v>
          </cell>
          <cell r="T113">
            <v>3640226000</v>
          </cell>
        </row>
        <row r="114">
          <cell r="E114">
            <v>1099</v>
          </cell>
          <cell r="T114">
            <v>1035420500</v>
          </cell>
        </row>
        <row r="115">
          <cell r="E115">
            <v>1101</v>
          </cell>
          <cell r="T115">
            <v>12691364</v>
          </cell>
        </row>
        <row r="116">
          <cell r="E116">
            <v>1101</v>
          </cell>
          <cell r="T116">
            <v>0</v>
          </cell>
        </row>
        <row r="117">
          <cell r="E117">
            <v>1101</v>
          </cell>
          <cell r="T117">
            <v>1341769564</v>
          </cell>
        </row>
        <row r="118">
          <cell r="E118">
            <v>1108</v>
          </cell>
          <cell r="T118">
            <v>6704570802</v>
          </cell>
        </row>
        <row r="119">
          <cell r="E119">
            <v>1108</v>
          </cell>
          <cell r="T119">
            <v>0</v>
          </cell>
        </row>
        <row r="120">
          <cell r="E120">
            <v>1108</v>
          </cell>
          <cell r="T120">
            <v>0</v>
          </cell>
        </row>
        <row r="121">
          <cell r="E121">
            <v>1108</v>
          </cell>
          <cell r="T121">
            <v>0</v>
          </cell>
        </row>
        <row r="122">
          <cell r="E122">
            <v>1108</v>
          </cell>
          <cell r="T122">
            <v>187693092</v>
          </cell>
        </row>
        <row r="123">
          <cell r="E123">
            <v>1108</v>
          </cell>
          <cell r="T123">
            <v>0</v>
          </cell>
        </row>
        <row r="124">
          <cell r="E124">
            <v>1108</v>
          </cell>
          <cell r="T124">
            <v>0</v>
          </cell>
        </row>
        <row r="125">
          <cell r="E125">
            <v>1108</v>
          </cell>
          <cell r="T125">
            <v>1090999603</v>
          </cell>
        </row>
        <row r="126">
          <cell r="E126">
            <v>1108</v>
          </cell>
          <cell r="T126">
            <v>356614000</v>
          </cell>
        </row>
        <row r="127">
          <cell r="E127">
            <v>1108</v>
          </cell>
          <cell r="T127">
            <v>519722500</v>
          </cell>
        </row>
        <row r="128">
          <cell r="E128">
            <v>1108</v>
          </cell>
          <cell r="T128">
            <v>0</v>
          </cell>
        </row>
        <row r="129">
          <cell r="E129">
            <v>1108</v>
          </cell>
          <cell r="T129">
            <v>0</v>
          </cell>
        </row>
        <row r="130">
          <cell r="E130">
            <v>1108</v>
          </cell>
          <cell r="T130">
            <v>0</v>
          </cell>
        </row>
        <row r="131">
          <cell r="E131">
            <v>1108</v>
          </cell>
          <cell r="T131">
            <v>5628645500</v>
          </cell>
        </row>
        <row r="132">
          <cell r="E132">
            <v>1108</v>
          </cell>
          <cell r="T132">
            <v>1678321500</v>
          </cell>
        </row>
        <row r="133">
          <cell r="E133">
            <v>1108</v>
          </cell>
          <cell r="T133">
            <v>165873000</v>
          </cell>
        </row>
        <row r="134">
          <cell r="E134">
            <v>1108</v>
          </cell>
          <cell r="T134">
            <v>0</v>
          </cell>
        </row>
        <row r="135">
          <cell r="E135">
            <v>1108</v>
          </cell>
          <cell r="T135">
            <v>1560763500</v>
          </cell>
        </row>
        <row r="136">
          <cell r="E136">
            <v>1113</v>
          </cell>
          <cell r="T136">
            <v>0</v>
          </cell>
        </row>
        <row r="137">
          <cell r="E137">
            <v>1113</v>
          </cell>
          <cell r="T137">
            <v>0</v>
          </cell>
        </row>
        <row r="138">
          <cell r="E138">
            <v>1113</v>
          </cell>
          <cell r="T138">
            <v>0</v>
          </cell>
        </row>
        <row r="139">
          <cell r="E139">
            <v>1113</v>
          </cell>
          <cell r="T139">
            <v>0</v>
          </cell>
        </row>
        <row r="140">
          <cell r="E140">
            <v>1113</v>
          </cell>
          <cell r="T140">
            <v>0</v>
          </cell>
        </row>
        <row r="141">
          <cell r="E141">
            <v>1113</v>
          </cell>
          <cell r="T141">
            <v>207537600</v>
          </cell>
        </row>
        <row r="142">
          <cell r="E142">
            <v>1113</v>
          </cell>
          <cell r="T142">
            <v>0</v>
          </cell>
        </row>
        <row r="143">
          <cell r="E143">
            <v>1113</v>
          </cell>
          <cell r="T143">
            <v>0</v>
          </cell>
        </row>
        <row r="144">
          <cell r="E144">
            <v>1113</v>
          </cell>
          <cell r="T144">
            <v>874270101</v>
          </cell>
        </row>
        <row r="145">
          <cell r="E145">
            <v>1113</v>
          </cell>
          <cell r="T145">
            <v>1716526000</v>
          </cell>
        </row>
        <row r="146">
          <cell r="E146">
            <v>1113</v>
          </cell>
          <cell r="T146">
            <v>1149916500</v>
          </cell>
        </row>
        <row r="147">
          <cell r="E147">
            <v>1113</v>
          </cell>
          <cell r="T147">
            <v>1139324000</v>
          </cell>
        </row>
        <row r="148">
          <cell r="E148">
            <v>1113</v>
          </cell>
          <cell r="T148">
            <v>581377500</v>
          </cell>
        </row>
        <row r="149">
          <cell r="E149">
            <v>1113</v>
          </cell>
          <cell r="T149">
            <v>835400</v>
          </cell>
        </row>
        <row r="150">
          <cell r="E150">
            <v>1113</v>
          </cell>
          <cell r="T150">
            <v>0</v>
          </cell>
        </row>
        <row r="151">
          <cell r="E151">
            <v>1113</v>
          </cell>
          <cell r="T151">
            <v>0</v>
          </cell>
        </row>
        <row r="152">
          <cell r="E152">
            <v>1113</v>
          </cell>
          <cell r="T152">
            <v>20988000</v>
          </cell>
        </row>
        <row r="153">
          <cell r="E153">
            <v>1113</v>
          </cell>
          <cell r="T153">
            <v>802521000</v>
          </cell>
        </row>
        <row r="154">
          <cell r="E154">
            <v>1113</v>
          </cell>
          <cell r="T154">
            <v>920807000</v>
          </cell>
        </row>
        <row r="155">
          <cell r="E155">
            <v>1113</v>
          </cell>
          <cell r="T155">
            <v>20988000</v>
          </cell>
        </row>
        <row r="156">
          <cell r="E156">
            <v>1113</v>
          </cell>
          <cell r="T156">
            <v>0</v>
          </cell>
        </row>
        <row r="157">
          <cell r="E157">
            <v>1113</v>
          </cell>
          <cell r="T157">
            <v>456112920</v>
          </cell>
        </row>
        <row r="158">
          <cell r="E158">
            <v>1113</v>
          </cell>
          <cell r="T158">
            <v>678925489</v>
          </cell>
        </row>
        <row r="159">
          <cell r="E159">
            <v>1113</v>
          </cell>
          <cell r="T159">
            <v>25897193339</v>
          </cell>
        </row>
        <row r="160">
          <cell r="E160">
            <v>1113</v>
          </cell>
          <cell r="T160">
            <v>208103500</v>
          </cell>
        </row>
        <row r="161">
          <cell r="E161">
            <v>1113</v>
          </cell>
          <cell r="T161">
            <v>747826000</v>
          </cell>
        </row>
        <row r="162">
          <cell r="E162">
            <v>1113</v>
          </cell>
          <cell r="T162">
            <v>829754500</v>
          </cell>
        </row>
        <row r="163">
          <cell r="E163">
            <v>1113</v>
          </cell>
          <cell r="T163">
            <v>193710000</v>
          </cell>
        </row>
        <row r="164">
          <cell r="E164">
            <v>1116</v>
          </cell>
          <cell r="T164">
            <v>0</v>
          </cell>
        </row>
        <row r="165">
          <cell r="E165">
            <v>1116</v>
          </cell>
          <cell r="T165">
            <v>0</v>
          </cell>
        </row>
        <row r="166">
          <cell r="E166">
            <v>1116</v>
          </cell>
          <cell r="T166">
            <v>0</v>
          </cell>
        </row>
        <row r="167">
          <cell r="E167">
            <v>1116</v>
          </cell>
          <cell r="T167">
            <v>900000</v>
          </cell>
        </row>
        <row r="168">
          <cell r="E168">
            <v>1116</v>
          </cell>
          <cell r="T168">
            <v>0</v>
          </cell>
        </row>
        <row r="169">
          <cell r="E169">
            <v>1116</v>
          </cell>
          <cell r="T169">
            <v>910765575</v>
          </cell>
        </row>
        <row r="170">
          <cell r="E170">
            <v>1116</v>
          </cell>
          <cell r="T170">
            <v>1592326580</v>
          </cell>
        </row>
        <row r="171">
          <cell r="E171">
            <v>1103</v>
          </cell>
          <cell r="T171">
            <v>3193201927</v>
          </cell>
        </row>
        <row r="172">
          <cell r="E172">
            <v>1103</v>
          </cell>
          <cell r="T172">
            <v>554490074</v>
          </cell>
        </row>
        <row r="173">
          <cell r="E173">
            <v>1103</v>
          </cell>
          <cell r="T173">
            <v>2357055512</v>
          </cell>
        </row>
        <row r="174">
          <cell r="E174">
            <v>1103</v>
          </cell>
          <cell r="T174">
            <v>0</v>
          </cell>
        </row>
        <row r="175">
          <cell r="E175">
            <v>1103</v>
          </cell>
          <cell r="T175">
            <v>29915616</v>
          </cell>
        </row>
        <row r="176">
          <cell r="E176">
            <v>1103</v>
          </cell>
          <cell r="T176">
            <v>180000000</v>
          </cell>
        </row>
        <row r="177">
          <cell r="E177">
            <v>1103</v>
          </cell>
          <cell r="T177">
            <v>360000000</v>
          </cell>
        </row>
        <row r="178">
          <cell r="E178">
            <v>1103</v>
          </cell>
          <cell r="T178">
            <v>0</v>
          </cell>
        </row>
        <row r="179">
          <cell r="E179">
            <v>1103</v>
          </cell>
          <cell r="T179">
            <v>795049022</v>
          </cell>
        </row>
        <row r="180">
          <cell r="E180">
            <v>1103</v>
          </cell>
          <cell r="T180">
            <v>0</v>
          </cell>
        </row>
        <row r="181">
          <cell r="E181">
            <v>1103</v>
          </cell>
          <cell r="T181">
            <v>3518372620</v>
          </cell>
        </row>
        <row r="182">
          <cell r="E182">
            <v>1103</v>
          </cell>
          <cell r="T182">
            <v>404431861</v>
          </cell>
        </row>
        <row r="183">
          <cell r="E183">
            <v>1103</v>
          </cell>
          <cell r="T183">
            <v>10761292870</v>
          </cell>
        </row>
        <row r="184">
          <cell r="E184">
            <v>1103</v>
          </cell>
          <cell r="T184">
            <v>113928263</v>
          </cell>
        </row>
        <row r="185">
          <cell r="E185">
            <v>1103</v>
          </cell>
          <cell r="T185">
            <v>0</v>
          </cell>
        </row>
        <row r="186">
          <cell r="E186">
            <v>1103</v>
          </cell>
          <cell r="T186">
            <v>200000000</v>
          </cell>
        </row>
        <row r="187">
          <cell r="E187">
            <v>1103</v>
          </cell>
          <cell r="T187">
            <v>4989263729</v>
          </cell>
        </row>
        <row r="188">
          <cell r="E188">
            <v>1103</v>
          </cell>
          <cell r="T188">
            <v>150000000</v>
          </cell>
        </row>
        <row r="189">
          <cell r="E189">
            <v>1103</v>
          </cell>
          <cell r="T189">
            <v>783856</v>
          </cell>
        </row>
        <row r="190">
          <cell r="E190">
            <v>1103</v>
          </cell>
          <cell r="T190">
            <v>567895656</v>
          </cell>
        </row>
        <row r="191">
          <cell r="E191">
            <v>1103</v>
          </cell>
          <cell r="T191">
            <v>158926884</v>
          </cell>
        </row>
        <row r="192">
          <cell r="E192">
            <v>1103</v>
          </cell>
          <cell r="T192">
            <v>30807315</v>
          </cell>
        </row>
        <row r="193">
          <cell r="E193">
            <v>1103</v>
          </cell>
          <cell r="T193">
            <v>4182292</v>
          </cell>
        </row>
        <row r="194">
          <cell r="E194">
            <v>1103</v>
          </cell>
          <cell r="T194">
            <v>1439056365</v>
          </cell>
        </row>
        <row r="195">
          <cell r="E195">
            <v>1103</v>
          </cell>
          <cell r="T195">
            <v>0</v>
          </cell>
        </row>
        <row r="196">
          <cell r="E196">
            <v>1118</v>
          </cell>
          <cell r="T196">
            <v>159513285</v>
          </cell>
        </row>
        <row r="197">
          <cell r="E197">
            <v>1118</v>
          </cell>
          <cell r="T197">
            <v>33636000</v>
          </cell>
        </row>
        <row r="198">
          <cell r="E198">
            <v>1118</v>
          </cell>
          <cell r="T198">
            <v>7793150</v>
          </cell>
        </row>
        <row r="199">
          <cell r="E199">
            <v>1118</v>
          </cell>
          <cell r="T199">
            <v>20757350</v>
          </cell>
        </row>
        <row r="200">
          <cell r="E200">
            <v>1118</v>
          </cell>
          <cell r="T200">
            <v>26123000</v>
          </cell>
        </row>
        <row r="201">
          <cell r="E201">
            <v>1118</v>
          </cell>
          <cell r="T201">
            <v>245771000</v>
          </cell>
        </row>
        <row r="202">
          <cell r="E202">
            <v>1118</v>
          </cell>
          <cell r="T202">
            <v>25238362</v>
          </cell>
        </row>
        <row r="203">
          <cell r="E203">
            <v>1118</v>
          </cell>
          <cell r="T203">
            <v>0</v>
          </cell>
        </row>
        <row r="204">
          <cell r="E204">
            <v>1118</v>
          </cell>
          <cell r="T204">
            <v>615553307</v>
          </cell>
        </row>
        <row r="205">
          <cell r="E205">
            <v>1118</v>
          </cell>
          <cell r="T205">
            <v>0</v>
          </cell>
        </row>
        <row r="206">
          <cell r="E206">
            <v>1118</v>
          </cell>
          <cell r="T206">
            <v>198825102</v>
          </cell>
        </row>
        <row r="207">
          <cell r="E207">
            <v>1118</v>
          </cell>
          <cell r="T207">
            <v>810034</v>
          </cell>
        </row>
        <row r="208">
          <cell r="E208">
            <v>1118</v>
          </cell>
          <cell r="T208">
            <v>1797794</v>
          </cell>
        </row>
        <row r="209">
          <cell r="E209">
            <v>1118</v>
          </cell>
          <cell r="T209">
            <v>1975589</v>
          </cell>
        </row>
        <row r="210">
          <cell r="E210">
            <v>1118</v>
          </cell>
          <cell r="T210">
            <v>4777420</v>
          </cell>
        </row>
        <row r="211">
          <cell r="E211">
            <v>1118</v>
          </cell>
          <cell r="T211">
            <v>20922190</v>
          </cell>
        </row>
        <row r="212">
          <cell r="E212">
            <v>1118</v>
          </cell>
          <cell r="T212">
            <v>309816472</v>
          </cell>
        </row>
        <row r="213">
          <cell r="E213">
            <v>1118</v>
          </cell>
          <cell r="T213">
            <v>0</v>
          </cell>
        </row>
        <row r="214">
          <cell r="E214">
            <v>1118</v>
          </cell>
          <cell r="T214">
            <v>1938525000</v>
          </cell>
        </row>
        <row r="215">
          <cell r="E215">
            <v>1118</v>
          </cell>
          <cell r="T215">
            <v>643006884</v>
          </cell>
        </row>
        <row r="216">
          <cell r="E216">
            <v>1118</v>
          </cell>
          <cell r="T216">
            <v>38000</v>
          </cell>
        </row>
        <row r="217">
          <cell r="E217">
            <v>1118</v>
          </cell>
          <cell r="T217">
            <v>761158405</v>
          </cell>
        </row>
        <row r="218">
          <cell r="E218">
            <v>1118</v>
          </cell>
          <cell r="T218">
            <v>24221256</v>
          </cell>
        </row>
        <row r="219">
          <cell r="E219">
            <v>1118</v>
          </cell>
          <cell r="T219">
            <v>1807486033</v>
          </cell>
        </row>
        <row r="220">
          <cell r="E220">
            <v>1118</v>
          </cell>
          <cell r="T220">
            <v>69245033</v>
          </cell>
        </row>
        <row r="221">
          <cell r="E221">
            <v>1118</v>
          </cell>
          <cell r="T221">
            <v>22642141901</v>
          </cell>
        </row>
        <row r="222">
          <cell r="E222">
            <v>1118</v>
          </cell>
          <cell r="T222">
            <v>1002283690</v>
          </cell>
        </row>
        <row r="223">
          <cell r="E223">
            <v>1118</v>
          </cell>
          <cell r="T223">
            <v>131027519</v>
          </cell>
        </row>
        <row r="224">
          <cell r="E224">
            <v>1118</v>
          </cell>
          <cell r="T224">
            <v>246540607</v>
          </cell>
        </row>
        <row r="225">
          <cell r="E225">
            <v>1118</v>
          </cell>
          <cell r="T225">
            <v>1156576011</v>
          </cell>
        </row>
        <row r="226">
          <cell r="E226">
            <v>1118</v>
          </cell>
          <cell r="T226">
            <v>2683032272</v>
          </cell>
        </row>
        <row r="227">
          <cell r="E227">
            <v>1118</v>
          </cell>
          <cell r="T227">
            <v>8984378354</v>
          </cell>
        </row>
        <row r="228">
          <cell r="E228">
            <v>1118</v>
          </cell>
          <cell r="T228">
            <v>6429636</v>
          </cell>
        </row>
        <row r="229">
          <cell r="E229">
            <v>1118</v>
          </cell>
          <cell r="T229">
            <v>30631115393</v>
          </cell>
        </row>
        <row r="230">
          <cell r="E230">
            <v>1118</v>
          </cell>
          <cell r="T230">
            <v>1175797212</v>
          </cell>
        </row>
        <row r="231">
          <cell r="E231">
            <v>1118</v>
          </cell>
          <cell r="T231">
            <v>196103734</v>
          </cell>
        </row>
        <row r="232">
          <cell r="E232">
            <v>1118</v>
          </cell>
          <cell r="T232">
            <v>1431430581</v>
          </cell>
        </row>
        <row r="233">
          <cell r="E233">
            <v>1118</v>
          </cell>
          <cell r="T233">
            <v>2237356390</v>
          </cell>
        </row>
        <row r="234">
          <cell r="E234">
            <v>1118</v>
          </cell>
          <cell r="T234">
            <v>4374144568</v>
          </cell>
        </row>
        <row r="235">
          <cell r="E235">
            <v>1118</v>
          </cell>
          <cell r="T235">
            <v>16797559321</v>
          </cell>
        </row>
        <row r="236">
          <cell r="E236">
            <v>1118</v>
          </cell>
          <cell r="T236">
            <v>16867777</v>
          </cell>
        </row>
        <row r="237">
          <cell r="E237">
            <v>1118</v>
          </cell>
          <cell r="T237">
            <v>0</v>
          </cell>
        </row>
        <row r="238">
          <cell r="E238">
            <v>1118</v>
          </cell>
          <cell r="T238">
            <v>48846225</v>
          </cell>
        </row>
        <row r="239">
          <cell r="E239">
            <v>1118</v>
          </cell>
          <cell r="T239">
            <v>57931005621</v>
          </cell>
        </row>
        <row r="240">
          <cell r="E240">
            <v>1118</v>
          </cell>
          <cell r="T240">
            <v>7561483067</v>
          </cell>
        </row>
        <row r="241">
          <cell r="E241">
            <v>1118</v>
          </cell>
          <cell r="T241">
            <v>14500000</v>
          </cell>
        </row>
        <row r="242">
          <cell r="E242">
            <v>1118</v>
          </cell>
          <cell r="T242">
            <v>0</v>
          </cell>
        </row>
        <row r="243">
          <cell r="E243">
            <v>1118</v>
          </cell>
          <cell r="T243">
            <v>12313609</v>
          </cell>
        </row>
        <row r="244">
          <cell r="E244">
            <v>1118</v>
          </cell>
          <cell r="T244">
            <v>11823789</v>
          </cell>
        </row>
        <row r="245">
          <cell r="E245">
            <v>1118</v>
          </cell>
          <cell r="T245">
            <v>181000</v>
          </cell>
        </row>
        <row r="246">
          <cell r="E246">
            <v>1118</v>
          </cell>
          <cell r="T246">
            <v>747248985</v>
          </cell>
        </row>
        <row r="247">
          <cell r="E247">
            <v>1118</v>
          </cell>
          <cell r="T247">
            <v>1622626331</v>
          </cell>
        </row>
        <row r="248">
          <cell r="E248">
            <v>1118</v>
          </cell>
          <cell r="T248">
            <v>3660102801</v>
          </cell>
        </row>
        <row r="249">
          <cell r="E249">
            <v>1118</v>
          </cell>
          <cell r="T249">
            <v>16150544</v>
          </cell>
        </row>
        <row r="250">
          <cell r="E250">
            <v>1118</v>
          </cell>
          <cell r="T250">
            <v>192879650</v>
          </cell>
        </row>
        <row r="251">
          <cell r="E251">
            <v>1091</v>
          </cell>
          <cell r="T251">
            <v>0</v>
          </cell>
        </row>
        <row r="252">
          <cell r="E252">
            <v>1091</v>
          </cell>
          <cell r="T252">
            <v>44340000</v>
          </cell>
        </row>
        <row r="253">
          <cell r="E253">
            <v>1091</v>
          </cell>
          <cell r="T253">
            <v>1889093200</v>
          </cell>
        </row>
        <row r="254">
          <cell r="E254">
            <v>1168</v>
          </cell>
          <cell r="T254">
            <v>3148931728</v>
          </cell>
        </row>
        <row r="255">
          <cell r="E255">
            <v>1168</v>
          </cell>
          <cell r="T255">
            <v>0</v>
          </cell>
        </row>
        <row r="256">
          <cell r="E256">
            <v>1168</v>
          </cell>
          <cell r="T256">
            <v>4989509021</v>
          </cell>
        </row>
        <row r="257">
          <cell r="E257">
            <v>1168</v>
          </cell>
          <cell r="T257">
            <v>0</v>
          </cell>
        </row>
        <row r="258">
          <cell r="E258">
            <v>1168</v>
          </cell>
          <cell r="T258">
            <v>1400000</v>
          </cell>
        </row>
        <row r="259">
          <cell r="E259">
            <v>1092</v>
          </cell>
          <cell r="T259">
            <v>1243117000</v>
          </cell>
        </row>
        <row r="260">
          <cell r="E260">
            <v>1092</v>
          </cell>
          <cell r="T260">
            <v>1620000</v>
          </cell>
        </row>
        <row r="261">
          <cell r="E261">
            <v>1092</v>
          </cell>
          <cell r="T261">
            <v>0</v>
          </cell>
        </row>
        <row r="262">
          <cell r="E262">
            <v>1092</v>
          </cell>
          <cell r="T262">
            <v>0</v>
          </cell>
        </row>
        <row r="263">
          <cell r="E263">
            <v>1092</v>
          </cell>
          <cell r="T263">
            <v>3924487100</v>
          </cell>
        </row>
        <row r="264">
          <cell r="E264">
            <v>122</v>
          </cell>
          <cell r="T264">
            <v>2225729038</v>
          </cell>
        </row>
        <row r="265">
          <cell r="E265">
            <v>122</v>
          </cell>
          <cell r="T265">
            <v>215844531</v>
          </cell>
        </row>
        <row r="266">
          <cell r="E266">
            <v>122</v>
          </cell>
          <cell r="T266">
            <v>31852141</v>
          </cell>
        </row>
        <row r="267">
          <cell r="E267">
            <v>122</v>
          </cell>
          <cell r="T267">
            <v>4258156</v>
          </cell>
        </row>
        <row r="268">
          <cell r="E268">
            <v>122</v>
          </cell>
          <cell r="T268">
            <v>2736449</v>
          </cell>
        </row>
        <row r="269">
          <cell r="E269">
            <v>122</v>
          </cell>
          <cell r="T269">
            <v>63984645</v>
          </cell>
        </row>
        <row r="270">
          <cell r="E270">
            <v>122</v>
          </cell>
          <cell r="T270">
            <v>16136750</v>
          </cell>
        </row>
        <row r="271">
          <cell r="E271">
            <v>122</v>
          </cell>
          <cell r="T271">
            <v>152979988</v>
          </cell>
        </row>
        <row r="272">
          <cell r="E272">
            <v>122</v>
          </cell>
          <cell r="T272">
            <v>529887764</v>
          </cell>
        </row>
        <row r="273">
          <cell r="E273">
            <v>122</v>
          </cell>
          <cell r="T273">
            <v>224541499</v>
          </cell>
        </row>
        <row r="274">
          <cell r="E274">
            <v>122</v>
          </cell>
          <cell r="T274">
            <v>94497546</v>
          </cell>
        </row>
        <row r="275">
          <cell r="E275">
            <v>122</v>
          </cell>
          <cell r="T275">
            <v>5052300</v>
          </cell>
        </row>
        <row r="276">
          <cell r="E276">
            <v>122</v>
          </cell>
          <cell r="T276">
            <v>113465359</v>
          </cell>
        </row>
        <row r="277">
          <cell r="E277">
            <v>122</v>
          </cell>
          <cell r="T277">
            <v>9562700</v>
          </cell>
        </row>
        <row r="278">
          <cell r="E278">
            <v>122</v>
          </cell>
          <cell r="T278">
            <v>153700400</v>
          </cell>
        </row>
        <row r="279">
          <cell r="E279">
            <v>122</v>
          </cell>
          <cell r="T279">
            <v>16087800</v>
          </cell>
        </row>
        <row r="280">
          <cell r="E280">
            <v>122</v>
          </cell>
          <cell r="T280">
            <v>114320000</v>
          </cell>
        </row>
        <row r="281">
          <cell r="E281">
            <v>122</v>
          </cell>
          <cell r="T281">
            <v>19170000</v>
          </cell>
        </row>
        <row r="282">
          <cell r="E282">
            <v>122</v>
          </cell>
          <cell r="T282">
            <v>38309600</v>
          </cell>
        </row>
        <row r="283">
          <cell r="E283">
            <v>122</v>
          </cell>
          <cell r="T283">
            <v>133132531</v>
          </cell>
        </row>
        <row r="284">
          <cell r="E284">
            <v>122</v>
          </cell>
          <cell r="T284">
            <v>12011549</v>
          </cell>
        </row>
        <row r="285">
          <cell r="E285">
            <v>122</v>
          </cell>
          <cell r="T285">
            <v>77140923</v>
          </cell>
        </row>
        <row r="286">
          <cell r="E286">
            <v>122</v>
          </cell>
          <cell r="T286">
            <v>7468967</v>
          </cell>
        </row>
        <row r="287">
          <cell r="E287">
            <v>122</v>
          </cell>
          <cell r="T287">
            <v>0</v>
          </cell>
        </row>
        <row r="288">
          <cell r="E288">
            <v>122</v>
          </cell>
          <cell r="T288">
            <v>0</v>
          </cell>
        </row>
        <row r="289">
          <cell r="E289">
            <v>122</v>
          </cell>
          <cell r="T289">
            <v>0</v>
          </cell>
        </row>
        <row r="290">
          <cell r="E290">
            <v>122</v>
          </cell>
          <cell r="T290">
            <v>0</v>
          </cell>
        </row>
        <row r="291">
          <cell r="E291">
            <v>122</v>
          </cell>
          <cell r="T291">
            <v>0</v>
          </cell>
        </row>
        <row r="292">
          <cell r="E292">
            <v>122</v>
          </cell>
          <cell r="T292">
            <v>93724254</v>
          </cell>
        </row>
        <row r="293">
          <cell r="E293">
            <v>122</v>
          </cell>
          <cell r="T293">
            <v>499368000</v>
          </cell>
        </row>
        <row r="294">
          <cell r="E294">
            <v>122</v>
          </cell>
          <cell r="T294">
            <v>1650730405</v>
          </cell>
        </row>
        <row r="295">
          <cell r="E295">
            <v>122</v>
          </cell>
          <cell r="T295">
            <v>335335642</v>
          </cell>
        </row>
        <row r="296">
          <cell r="E296">
            <v>122</v>
          </cell>
          <cell r="T296">
            <v>1759272</v>
          </cell>
        </row>
        <row r="297">
          <cell r="E297">
            <v>122</v>
          </cell>
          <cell r="T297">
            <v>0</v>
          </cell>
        </row>
        <row r="298">
          <cell r="E298">
            <v>122</v>
          </cell>
          <cell r="T298">
            <v>1300008000</v>
          </cell>
        </row>
        <row r="299">
          <cell r="E299">
            <v>122</v>
          </cell>
          <cell r="T299">
            <v>0</v>
          </cell>
        </row>
        <row r="300">
          <cell r="E300">
            <v>122</v>
          </cell>
          <cell r="T300">
            <v>902948</v>
          </cell>
        </row>
        <row r="301">
          <cell r="E301">
            <v>122</v>
          </cell>
          <cell r="T301">
            <v>462380095</v>
          </cell>
        </row>
        <row r="302">
          <cell r="E302">
            <v>122</v>
          </cell>
          <cell r="T302">
            <v>93683742</v>
          </cell>
        </row>
        <row r="303">
          <cell r="E303">
            <v>122</v>
          </cell>
          <cell r="T303">
            <v>456028769</v>
          </cell>
        </row>
        <row r="304">
          <cell r="E304">
            <v>122</v>
          </cell>
          <cell r="T304">
            <v>12723537</v>
          </cell>
        </row>
        <row r="305">
          <cell r="E305">
            <v>122</v>
          </cell>
          <cell r="T305">
            <v>0</v>
          </cell>
        </row>
        <row r="306">
          <cell r="E306">
            <v>122</v>
          </cell>
          <cell r="T306">
            <v>0</v>
          </cell>
        </row>
        <row r="307">
          <cell r="E307">
            <v>122</v>
          </cell>
          <cell r="T307">
            <v>0</v>
          </cell>
        </row>
        <row r="308">
          <cell r="E308">
            <v>122</v>
          </cell>
          <cell r="T308">
            <v>2443449128</v>
          </cell>
        </row>
        <row r="309">
          <cell r="E309">
            <v>122</v>
          </cell>
          <cell r="T309">
            <v>358310699</v>
          </cell>
        </row>
        <row r="310">
          <cell r="E310">
            <v>122</v>
          </cell>
          <cell r="T310">
            <v>744754592</v>
          </cell>
        </row>
        <row r="311">
          <cell r="E311">
            <v>122</v>
          </cell>
          <cell r="T311">
            <v>231715000</v>
          </cell>
        </row>
        <row r="312">
          <cell r="E312">
            <v>122</v>
          </cell>
          <cell r="T312">
            <v>1397000000</v>
          </cell>
        </row>
        <row r="313">
          <cell r="E313">
            <v>122</v>
          </cell>
          <cell r="T313">
            <v>503180722</v>
          </cell>
        </row>
        <row r="314">
          <cell r="E314">
            <v>122</v>
          </cell>
          <cell r="T314">
            <v>0</v>
          </cell>
        </row>
        <row r="315">
          <cell r="E315">
            <v>122</v>
          </cell>
          <cell r="T315">
            <v>0</v>
          </cell>
        </row>
        <row r="316">
          <cell r="E316">
            <v>122</v>
          </cell>
          <cell r="T316">
            <v>0</v>
          </cell>
        </row>
        <row r="317">
          <cell r="E317">
            <v>122</v>
          </cell>
          <cell r="T317">
            <v>19170000</v>
          </cell>
        </row>
        <row r="318">
          <cell r="E318">
            <v>122</v>
          </cell>
          <cell r="T318">
            <v>0</v>
          </cell>
        </row>
        <row r="319">
          <cell r="E319">
            <v>122</v>
          </cell>
          <cell r="T319">
            <v>269646445</v>
          </cell>
        </row>
        <row r="320">
          <cell r="E320">
            <v>122</v>
          </cell>
          <cell r="T320">
            <v>0</v>
          </cell>
        </row>
        <row r="321">
          <cell r="E321">
            <v>122</v>
          </cell>
          <cell r="T321">
            <v>1330116865</v>
          </cell>
        </row>
        <row r="322">
          <cell r="E322">
            <v>122</v>
          </cell>
          <cell r="T322">
            <v>412346765</v>
          </cell>
        </row>
        <row r="323">
          <cell r="E323">
            <v>122</v>
          </cell>
          <cell r="T323">
            <v>0</v>
          </cell>
        </row>
        <row r="324">
          <cell r="E324">
            <v>122</v>
          </cell>
          <cell r="T324">
            <v>2283653</v>
          </cell>
        </row>
        <row r="325">
          <cell r="E325">
            <v>122</v>
          </cell>
          <cell r="T325">
            <v>96598220</v>
          </cell>
        </row>
        <row r="326">
          <cell r="E326">
            <v>122</v>
          </cell>
          <cell r="T326">
            <v>0</v>
          </cell>
        </row>
        <row r="327">
          <cell r="E327">
            <v>122</v>
          </cell>
          <cell r="T327">
            <v>0</v>
          </cell>
        </row>
        <row r="328">
          <cell r="E328">
            <v>122</v>
          </cell>
          <cell r="T328">
            <v>0</v>
          </cell>
        </row>
        <row r="329">
          <cell r="E329">
            <v>122</v>
          </cell>
          <cell r="T329">
            <v>0</v>
          </cell>
        </row>
        <row r="330">
          <cell r="E330">
            <v>7757</v>
          </cell>
          <cell r="T330">
            <v>3735885662</v>
          </cell>
        </row>
        <row r="331">
          <cell r="E331">
            <v>7757</v>
          </cell>
          <cell r="T331">
            <v>0</v>
          </cell>
        </row>
        <row r="332">
          <cell r="E332">
            <v>7757</v>
          </cell>
          <cell r="T332">
            <v>0</v>
          </cell>
        </row>
        <row r="333">
          <cell r="E333">
            <v>7757</v>
          </cell>
          <cell r="T333">
            <v>0</v>
          </cell>
        </row>
        <row r="334">
          <cell r="E334">
            <v>7757</v>
          </cell>
          <cell r="T334">
            <v>0</v>
          </cell>
        </row>
        <row r="335">
          <cell r="E335">
            <v>7757</v>
          </cell>
          <cell r="T335">
            <v>0</v>
          </cell>
        </row>
        <row r="336">
          <cell r="E336">
            <v>7757</v>
          </cell>
          <cell r="T336">
            <v>904850859</v>
          </cell>
        </row>
        <row r="337">
          <cell r="E337">
            <v>7757</v>
          </cell>
          <cell r="T337">
            <v>78600</v>
          </cell>
        </row>
        <row r="338">
          <cell r="E338">
            <v>7757</v>
          </cell>
          <cell r="T338">
            <v>2009544988</v>
          </cell>
        </row>
        <row r="339">
          <cell r="E339">
            <v>7757</v>
          </cell>
          <cell r="T339">
            <v>1661941900</v>
          </cell>
        </row>
        <row r="340">
          <cell r="E340">
            <v>7757</v>
          </cell>
          <cell r="T340">
            <v>104147632</v>
          </cell>
        </row>
        <row r="341">
          <cell r="E341">
            <v>7757</v>
          </cell>
          <cell r="T341">
            <v>553809500</v>
          </cell>
        </row>
        <row r="342">
          <cell r="E342">
            <v>7757</v>
          </cell>
          <cell r="T342">
            <v>91568000</v>
          </cell>
        </row>
        <row r="343">
          <cell r="E343">
            <v>7757</v>
          </cell>
          <cell r="T343">
            <v>1113333</v>
          </cell>
        </row>
        <row r="344">
          <cell r="E344">
            <v>7757</v>
          </cell>
          <cell r="T344">
            <v>0</v>
          </cell>
        </row>
        <row r="345">
          <cell r="E345">
            <v>7757</v>
          </cell>
          <cell r="T345">
            <v>676197600</v>
          </cell>
        </row>
        <row r="346">
          <cell r="E346">
            <v>7768</v>
          </cell>
          <cell r="T346">
            <v>75550000</v>
          </cell>
        </row>
        <row r="347">
          <cell r="E347">
            <v>7730</v>
          </cell>
          <cell r="T347">
            <v>0</v>
          </cell>
        </row>
        <row r="348">
          <cell r="E348">
            <v>7730</v>
          </cell>
          <cell r="T348">
            <v>876822913</v>
          </cell>
        </row>
        <row r="349">
          <cell r="E349">
            <v>7730</v>
          </cell>
          <cell r="T349">
            <v>273913000</v>
          </cell>
        </row>
        <row r="350">
          <cell r="E350">
            <v>7756</v>
          </cell>
          <cell r="T350">
            <v>0</v>
          </cell>
        </row>
        <row r="351">
          <cell r="E351">
            <v>7756</v>
          </cell>
          <cell r="T351">
            <v>0</v>
          </cell>
        </row>
        <row r="352">
          <cell r="E352">
            <v>7756</v>
          </cell>
          <cell r="T352">
            <v>0</v>
          </cell>
        </row>
        <row r="353">
          <cell r="E353">
            <v>7756</v>
          </cell>
          <cell r="T353">
            <v>0</v>
          </cell>
        </row>
        <row r="354">
          <cell r="E354">
            <v>7756</v>
          </cell>
          <cell r="T354">
            <v>0</v>
          </cell>
        </row>
        <row r="355">
          <cell r="E355">
            <v>7756</v>
          </cell>
          <cell r="T355">
            <v>664018097</v>
          </cell>
        </row>
        <row r="356">
          <cell r="E356">
            <v>7565</v>
          </cell>
          <cell r="T356">
            <v>550639690</v>
          </cell>
        </row>
        <row r="357">
          <cell r="E357">
            <v>7565</v>
          </cell>
          <cell r="T357">
            <v>18490275</v>
          </cell>
        </row>
        <row r="358">
          <cell r="E358">
            <v>7565</v>
          </cell>
          <cell r="T358">
            <v>0</v>
          </cell>
        </row>
        <row r="359">
          <cell r="E359">
            <v>7565</v>
          </cell>
          <cell r="T359">
            <v>0</v>
          </cell>
        </row>
        <row r="360">
          <cell r="E360">
            <v>7565</v>
          </cell>
          <cell r="T360">
            <v>682340327</v>
          </cell>
        </row>
        <row r="361">
          <cell r="E361">
            <v>7565</v>
          </cell>
          <cell r="T361">
            <v>0</v>
          </cell>
        </row>
        <row r="362">
          <cell r="E362">
            <v>7565</v>
          </cell>
          <cell r="T362">
            <v>39600000</v>
          </cell>
        </row>
        <row r="363">
          <cell r="E363">
            <v>7565</v>
          </cell>
          <cell r="T363">
            <v>70680000</v>
          </cell>
        </row>
        <row r="364">
          <cell r="E364">
            <v>7565</v>
          </cell>
          <cell r="T364">
            <v>49800000</v>
          </cell>
        </row>
        <row r="365">
          <cell r="E365">
            <v>7565</v>
          </cell>
          <cell r="T365">
            <v>132000000</v>
          </cell>
        </row>
        <row r="366">
          <cell r="E366">
            <v>7565</v>
          </cell>
          <cell r="T366">
            <v>200000000</v>
          </cell>
        </row>
        <row r="367">
          <cell r="E367">
            <v>7565</v>
          </cell>
          <cell r="T367">
            <v>0</v>
          </cell>
        </row>
        <row r="368">
          <cell r="E368">
            <v>7565</v>
          </cell>
          <cell r="T368">
            <v>8886819</v>
          </cell>
        </row>
        <row r="369">
          <cell r="E369">
            <v>7565</v>
          </cell>
          <cell r="T369">
            <v>262553730</v>
          </cell>
        </row>
        <row r="370">
          <cell r="E370">
            <v>7565</v>
          </cell>
          <cell r="T370">
            <v>52759692</v>
          </cell>
        </row>
        <row r="371">
          <cell r="E371">
            <v>7565</v>
          </cell>
          <cell r="T371">
            <v>0</v>
          </cell>
        </row>
        <row r="372">
          <cell r="E372">
            <v>7565</v>
          </cell>
          <cell r="T372">
            <v>1026580000</v>
          </cell>
        </row>
        <row r="373">
          <cell r="E373">
            <v>7565</v>
          </cell>
          <cell r="T373">
            <v>3464212139</v>
          </cell>
        </row>
        <row r="374">
          <cell r="E374">
            <v>7565</v>
          </cell>
          <cell r="T374">
            <v>0</v>
          </cell>
        </row>
        <row r="375">
          <cell r="E375">
            <v>7565</v>
          </cell>
          <cell r="T375">
            <v>0</v>
          </cell>
        </row>
        <row r="376">
          <cell r="E376">
            <v>7565</v>
          </cell>
          <cell r="T376">
            <v>0</v>
          </cell>
        </row>
        <row r="377">
          <cell r="E377">
            <v>7565</v>
          </cell>
          <cell r="T377">
            <v>41203812</v>
          </cell>
        </row>
        <row r="378">
          <cell r="E378">
            <v>7565</v>
          </cell>
          <cell r="T378">
            <v>4290000</v>
          </cell>
        </row>
        <row r="379">
          <cell r="E379">
            <v>7744</v>
          </cell>
          <cell r="T379">
            <v>0</v>
          </cell>
        </row>
        <row r="380">
          <cell r="E380">
            <v>7744</v>
          </cell>
          <cell r="T380">
            <v>5817370504</v>
          </cell>
        </row>
        <row r="381">
          <cell r="E381">
            <v>7744</v>
          </cell>
          <cell r="T381">
            <v>0</v>
          </cell>
        </row>
        <row r="382">
          <cell r="E382">
            <v>7744</v>
          </cell>
          <cell r="T382">
            <v>0</v>
          </cell>
        </row>
        <row r="383">
          <cell r="E383">
            <v>7744</v>
          </cell>
          <cell r="T383">
            <v>0</v>
          </cell>
        </row>
        <row r="384">
          <cell r="E384">
            <v>7744</v>
          </cell>
          <cell r="T384">
            <v>0</v>
          </cell>
        </row>
        <row r="385">
          <cell r="E385">
            <v>7744</v>
          </cell>
          <cell r="T385">
            <v>0</v>
          </cell>
        </row>
        <row r="386">
          <cell r="E386">
            <v>7744</v>
          </cell>
          <cell r="T386">
            <v>6911400</v>
          </cell>
        </row>
        <row r="387">
          <cell r="E387">
            <v>7744</v>
          </cell>
          <cell r="T387">
            <v>0</v>
          </cell>
        </row>
        <row r="388">
          <cell r="E388">
            <v>7744</v>
          </cell>
          <cell r="T388">
            <v>0</v>
          </cell>
        </row>
        <row r="389">
          <cell r="E389">
            <v>7744</v>
          </cell>
          <cell r="T389">
            <v>0</v>
          </cell>
        </row>
        <row r="390">
          <cell r="E390">
            <v>7744</v>
          </cell>
          <cell r="T390">
            <v>0</v>
          </cell>
        </row>
        <row r="391">
          <cell r="E391">
            <v>7744</v>
          </cell>
          <cell r="T391">
            <v>144947400</v>
          </cell>
        </row>
        <row r="392">
          <cell r="E392">
            <v>7744</v>
          </cell>
          <cell r="T392">
            <v>4759063277</v>
          </cell>
        </row>
        <row r="393">
          <cell r="E393">
            <v>7744</v>
          </cell>
          <cell r="T393">
            <v>0</v>
          </cell>
        </row>
        <row r="394">
          <cell r="E394">
            <v>7744</v>
          </cell>
          <cell r="T394">
            <v>0</v>
          </cell>
        </row>
        <row r="395">
          <cell r="E395">
            <v>7744</v>
          </cell>
          <cell r="T395">
            <v>5702000</v>
          </cell>
        </row>
        <row r="396">
          <cell r="E396">
            <v>7744</v>
          </cell>
          <cell r="T396">
            <v>11428568657</v>
          </cell>
        </row>
        <row r="397">
          <cell r="E397">
            <v>7744</v>
          </cell>
          <cell r="T397">
            <v>0</v>
          </cell>
        </row>
        <row r="398">
          <cell r="E398">
            <v>7744</v>
          </cell>
          <cell r="T398">
            <v>0</v>
          </cell>
        </row>
        <row r="399">
          <cell r="E399">
            <v>7744</v>
          </cell>
          <cell r="T399">
            <v>0</v>
          </cell>
        </row>
        <row r="400">
          <cell r="E400">
            <v>7744</v>
          </cell>
          <cell r="T400">
            <v>347892000</v>
          </cell>
        </row>
        <row r="401">
          <cell r="E401">
            <v>7744</v>
          </cell>
          <cell r="T401">
            <v>1093668833</v>
          </cell>
        </row>
        <row r="402">
          <cell r="E402">
            <v>7744</v>
          </cell>
          <cell r="T402">
            <v>5938226331</v>
          </cell>
        </row>
        <row r="403">
          <cell r="E403">
            <v>7744</v>
          </cell>
          <cell r="T403">
            <v>2353662866</v>
          </cell>
        </row>
        <row r="404">
          <cell r="E404">
            <v>7744</v>
          </cell>
          <cell r="T404">
            <v>446193533</v>
          </cell>
        </row>
        <row r="405">
          <cell r="E405">
            <v>7745</v>
          </cell>
          <cell r="T405">
            <v>1203428742</v>
          </cell>
        </row>
        <row r="406">
          <cell r="E406">
            <v>7745</v>
          </cell>
          <cell r="T406">
            <v>186072865</v>
          </cell>
        </row>
        <row r="407">
          <cell r="E407">
            <v>7745</v>
          </cell>
          <cell r="T407">
            <v>828204969</v>
          </cell>
        </row>
        <row r="408">
          <cell r="E408">
            <v>7745</v>
          </cell>
          <cell r="T408">
            <v>3853777390</v>
          </cell>
        </row>
        <row r="409">
          <cell r="E409">
            <v>7745</v>
          </cell>
          <cell r="T409">
            <v>17934710</v>
          </cell>
        </row>
        <row r="410">
          <cell r="E410">
            <v>7745</v>
          </cell>
          <cell r="T410">
            <v>8260725772</v>
          </cell>
        </row>
        <row r="411">
          <cell r="E411">
            <v>7745</v>
          </cell>
          <cell r="T411">
            <v>70828758</v>
          </cell>
        </row>
        <row r="412">
          <cell r="E412">
            <v>7745</v>
          </cell>
          <cell r="T412">
            <v>191243422</v>
          </cell>
        </row>
        <row r="413">
          <cell r="E413">
            <v>7745</v>
          </cell>
          <cell r="T413">
            <v>106779191</v>
          </cell>
        </row>
        <row r="414">
          <cell r="E414">
            <v>7745</v>
          </cell>
          <cell r="T414">
            <v>58170097</v>
          </cell>
        </row>
        <row r="415">
          <cell r="E415">
            <v>7745</v>
          </cell>
          <cell r="T415">
            <v>17643142</v>
          </cell>
        </row>
        <row r="416">
          <cell r="E416">
            <v>7745</v>
          </cell>
          <cell r="T416">
            <v>0</v>
          </cell>
        </row>
        <row r="417">
          <cell r="E417">
            <v>7745</v>
          </cell>
          <cell r="T417">
            <v>0</v>
          </cell>
        </row>
        <row r="418">
          <cell r="E418">
            <v>7745</v>
          </cell>
          <cell r="T418">
            <v>3875921386</v>
          </cell>
        </row>
        <row r="419">
          <cell r="E419">
            <v>7745</v>
          </cell>
          <cell r="T419">
            <v>2232954167</v>
          </cell>
        </row>
        <row r="420">
          <cell r="E420">
            <v>7745</v>
          </cell>
          <cell r="T420">
            <v>0</v>
          </cell>
        </row>
        <row r="421">
          <cell r="E421">
            <v>7745</v>
          </cell>
          <cell r="T421">
            <v>0</v>
          </cell>
        </row>
        <row r="422">
          <cell r="E422">
            <v>7745</v>
          </cell>
          <cell r="T422">
            <v>3600487293</v>
          </cell>
        </row>
        <row r="423">
          <cell r="E423">
            <v>7745</v>
          </cell>
          <cell r="T423">
            <v>2958531092</v>
          </cell>
        </row>
        <row r="424">
          <cell r="E424">
            <v>7745</v>
          </cell>
          <cell r="T424">
            <v>0</v>
          </cell>
        </row>
        <row r="425">
          <cell r="E425">
            <v>7745</v>
          </cell>
          <cell r="T425">
            <v>1177333611</v>
          </cell>
        </row>
        <row r="426">
          <cell r="E426">
            <v>7745</v>
          </cell>
          <cell r="T426">
            <v>1348138867</v>
          </cell>
        </row>
        <row r="427">
          <cell r="E427">
            <v>7745</v>
          </cell>
          <cell r="T427">
            <v>1478706753</v>
          </cell>
        </row>
        <row r="428">
          <cell r="E428">
            <v>7745</v>
          </cell>
          <cell r="T428">
            <v>1063552250</v>
          </cell>
        </row>
        <row r="429">
          <cell r="E429">
            <v>7745</v>
          </cell>
          <cell r="T429">
            <v>8983264005</v>
          </cell>
        </row>
        <row r="430">
          <cell r="E430">
            <v>7745</v>
          </cell>
          <cell r="T430">
            <v>0</v>
          </cell>
        </row>
        <row r="431">
          <cell r="E431">
            <v>7745</v>
          </cell>
          <cell r="T431">
            <v>0</v>
          </cell>
        </row>
        <row r="432">
          <cell r="E432">
            <v>7745</v>
          </cell>
          <cell r="T432">
            <v>0</v>
          </cell>
        </row>
        <row r="433">
          <cell r="E433">
            <v>7745</v>
          </cell>
          <cell r="T433">
            <v>0</v>
          </cell>
        </row>
        <row r="434">
          <cell r="E434">
            <v>7745</v>
          </cell>
          <cell r="T434">
            <v>0</v>
          </cell>
        </row>
        <row r="435">
          <cell r="E435">
            <v>7745</v>
          </cell>
          <cell r="T435">
            <v>0</v>
          </cell>
        </row>
        <row r="436">
          <cell r="E436">
            <v>7745</v>
          </cell>
          <cell r="T436">
            <v>0</v>
          </cell>
        </row>
        <row r="437">
          <cell r="E437">
            <v>7745</v>
          </cell>
          <cell r="T437">
            <v>0</v>
          </cell>
        </row>
        <row r="438">
          <cell r="E438">
            <v>7745</v>
          </cell>
          <cell r="T438">
            <v>0</v>
          </cell>
        </row>
        <row r="439">
          <cell r="E439">
            <v>7745</v>
          </cell>
          <cell r="T439">
            <v>901949167</v>
          </cell>
        </row>
        <row r="440">
          <cell r="E440">
            <v>7745</v>
          </cell>
          <cell r="T440">
            <v>1898840118</v>
          </cell>
        </row>
        <row r="441">
          <cell r="E441">
            <v>7745</v>
          </cell>
          <cell r="T441">
            <v>301649870</v>
          </cell>
        </row>
        <row r="442">
          <cell r="E442">
            <v>7745</v>
          </cell>
          <cell r="T442">
            <v>596435658</v>
          </cell>
        </row>
        <row r="443">
          <cell r="E443">
            <v>7745</v>
          </cell>
          <cell r="T443">
            <v>1997301862</v>
          </cell>
        </row>
        <row r="444">
          <cell r="E444">
            <v>7745</v>
          </cell>
          <cell r="T444">
            <v>5121300181</v>
          </cell>
        </row>
        <row r="445">
          <cell r="E445">
            <v>7745</v>
          </cell>
          <cell r="T445">
            <v>6964120369</v>
          </cell>
        </row>
        <row r="446">
          <cell r="E446">
            <v>7745</v>
          </cell>
          <cell r="T446">
            <v>13317292821</v>
          </cell>
        </row>
        <row r="447">
          <cell r="E447">
            <v>7745</v>
          </cell>
          <cell r="T447">
            <v>7713170389</v>
          </cell>
        </row>
        <row r="448">
          <cell r="E448">
            <v>7745</v>
          </cell>
          <cell r="T448">
            <v>1817165395</v>
          </cell>
        </row>
        <row r="449">
          <cell r="E449">
            <v>7745</v>
          </cell>
          <cell r="T449">
            <v>897081159</v>
          </cell>
        </row>
        <row r="450">
          <cell r="E450">
            <v>7745</v>
          </cell>
          <cell r="T450">
            <v>5491118237</v>
          </cell>
        </row>
        <row r="451">
          <cell r="E451">
            <v>7749</v>
          </cell>
          <cell r="T451">
            <v>0</v>
          </cell>
        </row>
        <row r="452">
          <cell r="E452">
            <v>7749</v>
          </cell>
          <cell r="T452">
            <v>600000000</v>
          </cell>
        </row>
        <row r="453">
          <cell r="E453">
            <v>7749</v>
          </cell>
          <cell r="T453">
            <v>0</v>
          </cell>
        </row>
        <row r="454">
          <cell r="E454">
            <v>7749</v>
          </cell>
          <cell r="T454">
            <v>0</v>
          </cell>
        </row>
        <row r="455">
          <cell r="E455">
            <v>7749</v>
          </cell>
          <cell r="T455">
            <v>0</v>
          </cell>
        </row>
        <row r="456">
          <cell r="E456">
            <v>7749</v>
          </cell>
          <cell r="T456">
            <v>0</v>
          </cell>
        </row>
        <row r="457">
          <cell r="E457">
            <v>7749</v>
          </cell>
          <cell r="T457">
            <v>1201742000</v>
          </cell>
        </row>
        <row r="458">
          <cell r="E458">
            <v>7749</v>
          </cell>
          <cell r="T458">
            <v>0</v>
          </cell>
        </row>
        <row r="459">
          <cell r="E459">
            <v>7752</v>
          </cell>
          <cell r="T459">
            <v>0</v>
          </cell>
        </row>
        <row r="460">
          <cell r="E460">
            <v>7752</v>
          </cell>
          <cell r="T460">
            <v>0</v>
          </cell>
        </row>
        <row r="461">
          <cell r="E461">
            <v>7752</v>
          </cell>
          <cell r="T461">
            <v>0</v>
          </cell>
        </row>
        <row r="462">
          <cell r="E462">
            <v>7752</v>
          </cell>
          <cell r="T462">
            <v>0</v>
          </cell>
        </row>
        <row r="463">
          <cell r="E463">
            <v>7752</v>
          </cell>
          <cell r="T463">
            <v>0</v>
          </cell>
        </row>
        <row r="464">
          <cell r="E464">
            <v>7752</v>
          </cell>
          <cell r="T464">
            <v>259646267</v>
          </cell>
        </row>
        <row r="465">
          <cell r="E465">
            <v>7752</v>
          </cell>
          <cell r="T465">
            <v>0</v>
          </cell>
        </row>
        <row r="466">
          <cell r="E466">
            <v>7752</v>
          </cell>
          <cell r="T466">
            <v>0</v>
          </cell>
        </row>
        <row r="467">
          <cell r="E467">
            <v>7752</v>
          </cell>
          <cell r="T467">
            <v>0</v>
          </cell>
        </row>
        <row r="468">
          <cell r="E468">
            <v>7752</v>
          </cell>
          <cell r="T468">
            <v>663521534</v>
          </cell>
        </row>
        <row r="469">
          <cell r="E469">
            <v>7770</v>
          </cell>
          <cell r="T469">
            <v>0</v>
          </cell>
        </row>
        <row r="470">
          <cell r="E470">
            <v>7770</v>
          </cell>
          <cell r="T470">
            <v>18819220000</v>
          </cell>
        </row>
        <row r="471">
          <cell r="E471">
            <v>7770</v>
          </cell>
          <cell r="T471">
            <v>0</v>
          </cell>
        </row>
        <row r="472">
          <cell r="E472">
            <v>7770</v>
          </cell>
          <cell r="T472">
            <v>0</v>
          </cell>
        </row>
        <row r="473">
          <cell r="E473">
            <v>7770</v>
          </cell>
          <cell r="T473">
            <v>948633783</v>
          </cell>
        </row>
        <row r="474">
          <cell r="E474">
            <v>7770</v>
          </cell>
          <cell r="T474">
            <v>2829387000</v>
          </cell>
        </row>
        <row r="475">
          <cell r="E475">
            <v>7770</v>
          </cell>
          <cell r="T475">
            <v>0</v>
          </cell>
        </row>
        <row r="476">
          <cell r="E476">
            <v>7770</v>
          </cell>
          <cell r="T476">
            <v>0</v>
          </cell>
        </row>
        <row r="477">
          <cell r="E477">
            <v>7770</v>
          </cell>
          <cell r="T477">
            <v>0</v>
          </cell>
        </row>
        <row r="478">
          <cell r="E478">
            <v>7770</v>
          </cell>
          <cell r="T478">
            <v>0</v>
          </cell>
        </row>
        <row r="479">
          <cell r="E479">
            <v>7770</v>
          </cell>
          <cell r="T479">
            <v>0</v>
          </cell>
        </row>
        <row r="480">
          <cell r="E480">
            <v>7770</v>
          </cell>
          <cell r="T480">
            <v>0</v>
          </cell>
        </row>
        <row r="481">
          <cell r="E481">
            <v>7770</v>
          </cell>
          <cell r="T481">
            <v>0</v>
          </cell>
        </row>
        <row r="482">
          <cell r="E482">
            <v>7770</v>
          </cell>
          <cell r="T482">
            <v>0</v>
          </cell>
        </row>
        <row r="483">
          <cell r="E483">
            <v>7770</v>
          </cell>
          <cell r="T483">
            <v>0</v>
          </cell>
        </row>
        <row r="484">
          <cell r="E484">
            <v>7770</v>
          </cell>
          <cell r="T484">
            <v>0</v>
          </cell>
        </row>
        <row r="485">
          <cell r="E485">
            <v>7770</v>
          </cell>
          <cell r="T485">
            <v>22280000</v>
          </cell>
        </row>
        <row r="486">
          <cell r="E486">
            <v>7770</v>
          </cell>
          <cell r="T486">
            <v>3975821133</v>
          </cell>
        </row>
        <row r="487">
          <cell r="E487">
            <v>7770</v>
          </cell>
          <cell r="T487">
            <v>0</v>
          </cell>
        </row>
        <row r="488">
          <cell r="E488">
            <v>7770</v>
          </cell>
          <cell r="T488">
            <v>863996004</v>
          </cell>
        </row>
        <row r="489">
          <cell r="E489">
            <v>7770</v>
          </cell>
          <cell r="T489">
            <v>4062956948</v>
          </cell>
        </row>
        <row r="490">
          <cell r="E490">
            <v>7770</v>
          </cell>
          <cell r="T490">
            <v>0</v>
          </cell>
        </row>
        <row r="491">
          <cell r="E491">
            <v>7770</v>
          </cell>
          <cell r="T491">
            <v>0</v>
          </cell>
        </row>
        <row r="492">
          <cell r="E492">
            <v>7770</v>
          </cell>
          <cell r="T492">
            <v>2062648030</v>
          </cell>
        </row>
        <row r="493">
          <cell r="E493">
            <v>7771</v>
          </cell>
          <cell r="T493">
            <v>0</v>
          </cell>
        </row>
        <row r="494">
          <cell r="E494">
            <v>7771</v>
          </cell>
          <cell r="T494">
            <v>0</v>
          </cell>
        </row>
        <row r="495">
          <cell r="E495">
            <v>7771</v>
          </cell>
          <cell r="T495">
            <v>0</v>
          </cell>
        </row>
        <row r="496">
          <cell r="E496">
            <v>7771</v>
          </cell>
          <cell r="T496">
            <v>2635684092</v>
          </cell>
        </row>
        <row r="497">
          <cell r="E497">
            <v>7771</v>
          </cell>
          <cell r="T497">
            <v>0</v>
          </cell>
        </row>
        <row r="498">
          <cell r="E498">
            <v>7771</v>
          </cell>
          <cell r="T498">
            <v>0</v>
          </cell>
        </row>
        <row r="499">
          <cell r="E499">
            <v>7771</v>
          </cell>
          <cell r="T499">
            <v>0</v>
          </cell>
        </row>
        <row r="500">
          <cell r="E500">
            <v>7771</v>
          </cell>
          <cell r="T500">
            <v>1248001</v>
          </cell>
        </row>
        <row r="501">
          <cell r="E501">
            <v>7771</v>
          </cell>
          <cell r="T501">
            <v>2207751492</v>
          </cell>
        </row>
        <row r="502">
          <cell r="E502">
            <v>7771</v>
          </cell>
          <cell r="T502">
            <v>0</v>
          </cell>
        </row>
        <row r="503">
          <cell r="E503">
            <v>7771</v>
          </cell>
          <cell r="T503">
            <v>0</v>
          </cell>
        </row>
        <row r="504">
          <cell r="E504">
            <v>7771</v>
          </cell>
          <cell r="T504">
            <v>0</v>
          </cell>
        </row>
        <row r="505">
          <cell r="E505">
            <v>7771</v>
          </cell>
          <cell r="T505">
            <v>1296935000</v>
          </cell>
        </row>
        <row r="506">
          <cell r="E506">
            <v>7771</v>
          </cell>
          <cell r="T506">
            <v>0</v>
          </cell>
        </row>
        <row r="507">
          <cell r="E507">
            <v>7771</v>
          </cell>
          <cell r="T507">
            <v>932837652</v>
          </cell>
        </row>
        <row r="508">
          <cell r="E508">
            <v>7771</v>
          </cell>
          <cell r="T508">
            <v>1010574124</v>
          </cell>
        </row>
        <row r="509">
          <cell r="E509">
            <v>7771</v>
          </cell>
          <cell r="T509">
            <v>8474582422</v>
          </cell>
        </row>
        <row r="510">
          <cell r="E510">
            <v>7771</v>
          </cell>
          <cell r="T510">
            <v>190000000</v>
          </cell>
        </row>
        <row r="511">
          <cell r="E511">
            <v>7771</v>
          </cell>
          <cell r="T511">
            <v>2190530400</v>
          </cell>
        </row>
        <row r="512">
          <cell r="E512">
            <v>7753</v>
          </cell>
          <cell r="T512">
            <v>0</v>
          </cell>
        </row>
        <row r="513">
          <cell r="E513">
            <v>7753</v>
          </cell>
          <cell r="T513">
            <v>0</v>
          </cell>
        </row>
        <row r="514">
          <cell r="E514">
            <v>7753</v>
          </cell>
          <cell r="T514">
            <v>0</v>
          </cell>
        </row>
        <row r="515">
          <cell r="E515">
            <v>7753</v>
          </cell>
          <cell r="T515">
            <v>0</v>
          </cell>
        </row>
        <row r="516">
          <cell r="E516">
            <v>7753</v>
          </cell>
          <cell r="T516">
            <v>0</v>
          </cell>
        </row>
        <row r="517">
          <cell r="E517">
            <v>7753</v>
          </cell>
          <cell r="T517">
            <v>0</v>
          </cell>
        </row>
        <row r="518">
          <cell r="E518">
            <v>7753</v>
          </cell>
          <cell r="T518">
            <v>241665000</v>
          </cell>
        </row>
        <row r="519">
          <cell r="E519">
            <v>7740</v>
          </cell>
          <cell r="T519">
            <v>0</v>
          </cell>
        </row>
        <row r="520">
          <cell r="E520">
            <v>7740</v>
          </cell>
          <cell r="T520">
            <v>0</v>
          </cell>
        </row>
        <row r="521">
          <cell r="E521">
            <v>7740</v>
          </cell>
          <cell r="T521">
            <v>0</v>
          </cell>
        </row>
        <row r="522">
          <cell r="E522">
            <v>7740</v>
          </cell>
          <cell r="T522">
            <v>0</v>
          </cell>
        </row>
        <row r="523">
          <cell r="E523">
            <v>7740</v>
          </cell>
          <cell r="T523">
            <v>0</v>
          </cell>
        </row>
        <row r="524">
          <cell r="E524">
            <v>7740</v>
          </cell>
          <cell r="T524">
            <v>0</v>
          </cell>
        </row>
        <row r="525">
          <cell r="E525">
            <v>7740</v>
          </cell>
          <cell r="T525">
            <v>0</v>
          </cell>
        </row>
        <row r="526">
          <cell r="E526">
            <v>7740</v>
          </cell>
          <cell r="T526">
            <v>0</v>
          </cell>
        </row>
        <row r="527">
          <cell r="E527">
            <v>7740</v>
          </cell>
          <cell r="T527">
            <v>0</v>
          </cell>
        </row>
        <row r="528">
          <cell r="E528">
            <v>7740</v>
          </cell>
          <cell r="T528">
            <v>0</v>
          </cell>
        </row>
        <row r="529">
          <cell r="E529">
            <v>7740</v>
          </cell>
          <cell r="T529">
            <v>336395000</v>
          </cell>
        </row>
        <row r="530">
          <cell r="E530">
            <v>7740</v>
          </cell>
          <cell r="T530">
            <v>621251567</v>
          </cell>
        </row>
        <row r="531">
          <cell r="E531">
            <v>7740</v>
          </cell>
          <cell r="T531">
            <v>294417500</v>
          </cell>
        </row>
        <row r="532">
          <cell r="E532">
            <v>7564</v>
          </cell>
          <cell r="T532">
            <v>67416000</v>
          </cell>
        </row>
        <row r="533">
          <cell r="E533">
            <v>7564</v>
          </cell>
          <cell r="T533">
            <v>0</v>
          </cell>
        </row>
        <row r="534">
          <cell r="E534">
            <v>7564</v>
          </cell>
          <cell r="T534">
            <v>0</v>
          </cell>
        </row>
        <row r="535">
          <cell r="E535">
            <v>7564</v>
          </cell>
          <cell r="T535">
            <v>0</v>
          </cell>
        </row>
        <row r="536">
          <cell r="E536">
            <v>7564</v>
          </cell>
          <cell r="T536">
            <v>0</v>
          </cell>
        </row>
        <row r="537">
          <cell r="E537">
            <v>7564</v>
          </cell>
          <cell r="T537">
            <v>0</v>
          </cell>
        </row>
        <row r="538">
          <cell r="E538">
            <v>7564</v>
          </cell>
          <cell r="T538">
            <v>0</v>
          </cell>
        </row>
        <row r="539">
          <cell r="E539">
            <v>7564</v>
          </cell>
          <cell r="T539">
            <v>1472381398</v>
          </cell>
        </row>
        <row r="540">
          <cell r="E540">
            <v>7741</v>
          </cell>
          <cell r="T540">
            <v>439999263</v>
          </cell>
        </row>
        <row r="541">
          <cell r="E541">
            <v>7741</v>
          </cell>
          <cell r="T541">
            <v>0</v>
          </cell>
        </row>
        <row r="542">
          <cell r="E542">
            <v>7741</v>
          </cell>
          <cell r="T542">
            <v>0</v>
          </cell>
        </row>
        <row r="543">
          <cell r="E543">
            <v>7741</v>
          </cell>
          <cell r="T543">
            <v>0</v>
          </cell>
        </row>
        <row r="544">
          <cell r="E544">
            <v>7741</v>
          </cell>
          <cell r="T544">
            <v>4561770870</v>
          </cell>
        </row>
        <row r="545">
          <cell r="E545">
            <v>7741</v>
          </cell>
          <cell r="T545">
            <v>0</v>
          </cell>
        </row>
        <row r="546">
          <cell r="E546">
            <v>7733</v>
          </cell>
          <cell r="T546">
            <v>0</v>
          </cell>
        </row>
        <row r="547">
          <cell r="E547">
            <v>7733</v>
          </cell>
          <cell r="T547">
            <v>0</v>
          </cell>
        </row>
        <row r="548">
          <cell r="E548">
            <v>7733</v>
          </cell>
          <cell r="T548">
            <v>0</v>
          </cell>
        </row>
        <row r="549">
          <cell r="E549">
            <v>7733</v>
          </cell>
          <cell r="T549">
            <v>2025394000</v>
          </cell>
        </row>
        <row r="550">
          <cell r="E550">
            <v>7733</v>
          </cell>
          <cell r="T550">
            <v>0</v>
          </cell>
        </row>
        <row r="551">
          <cell r="E551">
            <v>7748</v>
          </cell>
          <cell r="T551">
            <v>7699854</v>
          </cell>
        </row>
        <row r="552">
          <cell r="E552">
            <v>7748</v>
          </cell>
          <cell r="T552">
            <v>0</v>
          </cell>
        </row>
        <row r="553">
          <cell r="E553">
            <v>7748</v>
          </cell>
          <cell r="T553">
            <v>0</v>
          </cell>
        </row>
        <row r="554">
          <cell r="E554">
            <v>7748</v>
          </cell>
          <cell r="T554">
            <v>406300</v>
          </cell>
        </row>
        <row r="555">
          <cell r="E555">
            <v>7748</v>
          </cell>
          <cell r="T555">
            <v>0</v>
          </cell>
        </row>
        <row r="556">
          <cell r="E556">
            <v>7748</v>
          </cell>
          <cell r="T556">
            <v>0</v>
          </cell>
        </row>
        <row r="557">
          <cell r="E557">
            <v>7748</v>
          </cell>
          <cell r="T557">
            <v>8703650</v>
          </cell>
        </row>
        <row r="558">
          <cell r="E558">
            <v>7748</v>
          </cell>
          <cell r="T558">
            <v>0</v>
          </cell>
        </row>
        <row r="559">
          <cell r="E559">
            <v>7748</v>
          </cell>
          <cell r="T559">
            <v>7178050</v>
          </cell>
        </row>
        <row r="560">
          <cell r="E560">
            <v>7748</v>
          </cell>
          <cell r="T560">
            <v>0</v>
          </cell>
        </row>
        <row r="561">
          <cell r="E561">
            <v>7748</v>
          </cell>
          <cell r="T561">
            <v>0</v>
          </cell>
        </row>
        <row r="562">
          <cell r="E562">
            <v>7748</v>
          </cell>
          <cell r="T562">
            <v>0</v>
          </cell>
        </row>
        <row r="563">
          <cell r="E563">
            <v>7748</v>
          </cell>
          <cell r="T563">
            <v>0</v>
          </cell>
        </row>
        <row r="564">
          <cell r="E564">
            <v>7748</v>
          </cell>
          <cell r="T564">
            <v>760999</v>
          </cell>
        </row>
        <row r="565">
          <cell r="E565">
            <v>7748</v>
          </cell>
          <cell r="T565">
            <v>0</v>
          </cell>
        </row>
        <row r="566">
          <cell r="E566">
            <v>7748</v>
          </cell>
          <cell r="T566">
            <v>634899</v>
          </cell>
        </row>
        <row r="567">
          <cell r="E567">
            <v>7748</v>
          </cell>
          <cell r="T567">
            <v>258429447</v>
          </cell>
        </row>
        <row r="568">
          <cell r="E568">
            <v>7748</v>
          </cell>
          <cell r="T568">
            <v>0</v>
          </cell>
        </row>
        <row r="569">
          <cell r="E569">
            <v>7748</v>
          </cell>
          <cell r="T569">
            <v>0</v>
          </cell>
        </row>
        <row r="570">
          <cell r="E570">
            <v>7748</v>
          </cell>
          <cell r="T570">
            <v>549869922</v>
          </cell>
        </row>
        <row r="571">
          <cell r="E571">
            <v>7748</v>
          </cell>
          <cell r="T571">
            <v>0</v>
          </cell>
        </row>
        <row r="572">
          <cell r="E572">
            <v>7748</v>
          </cell>
          <cell r="T572">
            <v>749302374</v>
          </cell>
        </row>
        <row r="573">
          <cell r="E573">
            <v>7748</v>
          </cell>
          <cell r="T573">
            <v>8986660</v>
          </cell>
        </row>
        <row r="574">
          <cell r="E574">
            <v>7748</v>
          </cell>
          <cell r="T574">
            <v>910776462</v>
          </cell>
        </row>
        <row r="575">
          <cell r="E575">
            <v>7748</v>
          </cell>
          <cell r="T575">
            <v>4349795</v>
          </cell>
        </row>
        <row r="576">
          <cell r="E576">
            <v>7748</v>
          </cell>
          <cell r="T576">
            <v>3289651506</v>
          </cell>
        </row>
        <row r="577">
          <cell r="E577">
            <v>7748</v>
          </cell>
          <cell r="T577">
            <v>142733148</v>
          </cell>
        </row>
        <row r="578">
          <cell r="E578">
            <v>7748</v>
          </cell>
          <cell r="T578">
            <v>0</v>
          </cell>
        </row>
        <row r="579">
          <cell r="E579">
            <v>7748</v>
          </cell>
          <cell r="T579">
            <v>0</v>
          </cell>
        </row>
        <row r="580">
          <cell r="E580">
            <v>7748</v>
          </cell>
          <cell r="T580">
            <v>202142910</v>
          </cell>
        </row>
        <row r="581">
          <cell r="E581">
            <v>7748</v>
          </cell>
          <cell r="T581">
            <v>329782776</v>
          </cell>
        </row>
        <row r="582">
          <cell r="E582">
            <v>7748</v>
          </cell>
          <cell r="T582">
            <v>473922316</v>
          </cell>
        </row>
        <row r="583">
          <cell r="E583">
            <v>7748</v>
          </cell>
          <cell r="T583">
            <v>807506</v>
          </cell>
        </row>
        <row r="584">
          <cell r="E584">
            <v>7748</v>
          </cell>
          <cell r="T584">
            <v>5361389</v>
          </cell>
        </row>
        <row r="585">
          <cell r="E585">
            <v>7748</v>
          </cell>
          <cell r="T585">
            <v>77003205</v>
          </cell>
        </row>
        <row r="586">
          <cell r="E586">
            <v>7748</v>
          </cell>
          <cell r="T586">
            <v>5615926</v>
          </cell>
        </row>
        <row r="587">
          <cell r="E587">
            <v>7748</v>
          </cell>
          <cell r="T587">
            <v>28490848606</v>
          </cell>
        </row>
        <row r="588">
          <cell r="E588">
            <v>7748</v>
          </cell>
          <cell r="T588">
            <v>6106606931</v>
          </cell>
        </row>
        <row r="589">
          <cell r="E589">
            <v>7748</v>
          </cell>
          <cell r="T589">
            <v>0</v>
          </cell>
        </row>
        <row r="590">
          <cell r="E590">
            <v>7748</v>
          </cell>
          <cell r="T590">
            <v>232400</v>
          </cell>
        </row>
        <row r="591">
          <cell r="E591">
            <v>7748</v>
          </cell>
          <cell r="T591">
            <v>1558600</v>
          </cell>
        </row>
        <row r="592">
          <cell r="E592">
            <v>7748</v>
          </cell>
          <cell r="T592">
            <v>0</v>
          </cell>
        </row>
        <row r="593">
          <cell r="E593">
            <v>7748</v>
          </cell>
          <cell r="T593">
            <v>117607271</v>
          </cell>
        </row>
        <row r="594">
          <cell r="E594">
            <v>7748</v>
          </cell>
          <cell r="T594">
            <v>261767344</v>
          </cell>
        </row>
        <row r="595">
          <cell r="E595">
            <v>7748</v>
          </cell>
          <cell r="T595">
            <v>2484397</v>
          </cell>
        </row>
        <row r="596">
          <cell r="E596">
            <v>7735</v>
          </cell>
          <cell r="T596">
            <v>0</v>
          </cell>
        </row>
        <row r="597">
          <cell r="E597">
            <v>7735</v>
          </cell>
          <cell r="T597">
            <v>0</v>
          </cell>
        </row>
        <row r="598">
          <cell r="E598">
            <v>7735</v>
          </cell>
          <cell r="T598">
            <v>0</v>
          </cell>
        </row>
        <row r="599">
          <cell r="E599">
            <v>7735</v>
          </cell>
          <cell r="T599">
            <v>1235968500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INDICADORES GESTION"/>
      <sheetName val="Listas desplegables"/>
    </sheetNames>
    <sheetDataSet>
      <sheetData sheetId="0"/>
      <sheetData sheetId="1">
        <row r="35">
          <cell r="A35" t="str">
            <v>1086 - Una ciudad para las familias</v>
          </cell>
        </row>
        <row r="36">
          <cell r="A36" t="str">
            <v>1091 - Integración eficiente y transparente para todos</v>
          </cell>
        </row>
        <row r="37">
          <cell r="A37" t="str">
            <v>1092 - Viviendo el territorio</v>
          </cell>
        </row>
        <row r="38">
          <cell r="A38" t="str">
            <v xml:space="preserve">1093 - Prevención y atención integral de la paternidad y la maternidad temprana </v>
          </cell>
        </row>
        <row r="39">
          <cell r="A39" t="str">
            <v>1096 - Desarrollo integral desde la gestación hasta la adolescencia</v>
          </cell>
        </row>
        <row r="40">
          <cell r="A40" t="str">
            <v>1098 - Bogotá te nutre</v>
          </cell>
        </row>
        <row r="41">
          <cell r="A41" t="str">
            <v>1099 - Envejecimiento digno, activo y feliz</v>
          </cell>
        </row>
        <row r="42">
          <cell r="A42" t="str">
            <v>1101 - Distrito diverso</v>
          </cell>
        </row>
        <row r="43">
          <cell r="A43" t="str">
            <v>1103 - Espacios de integración social</v>
          </cell>
        </row>
        <row r="44">
          <cell r="A44" t="str">
            <v>1108 - Prevención y atención integral del fenómeno de habitabilidad en calle</v>
          </cell>
        </row>
        <row r="45">
          <cell r="A45" t="str">
            <v>1113 - Por una ciudad incluyente y sin barreras</v>
          </cell>
        </row>
        <row r="46">
          <cell r="A46" t="str">
            <v>1116 - Distrito joven</v>
          </cell>
        </row>
        <row r="47">
          <cell r="A47" t="str">
            <v>1118 - Gestión Institucional y fortalecimiento del talento humano</v>
          </cell>
        </row>
        <row r="48">
          <cell r="A48" t="str">
            <v>1168 - Integración digital y de conocimiento para la inclusión social</v>
          </cell>
        </row>
        <row r="49">
          <cell r="A49" t="str">
            <v>No Aplica</v>
          </cell>
        </row>
        <row r="197">
          <cell r="B197" t="str">
            <v>Subsistema de Gestión de Calidad</v>
          </cell>
          <cell r="C197" t="str">
            <v>Eficacia</v>
          </cell>
          <cell r="D197" t="str">
            <v>1.  Formular e implementar políticas poblacionales mediante un enfoque diferencial y de forma articulada, con el fin de aportar al goce efectivo de los derechos de las poblaciones en el territorio. </v>
          </cell>
          <cell r="E197" t="str">
            <v>Mensual</v>
          </cell>
          <cell r="F197" t="str">
            <v>Suma</v>
          </cell>
        </row>
        <row r="198">
          <cell r="A198" t="str">
            <v>Direccionamiento político</v>
          </cell>
          <cell r="B198" t="str">
            <v>Subsistema de Gestión Ambiental</v>
          </cell>
          <cell r="C198" t="str">
            <v>Eficiencia</v>
          </cell>
          <cell r="D198" t="str">
            <v>2. Diseñar e implementar modelos de atención integral de calidad con un enfoque territorial e intergeneracional, para el desarrollo de capacidades que faciliten la inclusión social y  mejoren  la calidad de vida de la población en mayor condición de vulnerabilidad.  </v>
          </cell>
          <cell r="E198" t="str">
            <v>Trimestral</v>
          </cell>
          <cell r="F198" t="str">
            <v>Constante</v>
          </cell>
        </row>
        <row r="199">
          <cell r="A199" t="str">
            <v>Direccionamiento de los servicios sociales</v>
          </cell>
          <cell r="B199" t="str">
            <v>Subsistema de Gestión de Seguridad y Salud en el Trabajo</v>
          </cell>
          <cell r="C199" t="str">
            <v>Efectividad</v>
          </cell>
          <cell r="D199" t="str">
            <v>3. Diseñar e implementar estrategias de prevención de forma coordinada con otros sectores, que permitan reducir los factores sociales generadores de violencia y la vulneración de derechos, promoviendo una cultura de convivencia y reconciliación.</v>
          </cell>
          <cell r="E199" t="str">
            <v>Semestral</v>
          </cell>
          <cell r="F199" t="str">
            <v>Creciente</v>
          </cell>
        </row>
        <row r="200">
          <cell r="A200" t="str">
            <v>Direccionamiento estratégico</v>
          </cell>
          <cell r="B200" t="str">
            <v>Subsistema de Gestión de Seguridad de la Información</v>
          </cell>
          <cell r="D200"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E200" t="str">
            <v>Anual</v>
          </cell>
          <cell r="F200" t="str">
            <v>Decreciente</v>
          </cell>
        </row>
        <row r="201">
          <cell r="A201" t="str">
            <v>Construcción e implementación de políticas sociales</v>
          </cell>
          <cell r="B201" t="str">
            <v>Subsistema Interno de Gestión Documental y Archivo</v>
          </cell>
          <cell r="D201"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row r="202">
          <cell r="A202" t="str">
            <v>Análisis y seguimiento de políticas sociales</v>
          </cell>
          <cell r="B202" t="str">
            <v>Subsistema de Responsabilidad Social</v>
          </cell>
        </row>
        <row r="203">
          <cell r="A203" t="str">
            <v>Prestación de los servicios sociales</v>
          </cell>
          <cell r="B203" t="str">
            <v>Subsistema de Control Interno</v>
          </cell>
        </row>
        <row r="204">
          <cell r="A204" t="str">
            <v>Mantenimiento y soporte TIC</v>
          </cell>
          <cell r="B204" t="str">
            <v>No aplica</v>
          </cell>
        </row>
        <row r="205">
          <cell r="A205" t="str">
            <v>Adquisiciones</v>
          </cell>
        </row>
        <row r="206">
          <cell r="A206" t="str">
            <v>Gestión del talento humano</v>
          </cell>
        </row>
        <row r="207">
          <cell r="A207" t="str">
            <v>Gestión de bienes y servicios</v>
          </cell>
        </row>
        <row r="208">
          <cell r="A208" t="str">
            <v>Gestión jurídica</v>
          </cell>
        </row>
        <row r="209">
          <cell r="A209" t="str">
            <v xml:space="preserve">Mejora continua </v>
          </cell>
        </row>
        <row r="210">
          <cell r="A210" t="str">
            <v>Gestión del conocimiento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row>
        <row r="2">
          <cell r="B2" t="str">
            <v>Eficiencia</v>
          </cell>
        </row>
        <row r="3">
          <cell r="B3" t="str">
            <v>Efectividad</v>
          </cell>
        </row>
      </sheetData>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INDICADORES GESTION"/>
      <sheetName val="Listas"/>
      <sheetName val="Tabla_PowerBI"/>
    </sheetNames>
    <sheetDataSet>
      <sheetData sheetId="0"/>
      <sheetData sheetId="1">
        <row r="2">
          <cell r="K2" t="str">
            <v>Suma</v>
          </cell>
        </row>
        <row r="3">
          <cell r="K3" t="str">
            <v>Constante</v>
          </cell>
        </row>
        <row r="4">
          <cell r="K4" t="str">
            <v>Creciente</v>
          </cell>
        </row>
        <row r="5">
          <cell r="K5" t="str">
            <v>Decreciente</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creto 612 "/>
      <sheetName val="Inversión"/>
      <sheetName val="Gestión de procesos"/>
      <sheetName val="Mapa de riesgos"/>
      <sheetName val="POAI"/>
      <sheetName val="Lista"/>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id="1" name="Soportes" displayName="Soportes" ref="A3:BC209" headerRowDxfId="112" dataDxfId="111" totalsRowDxfId="110">
  <autoFilter ref="A3:BC209"/>
  <tableColumns count="55">
    <tableColumn id="1" name="Plan de desarrollo " dataDxfId="109" totalsRowDxfId="108"/>
    <tableColumn id="51" name="Propósito" dataDxfId="107" totalsRowDxfId="106" dataCellStyle="Millares 10"/>
    <tableColumn id="50" name="Logro de ciudad" dataDxfId="105" totalsRowDxfId="104" dataCellStyle="Millares 10"/>
    <tableColumn id="49" name="Programa Estratégico" dataDxfId="103" totalsRowDxfId="102" dataCellStyle="Millares 10"/>
    <tableColumn id="46" name="Programa" dataDxfId="101" totalsRowDxfId="100" dataCellStyle="Millares 10"/>
    <tableColumn id="2" name="Código proyecto" dataDxfId="99" totalsRowDxfId="98"/>
    <tableColumn id="3" name="Nombre proyecto de inversión" dataDxfId="97" totalsRowDxfId="96"/>
    <tableColumn id="52" name="Objetivo General " dataDxfId="95" totalsRowDxfId="94"/>
    <tableColumn id="57" name="Subdirección o Area" dataDxfId="93" totalsRowDxfId="92"/>
    <tableColumn id="56" name="Gerente proyecto " dataDxfId="91" totalsRowDxfId="90"/>
    <tableColumn id="4" name="Código Objetivo específico" dataDxfId="89" totalsRowDxfId="88"/>
    <tableColumn id="5" name="Objetivo específicos" dataDxfId="87" totalsRowDxfId="86"/>
    <tableColumn id="54" name="Ponderación del objetivo especifico " dataDxfId="85" totalsRowDxfId="84" dataCellStyle="Porcentaje"/>
    <tableColumn id="8" name="No Meta proyecto" dataDxfId="83" totalsRowDxfId="82"/>
    <tableColumn id="9" name="Descripción meta proyecto de inversión" dataDxfId="81" totalsRowDxfId="80"/>
    <tableColumn id="55" name="Magnitud meta vigencia " dataDxfId="79" totalsRowDxfId="78"/>
    <tableColumn id="65" name="Ejecución meta " dataDxfId="77" totalsRowDxfId="76"/>
    <tableColumn id="66" name="% ejecución " dataDxfId="75" totalsRowDxfId="74" dataCellStyle="Porcentaje">
      <calculatedColumnFormula>+Soportes[[#This Row],[Ejecución meta ]]/Soportes[[#This Row],[Magnitud meta vigencia ]]</calculatedColumnFormula>
    </tableColumn>
    <tableColumn id="10" name="N° de Actividad" dataDxfId="73" totalsRowDxfId="72"/>
    <tableColumn id="11" name="Descripción de la Actividad" dataDxfId="71" totalsRowDxfId="70"/>
    <tableColumn id="62" name="Responsable de la Actividad" dataDxfId="69" totalsRowDxfId="68"/>
    <tableColumn id="63" name="Ponderación de la Actividad (Deben sumar el 100% del proyecto) " dataDxfId="67" totalsRowDxfId="66"/>
    <tableColumn id="64" name="Fecha de inicio de la actividad DD/MM/AAAA" dataDxfId="65" totalsRowDxfId="64"/>
    <tableColumn id="12" name="Fecha de finalización de la actividad DD/MM/AAAA" dataDxfId="63" totalsRowDxfId="62"/>
    <tableColumn id="13" name="Programación Plan de actividades_x000a_Enero" dataDxfId="61" totalsRowDxfId="60"/>
    <tableColumn id="14" name="Programación Plan de actividades_x000a_Febrero" dataDxfId="59" totalsRowDxfId="58"/>
    <tableColumn id="15" name="Programación Plan de actividades_x000a_Marzo" dataDxfId="57" totalsRowDxfId="56"/>
    <tableColumn id="16" name="Programación Plan de actividades_x000a_Abril" dataDxfId="55" totalsRowDxfId="54"/>
    <tableColumn id="18" name="Programación Plan de actividades_x000a_Mayo" dataDxfId="53" totalsRowDxfId="52"/>
    <tableColumn id="19" name="Programación Plan de actividades_x000a_Junio" dataDxfId="51" totalsRowDxfId="50"/>
    <tableColumn id="20" name="Programación Plan de actividades_x000a_Julio" dataDxfId="49" totalsRowDxfId="48"/>
    <tableColumn id="21" name="Programación Plan de actividades_x000a_Agosto" dataDxfId="47" totalsRowDxfId="46"/>
    <tableColumn id="22" name="Programación Plan de actividades_x000a_Septiembre" dataDxfId="45" totalsRowDxfId="44"/>
    <tableColumn id="23" name="Programación Plan de actividades_x000a_Octubre" dataDxfId="43" totalsRowDxfId="42"/>
    <tableColumn id="24" name="Programación Plan de actividades_x000a_Noviembre" dataDxfId="41" totalsRowDxfId="40"/>
    <tableColumn id="25" name="Programación Plan de actividades_x000a_Diciembre" dataDxfId="39" totalsRowDxfId="38"/>
    <tableColumn id="26" name="Total programado plan de actividades" dataDxfId="37" totalsRowDxfId="36"/>
    <tableColumn id="27" name="Ejecución Plan de actividades_x000a_Enero" dataDxfId="35" totalsRowDxfId="34"/>
    <tableColumn id="28" name="Ejecución Plan de actividades_x000a_Febrero" dataDxfId="33" totalsRowDxfId="32"/>
    <tableColumn id="29" name="Ejecución Plan de actividades_x000a_Marzo" dataDxfId="31" totalsRowDxfId="30"/>
    <tableColumn id="30" name="Ejecución Plan de actividades_x000a_Abril" dataDxfId="29" totalsRowDxfId="28" dataCellStyle="Porcentaje"/>
    <tableColumn id="32" name="Ejecución Plan de actividades_x000a_Mayo" dataDxfId="27" totalsRowDxfId="26"/>
    <tableColumn id="33" name="Ejecución Plan de actividades_x000a_Junio" dataDxfId="25" totalsRowDxfId="24"/>
    <tableColumn id="34" name="Ejecución Plan de actividades_x000a_Julio" dataDxfId="23" totalsRowDxfId="22"/>
    <tableColumn id="35" name="Ejecución Plan de actividades_x000a_Agosto" dataDxfId="21" totalsRowDxfId="20"/>
    <tableColumn id="36" name="Ejecución Plan de actividades_x000a_Septiembre" dataDxfId="19" totalsRowDxfId="18"/>
    <tableColumn id="37" name="Ejecución Plan de actividades_x000a_Octubre" dataDxfId="17" totalsRowDxfId="16"/>
    <tableColumn id="38" name="Ejecución Plan de actividades_x000a_Noviembre" dataDxfId="15" totalsRowDxfId="14"/>
    <tableColumn id="39" name="Ejecución Plan de actividades_x000a_Diciembre" dataDxfId="13" totalsRowDxfId="12"/>
    <tableColumn id="40" name="Total ejecutado " dataDxfId="11" totalsRowDxfId="10"/>
    <tableColumn id="41" name="EneroPONDEJEC" dataDxfId="9" totalsRowDxfId="8"/>
    <tableColumn id="42" name="FebreroPONDEJEC" dataDxfId="7" totalsRowDxfId="6"/>
    <tableColumn id="43" name="MarzoPONDEJEC" dataDxfId="5" totalsRowDxfId="4"/>
    <tableColumn id="44" name="AbrilPONDEJEC" dataDxfId="3" totalsRowDxfId="2"/>
    <tableColumn id="45" name="MayoPONDEJEC" dataDxfId="1" totalsRowDxfId="0"/>
  </tableColumns>
  <tableStyleInfo name="TableStyleLight1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topLeftCell="AI16" zoomScale="60" zoomScaleNormal="60" workbookViewId="0">
      <selection activeCell="AE12" sqref="AE12"/>
    </sheetView>
  </sheetViews>
  <sheetFormatPr baseColWidth="10" defaultColWidth="11.44140625" defaultRowHeight="15" x14ac:dyDescent="0.25"/>
  <cols>
    <col min="1" max="1" width="3.33203125" style="1" customWidth="1"/>
    <col min="2" max="2" width="35.44140625" style="1" customWidth="1"/>
    <col min="3" max="3" width="31.109375" style="1" customWidth="1"/>
    <col min="4" max="4" width="29.44140625" style="1" customWidth="1"/>
    <col min="5" max="5" width="49.44140625" style="1" customWidth="1"/>
    <col min="6" max="7" width="29.6640625" style="1" customWidth="1"/>
    <col min="8" max="8" width="41.88671875" style="1" customWidth="1"/>
    <col min="9" max="9" width="23.109375" style="1" customWidth="1"/>
    <col min="10" max="10" width="28.88671875" style="1" customWidth="1"/>
    <col min="11" max="13" width="23.109375" style="1" customWidth="1"/>
    <col min="14" max="14" width="38.6640625" style="1" customWidth="1"/>
    <col min="15" max="15" width="23.109375" style="4" customWidth="1"/>
    <col min="16" max="17" width="39.44140625" style="1" customWidth="1"/>
    <col min="18" max="18" width="14.33203125" style="1" customWidth="1"/>
    <col min="19" max="19" width="11.44140625" style="1"/>
    <col min="20" max="20" width="14.109375" style="1" customWidth="1"/>
    <col min="21" max="21" width="20.44140625" style="1" customWidth="1"/>
    <col min="22" max="22" width="59.6640625" style="1" customWidth="1"/>
    <col min="23" max="23" width="14.44140625" style="1" customWidth="1"/>
    <col min="24" max="24" width="11.44140625" style="1" customWidth="1"/>
    <col min="25" max="25" width="14.109375" style="1" customWidth="1"/>
    <col min="26" max="26" width="20.44140625" style="1" customWidth="1"/>
    <col min="27" max="27" width="61.109375" style="1" customWidth="1"/>
    <col min="28" max="28" width="25.6640625" style="1" customWidth="1"/>
    <col min="29" max="30" width="20.44140625" style="1" customWidth="1"/>
    <col min="31" max="31" width="21.44140625" style="1" customWidth="1"/>
    <col min="32" max="32" width="254.6640625" style="1" customWidth="1"/>
    <col min="33" max="33" width="30.44140625" style="1" customWidth="1"/>
    <col min="34" max="34" width="23.44140625" style="1" customWidth="1"/>
    <col min="35" max="35" width="19.44140625" style="1" customWidth="1"/>
    <col min="36" max="36" width="31.44140625" style="1" customWidth="1"/>
    <col min="37" max="37" width="20.44140625" style="1" customWidth="1"/>
    <col min="38" max="38" width="7.33203125" style="1" customWidth="1"/>
    <col min="39" max="41" width="21.33203125" style="1" customWidth="1"/>
    <col min="42" max="42" width="47.6640625" style="1" customWidth="1"/>
    <col min="43" max="43" width="3.6640625" style="1" customWidth="1"/>
    <col min="44" max="44" width="45.44140625" style="1" customWidth="1"/>
    <col min="45" max="16384" width="11.44140625" style="1"/>
  </cols>
  <sheetData>
    <row r="1" spans="1:44" ht="14.25" customHeight="1" x14ac:dyDescent="0.25"/>
    <row r="2" spans="1:44" ht="32.25" customHeight="1" x14ac:dyDescent="0.25">
      <c r="B2" s="390"/>
      <c r="C2" s="390"/>
      <c r="D2" s="391" t="s">
        <v>130</v>
      </c>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3" t="s">
        <v>108</v>
      </c>
      <c r="AJ2" s="393"/>
      <c r="AK2" s="393"/>
      <c r="AM2" s="393" t="s">
        <v>108</v>
      </c>
      <c r="AN2" s="393"/>
      <c r="AO2" s="393"/>
    </row>
    <row r="3" spans="1:44" ht="32.25" customHeight="1" x14ac:dyDescent="0.25">
      <c r="B3" s="390"/>
      <c r="C3" s="390"/>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3" t="s">
        <v>109</v>
      </c>
      <c r="AJ3" s="393"/>
      <c r="AK3" s="393"/>
      <c r="AM3" s="393" t="s">
        <v>109</v>
      </c>
      <c r="AN3" s="393"/>
      <c r="AO3" s="393"/>
    </row>
    <row r="4" spans="1:44" ht="32.25" customHeight="1" x14ac:dyDescent="0.25">
      <c r="B4" s="390"/>
      <c r="C4" s="390"/>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3" t="s">
        <v>110</v>
      </c>
      <c r="AJ4" s="393"/>
      <c r="AK4" s="393"/>
      <c r="AM4" s="393" t="s">
        <v>110</v>
      </c>
      <c r="AN4" s="393"/>
      <c r="AO4" s="393"/>
    </row>
    <row r="5" spans="1:44" ht="32.25" customHeight="1" x14ac:dyDescent="0.25">
      <c r="B5" s="390"/>
      <c r="C5" s="390"/>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3" t="s">
        <v>107</v>
      </c>
      <c r="AJ5" s="393"/>
      <c r="AK5" s="393"/>
      <c r="AM5" s="393" t="s">
        <v>107</v>
      </c>
      <c r="AN5" s="393"/>
      <c r="AO5" s="393"/>
    </row>
    <row r="6" spans="1:44" x14ac:dyDescent="0.25">
      <c r="I6" s="2"/>
    </row>
    <row r="7" spans="1:44" x14ac:dyDescent="0.25">
      <c r="I7" s="2"/>
    </row>
    <row r="8" spans="1:44" ht="38.25" customHeight="1" x14ac:dyDescent="0.25">
      <c r="B8" s="381" t="s">
        <v>500</v>
      </c>
      <c r="C8" s="381"/>
      <c r="D8" s="381"/>
      <c r="E8" s="381"/>
      <c r="F8" s="381"/>
      <c r="G8" s="381"/>
      <c r="H8" s="381"/>
      <c r="I8" s="12"/>
    </row>
    <row r="9" spans="1:44" ht="27" customHeight="1" x14ac:dyDescent="0.3">
      <c r="B9" s="382" t="s">
        <v>72</v>
      </c>
      <c r="C9" s="383"/>
      <c r="D9" s="383"/>
      <c r="E9" s="383"/>
      <c r="F9" s="383"/>
      <c r="G9" s="383"/>
      <c r="H9" s="384"/>
      <c r="I9" s="385" t="s">
        <v>73</v>
      </c>
      <c r="J9" s="385"/>
      <c r="K9" s="385"/>
      <c r="L9" s="385"/>
      <c r="M9" s="385"/>
      <c r="N9" s="385"/>
      <c r="O9" s="385"/>
      <c r="P9" s="385"/>
      <c r="Q9" s="385"/>
      <c r="R9" s="365" t="s">
        <v>97</v>
      </c>
      <c r="S9" s="365"/>
      <c r="T9" s="365"/>
      <c r="U9" s="365"/>
      <c r="V9" s="365"/>
      <c r="W9" s="386" t="s">
        <v>100</v>
      </c>
      <c r="X9" s="387"/>
      <c r="Y9" s="387"/>
      <c r="Z9" s="387"/>
      <c r="AA9" s="387"/>
      <c r="AM9" s="380" t="s">
        <v>67</v>
      </c>
      <c r="AN9" s="380"/>
      <c r="AO9" s="380"/>
      <c r="AP9" s="380"/>
      <c r="AR9" s="373" t="s">
        <v>104</v>
      </c>
    </row>
    <row r="10" spans="1:44" s="3" customFormat="1" ht="30.75" customHeight="1" x14ac:dyDescent="0.3">
      <c r="B10" s="376" t="s">
        <v>68</v>
      </c>
      <c r="C10" s="376" t="s">
        <v>69</v>
      </c>
      <c r="D10" s="376" t="s">
        <v>129</v>
      </c>
      <c r="E10" s="376" t="s">
        <v>70</v>
      </c>
      <c r="F10" s="377" t="s">
        <v>71</v>
      </c>
      <c r="G10" s="376" t="s">
        <v>105</v>
      </c>
      <c r="H10" s="376" t="s">
        <v>106</v>
      </c>
      <c r="I10" s="378" t="s">
        <v>90</v>
      </c>
      <c r="J10" s="379" t="s">
        <v>91</v>
      </c>
      <c r="K10" s="379" t="s">
        <v>94</v>
      </c>
      <c r="L10" s="379" t="s">
        <v>95</v>
      </c>
      <c r="M10" s="379" t="s">
        <v>92</v>
      </c>
      <c r="N10" s="379" t="s">
        <v>93</v>
      </c>
      <c r="O10" s="379" t="s">
        <v>96</v>
      </c>
      <c r="P10" s="379" t="s">
        <v>98</v>
      </c>
      <c r="Q10" s="379" t="s">
        <v>99</v>
      </c>
      <c r="R10" s="365"/>
      <c r="S10" s="365"/>
      <c r="T10" s="365"/>
      <c r="U10" s="365"/>
      <c r="V10" s="365"/>
      <c r="W10" s="388"/>
      <c r="X10" s="389"/>
      <c r="Y10" s="389"/>
      <c r="Z10" s="389"/>
      <c r="AA10" s="389"/>
      <c r="AB10" s="365" t="s">
        <v>101</v>
      </c>
      <c r="AC10" s="365"/>
      <c r="AD10" s="365"/>
      <c r="AE10" s="365"/>
      <c r="AF10" s="365"/>
      <c r="AG10" s="365" t="s">
        <v>102</v>
      </c>
      <c r="AH10" s="365"/>
      <c r="AI10" s="365"/>
      <c r="AJ10" s="365"/>
      <c r="AK10" s="365"/>
      <c r="AL10" s="13"/>
      <c r="AM10" s="380"/>
      <c r="AN10" s="380"/>
      <c r="AO10" s="380"/>
      <c r="AP10" s="380"/>
      <c r="AR10" s="374"/>
    </row>
    <row r="11" spans="1:44" s="3" customFormat="1" ht="57.75" customHeight="1" x14ac:dyDescent="0.3">
      <c r="B11" s="376"/>
      <c r="C11" s="376"/>
      <c r="D11" s="376"/>
      <c r="E11" s="376"/>
      <c r="F11" s="377"/>
      <c r="G11" s="376"/>
      <c r="H11" s="376"/>
      <c r="I11" s="378"/>
      <c r="J11" s="379"/>
      <c r="K11" s="379"/>
      <c r="L11" s="379"/>
      <c r="M11" s="379"/>
      <c r="N11" s="379"/>
      <c r="O11" s="379"/>
      <c r="P11" s="379"/>
      <c r="Q11" s="379"/>
      <c r="R11" s="352" t="s">
        <v>64</v>
      </c>
      <c r="S11" s="352" t="s">
        <v>65</v>
      </c>
      <c r="T11" s="352" t="s">
        <v>66</v>
      </c>
      <c r="U11" s="352" t="s">
        <v>103</v>
      </c>
      <c r="V11" s="352" t="s">
        <v>63</v>
      </c>
      <c r="W11" s="352" t="s">
        <v>64</v>
      </c>
      <c r="X11" s="352" t="s">
        <v>65</v>
      </c>
      <c r="Y11" s="352" t="s">
        <v>66</v>
      </c>
      <c r="Z11" s="352" t="s">
        <v>103</v>
      </c>
      <c r="AA11" s="352" t="s">
        <v>63</v>
      </c>
      <c r="AB11" s="352" t="s">
        <v>64</v>
      </c>
      <c r="AC11" s="352" t="s">
        <v>65</v>
      </c>
      <c r="AD11" s="352" t="s">
        <v>66</v>
      </c>
      <c r="AE11" s="352" t="s">
        <v>103</v>
      </c>
      <c r="AF11" s="352" t="s">
        <v>63</v>
      </c>
      <c r="AG11" s="352" t="s">
        <v>64</v>
      </c>
      <c r="AH11" s="352" t="s">
        <v>65</v>
      </c>
      <c r="AI11" s="352" t="s">
        <v>66</v>
      </c>
      <c r="AJ11" s="352" t="s">
        <v>103</v>
      </c>
      <c r="AK11" s="352" t="s">
        <v>63</v>
      </c>
      <c r="AL11" s="13"/>
      <c r="AM11" s="353" t="s">
        <v>64</v>
      </c>
      <c r="AN11" s="353" t="s">
        <v>65</v>
      </c>
      <c r="AO11" s="353" t="s">
        <v>66</v>
      </c>
      <c r="AP11" s="353" t="s">
        <v>63</v>
      </c>
      <c r="AR11" s="375"/>
    </row>
    <row r="12" spans="1:44" s="42" customFormat="1" ht="219" customHeight="1" x14ac:dyDescent="0.3">
      <c r="A12" s="356"/>
      <c r="B12" s="16" t="s">
        <v>32</v>
      </c>
      <c r="C12" s="16" t="s">
        <v>38</v>
      </c>
      <c r="D12" s="16" t="s">
        <v>52</v>
      </c>
      <c r="E12" s="16" t="s">
        <v>119</v>
      </c>
      <c r="F12" s="16" t="s">
        <v>497</v>
      </c>
      <c r="G12" s="16" t="s">
        <v>131</v>
      </c>
      <c r="H12" s="17" t="s">
        <v>132</v>
      </c>
      <c r="I12" s="17" t="s">
        <v>133</v>
      </c>
      <c r="J12" s="17" t="s">
        <v>134</v>
      </c>
      <c r="K12" s="18">
        <v>43871</v>
      </c>
      <c r="L12" s="18">
        <v>44183</v>
      </c>
      <c r="M12" s="355" t="s">
        <v>135</v>
      </c>
      <c r="N12" s="355" t="s">
        <v>136</v>
      </c>
      <c r="O12" s="19" t="s">
        <v>137</v>
      </c>
      <c r="P12" s="17" t="s">
        <v>138</v>
      </c>
      <c r="Q12" s="16" t="s">
        <v>139</v>
      </c>
      <c r="R12" s="14">
        <v>0.5</v>
      </c>
      <c r="S12" s="14">
        <v>0</v>
      </c>
      <c r="T12" s="14">
        <f>+S12/R12</f>
        <v>0</v>
      </c>
      <c r="U12" s="17" t="s">
        <v>140</v>
      </c>
      <c r="V12" s="15" t="s">
        <v>438</v>
      </c>
      <c r="W12" s="14">
        <v>0.25</v>
      </c>
      <c r="X12" s="14">
        <v>0</v>
      </c>
      <c r="Y12" s="14">
        <f t="shared" ref="Y12:Y23" si="0">+X12/W12</f>
        <v>0</v>
      </c>
      <c r="Z12" s="17" t="s">
        <v>141</v>
      </c>
      <c r="AA12" s="15" t="s">
        <v>466</v>
      </c>
      <c r="AB12" s="14">
        <v>0.2</v>
      </c>
      <c r="AC12" s="20">
        <v>0</v>
      </c>
      <c r="AD12" s="21">
        <v>0</v>
      </c>
      <c r="AE12" s="17" t="s">
        <v>142</v>
      </c>
      <c r="AF12" s="17" t="s">
        <v>541</v>
      </c>
      <c r="AG12" s="14">
        <v>0.05</v>
      </c>
      <c r="AH12" s="22"/>
      <c r="AI12" s="22"/>
      <c r="AJ12" s="17" t="s">
        <v>143</v>
      </c>
      <c r="AK12" s="22"/>
      <c r="AM12" s="14">
        <v>1</v>
      </c>
      <c r="AN12" s="14">
        <v>0</v>
      </c>
      <c r="AO12" s="14">
        <f t="shared" ref="AO12:AO51" si="1">+AN12/AM12</f>
        <v>0</v>
      </c>
      <c r="AP12" s="15" t="s">
        <v>540</v>
      </c>
      <c r="AR12" s="22"/>
    </row>
    <row r="13" spans="1:44" ht="161.69999999999999" customHeight="1" x14ac:dyDescent="0.3">
      <c r="A13" s="3"/>
      <c r="B13" s="16" t="s">
        <v>32</v>
      </c>
      <c r="C13" s="16" t="s">
        <v>38</v>
      </c>
      <c r="D13" s="16" t="s">
        <v>52</v>
      </c>
      <c r="E13" s="16" t="s">
        <v>119</v>
      </c>
      <c r="F13" s="23" t="s">
        <v>497</v>
      </c>
      <c r="G13" s="16" t="s">
        <v>131</v>
      </c>
      <c r="H13" s="17" t="s">
        <v>144</v>
      </c>
      <c r="I13" s="17" t="s">
        <v>145</v>
      </c>
      <c r="J13" s="17" t="s">
        <v>146</v>
      </c>
      <c r="K13" s="18">
        <v>43871</v>
      </c>
      <c r="L13" s="18">
        <v>44183</v>
      </c>
      <c r="M13" s="355" t="s">
        <v>147</v>
      </c>
      <c r="N13" s="355" t="s">
        <v>148</v>
      </c>
      <c r="O13" s="19" t="s">
        <v>137</v>
      </c>
      <c r="P13" s="17" t="s">
        <v>149</v>
      </c>
      <c r="Q13" s="16" t="s">
        <v>139</v>
      </c>
      <c r="R13" s="14">
        <v>0.1</v>
      </c>
      <c r="S13" s="14">
        <v>0.05</v>
      </c>
      <c r="T13" s="14">
        <f>+S13/R13</f>
        <v>0.5</v>
      </c>
      <c r="U13" s="17" t="s">
        <v>150</v>
      </c>
      <c r="V13" s="24" t="s">
        <v>439</v>
      </c>
      <c r="W13" s="14">
        <v>0.35</v>
      </c>
      <c r="X13" s="14">
        <v>0.05</v>
      </c>
      <c r="Y13" s="14">
        <f t="shared" si="0"/>
        <v>0.14285714285714288</v>
      </c>
      <c r="Z13" s="17" t="s">
        <v>151</v>
      </c>
      <c r="AA13" s="15" t="s">
        <v>469</v>
      </c>
      <c r="AB13" s="14">
        <v>0.35</v>
      </c>
      <c r="AC13" s="20">
        <v>0</v>
      </c>
      <c r="AD13" s="20">
        <v>0</v>
      </c>
      <c r="AE13" s="17" t="s">
        <v>152</v>
      </c>
      <c r="AF13" s="17" t="s">
        <v>542</v>
      </c>
      <c r="AG13" s="14">
        <v>0.2</v>
      </c>
      <c r="AH13" s="22"/>
      <c r="AI13" s="22"/>
      <c r="AJ13" s="17" t="s">
        <v>153</v>
      </c>
      <c r="AK13" s="22"/>
      <c r="AM13" s="14">
        <v>1</v>
      </c>
      <c r="AN13" s="14">
        <v>0.1</v>
      </c>
      <c r="AO13" s="14">
        <f t="shared" si="1"/>
        <v>0.1</v>
      </c>
      <c r="AP13" s="15" t="s">
        <v>543</v>
      </c>
      <c r="AR13" s="11"/>
    </row>
    <row r="14" spans="1:44" ht="180.45" customHeight="1" x14ac:dyDescent="0.3">
      <c r="A14" s="3"/>
      <c r="B14" s="16" t="s">
        <v>32</v>
      </c>
      <c r="C14" s="16" t="s">
        <v>38</v>
      </c>
      <c r="D14" s="16" t="s">
        <v>52</v>
      </c>
      <c r="E14" s="16" t="s">
        <v>119</v>
      </c>
      <c r="F14" s="23" t="s">
        <v>497</v>
      </c>
      <c r="G14" s="16" t="s">
        <v>131</v>
      </c>
      <c r="H14" s="17" t="s">
        <v>154</v>
      </c>
      <c r="I14" s="17" t="s">
        <v>155</v>
      </c>
      <c r="J14" s="17" t="s">
        <v>156</v>
      </c>
      <c r="K14" s="18">
        <v>43871</v>
      </c>
      <c r="L14" s="18">
        <v>44183</v>
      </c>
      <c r="M14" s="355" t="s">
        <v>157</v>
      </c>
      <c r="N14" s="355" t="s">
        <v>158</v>
      </c>
      <c r="O14" s="19" t="s">
        <v>137</v>
      </c>
      <c r="P14" s="17" t="s">
        <v>159</v>
      </c>
      <c r="Q14" s="16" t="s">
        <v>139</v>
      </c>
      <c r="R14" s="14">
        <v>0.16</v>
      </c>
      <c r="S14" s="14">
        <v>0</v>
      </c>
      <c r="T14" s="14">
        <f>+S14/R14</f>
        <v>0</v>
      </c>
      <c r="U14" s="17" t="s">
        <v>160</v>
      </c>
      <c r="V14" s="24" t="s">
        <v>440</v>
      </c>
      <c r="W14" s="14">
        <v>0.35</v>
      </c>
      <c r="X14" s="14">
        <v>0</v>
      </c>
      <c r="Y14" s="14">
        <f t="shared" si="0"/>
        <v>0</v>
      </c>
      <c r="Z14" s="17" t="s">
        <v>160</v>
      </c>
      <c r="AA14" s="15" t="s">
        <v>471</v>
      </c>
      <c r="AB14" s="14">
        <v>0.35</v>
      </c>
      <c r="AC14" s="20">
        <v>0</v>
      </c>
      <c r="AD14" s="20">
        <v>0</v>
      </c>
      <c r="AE14" s="17" t="s">
        <v>160</v>
      </c>
      <c r="AF14" s="17" t="s">
        <v>544</v>
      </c>
      <c r="AG14" s="14">
        <v>0.14000000000000001</v>
      </c>
      <c r="AH14" s="22"/>
      <c r="AI14" s="22"/>
      <c r="AJ14" s="17" t="s">
        <v>160</v>
      </c>
      <c r="AK14" s="22"/>
      <c r="AM14" s="14">
        <v>1</v>
      </c>
      <c r="AN14" s="14">
        <v>0</v>
      </c>
      <c r="AO14" s="14">
        <f t="shared" si="1"/>
        <v>0</v>
      </c>
      <c r="AP14" s="15" t="s">
        <v>545</v>
      </c>
      <c r="AR14" s="11"/>
    </row>
    <row r="15" spans="1:44" ht="292.95" customHeight="1" x14ac:dyDescent="0.3">
      <c r="A15" s="3"/>
      <c r="B15" s="16" t="s">
        <v>32</v>
      </c>
      <c r="C15" s="16" t="s">
        <v>38</v>
      </c>
      <c r="D15" s="16" t="s">
        <v>52</v>
      </c>
      <c r="E15" s="16" t="s">
        <v>119</v>
      </c>
      <c r="F15" s="23" t="s">
        <v>497</v>
      </c>
      <c r="G15" s="16" t="s">
        <v>131</v>
      </c>
      <c r="H15" s="17" t="s">
        <v>161</v>
      </c>
      <c r="I15" s="17" t="s">
        <v>162</v>
      </c>
      <c r="J15" s="17" t="s">
        <v>163</v>
      </c>
      <c r="K15" s="18">
        <v>43891</v>
      </c>
      <c r="L15" s="18">
        <v>44180</v>
      </c>
      <c r="M15" s="355" t="s">
        <v>164</v>
      </c>
      <c r="N15" s="355" t="s">
        <v>165</v>
      </c>
      <c r="O15" s="19" t="s">
        <v>137</v>
      </c>
      <c r="P15" s="17" t="s">
        <v>166</v>
      </c>
      <c r="Q15" s="16" t="s">
        <v>139</v>
      </c>
      <c r="R15" s="14">
        <v>0.16</v>
      </c>
      <c r="S15" s="14">
        <v>0</v>
      </c>
      <c r="T15" s="14">
        <f t="shared" ref="T15:T23" si="2">+S15/R15</f>
        <v>0</v>
      </c>
      <c r="U15" s="17" t="s">
        <v>167</v>
      </c>
      <c r="V15" s="24" t="s">
        <v>441</v>
      </c>
      <c r="W15" s="14">
        <v>0.34</v>
      </c>
      <c r="X15" s="14">
        <v>0</v>
      </c>
      <c r="Y15" s="14">
        <f t="shared" si="0"/>
        <v>0</v>
      </c>
      <c r="Z15" s="17" t="s">
        <v>167</v>
      </c>
      <c r="AA15" s="15" t="s">
        <v>470</v>
      </c>
      <c r="AB15" s="14">
        <v>0.34</v>
      </c>
      <c r="AC15" s="20">
        <v>0.28999999999999998</v>
      </c>
      <c r="AD15" s="20">
        <v>0.85</v>
      </c>
      <c r="AE15" s="17" t="s">
        <v>167</v>
      </c>
      <c r="AF15" s="25" t="s">
        <v>546</v>
      </c>
      <c r="AG15" s="14">
        <v>0.16</v>
      </c>
      <c r="AH15" s="22"/>
      <c r="AI15" s="22"/>
      <c r="AJ15" s="17" t="s">
        <v>167</v>
      </c>
      <c r="AK15" s="22"/>
      <c r="AM15" s="14">
        <v>1</v>
      </c>
      <c r="AN15" s="14">
        <v>0.28999999999999998</v>
      </c>
      <c r="AO15" s="14">
        <f t="shared" si="1"/>
        <v>0.28999999999999998</v>
      </c>
      <c r="AP15" s="15" t="s">
        <v>547</v>
      </c>
      <c r="AR15" s="10" t="s">
        <v>442</v>
      </c>
    </row>
    <row r="16" spans="1:44" ht="169.2" customHeight="1" x14ac:dyDescent="0.3">
      <c r="A16" s="3"/>
      <c r="B16" s="16" t="s">
        <v>32</v>
      </c>
      <c r="C16" s="16" t="s">
        <v>38</v>
      </c>
      <c r="D16" s="16" t="s">
        <v>52</v>
      </c>
      <c r="E16" s="16" t="s">
        <v>119</v>
      </c>
      <c r="F16" s="23" t="s">
        <v>497</v>
      </c>
      <c r="G16" s="16" t="s">
        <v>131</v>
      </c>
      <c r="H16" s="17" t="s">
        <v>168</v>
      </c>
      <c r="I16" s="17" t="s">
        <v>169</v>
      </c>
      <c r="J16" s="17" t="s">
        <v>170</v>
      </c>
      <c r="K16" s="18">
        <v>43953</v>
      </c>
      <c r="L16" s="18">
        <v>44180</v>
      </c>
      <c r="M16" s="355" t="s">
        <v>164</v>
      </c>
      <c r="N16" s="355" t="s">
        <v>171</v>
      </c>
      <c r="O16" s="19" t="s">
        <v>137</v>
      </c>
      <c r="P16" s="17" t="s">
        <v>172</v>
      </c>
      <c r="Q16" s="16" t="s">
        <v>173</v>
      </c>
      <c r="R16" s="14">
        <v>0</v>
      </c>
      <c r="S16" s="355" t="s">
        <v>88</v>
      </c>
      <c r="T16" s="355" t="s">
        <v>88</v>
      </c>
      <c r="U16" s="17" t="s">
        <v>88</v>
      </c>
      <c r="V16" s="15" t="s">
        <v>443</v>
      </c>
      <c r="W16" s="14">
        <v>0.5</v>
      </c>
      <c r="X16" s="14">
        <v>0.5</v>
      </c>
      <c r="Y16" s="14">
        <f t="shared" si="0"/>
        <v>1</v>
      </c>
      <c r="Z16" s="17" t="s">
        <v>174</v>
      </c>
      <c r="AA16" s="15" t="s">
        <v>472</v>
      </c>
      <c r="AB16" s="14">
        <v>0.5</v>
      </c>
      <c r="AC16" s="20">
        <v>0.5</v>
      </c>
      <c r="AD16" s="21">
        <v>1</v>
      </c>
      <c r="AE16" s="17" t="s">
        <v>174</v>
      </c>
      <c r="AF16" s="15" t="s">
        <v>557</v>
      </c>
      <c r="AG16" s="14">
        <v>0</v>
      </c>
      <c r="AH16" s="22"/>
      <c r="AI16" s="22"/>
      <c r="AJ16" s="17" t="s">
        <v>88</v>
      </c>
      <c r="AK16" s="22"/>
      <c r="AM16" s="14">
        <v>1</v>
      </c>
      <c r="AN16" s="14">
        <v>1</v>
      </c>
      <c r="AO16" s="14">
        <f t="shared" si="1"/>
        <v>1</v>
      </c>
      <c r="AP16" s="15" t="s">
        <v>548</v>
      </c>
      <c r="AR16" s="11"/>
    </row>
    <row r="17" spans="1:44" s="42" customFormat="1" ht="409.2" customHeight="1" x14ac:dyDescent="0.3">
      <c r="A17" s="356"/>
      <c r="B17" s="16" t="s">
        <v>32</v>
      </c>
      <c r="C17" s="16" t="s">
        <v>38</v>
      </c>
      <c r="D17" s="16" t="s">
        <v>52</v>
      </c>
      <c r="E17" s="16" t="s">
        <v>119</v>
      </c>
      <c r="F17" s="23" t="s">
        <v>497</v>
      </c>
      <c r="G17" s="16" t="s">
        <v>131</v>
      </c>
      <c r="H17" s="17" t="s">
        <v>161</v>
      </c>
      <c r="I17" s="17" t="s">
        <v>175</v>
      </c>
      <c r="J17" s="17" t="s">
        <v>176</v>
      </c>
      <c r="K17" s="18">
        <v>43891</v>
      </c>
      <c r="L17" s="18">
        <v>44180</v>
      </c>
      <c r="M17" s="355" t="s">
        <v>177</v>
      </c>
      <c r="N17" s="355" t="s">
        <v>178</v>
      </c>
      <c r="O17" s="19" t="s">
        <v>137</v>
      </c>
      <c r="P17" s="17" t="s">
        <v>179</v>
      </c>
      <c r="Q17" s="17" t="s">
        <v>139</v>
      </c>
      <c r="R17" s="14">
        <v>0.2</v>
      </c>
      <c r="S17" s="14">
        <v>7.0000000000000007E-2</v>
      </c>
      <c r="T17" s="14">
        <f t="shared" si="2"/>
        <v>0.35000000000000003</v>
      </c>
      <c r="U17" s="17" t="s">
        <v>180</v>
      </c>
      <c r="V17" s="24" t="s">
        <v>444</v>
      </c>
      <c r="W17" s="14">
        <v>0.3</v>
      </c>
      <c r="X17" s="14">
        <v>0.28799999999999998</v>
      </c>
      <c r="Y17" s="14">
        <f t="shared" si="0"/>
        <v>0.96</v>
      </c>
      <c r="Z17" s="17" t="s">
        <v>180</v>
      </c>
      <c r="AA17" s="15" t="s">
        <v>473</v>
      </c>
      <c r="AB17" s="14">
        <v>0.3</v>
      </c>
      <c r="AC17" s="20">
        <v>0.68</v>
      </c>
      <c r="AD17" s="20">
        <v>2.27</v>
      </c>
      <c r="AE17" s="17" t="s">
        <v>180</v>
      </c>
      <c r="AF17" s="17" t="s">
        <v>549</v>
      </c>
      <c r="AG17" s="14">
        <v>0.2</v>
      </c>
      <c r="AH17" s="26"/>
      <c r="AI17" s="26"/>
      <c r="AJ17" s="17" t="s">
        <v>180</v>
      </c>
      <c r="AK17" s="22"/>
      <c r="AM17" s="14">
        <v>1</v>
      </c>
      <c r="AN17" s="14">
        <v>1.04</v>
      </c>
      <c r="AO17" s="14">
        <f t="shared" si="1"/>
        <v>1.04</v>
      </c>
      <c r="AP17" s="15" t="s">
        <v>550</v>
      </c>
      <c r="AR17" s="15" t="s">
        <v>442</v>
      </c>
    </row>
    <row r="18" spans="1:44" s="42" customFormat="1" ht="150" x14ac:dyDescent="0.3">
      <c r="A18" s="356"/>
      <c r="B18" s="16" t="s">
        <v>32</v>
      </c>
      <c r="C18" s="16" t="s">
        <v>38</v>
      </c>
      <c r="D18" s="16" t="s">
        <v>52</v>
      </c>
      <c r="E18" s="16" t="s">
        <v>123</v>
      </c>
      <c r="F18" s="23" t="s">
        <v>497</v>
      </c>
      <c r="G18" s="16" t="s">
        <v>131</v>
      </c>
      <c r="H18" s="27" t="s">
        <v>154</v>
      </c>
      <c r="I18" s="17" t="s">
        <v>181</v>
      </c>
      <c r="J18" s="17" t="s">
        <v>182</v>
      </c>
      <c r="K18" s="18">
        <v>43871</v>
      </c>
      <c r="L18" s="18">
        <v>44183</v>
      </c>
      <c r="M18" s="17" t="s">
        <v>164</v>
      </c>
      <c r="N18" s="17" t="s">
        <v>183</v>
      </c>
      <c r="O18" s="19" t="s">
        <v>137</v>
      </c>
      <c r="P18" s="17" t="s">
        <v>184</v>
      </c>
      <c r="Q18" s="16" t="s">
        <v>139</v>
      </c>
      <c r="R18" s="14">
        <v>0.17</v>
      </c>
      <c r="S18" s="14">
        <v>0</v>
      </c>
      <c r="T18" s="14">
        <f t="shared" si="2"/>
        <v>0</v>
      </c>
      <c r="U18" s="17" t="s">
        <v>185</v>
      </c>
      <c r="V18" s="24" t="s">
        <v>445</v>
      </c>
      <c r="W18" s="14">
        <v>0.33</v>
      </c>
      <c r="X18" s="14">
        <v>0</v>
      </c>
      <c r="Y18" s="14">
        <f t="shared" si="0"/>
        <v>0</v>
      </c>
      <c r="Z18" s="17" t="s">
        <v>185</v>
      </c>
      <c r="AA18" s="15" t="s">
        <v>474</v>
      </c>
      <c r="AB18" s="14">
        <v>0.33</v>
      </c>
      <c r="AC18" s="20">
        <v>0</v>
      </c>
      <c r="AD18" s="20">
        <v>0</v>
      </c>
      <c r="AE18" s="17" t="s">
        <v>185</v>
      </c>
      <c r="AF18" s="17" t="s">
        <v>551</v>
      </c>
      <c r="AG18" s="14">
        <v>0.17</v>
      </c>
      <c r="AH18" s="28"/>
      <c r="AI18" s="22"/>
      <c r="AJ18" s="17" t="s">
        <v>185</v>
      </c>
      <c r="AK18" s="22"/>
      <c r="AM18" s="14">
        <v>1</v>
      </c>
      <c r="AN18" s="14">
        <v>0</v>
      </c>
      <c r="AO18" s="14">
        <f t="shared" si="1"/>
        <v>0</v>
      </c>
      <c r="AP18" s="15" t="s">
        <v>506</v>
      </c>
      <c r="AR18" s="15" t="s">
        <v>442</v>
      </c>
    </row>
    <row r="19" spans="1:44" ht="150" x14ac:dyDescent="0.3">
      <c r="A19" s="3"/>
      <c r="B19" s="16" t="s">
        <v>32</v>
      </c>
      <c r="C19" s="16" t="s">
        <v>38</v>
      </c>
      <c r="D19" s="16" t="s">
        <v>52</v>
      </c>
      <c r="E19" s="16" t="s">
        <v>123</v>
      </c>
      <c r="F19" s="23" t="s">
        <v>497</v>
      </c>
      <c r="G19" s="16" t="s">
        <v>131</v>
      </c>
      <c r="H19" s="17" t="s">
        <v>154</v>
      </c>
      <c r="I19" s="355" t="s">
        <v>186</v>
      </c>
      <c r="J19" s="17" t="s">
        <v>187</v>
      </c>
      <c r="K19" s="18">
        <v>43871</v>
      </c>
      <c r="L19" s="18">
        <v>44183</v>
      </c>
      <c r="M19" s="17" t="s">
        <v>188</v>
      </c>
      <c r="N19" s="17" t="s">
        <v>189</v>
      </c>
      <c r="O19" s="19" t="s">
        <v>137</v>
      </c>
      <c r="P19" s="17" t="s">
        <v>190</v>
      </c>
      <c r="Q19" s="16" t="s">
        <v>139</v>
      </c>
      <c r="R19" s="14">
        <v>0.17</v>
      </c>
      <c r="S19" s="14">
        <v>0</v>
      </c>
      <c r="T19" s="14">
        <f t="shared" si="2"/>
        <v>0</v>
      </c>
      <c r="U19" s="17" t="s">
        <v>191</v>
      </c>
      <c r="V19" s="29" t="s">
        <v>446</v>
      </c>
      <c r="W19" s="14">
        <v>0.33</v>
      </c>
      <c r="X19" s="14">
        <v>0</v>
      </c>
      <c r="Y19" s="14">
        <f t="shared" si="0"/>
        <v>0</v>
      </c>
      <c r="Z19" s="17" t="s">
        <v>191</v>
      </c>
      <c r="AA19" s="15" t="s">
        <v>474</v>
      </c>
      <c r="AB19" s="14">
        <v>0.33</v>
      </c>
      <c r="AC19" s="20">
        <v>0</v>
      </c>
      <c r="AD19" s="20">
        <v>0</v>
      </c>
      <c r="AE19" s="17" t="s">
        <v>191</v>
      </c>
      <c r="AF19" s="17" t="s">
        <v>552</v>
      </c>
      <c r="AG19" s="14">
        <v>0.17</v>
      </c>
      <c r="AH19" s="22"/>
      <c r="AI19" s="22"/>
      <c r="AJ19" s="17" t="s">
        <v>191</v>
      </c>
      <c r="AK19" s="22"/>
      <c r="AM19" s="14">
        <v>1</v>
      </c>
      <c r="AN19" s="14">
        <v>0</v>
      </c>
      <c r="AO19" s="14">
        <f t="shared" si="1"/>
        <v>0</v>
      </c>
      <c r="AP19" s="15" t="s">
        <v>506</v>
      </c>
      <c r="AR19" s="11"/>
    </row>
    <row r="20" spans="1:44" ht="165.45" customHeight="1" x14ac:dyDescent="0.25">
      <c r="B20" s="16" t="s">
        <v>32</v>
      </c>
      <c r="C20" s="16" t="s">
        <v>38</v>
      </c>
      <c r="D20" s="16" t="s">
        <v>52</v>
      </c>
      <c r="E20" s="16" t="s">
        <v>123</v>
      </c>
      <c r="F20" s="23" t="s">
        <v>497</v>
      </c>
      <c r="G20" s="16" t="s">
        <v>131</v>
      </c>
      <c r="H20" s="17" t="s">
        <v>154</v>
      </c>
      <c r="I20" s="355" t="s">
        <v>192</v>
      </c>
      <c r="J20" s="17" t="s">
        <v>193</v>
      </c>
      <c r="K20" s="18">
        <v>43871</v>
      </c>
      <c r="L20" s="18">
        <v>44183</v>
      </c>
      <c r="M20" s="17" t="s">
        <v>194</v>
      </c>
      <c r="N20" s="17" t="s">
        <v>195</v>
      </c>
      <c r="O20" s="19" t="s">
        <v>137</v>
      </c>
      <c r="P20" s="17" t="s">
        <v>196</v>
      </c>
      <c r="Q20" s="16" t="s">
        <v>139</v>
      </c>
      <c r="R20" s="14">
        <v>0.17</v>
      </c>
      <c r="S20" s="14">
        <v>0</v>
      </c>
      <c r="T20" s="14">
        <f t="shared" si="2"/>
        <v>0</v>
      </c>
      <c r="U20" s="17" t="s">
        <v>197</v>
      </c>
      <c r="V20" s="29" t="s">
        <v>445</v>
      </c>
      <c r="W20" s="14">
        <v>0.33</v>
      </c>
      <c r="X20" s="14">
        <v>0</v>
      </c>
      <c r="Y20" s="14">
        <f t="shared" si="0"/>
        <v>0</v>
      </c>
      <c r="Z20" s="355" t="s">
        <v>197</v>
      </c>
      <c r="AA20" s="15" t="s">
        <v>474</v>
      </c>
      <c r="AB20" s="14">
        <v>0.33</v>
      </c>
      <c r="AC20" s="20">
        <v>0</v>
      </c>
      <c r="AD20" s="20">
        <v>0</v>
      </c>
      <c r="AE20" s="355" t="s">
        <v>197</v>
      </c>
      <c r="AF20" s="17" t="s">
        <v>553</v>
      </c>
      <c r="AG20" s="14">
        <v>0.17</v>
      </c>
      <c r="AH20" s="22"/>
      <c r="AI20" s="22"/>
      <c r="AJ20" s="355" t="s">
        <v>197</v>
      </c>
      <c r="AK20" s="22"/>
      <c r="AM20" s="14">
        <v>1</v>
      </c>
      <c r="AN20" s="14">
        <v>0</v>
      </c>
      <c r="AO20" s="14">
        <f t="shared" si="1"/>
        <v>0</v>
      </c>
      <c r="AP20" s="15" t="s">
        <v>506</v>
      </c>
      <c r="AR20" s="10" t="s">
        <v>442</v>
      </c>
    </row>
    <row r="21" spans="1:44" s="42" customFormat="1" ht="166.95" customHeight="1" x14ac:dyDescent="0.25">
      <c r="B21" s="16" t="s">
        <v>32</v>
      </c>
      <c r="C21" s="16" t="s">
        <v>38</v>
      </c>
      <c r="D21" s="16" t="s">
        <v>52</v>
      </c>
      <c r="E21" s="16" t="s">
        <v>123</v>
      </c>
      <c r="F21" s="23" t="s">
        <v>497</v>
      </c>
      <c r="G21" s="16" t="s">
        <v>131</v>
      </c>
      <c r="H21" s="17" t="s">
        <v>154</v>
      </c>
      <c r="I21" s="17" t="s">
        <v>198</v>
      </c>
      <c r="J21" s="17" t="s">
        <v>199</v>
      </c>
      <c r="K21" s="18">
        <v>43871</v>
      </c>
      <c r="L21" s="18">
        <v>44183</v>
      </c>
      <c r="M21" s="17" t="s">
        <v>200</v>
      </c>
      <c r="N21" s="17" t="s">
        <v>201</v>
      </c>
      <c r="O21" s="19" t="s">
        <v>137</v>
      </c>
      <c r="P21" s="17" t="s">
        <v>202</v>
      </c>
      <c r="Q21" s="16" t="s">
        <v>139</v>
      </c>
      <c r="R21" s="14">
        <v>0.17</v>
      </c>
      <c r="S21" s="14">
        <v>0</v>
      </c>
      <c r="T21" s="14">
        <f t="shared" si="2"/>
        <v>0</v>
      </c>
      <c r="U21" s="17" t="s">
        <v>203</v>
      </c>
      <c r="V21" s="29" t="s">
        <v>445</v>
      </c>
      <c r="W21" s="14">
        <v>0.33</v>
      </c>
      <c r="X21" s="14">
        <v>0</v>
      </c>
      <c r="Y21" s="14">
        <f t="shared" si="0"/>
        <v>0</v>
      </c>
      <c r="Z21" s="17" t="s">
        <v>203</v>
      </c>
      <c r="AA21" s="15" t="s">
        <v>474</v>
      </c>
      <c r="AB21" s="14">
        <v>0.33</v>
      </c>
      <c r="AC21" s="20">
        <v>0</v>
      </c>
      <c r="AD21" s="20">
        <v>0</v>
      </c>
      <c r="AE21" s="17" t="s">
        <v>203</v>
      </c>
      <c r="AF21" s="17" t="s">
        <v>554</v>
      </c>
      <c r="AG21" s="14">
        <v>0.17</v>
      </c>
      <c r="AH21" s="22"/>
      <c r="AI21" s="22"/>
      <c r="AJ21" s="17" t="s">
        <v>203</v>
      </c>
      <c r="AK21" s="22"/>
      <c r="AM21" s="14">
        <v>1</v>
      </c>
      <c r="AN21" s="14">
        <v>0</v>
      </c>
      <c r="AO21" s="14">
        <f t="shared" si="1"/>
        <v>0</v>
      </c>
      <c r="AP21" s="15" t="s">
        <v>506</v>
      </c>
      <c r="AR21" s="15"/>
    </row>
    <row r="22" spans="1:44" s="42" customFormat="1" ht="165.45" customHeight="1" x14ac:dyDescent="0.25">
      <c r="B22" s="16" t="s">
        <v>32</v>
      </c>
      <c r="C22" s="16" t="s">
        <v>35</v>
      </c>
      <c r="D22" s="16" t="s">
        <v>44</v>
      </c>
      <c r="E22" s="16" t="s">
        <v>120</v>
      </c>
      <c r="F22" s="30" t="s">
        <v>498</v>
      </c>
      <c r="G22" s="355" t="s">
        <v>527</v>
      </c>
      <c r="H22" s="355" t="s">
        <v>528</v>
      </c>
      <c r="I22" s="355" t="s">
        <v>204</v>
      </c>
      <c r="J22" s="355" t="s">
        <v>205</v>
      </c>
      <c r="K22" s="31">
        <v>43832</v>
      </c>
      <c r="L22" s="18">
        <v>44196</v>
      </c>
      <c r="M22" s="355" t="s">
        <v>206</v>
      </c>
      <c r="N22" s="355" t="s">
        <v>207</v>
      </c>
      <c r="O22" s="19" t="s">
        <v>137</v>
      </c>
      <c r="P22" s="355" t="s">
        <v>208</v>
      </c>
      <c r="Q22" s="355" t="s">
        <v>15</v>
      </c>
      <c r="R22" s="32">
        <v>0.25</v>
      </c>
      <c r="S22" s="14">
        <v>0.25</v>
      </c>
      <c r="T22" s="14">
        <f t="shared" si="2"/>
        <v>1</v>
      </c>
      <c r="U22" s="355" t="s">
        <v>209</v>
      </c>
      <c r="V22" s="15" t="s">
        <v>447</v>
      </c>
      <c r="W22" s="32">
        <v>0.25</v>
      </c>
      <c r="X22" s="14">
        <v>0.25</v>
      </c>
      <c r="Y22" s="14">
        <f t="shared" si="0"/>
        <v>1</v>
      </c>
      <c r="Z22" s="355" t="s">
        <v>210</v>
      </c>
      <c r="AA22" s="15" t="s">
        <v>475</v>
      </c>
      <c r="AB22" s="32">
        <v>0.25</v>
      </c>
      <c r="AC22" s="32">
        <v>0.25</v>
      </c>
      <c r="AD22" s="32">
        <v>1</v>
      </c>
      <c r="AE22" s="33" t="s">
        <v>210</v>
      </c>
      <c r="AF22" s="33" t="s">
        <v>504</v>
      </c>
      <c r="AG22" s="34">
        <v>0.25</v>
      </c>
      <c r="AH22" s="35"/>
      <c r="AI22" s="35"/>
      <c r="AJ22" s="33" t="s">
        <v>210</v>
      </c>
      <c r="AK22" s="35"/>
      <c r="AM22" s="14">
        <v>1</v>
      </c>
      <c r="AN22" s="14">
        <v>0.75</v>
      </c>
      <c r="AO22" s="14">
        <f t="shared" si="1"/>
        <v>0.75</v>
      </c>
      <c r="AP22" s="15" t="s">
        <v>501</v>
      </c>
      <c r="AR22" s="22"/>
    </row>
    <row r="23" spans="1:44" ht="409.6" x14ac:dyDescent="0.25">
      <c r="B23" s="16" t="s">
        <v>32</v>
      </c>
      <c r="C23" s="16" t="s">
        <v>36</v>
      </c>
      <c r="D23" s="16" t="s">
        <v>44</v>
      </c>
      <c r="E23" s="16" t="s">
        <v>120</v>
      </c>
      <c r="F23" s="30" t="s">
        <v>498</v>
      </c>
      <c r="G23" s="355" t="s">
        <v>527</v>
      </c>
      <c r="H23" s="355" t="s">
        <v>528</v>
      </c>
      <c r="I23" s="355" t="s">
        <v>211</v>
      </c>
      <c r="J23" s="355" t="s">
        <v>212</v>
      </c>
      <c r="K23" s="31">
        <v>43862</v>
      </c>
      <c r="L23" s="18">
        <v>44196</v>
      </c>
      <c r="M23" s="355" t="s">
        <v>213</v>
      </c>
      <c r="N23" s="355" t="s">
        <v>214</v>
      </c>
      <c r="O23" s="19" t="s">
        <v>137</v>
      </c>
      <c r="P23" s="355" t="s">
        <v>215</v>
      </c>
      <c r="Q23" s="355" t="s">
        <v>16</v>
      </c>
      <c r="R23" s="32">
        <v>0.25</v>
      </c>
      <c r="S23" s="14">
        <v>0.25</v>
      </c>
      <c r="T23" s="14">
        <f t="shared" si="2"/>
        <v>1</v>
      </c>
      <c r="U23" s="355" t="s">
        <v>216</v>
      </c>
      <c r="V23" s="15" t="s">
        <v>448</v>
      </c>
      <c r="W23" s="32">
        <v>0.25</v>
      </c>
      <c r="X23" s="14">
        <v>0.25</v>
      </c>
      <c r="Y23" s="14">
        <f t="shared" si="0"/>
        <v>1</v>
      </c>
      <c r="Z23" s="355" t="s">
        <v>217</v>
      </c>
      <c r="AA23" s="24" t="s">
        <v>476</v>
      </c>
      <c r="AB23" s="32">
        <v>0.25</v>
      </c>
      <c r="AC23" s="32">
        <v>0.25</v>
      </c>
      <c r="AD23" s="32">
        <f>AC23/AB23</f>
        <v>1</v>
      </c>
      <c r="AE23" s="33" t="s">
        <v>218</v>
      </c>
      <c r="AF23" s="33" t="s">
        <v>560</v>
      </c>
      <c r="AG23" s="34">
        <v>0.25</v>
      </c>
      <c r="AH23" s="35"/>
      <c r="AI23" s="35"/>
      <c r="AJ23" s="33" t="s">
        <v>219</v>
      </c>
      <c r="AK23" s="35"/>
      <c r="AM23" s="14">
        <v>1</v>
      </c>
      <c r="AN23" s="14">
        <v>0.75</v>
      </c>
      <c r="AO23" s="14">
        <f t="shared" si="1"/>
        <v>0.75</v>
      </c>
      <c r="AP23" s="15" t="s">
        <v>501</v>
      </c>
      <c r="AR23" s="11"/>
    </row>
    <row r="24" spans="1:44" s="42" customFormat="1" ht="150" x14ac:dyDescent="0.25">
      <c r="B24" s="16" t="s">
        <v>32</v>
      </c>
      <c r="C24" s="16" t="s">
        <v>35</v>
      </c>
      <c r="D24" s="16" t="s">
        <v>44</v>
      </c>
      <c r="E24" s="16" t="s">
        <v>120</v>
      </c>
      <c r="F24" s="30" t="s">
        <v>498</v>
      </c>
      <c r="G24" s="355" t="s">
        <v>527</v>
      </c>
      <c r="H24" s="355" t="s">
        <v>528</v>
      </c>
      <c r="I24" s="355" t="s">
        <v>220</v>
      </c>
      <c r="J24" s="355" t="s">
        <v>221</v>
      </c>
      <c r="K24" s="31">
        <v>44013</v>
      </c>
      <c r="L24" s="18">
        <v>44196</v>
      </c>
      <c r="M24" s="355" t="s">
        <v>222</v>
      </c>
      <c r="N24" s="355" t="s">
        <v>223</v>
      </c>
      <c r="O24" s="19" t="s">
        <v>137</v>
      </c>
      <c r="P24" s="355" t="s">
        <v>224</v>
      </c>
      <c r="Q24" s="355" t="s">
        <v>16</v>
      </c>
      <c r="R24" s="32">
        <v>0</v>
      </c>
      <c r="S24" s="355" t="s">
        <v>88</v>
      </c>
      <c r="T24" s="355" t="s">
        <v>88</v>
      </c>
      <c r="U24" s="355" t="s">
        <v>88</v>
      </c>
      <c r="V24" s="15" t="s">
        <v>443</v>
      </c>
      <c r="W24" s="32">
        <v>0</v>
      </c>
      <c r="X24" s="37" t="s">
        <v>88</v>
      </c>
      <c r="Y24" s="37" t="s">
        <v>88</v>
      </c>
      <c r="Z24" s="355" t="s">
        <v>88</v>
      </c>
      <c r="AA24" s="15" t="s">
        <v>443</v>
      </c>
      <c r="AB24" s="32">
        <v>0.5</v>
      </c>
      <c r="AC24" s="46">
        <v>0</v>
      </c>
      <c r="AD24" s="32">
        <f>AC24/AB24</f>
        <v>0</v>
      </c>
      <c r="AE24" s="33" t="s">
        <v>225</v>
      </c>
      <c r="AF24" s="33" t="s">
        <v>561</v>
      </c>
      <c r="AG24" s="34">
        <v>0.5</v>
      </c>
      <c r="AH24" s="46"/>
      <c r="AI24" s="32"/>
      <c r="AJ24" s="33" t="s">
        <v>226</v>
      </c>
      <c r="AK24" s="35"/>
      <c r="AM24" s="14">
        <v>1</v>
      </c>
      <c r="AN24" s="14">
        <v>0</v>
      </c>
      <c r="AO24" s="14">
        <f t="shared" si="1"/>
        <v>0</v>
      </c>
      <c r="AP24" s="15" t="s">
        <v>506</v>
      </c>
      <c r="AR24" s="22"/>
    </row>
    <row r="25" spans="1:44" ht="210" x14ac:dyDescent="0.25">
      <c r="B25" s="16" t="s">
        <v>32</v>
      </c>
      <c r="C25" s="16" t="s">
        <v>436</v>
      </c>
      <c r="D25" s="16" t="s">
        <v>437</v>
      </c>
      <c r="E25" s="16" t="s">
        <v>127</v>
      </c>
      <c r="F25" s="30" t="s">
        <v>498</v>
      </c>
      <c r="G25" s="355" t="s">
        <v>529</v>
      </c>
      <c r="H25" s="355" t="s">
        <v>530</v>
      </c>
      <c r="I25" s="16" t="s">
        <v>227</v>
      </c>
      <c r="J25" s="16" t="s">
        <v>228</v>
      </c>
      <c r="K25" s="18">
        <v>44013</v>
      </c>
      <c r="L25" s="18">
        <v>44180</v>
      </c>
      <c r="M25" s="16" t="s">
        <v>229</v>
      </c>
      <c r="N25" s="16" t="s">
        <v>230</v>
      </c>
      <c r="O25" s="19" t="s">
        <v>137</v>
      </c>
      <c r="P25" s="16" t="s">
        <v>231</v>
      </c>
      <c r="Q25" s="16" t="s">
        <v>16</v>
      </c>
      <c r="R25" s="14">
        <v>0</v>
      </c>
      <c r="S25" s="355" t="s">
        <v>88</v>
      </c>
      <c r="T25" s="355" t="s">
        <v>88</v>
      </c>
      <c r="U25" s="36" t="s">
        <v>88</v>
      </c>
      <c r="V25" s="15" t="s">
        <v>443</v>
      </c>
      <c r="W25" s="14">
        <v>0</v>
      </c>
      <c r="X25" s="37" t="s">
        <v>88</v>
      </c>
      <c r="Y25" s="37" t="s">
        <v>88</v>
      </c>
      <c r="Z25" s="36" t="s">
        <v>88</v>
      </c>
      <c r="AA25" s="15" t="s">
        <v>443</v>
      </c>
      <c r="AB25" s="14">
        <v>0.5</v>
      </c>
      <c r="AC25" s="14">
        <v>0.5</v>
      </c>
      <c r="AD25" s="14">
        <v>1</v>
      </c>
      <c r="AE25" s="16" t="s">
        <v>232</v>
      </c>
      <c r="AF25" s="17" t="s">
        <v>522</v>
      </c>
      <c r="AG25" s="14">
        <v>0.5</v>
      </c>
      <c r="AH25" s="22"/>
      <c r="AI25" s="22"/>
      <c r="AJ25" s="16" t="s">
        <v>233</v>
      </c>
      <c r="AK25" s="22"/>
      <c r="AM25" s="14">
        <v>1</v>
      </c>
      <c r="AN25" s="14">
        <v>0.5</v>
      </c>
      <c r="AO25" s="14">
        <f t="shared" si="1"/>
        <v>0.5</v>
      </c>
      <c r="AP25" s="15" t="s">
        <v>502</v>
      </c>
      <c r="AR25" s="11"/>
    </row>
    <row r="26" spans="1:44" ht="408.6" customHeight="1" x14ac:dyDescent="0.25">
      <c r="B26" s="16" t="s">
        <v>32</v>
      </c>
      <c r="C26" s="16" t="s">
        <v>36</v>
      </c>
      <c r="D26" s="16" t="s">
        <v>128</v>
      </c>
      <c r="E26" s="16" t="s">
        <v>126</v>
      </c>
      <c r="F26" s="23" t="s">
        <v>497</v>
      </c>
      <c r="G26" s="16" t="s">
        <v>234</v>
      </c>
      <c r="H26" s="16" t="s">
        <v>235</v>
      </c>
      <c r="I26" s="16" t="s">
        <v>236</v>
      </c>
      <c r="J26" s="16" t="s">
        <v>237</v>
      </c>
      <c r="K26" s="18">
        <v>44013</v>
      </c>
      <c r="L26" s="18">
        <v>44196</v>
      </c>
      <c r="M26" s="16" t="s">
        <v>238</v>
      </c>
      <c r="N26" s="16" t="s">
        <v>239</v>
      </c>
      <c r="O26" s="19" t="s">
        <v>137</v>
      </c>
      <c r="P26" s="38" t="s">
        <v>240</v>
      </c>
      <c r="Q26" s="16" t="s">
        <v>241</v>
      </c>
      <c r="R26" s="14">
        <v>0</v>
      </c>
      <c r="S26" s="355" t="s">
        <v>88</v>
      </c>
      <c r="T26" s="355" t="s">
        <v>88</v>
      </c>
      <c r="U26" s="36" t="s">
        <v>88</v>
      </c>
      <c r="V26" s="15" t="s">
        <v>443</v>
      </c>
      <c r="W26" s="14">
        <v>0</v>
      </c>
      <c r="X26" s="37" t="s">
        <v>88</v>
      </c>
      <c r="Y26" s="37" t="s">
        <v>88</v>
      </c>
      <c r="Z26" s="36" t="s">
        <v>88</v>
      </c>
      <c r="AA26" s="15" t="s">
        <v>443</v>
      </c>
      <c r="AB26" s="14">
        <v>0.5</v>
      </c>
      <c r="AC26" s="14">
        <v>0.5</v>
      </c>
      <c r="AD26" s="14">
        <v>1</v>
      </c>
      <c r="AE26" s="16" t="s">
        <v>232</v>
      </c>
      <c r="AF26" s="355" t="s">
        <v>503</v>
      </c>
      <c r="AG26" s="14">
        <v>0.5</v>
      </c>
      <c r="AH26" s="22"/>
      <c r="AI26" s="22"/>
      <c r="AJ26" s="16" t="s">
        <v>233</v>
      </c>
      <c r="AK26" s="22"/>
      <c r="AM26" s="14">
        <v>1</v>
      </c>
      <c r="AN26" s="14">
        <v>0.5</v>
      </c>
      <c r="AO26" s="14">
        <f t="shared" si="1"/>
        <v>0.5</v>
      </c>
      <c r="AP26" s="15" t="s">
        <v>502</v>
      </c>
      <c r="AR26" s="11"/>
    </row>
    <row r="27" spans="1:44" s="42" customFormat="1" ht="408.6" customHeight="1" x14ac:dyDescent="0.25">
      <c r="B27" s="17" t="s">
        <v>32</v>
      </c>
      <c r="C27" s="17" t="s">
        <v>34</v>
      </c>
      <c r="D27" s="17" t="s">
        <v>45</v>
      </c>
      <c r="E27" s="17" t="s">
        <v>242</v>
      </c>
      <c r="F27" s="23" t="s">
        <v>497</v>
      </c>
      <c r="G27" s="355" t="s">
        <v>243</v>
      </c>
      <c r="H27" s="355" t="s">
        <v>244</v>
      </c>
      <c r="I27" s="37" t="s">
        <v>245</v>
      </c>
      <c r="J27" s="17" t="s">
        <v>246</v>
      </c>
      <c r="K27" s="31">
        <v>43922</v>
      </c>
      <c r="L27" s="18">
        <v>44196</v>
      </c>
      <c r="M27" s="17" t="s">
        <v>247</v>
      </c>
      <c r="N27" s="17" t="s">
        <v>248</v>
      </c>
      <c r="O27" s="37" t="s">
        <v>249</v>
      </c>
      <c r="P27" s="17" t="s">
        <v>250</v>
      </c>
      <c r="Q27" s="17" t="s">
        <v>251</v>
      </c>
      <c r="R27" s="14">
        <v>0</v>
      </c>
      <c r="S27" s="355" t="s">
        <v>88</v>
      </c>
      <c r="T27" s="355" t="s">
        <v>88</v>
      </c>
      <c r="U27" s="36" t="s">
        <v>88</v>
      </c>
      <c r="V27" s="355" t="s">
        <v>443</v>
      </c>
      <c r="W27" s="14">
        <v>0.4</v>
      </c>
      <c r="X27" s="14">
        <v>0</v>
      </c>
      <c r="Y27" s="14">
        <f t="shared" ref="Y27:Y33" si="3">+X27/W27</f>
        <v>0</v>
      </c>
      <c r="Z27" s="355" t="s">
        <v>252</v>
      </c>
      <c r="AA27" s="15" t="s">
        <v>477</v>
      </c>
      <c r="AB27" s="14">
        <v>0.4</v>
      </c>
      <c r="AC27" s="14">
        <v>0.84</v>
      </c>
      <c r="AD27" s="14">
        <f>+AC27/AB27</f>
        <v>2.0999999999999996</v>
      </c>
      <c r="AE27" s="355" t="s">
        <v>252</v>
      </c>
      <c r="AF27" s="15" t="s">
        <v>3237</v>
      </c>
      <c r="AG27" s="14">
        <v>0.4</v>
      </c>
      <c r="AH27" s="22"/>
      <c r="AI27" s="22"/>
      <c r="AJ27" s="355" t="s">
        <v>252</v>
      </c>
      <c r="AK27" s="22"/>
      <c r="AM27" s="14">
        <v>1</v>
      </c>
      <c r="AN27" s="14">
        <v>2.1</v>
      </c>
      <c r="AO27" s="14">
        <f t="shared" si="1"/>
        <v>2.1</v>
      </c>
      <c r="AP27" s="15" t="s">
        <v>3238</v>
      </c>
      <c r="AR27" s="22"/>
    </row>
    <row r="28" spans="1:44" ht="165.6" x14ac:dyDescent="0.25">
      <c r="B28" s="17" t="s">
        <v>32</v>
      </c>
      <c r="C28" s="17" t="s">
        <v>34</v>
      </c>
      <c r="D28" s="17" t="s">
        <v>45</v>
      </c>
      <c r="E28" s="17" t="s">
        <v>242</v>
      </c>
      <c r="F28" s="23" t="s">
        <v>497</v>
      </c>
      <c r="G28" s="355" t="s">
        <v>243</v>
      </c>
      <c r="H28" s="355" t="s">
        <v>253</v>
      </c>
      <c r="I28" s="37" t="s">
        <v>254</v>
      </c>
      <c r="J28" s="17" t="s">
        <v>255</v>
      </c>
      <c r="K28" s="39">
        <v>43922</v>
      </c>
      <c r="L28" s="39">
        <v>44196</v>
      </c>
      <c r="M28" s="17" t="s">
        <v>256</v>
      </c>
      <c r="N28" s="17" t="s">
        <v>257</v>
      </c>
      <c r="O28" s="37" t="s">
        <v>249</v>
      </c>
      <c r="P28" s="17" t="s">
        <v>258</v>
      </c>
      <c r="Q28" s="17" t="s">
        <v>251</v>
      </c>
      <c r="R28" s="14">
        <v>0</v>
      </c>
      <c r="S28" s="355" t="s">
        <v>88</v>
      </c>
      <c r="T28" s="355" t="s">
        <v>88</v>
      </c>
      <c r="U28" s="36" t="s">
        <v>88</v>
      </c>
      <c r="V28" s="15" t="s">
        <v>443</v>
      </c>
      <c r="W28" s="14">
        <v>0.8</v>
      </c>
      <c r="X28" s="14">
        <v>0</v>
      </c>
      <c r="Y28" s="14">
        <f t="shared" si="3"/>
        <v>0</v>
      </c>
      <c r="Z28" s="355" t="s">
        <v>252</v>
      </c>
      <c r="AA28" s="15" t="s">
        <v>478</v>
      </c>
      <c r="AB28" s="14">
        <v>0.8</v>
      </c>
      <c r="AC28" s="14">
        <v>0</v>
      </c>
      <c r="AD28" s="14">
        <v>0</v>
      </c>
      <c r="AE28" s="355" t="s">
        <v>252</v>
      </c>
      <c r="AF28" s="15" t="s">
        <v>505</v>
      </c>
      <c r="AG28" s="14">
        <v>0.8</v>
      </c>
      <c r="AH28" s="22"/>
      <c r="AI28" s="22"/>
      <c r="AJ28" s="355" t="s">
        <v>252</v>
      </c>
      <c r="AK28" s="22"/>
      <c r="AM28" s="14">
        <v>1</v>
      </c>
      <c r="AN28" s="14">
        <v>0</v>
      </c>
      <c r="AO28" s="14">
        <f t="shared" si="1"/>
        <v>0</v>
      </c>
      <c r="AP28" s="15" t="s">
        <v>506</v>
      </c>
      <c r="AR28" s="11"/>
    </row>
    <row r="29" spans="1:44" s="42" customFormat="1" ht="150" x14ac:dyDescent="0.25">
      <c r="B29" s="17" t="s">
        <v>32</v>
      </c>
      <c r="C29" s="17" t="s">
        <v>34</v>
      </c>
      <c r="D29" s="17" t="s">
        <v>45</v>
      </c>
      <c r="E29" s="17" t="s">
        <v>242</v>
      </c>
      <c r="F29" s="23" t="s">
        <v>497</v>
      </c>
      <c r="G29" s="355" t="s">
        <v>259</v>
      </c>
      <c r="H29" s="355" t="s">
        <v>260</v>
      </c>
      <c r="I29" s="37" t="s">
        <v>261</v>
      </c>
      <c r="J29" s="17" t="s">
        <v>262</v>
      </c>
      <c r="K29" s="39">
        <v>43832</v>
      </c>
      <c r="L29" s="40">
        <v>44196</v>
      </c>
      <c r="M29" s="17" t="s">
        <v>263</v>
      </c>
      <c r="N29" s="17" t="s">
        <v>264</v>
      </c>
      <c r="O29" s="37" t="s">
        <v>249</v>
      </c>
      <c r="P29" s="17" t="s">
        <v>265</v>
      </c>
      <c r="Q29" s="17" t="s">
        <v>251</v>
      </c>
      <c r="R29" s="14">
        <v>1</v>
      </c>
      <c r="S29" s="14">
        <v>0</v>
      </c>
      <c r="T29" s="14">
        <f>+S29/R29</f>
        <v>0</v>
      </c>
      <c r="U29" s="27" t="s">
        <v>266</v>
      </c>
      <c r="V29" s="15" t="s">
        <v>449</v>
      </c>
      <c r="W29" s="14">
        <v>1</v>
      </c>
      <c r="X29" s="14">
        <v>0</v>
      </c>
      <c r="Y29" s="14">
        <f t="shared" si="3"/>
        <v>0</v>
      </c>
      <c r="Z29" s="27" t="s">
        <v>266</v>
      </c>
      <c r="AA29" s="15" t="s">
        <v>479</v>
      </c>
      <c r="AB29" s="14">
        <v>1</v>
      </c>
      <c r="AC29" s="14">
        <v>0</v>
      </c>
      <c r="AD29" s="14">
        <v>0</v>
      </c>
      <c r="AE29" s="27" t="s">
        <v>266</v>
      </c>
      <c r="AF29" s="15" t="s">
        <v>507</v>
      </c>
      <c r="AG29" s="14">
        <v>1</v>
      </c>
      <c r="AH29" s="22"/>
      <c r="AI29" s="22"/>
      <c r="AJ29" s="27" t="s">
        <v>266</v>
      </c>
      <c r="AK29" s="22"/>
      <c r="AM29" s="14">
        <v>1</v>
      </c>
      <c r="AN29" s="14">
        <v>0</v>
      </c>
      <c r="AO29" s="14">
        <f t="shared" si="1"/>
        <v>0</v>
      </c>
      <c r="AP29" s="15" t="s">
        <v>506</v>
      </c>
      <c r="AR29" s="22"/>
    </row>
    <row r="30" spans="1:44" s="42" customFormat="1" ht="408.45" customHeight="1" x14ac:dyDescent="0.25">
      <c r="B30" s="17" t="s">
        <v>32</v>
      </c>
      <c r="C30" s="17" t="s">
        <v>34</v>
      </c>
      <c r="D30" s="17" t="s">
        <v>45</v>
      </c>
      <c r="E30" s="16" t="s">
        <v>112</v>
      </c>
      <c r="F30" s="23" t="s">
        <v>497</v>
      </c>
      <c r="G30" s="355" t="s">
        <v>243</v>
      </c>
      <c r="H30" s="355" t="s">
        <v>267</v>
      </c>
      <c r="I30" s="17" t="s">
        <v>268</v>
      </c>
      <c r="J30" s="17" t="s">
        <v>269</v>
      </c>
      <c r="K30" s="39">
        <v>43832</v>
      </c>
      <c r="L30" s="39">
        <v>44196</v>
      </c>
      <c r="M30" s="17" t="s">
        <v>270</v>
      </c>
      <c r="N30" s="17" t="s">
        <v>271</v>
      </c>
      <c r="O30" s="37" t="s">
        <v>249</v>
      </c>
      <c r="P30" s="17" t="s">
        <v>272</v>
      </c>
      <c r="Q30" s="17" t="s">
        <v>251</v>
      </c>
      <c r="R30" s="14">
        <v>1</v>
      </c>
      <c r="S30" s="14">
        <v>1</v>
      </c>
      <c r="T30" s="14">
        <f>+S30/R30</f>
        <v>1</v>
      </c>
      <c r="U30" s="355" t="s">
        <v>273</v>
      </c>
      <c r="V30" s="15" t="s">
        <v>450</v>
      </c>
      <c r="W30" s="14">
        <v>1</v>
      </c>
      <c r="X30" s="14">
        <v>1</v>
      </c>
      <c r="Y30" s="14">
        <f t="shared" si="3"/>
        <v>1</v>
      </c>
      <c r="Z30" s="355" t="s">
        <v>273</v>
      </c>
      <c r="AA30" s="15" t="s">
        <v>467</v>
      </c>
      <c r="AB30" s="14">
        <v>1</v>
      </c>
      <c r="AC30" s="14">
        <v>1</v>
      </c>
      <c r="AD30" s="14">
        <f>+AC30/AB30</f>
        <v>1</v>
      </c>
      <c r="AE30" s="355" t="s">
        <v>273</v>
      </c>
      <c r="AF30" s="15" t="s">
        <v>508</v>
      </c>
      <c r="AG30" s="14">
        <v>1</v>
      </c>
      <c r="AH30" s="22"/>
      <c r="AI30" s="22"/>
      <c r="AJ30" s="355" t="s">
        <v>273</v>
      </c>
      <c r="AK30" s="22"/>
      <c r="AM30" s="14">
        <v>1</v>
      </c>
      <c r="AN30" s="14">
        <v>1</v>
      </c>
      <c r="AO30" s="14">
        <f t="shared" si="1"/>
        <v>1</v>
      </c>
      <c r="AP30" s="15" t="s">
        <v>509</v>
      </c>
      <c r="AR30" s="22"/>
    </row>
    <row r="31" spans="1:44" ht="194.7" customHeight="1" x14ac:dyDescent="0.25">
      <c r="B31" s="17" t="s">
        <v>32</v>
      </c>
      <c r="C31" s="17" t="s">
        <v>34</v>
      </c>
      <c r="D31" s="17" t="s">
        <v>274</v>
      </c>
      <c r="E31" s="355" t="s">
        <v>275</v>
      </c>
      <c r="F31" s="23" t="s">
        <v>497</v>
      </c>
      <c r="G31" s="355" t="s">
        <v>276</v>
      </c>
      <c r="H31" s="355" t="s">
        <v>277</v>
      </c>
      <c r="I31" s="17" t="s">
        <v>278</v>
      </c>
      <c r="J31" s="17" t="s">
        <v>279</v>
      </c>
      <c r="K31" s="39">
        <v>43832</v>
      </c>
      <c r="L31" s="39">
        <v>44196</v>
      </c>
      <c r="M31" s="17" t="s">
        <v>280</v>
      </c>
      <c r="N31" s="17" t="s">
        <v>281</v>
      </c>
      <c r="O31" s="37" t="s">
        <v>249</v>
      </c>
      <c r="P31" s="17" t="s">
        <v>282</v>
      </c>
      <c r="Q31" s="17" t="s">
        <v>251</v>
      </c>
      <c r="R31" s="14">
        <v>1</v>
      </c>
      <c r="S31" s="14">
        <v>1</v>
      </c>
      <c r="T31" s="14">
        <f>+S31/R31</f>
        <v>1</v>
      </c>
      <c r="U31" s="355" t="s">
        <v>283</v>
      </c>
      <c r="V31" s="15" t="s">
        <v>451</v>
      </c>
      <c r="W31" s="14">
        <v>1</v>
      </c>
      <c r="X31" s="14">
        <v>1</v>
      </c>
      <c r="Y31" s="14">
        <f t="shared" si="3"/>
        <v>1</v>
      </c>
      <c r="Z31" s="355" t="s">
        <v>283</v>
      </c>
      <c r="AA31" s="15" t="s">
        <v>468</v>
      </c>
      <c r="AB31" s="14">
        <v>1</v>
      </c>
      <c r="AC31" s="14">
        <v>0.67</v>
      </c>
      <c r="AD31" s="14">
        <f>+AC31/AB31</f>
        <v>0.67</v>
      </c>
      <c r="AE31" s="355" t="s">
        <v>283</v>
      </c>
      <c r="AF31" s="15" t="s">
        <v>3239</v>
      </c>
      <c r="AG31" s="14">
        <v>1</v>
      </c>
      <c r="AH31" s="22"/>
      <c r="AI31" s="22"/>
      <c r="AJ31" s="355" t="s">
        <v>283</v>
      </c>
      <c r="AK31" s="22"/>
      <c r="AM31" s="14">
        <v>1</v>
      </c>
      <c r="AN31" s="14">
        <v>0.67</v>
      </c>
      <c r="AO31" s="14">
        <f t="shared" si="1"/>
        <v>0.67</v>
      </c>
      <c r="AP31" s="15" t="s">
        <v>3240</v>
      </c>
      <c r="AR31" s="10"/>
    </row>
    <row r="32" spans="1:44" ht="240.6" x14ac:dyDescent="0.25">
      <c r="B32" s="17" t="s">
        <v>32</v>
      </c>
      <c r="C32" s="17" t="s">
        <v>34</v>
      </c>
      <c r="D32" s="17" t="s">
        <v>45</v>
      </c>
      <c r="E32" s="16" t="s">
        <v>113</v>
      </c>
      <c r="F32" s="23" t="s">
        <v>497</v>
      </c>
      <c r="G32" s="355" t="s">
        <v>284</v>
      </c>
      <c r="H32" s="355" t="s">
        <v>285</v>
      </c>
      <c r="I32" s="17" t="s">
        <v>286</v>
      </c>
      <c r="J32" s="17" t="s">
        <v>287</v>
      </c>
      <c r="K32" s="39">
        <v>43832</v>
      </c>
      <c r="L32" s="39">
        <v>44196</v>
      </c>
      <c r="M32" s="17" t="s">
        <v>288</v>
      </c>
      <c r="N32" s="17" t="s">
        <v>289</v>
      </c>
      <c r="O32" s="37" t="s">
        <v>249</v>
      </c>
      <c r="P32" s="17" t="s">
        <v>290</v>
      </c>
      <c r="Q32" s="17" t="s">
        <v>251</v>
      </c>
      <c r="R32" s="14">
        <v>0.3</v>
      </c>
      <c r="S32" s="14">
        <v>0.3</v>
      </c>
      <c r="T32" s="14">
        <f>+S32/R32</f>
        <v>1</v>
      </c>
      <c r="U32" s="355" t="s">
        <v>291</v>
      </c>
      <c r="V32" s="15" t="s">
        <v>452</v>
      </c>
      <c r="W32" s="14">
        <v>0.2</v>
      </c>
      <c r="X32" s="14">
        <v>0.2</v>
      </c>
      <c r="Y32" s="14">
        <f t="shared" si="3"/>
        <v>1</v>
      </c>
      <c r="Z32" s="355" t="s">
        <v>292</v>
      </c>
      <c r="AA32" s="15" t="s">
        <v>480</v>
      </c>
      <c r="AB32" s="14">
        <v>0.25</v>
      </c>
      <c r="AC32" s="14">
        <v>0.25</v>
      </c>
      <c r="AD32" s="14">
        <f>+AC32/AB32</f>
        <v>1</v>
      </c>
      <c r="AE32" s="355" t="s">
        <v>293</v>
      </c>
      <c r="AF32" s="15" t="s">
        <v>556</v>
      </c>
      <c r="AG32" s="14">
        <v>0.25</v>
      </c>
      <c r="AH32" s="22"/>
      <c r="AI32" s="22"/>
      <c r="AJ32" s="355" t="s">
        <v>294</v>
      </c>
      <c r="AK32" s="22"/>
      <c r="AM32" s="14">
        <v>1</v>
      </c>
      <c r="AN32" s="14">
        <v>0.75</v>
      </c>
      <c r="AO32" s="14">
        <f t="shared" si="1"/>
        <v>0.75</v>
      </c>
      <c r="AP32" s="15" t="s">
        <v>501</v>
      </c>
      <c r="AR32" s="11"/>
    </row>
    <row r="33" spans="2:44" s="42" customFormat="1" ht="195.6" x14ac:dyDescent="0.25">
      <c r="B33" s="41" t="s">
        <v>32</v>
      </c>
      <c r="C33" s="41" t="s">
        <v>34</v>
      </c>
      <c r="D33" s="41" t="s">
        <v>45</v>
      </c>
      <c r="E33" s="41" t="s">
        <v>295</v>
      </c>
      <c r="F33" s="366" t="s">
        <v>497</v>
      </c>
      <c r="G33" s="369" t="s">
        <v>296</v>
      </c>
      <c r="H33" s="372" t="s">
        <v>297</v>
      </c>
      <c r="I33" s="37" t="s">
        <v>298</v>
      </c>
      <c r="J33" s="17" t="s">
        <v>299</v>
      </c>
      <c r="K33" s="39">
        <v>43862</v>
      </c>
      <c r="L33" s="39">
        <v>44196</v>
      </c>
      <c r="M33" s="17" t="s">
        <v>300</v>
      </c>
      <c r="N33" s="17" t="s">
        <v>301</v>
      </c>
      <c r="O33" s="37" t="s">
        <v>249</v>
      </c>
      <c r="P33" s="17" t="s">
        <v>302</v>
      </c>
      <c r="Q33" s="17" t="s">
        <v>251</v>
      </c>
      <c r="R33" s="14">
        <v>1</v>
      </c>
      <c r="S33" s="14">
        <v>1.02</v>
      </c>
      <c r="T33" s="14">
        <f>+S33/R33</f>
        <v>1.02</v>
      </c>
      <c r="U33" s="355" t="s">
        <v>303</v>
      </c>
      <c r="V33" s="15" t="s">
        <v>453</v>
      </c>
      <c r="W33" s="14">
        <v>1</v>
      </c>
      <c r="X33" s="14">
        <v>1</v>
      </c>
      <c r="Y33" s="14">
        <f t="shared" si="3"/>
        <v>1</v>
      </c>
      <c r="Z33" s="355" t="s">
        <v>303</v>
      </c>
      <c r="AA33" s="15" t="s">
        <v>481</v>
      </c>
      <c r="AB33" s="14">
        <v>1</v>
      </c>
      <c r="AC33" s="14">
        <v>1.24</v>
      </c>
      <c r="AD33" s="14">
        <v>1.24</v>
      </c>
      <c r="AE33" s="355" t="s">
        <v>303</v>
      </c>
      <c r="AF33" s="15" t="s">
        <v>3241</v>
      </c>
      <c r="AG33" s="14">
        <v>1</v>
      </c>
      <c r="AH33" s="22"/>
      <c r="AI33" s="22"/>
      <c r="AJ33" s="355" t="s">
        <v>303</v>
      </c>
      <c r="AK33" s="22"/>
      <c r="AM33" s="14">
        <v>1</v>
      </c>
      <c r="AN33" s="14">
        <v>1.24</v>
      </c>
      <c r="AO33" s="14">
        <f t="shared" si="1"/>
        <v>1.24</v>
      </c>
      <c r="AP33" s="15" t="s">
        <v>3242</v>
      </c>
      <c r="AR33" s="22"/>
    </row>
    <row r="34" spans="2:44" ht="150" x14ac:dyDescent="0.25">
      <c r="B34" s="41" t="s">
        <v>32</v>
      </c>
      <c r="C34" s="41" t="s">
        <v>34</v>
      </c>
      <c r="D34" s="41" t="s">
        <v>45</v>
      </c>
      <c r="E34" s="41" t="s">
        <v>295</v>
      </c>
      <c r="F34" s="367"/>
      <c r="G34" s="370"/>
      <c r="H34" s="372"/>
      <c r="I34" s="37" t="s">
        <v>304</v>
      </c>
      <c r="J34" s="17" t="s">
        <v>305</v>
      </c>
      <c r="K34" s="39">
        <v>44105</v>
      </c>
      <c r="L34" s="39">
        <v>44196</v>
      </c>
      <c r="M34" s="17" t="s">
        <v>306</v>
      </c>
      <c r="N34" s="17" t="s">
        <v>307</v>
      </c>
      <c r="O34" s="37" t="s">
        <v>249</v>
      </c>
      <c r="P34" s="17" t="s">
        <v>308</v>
      </c>
      <c r="Q34" s="17" t="s">
        <v>251</v>
      </c>
      <c r="R34" s="14">
        <v>0</v>
      </c>
      <c r="S34" s="355" t="s">
        <v>88</v>
      </c>
      <c r="T34" s="355" t="s">
        <v>88</v>
      </c>
      <c r="U34" s="36" t="s">
        <v>88</v>
      </c>
      <c r="V34" s="15" t="s">
        <v>443</v>
      </c>
      <c r="W34" s="14"/>
      <c r="X34" s="37" t="s">
        <v>88</v>
      </c>
      <c r="Y34" s="37" t="s">
        <v>88</v>
      </c>
      <c r="Z34" s="22"/>
      <c r="AA34" s="15" t="s">
        <v>443</v>
      </c>
      <c r="AB34" s="42"/>
      <c r="AC34" s="37" t="s">
        <v>88</v>
      </c>
      <c r="AD34" s="37" t="s">
        <v>88</v>
      </c>
      <c r="AE34" s="42"/>
      <c r="AF34" s="15" t="s">
        <v>443</v>
      </c>
      <c r="AG34" s="14">
        <v>1</v>
      </c>
      <c r="AH34" s="22"/>
      <c r="AI34" s="22"/>
      <c r="AJ34" s="355" t="s">
        <v>309</v>
      </c>
      <c r="AK34" s="22"/>
      <c r="AM34" s="14">
        <v>1</v>
      </c>
      <c r="AN34" s="14">
        <v>0</v>
      </c>
      <c r="AO34" s="14">
        <f t="shared" si="1"/>
        <v>0</v>
      </c>
      <c r="AP34" s="15" t="s">
        <v>443</v>
      </c>
      <c r="AR34" s="11"/>
    </row>
    <row r="35" spans="2:44" s="42" customFormat="1" ht="189" customHeight="1" x14ac:dyDescent="0.25">
      <c r="B35" s="41" t="s">
        <v>32</v>
      </c>
      <c r="C35" s="41" t="s">
        <v>34</v>
      </c>
      <c r="D35" s="41" t="s">
        <v>45</v>
      </c>
      <c r="E35" s="41" t="s">
        <v>295</v>
      </c>
      <c r="F35" s="368"/>
      <c r="G35" s="371"/>
      <c r="H35" s="372"/>
      <c r="I35" s="37" t="s">
        <v>310</v>
      </c>
      <c r="J35" s="17" t="s">
        <v>311</v>
      </c>
      <c r="K35" s="39">
        <v>43862</v>
      </c>
      <c r="L35" s="39">
        <v>44196</v>
      </c>
      <c r="M35" s="17" t="s">
        <v>312</v>
      </c>
      <c r="N35" s="17" t="s">
        <v>313</v>
      </c>
      <c r="O35" s="37" t="s">
        <v>249</v>
      </c>
      <c r="P35" s="17" t="s">
        <v>314</v>
      </c>
      <c r="Q35" s="17" t="s">
        <v>251</v>
      </c>
      <c r="R35" s="14">
        <v>1</v>
      </c>
      <c r="S35" s="14">
        <v>1</v>
      </c>
      <c r="T35" s="14">
        <f>+S35/R35</f>
        <v>1</v>
      </c>
      <c r="U35" s="355" t="s">
        <v>315</v>
      </c>
      <c r="V35" s="15" t="s">
        <v>454</v>
      </c>
      <c r="W35" s="14">
        <v>1</v>
      </c>
      <c r="X35" s="14">
        <v>1</v>
      </c>
      <c r="Y35" s="14">
        <f>+X35/W35</f>
        <v>1</v>
      </c>
      <c r="Z35" s="355" t="s">
        <v>315</v>
      </c>
      <c r="AA35" s="15" t="s">
        <v>482</v>
      </c>
      <c r="AB35" s="14">
        <v>1</v>
      </c>
      <c r="AC35" s="14">
        <v>1</v>
      </c>
      <c r="AD35" s="14">
        <f>+AC35/AB35</f>
        <v>1</v>
      </c>
      <c r="AE35" s="355" t="s">
        <v>315</v>
      </c>
      <c r="AF35" s="15" t="s">
        <v>510</v>
      </c>
      <c r="AG35" s="14">
        <v>1</v>
      </c>
      <c r="AH35" s="22"/>
      <c r="AI35" s="22"/>
      <c r="AJ35" s="355" t="s">
        <v>315</v>
      </c>
      <c r="AK35" s="22"/>
      <c r="AM35" s="14">
        <v>1</v>
      </c>
      <c r="AN35" s="14">
        <v>1</v>
      </c>
      <c r="AO35" s="14">
        <f t="shared" si="1"/>
        <v>1</v>
      </c>
      <c r="AP35" s="15" t="s">
        <v>509</v>
      </c>
      <c r="AR35" s="22"/>
    </row>
    <row r="36" spans="2:44" ht="408.6" customHeight="1" x14ac:dyDescent="0.25">
      <c r="B36" s="17" t="s">
        <v>32</v>
      </c>
      <c r="C36" s="17" t="s">
        <v>34</v>
      </c>
      <c r="D36" s="17" t="s">
        <v>45</v>
      </c>
      <c r="E36" s="16" t="s">
        <v>114</v>
      </c>
      <c r="F36" s="354" t="s">
        <v>497</v>
      </c>
      <c r="G36" s="355" t="s">
        <v>284</v>
      </c>
      <c r="H36" s="355" t="s">
        <v>316</v>
      </c>
      <c r="I36" s="17" t="s">
        <v>317</v>
      </c>
      <c r="J36" s="17" t="s">
        <v>318</v>
      </c>
      <c r="K36" s="18">
        <v>43862</v>
      </c>
      <c r="L36" s="39">
        <v>44104</v>
      </c>
      <c r="M36" s="17" t="s">
        <v>319</v>
      </c>
      <c r="N36" s="17" t="s">
        <v>320</v>
      </c>
      <c r="O36" s="37" t="s">
        <v>249</v>
      </c>
      <c r="P36" s="17" t="s">
        <v>321</v>
      </c>
      <c r="Q36" s="17" t="s">
        <v>251</v>
      </c>
      <c r="R36" s="14">
        <v>0.1</v>
      </c>
      <c r="S36" s="14">
        <v>0</v>
      </c>
      <c r="T36" s="14">
        <f>+S36/R36</f>
        <v>0</v>
      </c>
      <c r="U36" s="355" t="s">
        <v>322</v>
      </c>
      <c r="V36" s="43" t="s">
        <v>455</v>
      </c>
      <c r="W36" s="14">
        <v>0.8</v>
      </c>
      <c r="X36" s="14">
        <v>0</v>
      </c>
      <c r="Y36" s="14">
        <f>+X36/W36</f>
        <v>0</v>
      </c>
      <c r="Z36" s="355" t="s">
        <v>322</v>
      </c>
      <c r="AA36" s="15" t="s">
        <v>483</v>
      </c>
      <c r="AB36" s="14">
        <v>0.1</v>
      </c>
      <c r="AC36" s="14">
        <v>0.05</v>
      </c>
      <c r="AD36" s="14">
        <f>+AC36/AB36</f>
        <v>0.5</v>
      </c>
      <c r="AE36" s="355" t="s">
        <v>322</v>
      </c>
      <c r="AF36" s="15" t="s">
        <v>555</v>
      </c>
      <c r="AG36" s="14">
        <v>0</v>
      </c>
      <c r="AH36" s="22"/>
      <c r="AI36" s="22"/>
      <c r="AJ36" s="17" t="s">
        <v>88</v>
      </c>
      <c r="AK36" s="22"/>
      <c r="AM36" s="14">
        <v>1</v>
      </c>
      <c r="AN36" s="14">
        <v>0.05</v>
      </c>
      <c r="AO36" s="14">
        <f t="shared" si="1"/>
        <v>0.05</v>
      </c>
      <c r="AP36" s="15" t="s">
        <v>511</v>
      </c>
      <c r="AR36" s="11"/>
    </row>
    <row r="37" spans="2:44" ht="180" x14ac:dyDescent="0.25">
      <c r="B37" s="16" t="s">
        <v>32</v>
      </c>
      <c r="C37" s="16" t="s">
        <v>36</v>
      </c>
      <c r="D37" s="16" t="s">
        <v>52</v>
      </c>
      <c r="E37" s="16" t="s">
        <v>124</v>
      </c>
      <c r="F37" s="23" t="s">
        <v>498</v>
      </c>
      <c r="G37" s="355" t="s">
        <v>525</v>
      </c>
      <c r="H37" s="355" t="s">
        <v>526</v>
      </c>
      <c r="I37" s="16" t="s">
        <v>323</v>
      </c>
      <c r="J37" s="16" t="s">
        <v>324</v>
      </c>
      <c r="K37" s="18">
        <v>44013</v>
      </c>
      <c r="L37" s="18">
        <v>44180</v>
      </c>
      <c r="M37" s="16" t="s">
        <v>325</v>
      </c>
      <c r="N37" s="16" t="s">
        <v>326</v>
      </c>
      <c r="O37" s="19" t="s">
        <v>137</v>
      </c>
      <c r="P37" s="16" t="s">
        <v>327</v>
      </c>
      <c r="Q37" s="16" t="s">
        <v>456</v>
      </c>
      <c r="R37" s="14">
        <v>0</v>
      </c>
      <c r="S37" s="355" t="s">
        <v>88</v>
      </c>
      <c r="T37" s="355" t="s">
        <v>88</v>
      </c>
      <c r="U37" s="36" t="s">
        <v>88</v>
      </c>
      <c r="V37" s="15" t="s">
        <v>443</v>
      </c>
      <c r="W37" s="14">
        <v>0</v>
      </c>
      <c r="X37" s="37" t="s">
        <v>88</v>
      </c>
      <c r="Y37" s="37" t="s">
        <v>88</v>
      </c>
      <c r="Z37" s="36" t="s">
        <v>88</v>
      </c>
      <c r="AA37" s="15" t="s">
        <v>443</v>
      </c>
      <c r="AB37" s="14">
        <v>0.5</v>
      </c>
      <c r="AC37" s="44">
        <v>0.5</v>
      </c>
      <c r="AD37" s="44">
        <v>1</v>
      </c>
      <c r="AE37" s="16" t="s">
        <v>328</v>
      </c>
      <c r="AF37" s="355" t="s">
        <v>514</v>
      </c>
      <c r="AG37" s="14">
        <v>0.5</v>
      </c>
      <c r="AH37" s="22"/>
      <c r="AI37" s="22"/>
      <c r="AJ37" s="16" t="s">
        <v>329</v>
      </c>
      <c r="AK37" s="22"/>
      <c r="AM37" s="14">
        <v>1</v>
      </c>
      <c r="AN37" s="14">
        <v>0.5</v>
      </c>
      <c r="AO37" s="14">
        <f t="shared" si="1"/>
        <v>0.5</v>
      </c>
      <c r="AP37" s="15" t="s">
        <v>512</v>
      </c>
      <c r="AR37" s="11"/>
    </row>
    <row r="38" spans="2:44" s="42" customFormat="1" ht="285" x14ac:dyDescent="0.25">
      <c r="B38" s="30" t="s">
        <v>330</v>
      </c>
      <c r="C38" s="16" t="s">
        <v>36</v>
      </c>
      <c r="D38" s="16" t="s">
        <v>53</v>
      </c>
      <c r="E38" s="16" t="s">
        <v>116</v>
      </c>
      <c r="F38" s="23" t="s">
        <v>498</v>
      </c>
      <c r="G38" s="355" t="s">
        <v>525</v>
      </c>
      <c r="H38" s="355" t="s">
        <v>526</v>
      </c>
      <c r="I38" s="355" t="s">
        <v>331</v>
      </c>
      <c r="J38" s="45" t="s">
        <v>332</v>
      </c>
      <c r="K38" s="18">
        <v>43845</v>
      </c>
      <c r="L38" s="18">
        <v>44042</v>
      </c>
      <c r="M38" s="45" t="s">
        <v>333</v>
      </c>
      <c r="N38" s="45" t="s">
        <v>334</v>
      </c>
      <c r="O38" s="18" t="s">
        <v>137</v>
      </c>
      <c r="P38" s="45" t="s">
        <v>335</v>
      </c>
      <c r="Q38" s="16" t="s">
        <v>456</v>
      </c>
      <c r="R38" s="14">
        <v>0.5</v>
      </c>
      <c r="S38" s="14">
        <v>0.5</v>
      </c>
      <c r="T38" s="14">
        <f>+S38/R38</f>
        <v>1</v>
      </c>
      <c r="U38" s="355" t="s">
        <v>336</v>
      </c>
      <c r="V38" s="15" t="s">
        <v>457</v>
      </c>
      <c r="W38" s="20">
        <v>0.5</v>
      </c>
      <c r="X38" s="14">
        <v>0.5</v>
      </c>
      <c r="Y38" s="14">
        <f>+X38/W38</f>
        <v>1</v>
      </c>
      <c r="Z38" s="355" t="s">
        <v>337</v>
      </c>
      <c r="AA38" s="15" t="s">
        <v>484</v>
      </c>
      <c r="AB38" s="20">
        <v>0</v>
      </c>
      <c r="AC38" s="37" t="s">
        <v>88</v>
      </c>
      <c r="AD38" s="37" t="s">
        <v>88</v>
      </c>
      <c r="AE38" s="26" t="s">
        <v>88</v>
      </c>
      <c r="AF38" s="15" t="s">
        <v>443</v>
      </c>
      <c r="AG38" s="20">
        <v>0</v>
      </c>
      <c r="AH38" s="22"/>
      <c r="AI38" s="22"/>
      <c r="AJ38" s="26" t="s">
        <v>88</v>
      </c>
      <c r="AK38" s="22"/>
      <c r="AM38" s="14">
        <v>1</v>
      </c>
      <c r="AN38" s="14">
        <v>1</v>
      </c>
      <c r="AO38" s="14">
        <f t="shared" si="1"/>
        <v>1</v>
      </c>
      <c r="AP38" s="15" t="s">
        <v>558</v>
      </c>
      <c r="AR38" s="22"/>
    </row>
    <row r="39" spans="2:44" ht="285" x14ac:dyDescent="0.25">
      <c r="B39" s="30" t="s">
        <v>330</v>
      </c>
      <c r="C39" s="16" t="s">
        <v>36</v>
      </c>
      <c r="D39" s="16" t="s">
        <v>53</v>
      </c>
      <c r="E39" s="16" t="s">
        <v>116</v>
      </c>
      <c r="F39" s="23" t="s">
        <v>498</v>
      </c>
      <c r="G39" s="355" t="s">
        <v>525</v>
      </c>
      <c r="H39" s="355" t="s">
        <v>526</v>
      </c>
      <c r="I39" s="355" t="s">
        <v>338</v>
      </c>
      <c r="J39" s="45" t="s">
        <v>339</v>
      </c>
      <c r="K39" s="18">
        <v>43864</v>
      </c>
      <c r="L39" s="18">
        <v>44012</v>
      </c>
      <c r="M39" s="16" t="s">
        <v>340</v>
      </c>
      <c r="N39" s="16" t="s">
        <v>341</v>
      </c>
      <c r="O39" s="19" t="s">
        <v>137</v>
      </c>
      <c r="P39" s="16" t="s">
        <v>342</v>
      </c>
      <c r="Q39" s="16" t="s">
        <v>456</v>
      </c>
      <c r="R39" s="14">
        <v>0.2</v>
      </c>
      <c r="S39" s="14">
        <v>0.2</v>
      </c>
      <c r="T39" s="14">
        <f>+S39/R39</f>
        <v>1</v>
      </c>
      <c r="U39" s="17" t="s">
        <v>343</v>
      </c>
      <c r="V39" s="15" t="s">
        <v>458</v>
      </c>
      <c r="W39" s="14">
        <v>0.8</v>
      </c>
      <c r="X39" s="14">
        <v>0</v>
      </c>
      <c r="Y39" s="14">
        <f>+X39/W39</f>
        <v>0</v>
      </c>
      <c r="Z39" s="355" t="s">
        <v>344</v>
      </c>
      <c r="AA39" s="15" t="s">
        <v>485</v>
      </c>
      <c r="AB39" s="14">
        <v>0</v>
      </c>
      <c r="AC39" s="14">
        <v>0</v>
      </c>
      <c r="AD39" s="14">
        <v>0</v>
      </c>
      <c r="AE39" s="26" t="s">
        <v>88</v>
      </c>
      <c r="AF39" s="355" t="s">
        <v>513</v>
      </c>
      <c r="AG39" s="14">
        <v>0</v>
      </c>
      <c r="AH39" s="16"/>
      <c r="AI39" s="16"/>
      <c r="AJ39" s="26" t="s">
        <v>88</v>
      </c>
      <c r="AK39" s="22"/>
      <c r="AM39" s="14">
        <v>1</v>
      </c>
      <c r="AN39" s="14">
        <v>0.2</v>
      </c>
      <c r="AO39" s="14">
        <f t="shared" si="1"/>
        <v>0.2</v>
      </c>
      <c r="AP39" s="15" t="s">
        <v>515</v>
      </c>
      <c r="AR39" s="11"/>
    </row>
    <row r="40" spans="2:44" s="42" customFormat="1" ht="285" x14ac:dyDescent="0.25">
      <c r="B40" s="30" t="s">
        <v>330</v>
      </c>
      <c r="C40" s="16" t="s">
        <v>36</v>
      </c>
      <c r="D40" s="16" t="s">
        <v>53</v>
      </c>
      <c r="E40" s="16" t="s">
        <v>116</v>
      </c>
      <c r="F40" s="23" t="s">
        <v>498</v>
      </c>
      <c r="G40" s="355" t="s">
        <v>525</v>
      </c>
      <c r="H40" s="355" t="s">
        <v>526</v>
      </c>
      <c r="I40" s="355" t="s">
        <v>345</v>
      </c>
      <c r="J40" s="355" t="s">
        <v>346</v>
      </c>
      <c r="K40" s="18">
        <v>44013</v>
      </c>
      <c r="L40" s="18">
        <v>44180</v>
      </c>
      <c r="M40" s="355" t="s">
        <v>347</v>
      </c>
      <c r="N40" s="355" t="s">
        <v>348</v>
      </c>
      <c r="O40" s="18" t="s">
        <v>137</v>
      </c>
      <c r="P40" s="355" t="s">
        <v>349</v>
      </c>
      <c r="Q40" s="16" t="s">
        <v>456</v>
      </c>
      <c r="R40" s="14">
        <v>0</v>
      </c>
      <c r="S40" s="355" t="s">
        <v>88</v>
      </c>
      <c r="T40" s="355" t="s">
        <v>88</v>
      </c>
      <c r="U40" s="26" t="s">
        <v>88</v>
      </c>
      <c r="V40" s="355" t="s">
        <v>443</v>
      </c>
      <c r="W40" s="14">
        <v>0</v>
      </c>
      <c r="X40" s="37" t="s">
        <v>88</v>
      </c>
      <c r="Y40" s="37" t="s">
        <v>88</v>
      </c>
      <c r="Z40" s="26" t="s">
        <v>88</v>
      </c>
      <c r="AA40" s="15" t="s">
        <v>443</v>
      </c>
      <c r="AB40" s="14">
        <v>0.5</v>
      </c>
      <c r="AC40" s="44">
        <v>0.25</v>
      </c>
      <c r="AD40" s="44">
        <v>0.5</v>
      </c>
      <c r="AE40" s="355" t="s">
        <v>350</v>
      </c>
      <c r="AF40" s="355" t="s">
        <v>516</v>
      </c>
      <c r="AG40" s="14">
        <v>0.5</v>
      </c>
      <c r="AH40" s="22"/>
      <c r="AI40" s="22"/>
      <c r="AJ40" s="355" t="s">
        <v>351</v>
      </c>
      <c r="AK40" s="22"/>
      <c r="AM40" s="14">
        <v>1</v>
      </c>
      <c r="AN40" s="14">
        <v>0.25</v>
      </c>
      <c r="AO40" s="14">
        <f t="shared" si="1"/>
        <v>0.25</v>
      </c>
      <c r="AP40" s="15" t="s">
        <v>517</v>
      </c>
      <c r="AR40" s="22"/>
    </row>
    <row r="41" spans="2:44" ht="180.6" x14ac:dyDescent="0.25">
      <c r="B41" s="16" t="s">
        <v>32</v>
      </c>
      <c r="C41" s="16" t="s">
        <v>36</v>
      </c>
      <c r="D41" s="16" t="s">
        <v>54</v>
      </c>
      <c r="E41" s="16" t="s">
        <v>117</v>
      </c>
      <c r="F41" s="23" t="s">
        <v>498</v>
      </c>
      <c r="G41" s="355" t="s">
        <v>525</v>
      </c>
      <c r="H41" s="355" t="s">
        <v>526</v>
      </c>
      <c r="I41" s="16" t="s">
        <v>352</v>
      </c>
      <c r="J41" s="16" t="s">
        <v>353</v>
      </c>
      <c r="K41" s="18">
        <v>43845</v>
      </c>
      <c r="L41" s="18">
        <v>44180</v>
      </c>
      <c r="M41" s="16" t="s">
        <v>354</v>
      </c>
      <c r="N41" s="16" t="s">
        <v>355</v>
      </c>
      <c r="O41" s="19" t="s">
        <v>137</v>
      </c>
      <c r="P41" s="16" t="s">
        <v>356</v>
      </c>
      <c r="Q41" s="16" t="s">
        <v>456</v>
      </c>
      <c r="R41" s="14">
        <v>0.25</v>
      </c>
      <c r="S41" s="14">
        <v>0.25</v>
      </c>
      <c r="T41" s="14">
        <f>+S41/R41</f>
        <v>1</v>
      </c>
      <c r="U41" s="355" t="s">
        <v>357</v>
      </c>
      <c r="V41" s="15" t="s">
        <v>459</v>
      </c>
      <c r="W41" s="14">
        <v>0.25</v>
      </c>
      <c r="X41" s="14">
        <v>0.25</v>
      </c>
      <c r="Y41" s="14">
        <f>+X41/W41</f>
        <v>1</v>
      </c>
      <c r="Z41" s="355" t="s">
        <v>358</v>
      </c>
      <c r="AA41" s="15" t="s">
        <v>486</v>
      </c>
      <c r="AB41" s="14">
        <v>0.25</v>
      </c>
      <c r="AC41" s="44">
        <v>0.25</v>
      </c>
      <c r="AD41" s="44">
        <v>1</v>
      </c>
      <c r="AE41" s="355" t="s">
        <v>359</v>
      </c>
      <c r="AF41" s="355" t="s">
        <v>518</v>
      </c>
      <c r="AG41" s="14">
        <v>0.25</v>
      </c>
      <c r="AH41" s="22"/>
      <c r="AI41" s="22"/>
      <c r="AJ41" s="355" t="s">
        <v>360</v>
      </c>
      <c r="AK41" s="22"/>
      <c r="AM41" s="14">
        <v>1</v>
      </c>
      <c r="AN41" s="14">
        <v>0.75</v>
      </c>
      <c r="AO41" s="14">
        <f t="shared" si="1"/>
        <v>0.75</v>
      </c>
      <c r="AP41" s="15" t="s">
        <v>519</v>
      </c>
      <c r="AR41" s="11"/>
    </row>
    <row r="42" spans="2:44" ht="180" x14ac:dyDescent="0.25">
      <c r="B42" s="16" t="s">
        <v>32</v>
      </c>
      <c r="C42" s="16" t="s">
        <v>36</v>
      </c>
      <c r="D42" s="16" t="s">
        <v>54</v>
      </c>
      <c r="E42" s="16" t="s">
        <v>118</v>
      </c>
      <c r="F42" s="23" t="s">
        <v>498</v>
      </c>
      <c r="G42" s="355" t="s">
        <v>525</v>
      </c>
      <c r="H42" s="355" t="s">
        <v>526</v>
      </c>
      <c r="I42" s="16" t="s">
        <v>361</v>
      </c>
      <c r="J42" s="16" t="s">
        <v>362</v>
      </c>
      <c r="K42" s="18">
        <v>43845</v>
      </c>
      <c r="L42" s="18">
        <v>44180</v>
      </c>
      <c r="M42" s="16" t="s">
        <v>363</v>
      </c>
      <c r="N42" s="16" t="s">
        <v>364</v>
      </c>
      <c r="O42" s="19" t="s">
        <v>137</v>
      </c>
      <c r="P42" s="16" t="s">
        <v>365</v>
      </c>
      <c r="Q42" s="16" t="s">
        <v>23</v>
      </c>
      <c r="R42" s="14">
        <v>0.25</v>
      </c>
      <c r="S42" s="14">
        <v>0.25</v>
      </c>
      <c r="T42" s="14">
        <f>+S42/R42</f>
        <v>1</v>
      </c>
      <c r="U42" s="355" t="s">
        <v>366</v>
      </c>
      <c r="V42" s="15" t="s">
        <v>460</v>
      </c>
      <c r="W42" s="14">
        <v>0.25</v>
      </c>
      <c r="X42" s="14">
        <v>0.25</v>
      </c>
      <c r="Y42" s="14">
        <f>+X42/W42</f>
        <v>1</v>
      </c>
      <c r="Z42" s="355" t="s">
        <v>367</v>
      </c>
      <c r="AA42" s="15" t="s">
        <v>487</v>
      </c>
      <c r="AB42" s="14">
        <v>0.25</v>
      </c>
      <c r="AC42" s="44">
        <v>0.25</v>
      </c>
      <c r="AD42" s="44">
        <v>1</v>
      </c>
      <c r="AE42" s="355" t="s">
        <v>368</v>
      </c>
      <c r="AF42" s="355" t="s">
        <v>520</v>
      </c>
      <c r="AG42" s="14">
        <v>0.25</v>
      </c>
      <c r="AH42" s="22"/>
      <c r="AI42" s="22"/>
      <c r="AJ42" s="355" t="s">
        <v>369</v>
      </c>
      <c r="AK42" s="22"/>
      <c r="AM42" s="14">
        <v>1</v>
      </c>
      <c r="AN42" s="14">
        <v>0.75</v>
      </c>
      <c r="AO42" s="14">
        <f t="shared" si="1"/>
        <v>0.75</v>
      </c>
      <c r="AP42" s="15" t="s">
        <v>519</v>
      </c>
      <c r="AR42" s="11"/>
    </row>
    <row r="43" spans="2:44" s="42" customFormat="1" ht="270.60000000000002" x14ac:dyDescent="0.25">
      <c r="B43" s="16" t="s">
        <v>31</v>
      </c>
      <c r="C43" s="16" t="s">
        <v>36</v>
      </c>
      <c r="D43" s="16" t="s">
        <v>50</v>
      </c>
      <c r="E43" s="16" t="s">
        <v>125</v>
      </c>
      <c r="F43" s="30" t="s">
        <v>498</v>
      </c>
      <c r="G43" s="16" t="s">
        <v>531</v>
      </c>
      <c r="H43" s="26" t="s">
        <v>532</v>
      </c>
      <c r="I43" s="16" t="s">
        <v>370</v>
      </c>
      <c r="J43" s="17" t="s">
        <v>371</v>
      </c>
      <c r="K43" s="18">
        <v>43832</v>
      </c>
      <c r="L43" s="18">
        <v>43921</v>
      </c>
      <c r="M43" s="16" t="s">
        <v>372</v>
      </c>
      <c r="N43" s="17" t="s">
        <v>373</v>
      </c>
      <c r="O43" s="37" t="s">
        <v>137</v>
      </c>
      <c r="P43" s="17" t="s">
        <v>374</v>
      </c>
      <c r="Q43" s="16" t="s">
        <v>16</v>
      </c>
      <c r="R43" s="14">
        <v>1</v>
      </c>
      <c r="S43" s="14">
        <v>0.8</v>
      </c>
      <c r="T43" s="14">
        <f>+S43/R43</f>
        <v>0.8</v>
      </c>
      <c r="U43" s="17" t="s">
        <v>375</v>
      </c>
      <c r="V43" s="17" t="s">
        <v>461</v>
      </c>
      <c r="W43" s="14">
        <v>0</v>
      </c>
      <c r="X43" s="32">
        <v>0.2</v>
      </c>
      <c r="Y43" s="37" t="s">
        <v>88</v>
      </c>
      <c r="Z43" s="36" t="s">
        <v>88</v>
      </c>
      <c r="AA43" s="15" t="s">
        <v>488</v>
      </c>
      <c r="AB43" s="14">
        <v>0</v>
      </c>
      <c r="AC43" s="37" t="s">
        <v>88</v>
      </c>
      <c r="AD43" s="36" t="s">
        <v>88</v>
      </c>
      <c r="AE43" s="36" t="s">
        <v>88</v>
      </c>
      <c r="AF43" s="15" t="s">
        <v>443</v>
      </c>
      <c r="AG43" s="14">
        <v>0</v>
      </c>
      <c r="AH43" s="357"/>
      <c r="AI43" s="22"/>
      <c r="AJ43" s="36" t="s">
        <v>88</v>
      </c>
      <c r="AK43" s="22"/>
      <c r="AM43" s="14">
        <v>1</v>
      </c>
      <c r="AN43" s="14">
        <v>1</v>
      </c>
      <c r="AO43" s="14">
        <f t="shared" si="1"/>
        <v>1</v>
      </c>
      <c r="AP43" s="15" t="s">
        <v>558</v>
      </c>
      <c r="AR43" s="22"/>
    </row>
    <row r="44" spans="2:44" ht="165" x14ac:dyDescent="0.25">
      <c r="B44" s="16" t="s">
        <v>31</v>
      </c>
      <c r="C44" s="16" t="s">
        <v>36</v>
      </c>
      <c r="D44" s="16" t="s">
        <v>50</v>
      </c>
      <c r="E44" s="16" t="s">
        <v>125</v>
      </c>
      <c r="F44" s="30" t="s">
        <v>498</v>
      </c>
      <c r="G44" s="16" t="s">
        <v>531</v>
      </c>
      <c r="H44" s="26" t="s">
        <v>532</v>
      </c>
      <c r="I44" s="358" t="s">
        <v>376</v>
      </c>
      <c r="J44" s="17" t="s">
        <v>377</v>
      </c>
      <c r="K44" s="18">
        <v>43922</v>
      </c>
      <c r="L44" s="18">
        <v>44012</v>
      </c>
      <c r="M44" s="17" t="s">
        <v>378</v>
      </c>
      <c r="N44" s="17" t="s">
        <v>379</v>
      </c>
      <c r="O44" s="37" t="s">
        <v>249</v>
      </c>
      <c r="P44" s="358" t="s">
        <v>380</v>
      </c>
      <c r="Q44" s="16" t="s">
        <v>16</v>
      </c>
      <c r="R44" s="14">
        <v>0</v>
      </c>
      <c r="S44" s="355" t="s">
        <v>88</v>
      </c>
      <c r="T44" s="355" t="s">
        <v>88</v>
      </c>
      <c r="U44" s="36" t="s">
        <v>88</v>
      </c>
      <c r="V44" s="355" t="s">
        <v>443</v>
      </c>
      <c r="W44" s="14">
        <v>1</v>
      </c>
      <c r="X44" s="14">
        <v>0</v>
      </c>
      <c r="Y44" s="14">
        <f t="shared" ref="Y44:Y51" si="4">+X44/W44</f>
        <v>0</v>
      </c>
      <c r="Z44" s="17" t="s">
        <v>381</v>
      </c>
      <c r="AA44" s="15" t="s">
        <v>489</v>
      </c>
      <c r="AB44" s="14">
        <v>0</v>
      </c>
      <c r="AC44" s="14">
        <v>0.5</v>
      </c>
      <c r="AD44" s="14">
        <v>0.5</v>
      </c>
      <c r="AE44" s="36" t="s">
        <v>88</v>
      </c>
      <c r="AF44" s="359" t="s">
        <v>3243</v>
      </c>
      <c r="AG44" s="14">
        <v>0</v>
      </c>
      <c r="AH44" s="357"/>
      <c r="AI44" s="22"/>
      <c r="AJ44" s="36" t="s">
        <v>88</v>
      </c>
      <c r="AK44" s="22"/>
      <c r="AM44" s="14">
        <v>1</v>
      </c>
      <c r="AN44" s="14">
        <v>0.5</v>
      </c>
      <c r="AO44" s="14">
        <f t="shared" si="1"/>
        <v>0.5</v>
      </c>
      <c r="AP44" s="15" t="s">
        <v>3244</v>
      </c>
      <c r="AR44" s="11"/>
    </row>
    <row r="45" spans="2:44" s="42" customFormat="1" ht="150" x14ac:dyDescent="0.25">
      <c r="B45" s="16" t="s">
        <v>31</v>
      </c>
      <c r="C45" s="16" t="s">
        <v>36</v>
      </c>
      <c r="D45" s="16" t="s">
        <v>50</v>
      </c>
      <c r="E45" s="16" t="s">
        <v>125</v>
      </c>
      <c r="F45" s="30" t="s">
        <v>498</v>
      </c>
      <c r="G45" s="16" t="s">
        <v>531</v>
      </c>
      <c r="H45" s="26" t="s">
        <v>532</v>
      </c>
      <c r="I45" s="17" t="s">
        <v>382</v>
      </c>
      <c r="J45" s="17" t="s">
        <v>383</v>
      </c>
      <c r="K45" s="18">
        <v>43922</v>
      </c>
      <c r="L45" s="31">
        <v>44196</v>
      </c>
      <c r="M45" s="17" t="s">
        <v>384</v>
      </c>
      <c r="N45" s="17" t="s">
        <v>385</v>
      </c>
      <c r="O45" s="37" t="s">
        <v>137</v>
      </c>
      <c r="P45" s="17" t="s">
        <v>386</v>
      </c>
      <c r="Q45" s="16" t="s">
        <v>16</v>
      </c>
      <c r="R45" s="14">
        <v>0</v>
      </c>
      <c r="S45" s="355" t="s">
        <v>88</v>
      </c>
      <c r="T45" s="355" t="s">
        <v>88</v>
      </c>
      <c r="U45" s="36" t="s">
        <v>88</v>
      </c>
      <c r="V45" s="355" t="s">
        <v>443</v>
      </c>
      <c r="W45" s="14">
        <f>1/3</f>
        <v>0.33333333333333331</v>
      </c>
      <c r="X45" s="14">
        <v>0</v>
      </c>
      <c r="Y45" s="14">
        <f t="shared" si="4"/>
        <v>0</v>
      </c>
      <c r="Z45" s="17" t="s">
        <v>387</v>
      </c>
      <c r="AA45" s="15" t="s">
        <v>490</v>
      </c>
      <c r="AB45" s="14">
        <f>1/3</f>
        <v>0.33333333333333331</v>
      </c>
      <c r="AC45" s="14">
        <v>0.66</v>
      </c>
      <c r="AD45" s="14">
        <v>2</v>
      </c>
      <c r="AE45" s="17" t="s">
        <v>387</v>
      </c>
      <c r="AF45" s="359" t="s">
        <v>3245</v>
      </c>
      <c r="AG45" s="14">
        <f>1/3</f>
        <v>0.33333333333333331</v>
      </c>
      <c r="AH45" s="357"/>
      <c r="AI45" s="22"/>
      <c r="AJ45" s="17" t="s">
        <v>387</v>
      </c>
      <c r="AK45" s="22"/>
      <c r="AM45" s="14">
        <v>1</v>
      </c>
      <c r="AN45" s="14">
        <v>0.66</v>
      </c>
      <c r="AO45" s="14">
        <f t="shared" si="1"/>
        <v>0.66</v>
      </c>
      <c r="AP45" s="15" t="s">
        <v>3246</v>
      </c>
      <c r="AR45" s="22"/>
    </row>
    <row r="46" spans="2:44" s="42" customFormat="1" ht="150.6" x14ac:dyDescent="0.25">
      <c r="B46" s="17" t="s">
        <v>32</v>
      </c>
      <c r="C46" s="17" t="s">
        <v>35</v>
      </c>
      <c r="D46" s="17" t="s">
        <v>43</v>
      </c>
      <c r="E46" s="355" t="s">
        <v>121</v>
      </c>
      <c r="F46" s="360"/>
      <c r="G46" s="355" t="s">
        <v>523</v>
      </c>
      <c r="H46" s="355" t="s">
        <v>524</v>
      </c>
      <c r="I46" s="17" t="s">
        <v>388</v>
      </c>
      <c r="J46" s="17" t="s">
        <v>389</v>
      </c>
      <c r="K46" s="18">
        <v>43951</v>
      </c>
      <c r="L46" s="31">
        <v>44196</v>
      </c>
      <c r="M46" s="17" t="s">
        <v>390</v>
      </c>
      <c r="N46" s="17" t="s">
        <v>391</v>
      </c>
      <c r="O46" s="37" t="s">
        <v>249</v>
      </c>
      <c r="P46" s="17" t="s">
        <v>392</v>
      </c>
      <c r="Q46" s="17" t="s">
        <v>16</v>
      </c>
      <c r="R46" s="32">
        <v>0</v>
      </c>
      <c r="S46" s="355" t="s">
        <v>88</v>
      </c>
      <c r="T46" s="355" t="s">
        <v>88</v>
      </c>
      <c r="U46" s="36" t="s">
        <v>88</v>
      </c>
      <c r="V46" s="355" t="s">
        <v>443</v>
      </c>
      <c r="W46" s="32">
        <v>0.33</v>
      </c>
      <c r="X46" s="14">
        <v>0.33</v>
      </c>
      <c r="Y46" s="14">
        <f t="shared" si="4"/>
        <v>1</v>
      </c>
      <c r="Z46" s="37" t="s">
        <v>393</v>
      </c>
      <c r="AA46" s="15" t="s">
        <v>491</v>
      </c>
      <c r="AB46" s="32">
        <v>0.33</v>
      </c>
      <c r="AC46" s="14">
        <v>0.33</v>
      </c>
      <c r="AD46" s="14">
        <f t="shared" ref="AD46" si="5">+AC46/AB46</f>
        <v>1</v>
      </c>
      <c r="AE46" s="37" t="s">
        <v>394</v>
      </c>
      <c r="AF46" s="15" t="s">
        <v>559</v>
      </c>
      <c r="AG46" s="32">
        <v>0.34</v>
      </c>
      <c r="AH46" s="17"/>
      <c r="AI46" s="17"/>
      <c r="AJ46" s="17" t="s">
        <v>395</v>
      </c>
      <c r="AK46" s="22"/>
      <c r="AM46" s="14">
        <v>1</v>
      </c>
      <c r="AN46" s="14">
        <v>0.66</v>
      </c>
      <c r="AO46" s="14">
        <f t="shared" si="1"/>
        <v>0.66</v>
      </c>
      <c r="AP46" s="15" t="s">
        <v>521</v>
      </c>
      <c r="AR46" s="22"/>
    </row>
    <row r="47" spans="2:44" ht="195" x14ac:dyDescent="0.25">
      <c r="B47" s="17" t="s">
        <v>32</v>
      </c>
      <c r="C47" s="17" t="s">
        <v>396</v>
      </c>
      <c r="D47" s="17" t="s">
        <v>397</v>
      </c>
      <c r="E47" s="355" t="s">
        <v>121</v>
      </c>
      <c r="F47" s="30" t="s">
        <v>499</v>
      </c>
      <c r="G47" s="355" t="s">
        <v>538</v>
      </c>
      <c r="H47" s="355" t="s">
        <v>539</v>
      </c>
      <c r="I47" s="17" t="s">
        <v>398</v>
      </c>
      <c r="J47" s="17" t="s">
        <v>399</v>
      </c>
      <c r="K47" s="39">
        <v>43832</v>
      </c>
      <c r="L47" s="39">
        <v>44196</v>
      </c>
      <c r="M47" s="17" t="s">
        <v>400</v>
      </c>
      <c r="N47" s="17" t="s">
        <v>401</v>
      </c>
      <c r="O47" s="37" t="s">
        <v>249</v>
      </c>
      <c r="P47" s="17" t="s">
        <v>402</v>
      </c>
      <c r="Q47" s="17" t="s">
        <v>403</v>
      </c>
      <c r="R47" s="32">
        <v>0.25</v>
      </c>
      <c r="S47" s="32">
        <v>0.25</v>
      </c>
      <c r="T47" s="32">
        <f>+S47/R47</f>
        <v>1</v>
      </c>
      <c r="U47" s="37" t="s">
        <v>404</v>
      </c>
      <c r="V47" s="15" t="s">
        <v>462</v>
      </c>
      <c r="W47" s="32">
        <v>0.25</v>
      </c>
      <c r="X47" s="14">
        <v>0.25</v>
      </c>
      <c r="Y47" s="14">
        <f t="shared" si="4"/>
        <v>1</v>
      </c>
      <c r="Z47" s="37" t="s">
        <v>404</v>
      </c>
      <c r="AA47" s="15" t="s">
        <v>492</v>
      </c>
      <c r="AB47" s="32">
        <v>0.25</v>
      </c>
      <c r="AC47" s="32">
        <v>0.2</v>
      </c>
      <c r="AD47" s="32">
        <f>AC47/AB47</f>
        <v>0.8</v>
      </c>
      <c r="AE47" s="37" t="s">
        <v>404</v>
      </c>
      <c r="AF47" s="355" t="s">
        <v>533</v>
      </c>
      <c r="AG47" s="32">
        <v>0.25</v>
      </c>
      <c r="AH47" s="17"/>
      <c r="AI47" s="17"/>
      <c r="AJ47" s="17" t="s">
        <v>404</v>
      </c>
      <c r="AK47" s="22"/>
      <c r="AM47" s="14">
        <v>1</v>
      </c>
      <c r="AN47" s="14">
        <v>0.7</v>
      </c>
      <c r="AO47" s="14">
        <f t="shared" si="1"/>
        <v>0.7</v>
      </c>
      <c r="AP47" s="15" t="s">
        <v>534</v>
      </c>
      <c r="AR47" s="11"/>
    </row>
    <row r="48" spans="2:44" ht="246.45" customHeight="1" x14ac:dyDescent="0.25">
      <c r="B48" s="17" t="s">
        <v>32</v>
      </c>
      <c r="C48" s="17" t="s">
        <v>36</v>
      </c>
      <c r="D48" s="17" t="s">
        <v>51</v>
      </c>
      <c r="E48" s="355" t="s">
        <v>121</v>
      </c>
      <c r="F48" s="30" t="s">
        <v>498</v>
      </c>
      <c r="G48" s="16" t="s">
        <v>531</v>
      </c>
      <c r="H48" s="16" t="s">
        <v>532</v>
      </c>
      <c r="I48" s="17" t="s">
        <v>405</v>
      </c>
      <c r="J48" s="17" t="s">
        <v>406</v>
      </c>
      <c r="K48" s="39">
        <v>43832</v>
      </c>
      <c r="L48" s="39">
        <v>44012</v>
      </c>
      <c r="M48" s="17" t="s">
        <v>407</v>
      </c>
      <c r="N48" s="17" t="s">
        <v>408</v>
      </c>
      <c r="O48" s="37" t="s">
        <v>137</v>
      </c>
      <c r="P48" s="17" t="s">
        <v>409</v>
      </c>
      <c r="Q48" s="17" t="s">
        <v>11</v>
      </c>
      <c r="R48" s="32">
        <v>0.7</v>
      </c>
      <c r="S48" s="14">
        <v>0</v>
      </c>
      <c r="T48" s="14">
        <f>+S48/R48</f>
        <v>0</v>
      </c>
      <c r="U48" s="37" t="s">
        <v>410</v>
      </c>
      <c r="V48" s="15" t="s">
        <v>463</v>
      </c>
      <c r="W48" s="32">
        <v>0.3</v>
      </c>
      <c r="X48" s="14">
        <v>0</v>
      </c>
      <c r="Y48" s="14">
        <f t="shared" si="4"/>
        <v>0</v>
      </c>
      <c r="Z48" s="37" t="s">
        <v>411</v>
      </c>
      <c r="AA48" s="359" t="s">
        <v>493</v>
      </c>
      <c r="AB48" s="14">
        <v>0</v>
      </c>
      <c r="AC48" s="14">
        <v>0</v>
      </c>
      <c r="AD48" s="14">
        <v>0</v>
      </c>
      <c r="AE48" s="36" t="s">
        <v>88</v>
      </c>
      <c r="AF48" s="359" t="s">
        <v>3247</v>
      </c>
      <c r="AG48" s="14">
        <v>0</v>
      </c>
      <c r="AH48" s="357"/>
      <c r="AI48" s="22"/>
      <c r="AJ48" s="36" t="s">
        <v>88</v>
      </c>
      <c r="AK48" s="22"/>
      <c r="AM48" s="14">
        <v>1</v>
      </c>
      <c r="AN48" s="14">
        <v>0</v>
      </c>
      <c r="AO48" s="14">
        <f t="shared" si="1"/>
        <v>0</v>
      </c>
      <c r="AP48" s="15" t="s">
        <v>3248</v>
      </c>
      <c r="AR48" s="10" t="s">
        <v>442</v>
      </c>
    </row>
    <row r="49" spans="2:44" ht="244.95" customHeight="1" x14ac:dyDescent="0.25">
      <c r="B49" s="17" t="s">
        <v>32</v>
      </c>
      <c r="C49" s="17" t="s">
        <v>36</v>
      </c>
      <c r="D49" s="17" t="s">
        <v>50</v>
      </c>
      <c r="E49" s="355" t="s">
        <v>121</v>
      </c>
      <c r="F49" s="30" t="s">
        <v>498</v>
      </c>
      <c r="G49" s="16" t="s">
        <v>531</v>
      </c>
      <c r="H49" s="16" t="s">
        <v>532</v>
      </c>
      <c r="I49" s="17" t="s">
        <v>412</v>
      </c>
      <c r="J49" s="17" t="s">
        <v>413</v>
      </c>
      <c r="K49" s="39">
        <v>43891</v>
      </c>
      <c r="L49" s="39">
        <v>44196</v>
      </c>
      <c r="M49" s="17" t="s">
        <v>414</v>
      </c>
      <c r="N49" s="17" t="s">
        <v>415</v>
      </c>
      <c r="O49" s="37" t="s">
        <v>137</v>
      </c>
      <c r="P49" s="17" t="s">
        <v>416</v>
      </c>
      <c r="Q49" s="17" t="s">
        <v>11</v>
      </c>
      <c r="R49" s="32">
        <v>0.2</v>
      </c>
      <c r="S49" s="32">
        <v>0.3</v>
      </c>
      <c r="T49" s="361">
        <f>S49/R49</f>
        <v>1.4999999999999998</v>
      </c>
      <c r="U49" s="37" t="s">
        <v>417</v>
      </c>
      <c r="V49" s="15" t="s">
        <v>464</v>
      </c>
      <c r="W49" s="32">
        <v>0.3</v>
      </c>
      <c r="X49" s="14">
        <v>0.15</v>
      </c>
      <c r="Y49" s="14">
        <f t="shared" si="4"/>
        <v>0.5</v>
      </c>
      <c r="Z49" s="37" t="s">
        <v>418</v>
      </c>
      <c r="AA49" s="362" t="s">
        <v>494</v>
      </c>
      <c r="AB49" s="32">
        <v>0.25</v>
      </c>
      <c r="AC49" s="14">
        <v>0</v>
      </c>
      <c r="AD49" s="14">
        <v>0</v>
      </c>
      <c r="AE49" s="37" t="s">
        <v>417</v>
      </c>
      <c r="AF49" s="37" t="s">
        <v>3249</v>
      </c>
      <c r="AG49" s="32">
        <v>0.25</v>
      </c>
      <c r="AH49" s="17"/>
      <c r="AI49" s="17"/>
      <c r="AJ49" s="17" t="s">
        <v>419</v>
      </c>
      <c r="AK49" s="17"/>
      <c r="AM49" s="14">
        <v>1</v>
      </c>
      <c r="AN49" s="14">
        <v>0.45</v>
      </c>
      <c r="AO49" s="14">
        <f t="shared" si="1"/>
        <v>0.45</v>
      </c>
      <c r="AP49" s="15" t="s">
        <v>3250</v>
      </c>
      <c r="AR49" s="11"/>
    </row>
    <row r="50" spans="2:44" ht="195" x14ac:dyDescent="0.25">
      <c r="B50" s="17" t="s">
        <v>32</v>
      </c>
      <c r="C50" s="17" t="s">
        <v>36</v>
      </c>
      <c r="D50" s="17" t="s">
        <v>50</v>
      </c>
      <c r="E50" s="355" t="s">
        <v>121</v>
      </c>
      <c r="F50" s="30" t="s">
        <v>498</v>
      </c>
      <c r="G50" s="16" t="s">
        <v>531</v>
      </c>
      <c r="H50" s="16" t="s">
        <v>532</v>
      </c>
      <c r="I50" s="17" t="s">
        <v>420</v>
      </c>
      <c r="J50" s="17" t="s">
        <v>421</v>
      </c>
      <c r="K50" s="39">
        <v>43831</v>
      </c>
      <c r="L50" s="39">
        <v>44165</v>
      </c>
      <c r="M50" s="17" t="s">
        <v>422</v>
      </c>
      <c r="N50" s="17" t="s">
        <v>423</v>
      </c>
      <c r="O50" s="37" t="s">
        <v>249</v>
      </c>
      <c r="P50" s="17" t="s">
        <v>424</v>
      </c>
      <c r="Q50" s="17" t="s">
        <v>11</v>
      </c>
      <c r="R50" s="32">
        <v>0.74</v>
      </c>
      <c r="S50" s="14">
        <v>0</v>
      </c>
      <c r="T50" s="14">
        <f>+S50/R50</f>
        <v>0</v>
      </c>
      <c r="U50" s="17" t="s">
        <v>425</v>
      </c>
      <c r="V50" s="355" t="s">
        <v>465</v>
      </c>
      <c r="W50" s="32">
        <v>0.2</v>
      </c>
      <c r="X50" s="14">
        <v>0</v>
      </c>
      <c r="Y50" s="14">
        <f t="shared" si="4"/>
        <v>0</v>
      </c>
      <c r="Z50" s="17" t="s">
        <v>426</v>
      </c>
      <c r="AA50" s="15" t="s">
        <v>495</v>
      </c>
      <c r="AB50" s="32">
        <v>0.03</v>
      </c>
      <c r="AC50" s="32">
        <v>0.03</v>
      </c>
      <c r="AD50" s="32">
        <v>1</v>
      </c>
      <c r="AE50" s="17" t="s">
        <v>427</v>
      </c>
      <c r="AF50" s="359" t="s">
        <v>3251</v>
      </c>
      <c r="AG50" s="32">
        <v>0.03</v>
      </c>
      <c r="AH50" s="17"/>
      <c r="AI50" s="17"/>
      <c r="AJ50" s="17" t="s">
        <v>428</v>
      </c>
      <c r="AK50" s="17"/>
      <c r="AM50" s="14">
        <v>1</v>
      </c>
      <c r="AN50" s="14">
        <v>0.03</v>
      </c>
      <c r="AO50" s="14">
        <f t="shared" si="1"/>
        <v>0.03</v>
      </c>
      <c r="AP50" s="15" t="s">
        <v>3252</v>
      </c>
      <c r="AR50" s="11"/>
    </row>
    <row r="51" spans="2:44" ht="225.6" x14ac:dyDescent="0.25">
      <c r="B51" s="17" t="s">
        <v>32</v>
      </c>
      <c r="C51" s="17" t="s">
        <v>36</v>
      </c>
      <c r="D51" s="17" t="s">
        <v>49</v>
      </c>
      <c r="E51" s="355" t="s">
        <v>121</v>
      </c>
      <c r="F51" s="355" t="s">
        <v>499</v>
      </c>
      <c r="G51" s="355" t="s">
        <v>536</v>
      </c>
      <c r="H51" s="355" t="s">
        <v>537</v>
      </c>
      <c r="I51" s="17" t="s">
        <v>429</v>
      </c>
      <c r="J51" s="17" t="s">
        <v>430</v>
      </c>
      <c r="K51" s="39">
        <v>43951</v>
      </c>
      <c r="L51" s="39">
        <v>44196</v>
      </c>
      <c r="M51" s="17" t="s">
        <v>431</v>
      </c>
      <c r="N51" s="16" t="s">
        <v>432</v>
      </c>
      <c r="O51" s="37" t="s">
        <v>137</v>
      </c>
      <c r="P51" s="17" t="s">
        <v>433</v>
      </c>
      <c r="Q51" s="17" t="s">
        <v>434</v>
      </c>
      <c r="R51" s="32">
        <v>0</v>
      </c>
      <c r="S51" s="355" t="s">
        <v>88</v>
      </c>
      <c r="T51" s="355" t="s">
        <v>88</v>
      </c>
      <c r="U51" s="36" t="s">
        <v>88</v>
      </c>
      <c r="V51" s="355" t="s">
        <v>443</v>
      </c>
      <c r="W51" s="32">
        <v>0.33</v>
      </c>
      <c r="X51" s="14">
        <v>0.33</v>
      </c>
      <c r="Y51" s="14">
        <f t="shared" si="4"/>
        <v>1</v>
      </c>
      <c r="Z51" s="37" t="s">
        <v>435</v>
      </c>
      <c r="AA51" s="15" t="s">
        <v>496</v>
      </c>
      <c r="AB51" s="32">
        <v>0.33</v>
      </c>
      <c r="AC51" s="32">
        <v>0.33</v>
      </c>
      <c r="AD51" s="32">
        <v>1</v>
      </c>
      <c r="AE51" s="37" t="s">
        <v>435</v>
      </c>
      <c r="AF51" s="25" t="s">
        <v>535</v>
      </c>
      <c r="AG51" s="32">
        <v>0.34</v>
      </c>
      <c r="AH51" s="17"/>
      <c r="AI51" s="17"/>
      <c r="AJ51" s="37" t="s">
        <v>435</v>
      </c>
      <c r="AK51" s="17"/>
      <c r="AM51" s="14">
        <v>1</v>
      </c>
      <c r="AN51" s="14">
        <v>0.66</v>
      </c>
      <c r="AO51" s="14">
        <f t="shared" si="1"/>
        <v>0.66</v>
      </c>
      <c r="AP51" s="15" t="s">
        <v>521</v>
      </c>
      <c r="AR51" s="11"/>
    </row>
  </sheetData>
  <mergeCells count="38">
    <mergeCell ref="B2:C5"/>
    <mergeCell ref="D2:AH5"/>
    <mergeCell ref="AI2:AK2"/>
    <mergeCell ref="AM2:AO2"/>
    <mergeCell ref="AI3:AK3"/>
    <mergeCell ref="AM3:AO3"/>
    <mergeCell ref="AI4:AK4"/>
    <mergeCell ref="AM4:AO4"/>
    <mergeCell ref="AI5:AK5"/>
    <mergeCell ref="AM5:AO5"/>
    <mergeCell ref="B8:H8"/>
    <mergeCell ref="B9:H9"/>
    <mergeCell ref="I9:Q9"/>
    <mergeCell ref="R9:V10"/>
    <mergeCell ref="W9:AA10"/>
    <mergeCell ref="K10:K11"/>
    <mergeCell ref="L10:L11"/>
    <mergeCell ref="M10:M11"/>
    <mergeCell ref="N10:N11"/>
    <mergeCell ref="Q10:Q11"/>
    <mergeCell ref="AR9:AR11"/>
    <mergeCell ref="B10:B11"/>
    <mergeCell ref="C10:C11"/>
    <mergeCell ref="D10:D11"/>
    <mergeCell ref="E10:E11"/>
    <mergeCell ref="F10:F11"/>
    <mergeCell ref="G10:G11"/>
    <mergeCell ref="H10:H11"/>
    <mergeCell ref="I10:I11"/>
    <mergeCell ref="J10:J11"/>
    <mergeCell ref="AM9:AP10"/>
    <mergeCell ref="O10:O11"/>
    <mergeCell ref="P10:P11"/>
    <mergeCell ref="AB10:AF10"/>
    <mergeCell ref="AG10:AK10"/>
    <mergeCell ref="F33:F35"/>
    <mergeCell ref="G33:G35"/>
    <mergeCell ref="H33:H35"/>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'https://sdisgovco-my.sharepoint.com/CONTRATO 3164-19-TODO-Diciembre 4/PAI 2020/AJUSTADOS DESPUÉS DE REVISIÓN/[20191130 KG Revisado_PAI_2020_SII_Dic4.xlsx]Lista'!#REF!</xm:f>
          </x14:formula1>
          <xm:sqref>F37:F46 F48:F50</xm:sqref>
        </x14:dataValidation>
        <x14:dataValidation type="list" allowBlank="1" showInputMessage="1" showErrorMessage="1">
          <x14:formula1>
            <xm:f>'C:\Users\vviracacha\OneDrive - sdis.gov.co\DADE\BOGOTA MEJOR PARA TODOS\SDES\PLAN ACCION INSTITUCIONAL - PAI TRANSPARENCIA\PAI 2020\[Consolidado_PAI_2020_2019-12-06_Para_Revisión_Subdirectora.xlsx]Lista'!#REF!</xm:f>
          </x14:formula1>
          <xm:sqref>F12:F32 F51 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05"/>
  <sheetViews>
    <sheetView zoomScale="55" zoomScaleNormal="55" workbookViewId="0">
      <selection activeCell="M15" sqref="M15"/>
    </sheetView>
  </sheetViews>
  <sheetFormatPr baseColWidth="10" defaultColWidth="0" defaultRowHeight="11.4" zeroHeight="1" x14ac:dyDescent="0.25"/>
  <cols>
    <col min="1" max="1" width="1.88671875" style="351" customWidth="1"/>
    <col min="2" max="2" width="18.5546875" style="348" customWidth="1"/>
    <col min="3" max="3" width="19.109375" style="348" customWidth="1"/>
    <col min="4" max="4" width="31.109375" style="348" customWidth="1"/>
    <col min="5" max="5" width="14.44140625" style="348" customWidth="1"/>
    <col min="6" max="6" width="14.44140625" style="349" customWidth="1"/>
    <col min="7" max="7" width="21.44140625" style="349" customWidth="1"/>
    <col min="8" max="8" width="35.44140625" style="348" customWidth="1"/>
    <col min="9" max="9" width="33.33203125" style="348" customWidth="1"/>
    <col min="10" max="10" width="11.109375" style="348" customWidth="1"/>
    <col min="11" max="11" width="32.88671875" style="348" customWidth="1"/>
    <col min="12" max="12" width="29.109375" style="349" customWidth="1"/>
    <col min="13" max="13" width="80.44140625" style="349" customWidth="1"/>
    <col min="14" max="14" width="12.88671875" style="349" customWidth="1"/>
    <col min="15" max="15" width="12.5546875" style="349" customWidth="1"/>
    <col min="16" max="16" width="25" style="349" customWidth="1"/>
    <col min="17" max="17" width="8.33203125" style="349" customWidth="1"/>
    <col min="18" max="18" width="13.109375" style="348" customWidth="1"/>
    <col min="19" max="19" width="13.33203125" style="349" customWidth="1"/>
    <col min="20" max="20" width="10.33203125" style="349" customWidth="1"/>
    <col min="21" max="21" width="16.109375" style="349" customWidth="1"/>
    <col min="22" max="22" width="17.5546875" style="349" customWidth="1"/>
    <col min="23" max="23" width="12" style="349" customWidth="1"/>
    <col min="24" max="24" width="173.6640625" style="350" customWidth="1"/>
    <col min="25" max="25" width="14.88671875" style="349" customWidth="1"/>
    <col min="26" max="26" width="17.88671875" style="349" customWidth="1"/>
    <col min="27" max="27" width="12" style="349" customWidth="1"/>
    <col min="28" max="28" width="215.44140625" style="349" customWidth="1"/>
    <col min="29" max="29" width="16" style="349" customWidth="1"/>
    <col min="30" max="30" width="16.88671875" style="349" customWidth="1"/>
    <col min="31" max="31" width="11.6640625" style="349" customWidth="1"/>
    <col min="32" max="32" width="215.88671875" style="349" customWidth="1"/>
    <col min="33" max="34" width="14.88671875" style="349" customWidth="1"/>
    <col min="35" max="35" width="12" style="349" customWidth="1"/>
    <col min="36" max="36" width="244.88671875" style="350" customWidth="1"/>
    <col min="37" max="38" width="15.88671875" style="349" customWidth="1"/>
    <col min="39" max="39" width="12" style="349" customWidth="1"/>
    <col min="40" max="40" width="238.6640625" style="349" customWidth="1"/>
    <col min="41" max="42" width="15.88671875" style="349" customWidth="1"/>
    <col min="43" max="43" width="11.6640625" style="349" customWidth="1"/>
    <col min="44" max="44" width="194.109375" style="349" customWidth="1"/>
    <col min="45" max="46" width="16.33203125" style="349" customWidth="1"/>
    <col min="47" max="47" width="11.6640625" style="349" customWidth="1"/>
    <col min="48" max="48" width="255.44140625" style="349" customWidth="1"/>
    <col min="49" max="49" width="15" style="349" customWidth="1"/>
    <col min="50" max="50" width="16" style="349" customWidth="1"/>
    <col min="51" max="51" width="11.6640625" style="349" customWidth="1"/>
    <col min="52" max="52" width="227.33203125" style="349" customWidth="1"/>
    <col min="53" max="54" width="16.5546875" style="349" customWidth="1"/>
    <col min="55" max="55" width="11.6640625" style="349" customWidth="1"/>
    <col min="56" max="56" width="205.109375" style="349" customWidth="1"/>
    <col min="57" max="57" width="11.6640625" style="349" customWidth="1"/>
    <col min="58" max="58" width="12.5546875" style="349" customWidth="1"/>
    <col min="59" max="59" width="11.6640625" style="349" customWidth="1"/>
    <col min="60" max="60" width="15" style="349" customWidth="1"/>
    <col min="61" max="61" width="11.6640625" style="349" customWidth="1"/>
    <col min="62" max="62" width="12.5546875" style="349" customWidth="1"/>
    <col min="63" max="63" width="11.6640625" style="349" customWidth="1"/>
    <col min="64" max="64" width="16" style="349" customWidth="1"/>
    <col min="65" max="65" width="11.6640625" style="349" customWidth="1"/>
    <col min="66" max="66" width="12.33203125" style="349" customWidth="1"/>
    <col min="67" max="67" width="11.6640625" style="349" customWidth="1"/>
    <col min="68" max="69" width="18.6640625" style="349" customWidth="1"/>
    <col min="70" max="70" width="10.6640625" style="349" customWidth="1"/>
    <col min="71" max="76" width="18.109375" style="349" customWidth="1"/>
    <col min="77" max="77" width="10.6640625" style="349" customWidth="1"/>
    <col min="78" max="124" width="0" style="351" hidden="1" customWidth="1"/>
    <col min="125" max="16384" width="11.44140625" style="351" hidden="1"/>
  </cols>
  <sheetData>
    <row r="1" spans="2:76" s="299" customFormat="1" ht="4.5" customHeight="1" x14ac:dyDescent="0.25">
      <c r="B1" s="298"/>
      <c r="C1" s="298"/>
      <c r="I1" s="300"/>
    </row>
    <row r="2" spans="2:76" s="1" customFormat="1" ht="32.25" customHeight="1" x14ac:dyDescent="0.25">
      <c r="B2" s="423"/>
      <c r="C2" s="424"/>
      <c r="D2" s="429" t="s">
        <v>1834</v>
      </c>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30" t="s">
        <v>1835</v>
      </c>
      <c r="BP2" s="431"/>
      <c r="BQ2" s="432"/>
      <c r="BR2" s="301"/>
    </row>
    <row r="3" spans="2:76" s="1" customFormat="1" ht="32.25" customHeight="1" x14ac:dyDescent="0.25">
      <c r="B3" s="425"/>
      <c r="C3" s="426"/>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30" t="s">
        <v>1836</v>
      </c>
      <c r="BP3" s="431"/>
      <c r="BQ3" s="432"/>
      <c r="BR3" s="301"/>
    </row>
    <row r="4" spans="2:76" s="1" customFormat="1" ht="32.25" customHeight="1" x14ac:dyDescent="0.25">
      <c r="B4" s="425"/>
      <c r="C4" s="426"/>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c r="BK4" s="429"/>
      <c r="BL4" s="429"/>
      <c r="BM4" s="429"/>
      <c r="BN4" s="429"/>
      <c r="BO4" s="430" t="s">
        <v>1837</v>
      </c>
      <c r="BP4" s="431"/>
      <c r="BQ4" s="432"/>
      <c r="BR4" s="301"/>
    </row>
    <row r="5" spans="2:76" s="1" customFormat="1" ht="32.25" customHeight="1" x14ac:dyDescent="0.25">
      <c r="B5" s="427"/>
      <c r="C5" s="428"/>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30" t="s">
        <v>1838</v>
      </c>
      <c r="BP5" s="431"/>
      <c r="BQ5" s="432"/>
      <c r="BR5" s="301"/>
    </row>
    <row r="6" spans="2:76" s="299" customFormat="1" ht="7.5" customHeight="1" x14ac:dyDescent="0.25">
      <c r="B6" s="298"/>
      <c r="C6" s="298"/>
      <c r="I6" s="300"/>
      <c r="BQ6" s="301"/>
      <c r="BR6" s="301"/>
    </row>
    <row r="7" spans="2:76" s="299" customFormat="1" ht="15" customHeight="1" x14ac:dyDescent="0.25">
      <c r="B7" s="411" t="s">
        <v>1839</v>
      </c>
      <c r="C7" s="412"/>
      <c r="D7" s="302" t="s">
        <v>1840</v>
      </c>
      <c r="E7" s="415" t="s">
        <v>1841</v>
      </c>
      <c r="F7" s="416"/>
      <c r="G7" s="417">
        <v>2020</v>
      </c>
      <c r="I7" s="300"/>
    </row>
    <row r="8" spans="2:76" s="299" customFormat="1" ht="15" customHeight="1" x14ac:dyDescent="0.25">
      <c r="B8" s="413"/>
      <c r="C8" s="414"/>
      <c r="D8" s="302" t="s">
        <v>1842</v>
      </c>
      <c r="E8" s="419" t="s">
        <v>1843</v>
      </c>
      <c r="F8" s="420"/>
      <c r="G8" s="418"/>
      <c r="I8" s="300"/>
    </row>
    <row r="9" spans="2:76" s="303" customFormat="1" ht="7.5" customHeight="1" x14ac:dyDescent="0.25">
      <c r="I9" s="304"/>
    </row>
    <row r="10" spans="2:76" s="301" customFormat="1" ht="22.5" customHeight="1" x14ac:dyDescent="0.25">
      <c r="B10" s="421" t="s">
        <v>1844</v>
      </c>
      <c r="C10" s="422"/>
      <c r="D10" s="422"/>
      <c r="E10" s="422"/>
      <c r="F10" s="422"/>
      <c r="G10" s="422"/>
      <c r="H10" s="422"/>
      <c r="I10" s="422"/>
      <c r="J10" s="422"/>
      <c r="K10" s="422"/>
      <c r="L10" s="422"/>
      <c r="M10" s="422"/>
      <c r="N10" s="422"/>
      <c r="O10" s="422"/>
      <c r="P10" s="422"/>
      <c r="Q10" s="422"/>
      <c r="R10" s="422"/>
      <c r="S10" s="422"/>
      <c r="T10" s="422"/>
      <c r="U10" s="409" t="s">
        <v>1845</v>
      </c>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410"/>
      <c r="BO10" s="410"/>
      <c r="BP10" s="410"/>
      <c r="BQ10" s="305"/>
      <c r="BS10" s="394" t="s">
        <v>1846</v>
      </c>
      <c r="BT10" s="395"/>
      <c r="BU10" s="396"/>
      <c r="BV10" s="400" t="s">
        <v>1847</v>
      </c>
      <c r="BW10" s="400"/>
      <c r="BX10" s="400"/>
    </row>
    <row r="11" spans="2:76" s="305" customFormat="1" ht="19.5" customHeight="1" x14ac:dyDescent="0.25">
      <c r="B11" s="401" t="s">
        <v>1848</v>
      </c>
      <c r="C11" s="402"/>
      <c r="D11" s="402"/>
      <c r="E11" s="403" t="s">
        <v>1849</v>
      </c>
      <c r="F11" s="403"/>
      <c r="G11" s="403"/>
      <c r="H11" s="403"/>
      <c r="I11" s="403"/>
      <c r="J11" s="404" t="s">
        <v>1850</v>
      </c>
      <c r="K11" s="404"/>
      <c r="L11" s="404"/>
      <c r="M11" s="404"/>
      <c r="N11" s="404"/>
      <c r="O11" s="404"/>
      <c r="P11" s="404"/>
      <c r="Q11" s="405" t="s">
        <v>1851</v>
      </c>
      <c r="R11" s="405"/>
      <c r="S11" s="405"/>
      <c r="T11" s="405"/>
      <c r="U11" s="406" t="s">
        <v>1841</v>
      </c>
      <c r="V11" s="407"/>
      <c r="W11" s="407"/>
      <c r="X11" s="408"/>
      <c r="Y11" s="406" t="s">
        <v>1852</v>
      </c>
      <c r="Z11" s="407"/>
      <c r="AA11" s="407"/>
      <c r="AB11" s="408"/>
      <c r="AC11" s="406" t="s">
        <v>1853</v>
      </c>
      <c r="AD11" s="407"/>
      <c r="AE11" s="407"/>
      <c r="AF11" s="408"/>
      <c r="AG11" s="406" t="s">
        <v>1854</v>
      </c>
      <c r="AH11" s="407"/>
      <c r="AI11" s="407"/>
      <c r="AJ11" s="408"/>
      <c r="AK11" s="406" t="s">
        <v>1855</v>
      </c>
      <c r="AL11" s="407"/>
      <c r="AM11" s="407"/>
      <c r="AN11" s="408"/>
      <c r="AO11" s="406" t="s">
        <v>1856</v>
      </c>
      <c r="AP11" s="407"/>
      <c r="AQ11" s="407"/>
      <c r="AR11" s="408"/>
      <c r="AS11" s="406" t="s">
        <v>1857</v>
      </c>
      <c r="AT11" s="407"/>
      <c r="AU11" s="407"/>
      <c r="AV11" s="408"/>
      <c r="AW11" s="406" t="s">
        <v>1858</v>
      </c>
      <c r="AX11" s="407"/>
      <c r="AY11" s="407"/>
      <c r="AZ11" s="408"/>
      <c r="BA11" s="406" t="s">
        <v>1843</v>
      </c>
      <c r="BB11" s="407"/>
      <c r="BC11" s="407"/>
      <c r="BD11" s="408"/>
      <c r="BE11" s="406" t="s">
        <v>1859</v>
      </c>
      <c r="BF11" s="407"/>
      <c r="BG11" s="407"/>
      <c r="BH11" s="408"/>
      <c r="BI11" s="406" t="s">
        <v>1860</v>
      </c>
      <c r="BJ11" s="407"/>
      <c r="BK11" s="407"/>
      <c r="BL11" s="408"/>
      <c r="BM11" s="406" t="s">
        <v>1861</v>
      </c>
      <c r="BN11" s="407"/>
      <c r="BO11" s="407"/>
      <c r="BP11" s="408"/>
      <c r="BS11" s="397"/>
      <c r="BT11" s="398"/>
      <c r="BU11" s="399"/>
      <c r="BV11" s="400"/>
      <c r="BW11" s="400"/>
      <c r="BX11" s="400"/>
    </row>
    <row r="12" spans="2:76" s="312" customFormat="1" ht="48.75" customHeight="1" x14ac:dyDescent="0.25">
      <c r="B12" s="306" t="s">
        <v>1862</v>
      </c>
      <c r="C12" s="306" t="s">
        <v>1863</v>
      </c>
      <c r="D12" s="306" t="s">
        <v>1864</v>
      </c>
      <c r="E12" s="307" t="s">
        <v>1865</v>
      </c>
      <c r="F12" s="308" t="s">
        <v>1866</v>
      </c>
      <c r="G12" s="307" t="s">
        <v>1867</v>
      </c>
      <c r="H12" s="307" t="s">
        <v>1868</v>
      </c>
      <c r="I12" s="307" t="s">
        <v>1869</v>
      </c>
      <c r="J12" s="309" t="s">
        <v>1870</v>
      </c>
      <c r="K12" s="309" t="s">
        <v>1871</v>
      </c>
      <c r="L12" s="309" t="s">
        <v>1872</v>
      </c>
      <c r="M12" s="309" t="s">
        <v>1873</v>
      </c>
      <c r="N12" s="309" t="s">
        <v>1874</v>
      </c>
      <c r="O12" s="309" t="s">
        <v>1875</v>
      </c>
      <c r="P12" s="309" t="s">
        <v>1876</v>
      </c>
      <c r="Q12" s="310" t="s">
        <v>1877</v>
      </c>
      <c r="R12" s="310" t="s">
        <v>1878</v>
      </c>
      <c r="S12" s="310" t="s">
        <v>1879</v>
      </c>
      <c r="T12" s="310" t="s">
        <v>1880</v>
      </c>
      <c r="U12" s="311" t="str">
        <f>U11&amp;" Ejecutado"</f>
        <v>Enero Ejecutado</v>
      </c>
      <c r="V12" s="311" t="str">
        <f>U11&amp;" Programado"</f>
        <v>Enero Programado</v>
      </c>
      <c r="W12" s="311" t="str">
        <f>U11&amp;" Resultado"</f>
        <v>Enero Resultado</v>
      </c>
      <c r="X12" s="311" t="str">
        <f>U11&amp;" Análisis mensual"</f>
        <v>Enero Análisis mensual</v>
      </c>
      <c r="Y12" s="311" t="str">
        <f>Y11&amp;" Ejecutado"</f>
        <v>Febrero Ejecutado</v>
      </c>
      <c r="Z12" s="311" t="str">
        <f>Y11&amp;" Programado"</f>
        <v>Febrero Programado</v>
      </c>
      <c r="AA12" s="311" t="str">
        <f>Y11&amp;" Resultado"</f>
        <v>Febrero Resultado</v>
      </c>
      <c r="AB12" s="311" t="str">
        <f>Y11&amp;" Análisis mensual"</f>
        <v>Febrero Análisis mensual</v>
      </c>
      <c r="AC12" s="311" t="str">
        <f>AC11&amp;" Ejecutado"</f>
        <v>Marzo Ejecutado</v>
      </c>
      <c r="AD12" s="311" t="str">
        <f>AC11&amp;" Programado"</f>
        <v>Marzo Programado</v>
      </c>
      <c r="AE12" s="311" t="str">
        <f>AC11&amp;" Resultado"</f>
        <v>Marzo Resultado</v>
      </c>
      <c r="AF12" s="311" t="str">
        <f>AC11&amp;" Análisis mensual"</f>
        <v>Marzo Análisis mensual</v>
      </c>
      <c r="AG12" s="311" t="str">
        <f>AG11&amp;" Ejecutado"</f>
        <v>Abril Ejecutado</v>
      </c>
      <c r="AH12" s="311" t="str">
        <f>AG11&amp;" Programado"</f>
        <v>Abril Programado</v>
      </c>
      <c r="AI12" s="311" t="str">
        <f>AG11&amp;" Resultado"</f>
        <v>Abril Resultado</v>
      </c>
      <c r="AJ12" s="311" t="str">
        <f>AG11&amp;" Análisis mensual"</f>
        <v>Abril Análisis mensual</v>
      </c>
      <c r="AK12" s="311" t="str">
        <f>AK11&amp;" Ejecutado"</f>
        <v>Mayo Ejecutado</v>
      </c>
      <c r="AL12" s="311" t="str">
        <f>AK11&amp;" Programado"</f>
        <v>Mayo Programado</v>
      </c>
      <c r="AM12" s="311" t="str">
        <f>AK11&amp;" Resultado"</f>
        <v>Mayo Resultado</v>
      </c>
      <c r="AN12" s="311" t="str">
        <f>AK11&amp;" Análisis mensual"</f>
        <v>Mayo Análisis mensual</v>
      </c>
      <c r="AO12" s="311" t="str">
        <f>AO11&amp;" Ejecutado"</f>
        <v>Junio Ejecutado</v>
      </c>
      <c r="AP12" s="311" t="str">
        <f>AO11&amp;" Programado"</f>
        <v>Junio Programado</v>
      </c>
      <c r="AQ12" s="311" t="str">
        <f>AO11&amp;" Resultado"</f>
        <v>Junio Resultado</v>
      </c>
      <c r="AR12" s="311" t="str">
        <f>AO11&amp;" Análisis mensual"</f>
        <v>Junio Análisis mensual</v>
      </c>
      <c r="AS12" s="311" t="str">
        <f>AS11&amp;" Ejecutado"</f>
        <v>Julio Ejecutado</v>
      </c>
      <c r="AT12" s="311" t="str">
        <f>AS11&amp;" Programado"</f>
        <v>Julio Programado</v>
      </c>
      <c r="AU12" s="311" t="str">
        <f>AS11&amp;" Resultado"</f>
        <v>Julio Resultado</v>
      </c>
      <c r="AV12" s="311" t="str">
        <f>AS11&amp;" Análisis mensual"</f>
        <v>Julio Análisis mensual</v>
      </c>
      <c r="AW12" s="311" t="str">
        <f>AW11&amp;" Ejecutado"</f>
        <v>Agosto Ejecutado</v>
      </c>
      <c r="AX12" s="311" t="str">
        <f>AW11&amp;" Programado"</f>
        <v>Agosto Programado</v>
      </c>
      <c r="AY12" s="311" t="str">
        <f>AW11&amp;" Resultado"</f>
        <v>Agosto Resultado</v>
      </c>
      <c r="AZ12" s="311" t="str">
        <f>AW11&amp;" Análisis mensual"</f>
        <v>Agosto Análisis mensual</v>
      </c>
      <c r="BA12" s="311" t="str">
        <f>BA11&amp;" Ejecutado"</f>
        <v>Septiembre Ejecutado</v>
      </c>
      <c r="BB12" s="311" t="str">
        <f>BA11&amp;" Programado"</f>
        <v>Septiembre Programado</v>
      </c>
      <c r="BC12" s="311" t="str">
        <f>BA11&amp;" Resultado"</f>
        <v>Septiembre Resultado</v>
      </c>
      <c r="BD12" s="311" t="str">
        <f>BA11&amp;" Análisis mensual"</f>
        <v>Septiembre Análisis mensual</v>
      </c>
      <c r="BE12" s="311" t="str">
        <f>BE11&amp;" Ejecutado"</f>
        <v>Octubre Ejecutado</v>
      </c>
      <c r="BF12" s="311" t="str">
        <f>BE11&amp;" Programado"</f>
        <v>Octubre Programado</v>
      </c>
      <c r="BG12" s="311" t="str">
        <f>BE11&amp;" Resultado"</f>
        <v>Octubre Resultado</v>
      </c>
      <c r="BH12" s="311" t="str">
        <f>BE11&amp;" Análisis mensual"</f>
        <v>Octubre Análisis mensual</v>
      </c>
      <c r="BI12" s="311" t="str">
        <f>BI11&amp;" Ejecutado"</f>
        <v>Noviembre Ejecutado</v>
      </c>
      <c r="BJ12" s="311" t="str">
        <f>BI11&amp;" Programado"</f>
        <v>Noviembre Programado</v>
      </c>
      <c r="BK12" s="311" t="str">
        <f>BI11&amp;" Resultado"</f>
        <v>Noviembre Resultado</v>
      </c>
      <c r="BL12" s="311" t="str">
        <f>BI11&amp;" Análisis mensual"</f>
        <v>Noviembre Análisis mensual</v>
      </c>
      <c r="BM12" s="311" t="str">
        <f>BM11&amp;" Ejecutado"</f>
        <v>Diciembre Ejecutado</v>
      </c>
      <c r="BN12" s="311" t="str">
        <f>BM11&amp;" Programado"</f>
        <v>Diciembre Programado</v>
      </c>
      <c r="BO12" s="311" t="str">
        <f>BM11&amp;" Resultado"</f>
        <v>Diciembre Resultado</v>
      </c>
      <c r="BP12" s="311" t="str">
        <f>BM11&amp;" Análisis mensual"</f>
        <v>Diciembre Análisis mensual</v>
      </c>
      <c r="BQ12" s="311" t="s">
        <v>1881</v>
      </c>
      <c r="BS12" s="313" t="s">
        <v>1882</v>
      </c>
      <c r="BT12" s="313" t="s">
        <v>1883</v>
      </c>
      <c r="BU12" s="313" t="s">
        <v>1884</v>
      </c>
      <c r="BV12" s="313" t="s">
        <v>1885</v>
      </c>
      <c r="BW12" s="313" t="s">
        <v>1886</v>
      </c>
      <c r="BX12" s="313" t="s">
        <v>1887</v>
      </c>
    </row>
    <row r="13" spans="2:76" s="328" customFormat="1" ht="182.4" x14ac:dyDescent="0.25">
      <c r="B13" s="314" t="s">
        <v>1424</v>
      </c>
      <c r="C13" s="314" t="s">
        <v>88</v>
      </c>
      <c r="D13" s="315" t="s">
        <v>1888</v>
      </c>
      <c r="E13" s="316" t="s">
        <v>1889</v>
      </c>
      <c r="F13" s="317" t="s">
        <v>1890</v>
      </c>
      <c r="G13" s="315" t="s">
        <v>1891</v>
      </c>
      <c r="H13" s="315" t="s">
        <v>1892</v>
      </c>
      <c r="I13" s="318" t="s">
        <v>1893</v>
      </c>
      <c r="J13" s="316" t="s">
        <v>1894</v>
      </c>
      <c r="K13" s="315" t="s">
        <v>1895</v>
      </c>
      <c r="L13" s="318" t="s">
        <v>1896</v>
      </c>
      <c r="M13" s="315" t="s">
        <v>1897</v>
      </c>
      <c r="N13" s="314" t="s">
        <v>249</v>
      </c>
      <c r="O13" s="316" t="s">
        <v>1898</v>
      </c>
      <c r="P13" s="315" t="s">
        <v>1899</v>
      </c>
      <c r="Q13" s="319" t="s">
        <v>3</v>
      </c>
      <c r="R13" s="314" t="s">
        <v>3</v>
      </c>
      <c r="S13" s="319">
        <v>1</v>
      </c>
      <c r="T13" s="314" t="s">
        <v>1900</v>
      </c>
      <c r="U13" s="320"/>
      <c r="V13" s="320"/>
      <c r="W13" s="321"/>
      <c r="X13" s="322" t="s">
        <v>1901</v>
      </c>
      <c r="Y13" s="320"/>
      <c r="Z13" s="320"/>
      <c r="AA13" s="321"/>
      <c r="AB13" s="323" t="s">
        <v>1902</v>
      </c>
      <c r="AC13" s="320">
        <v>4965</v>
      </c>
      <c r="AD13" s="320">
        <v>5239</v>
      </c>
      <c r="AE13" s="321" t="s">
        <v>1903</v>
      </c>
      <c r="AF13" s="322" t="s">
        <v>1904</v>
      </c>
      <c r="AG13" s="320"/>
      <c r="AH13" s="320"/>
      <c r="AI13" s="321"/>
      <c r="AJ13" s="323" t="s">
        <v>1905</v>
      </c>
      <c r="AK13" s="320"/>
      <c r="AL13" s="320"/>
      <c r="AM13" s="321"/>
      <c r="AN13" s="323" t="s">
        <v>1906</v>
      </c>
      <c r="AO13" s="320">
        <v>13539</v>
      </c>
      <c r="AP13" s="320">
        <v>14600</v>
      </c>
      <c r="AQ13" s="321">
        <f>+AO13/AP13</f>
        <v>0.92732876712328771</v>
      </c>
      <c r="AR13" s="323" t="s">
        <v>1907</v>
      </c>
      <c r="AS13" s="324"/>
      <c r="AT13" s="320"/>
      <c r="AU13" s="321"/>
      <c r="AV13" s="323" t="s">
        <v>1908</v>
      </c>
      <c r="AW13" s="324"/>
      <c r="AX13" s="320"/>
      <c r="AY13" s="321"/>
      <c r="AZ13" s="323" t="s">
        <v>1909</v>
      </c>
      <c r="BA13" s="324">
        <v>14494</v>
      </c>
      <c r="BB13" s="320">
        <v>16300</v>
      </c>
      <c r="BC13" s="321">
        <f>BA13/BB13</f>
        <v>0.88920245398773001</v>
      </c>
      <c r="BD13" s="323" t="s">
        <v>1910</v>
      </c>
      <c r="BE13" s="325"/>
      <c r="BF13" s="325"/>
      <c r="BG13" s="321"/>
      <c r="BH13" s="326"/>
      <c r="BI13" s="326"/>
      <c r="BJ13" s="326"/>
      <c r="BK13" s="321"/>
      <c r="BL13" s="326"/>
      <c r="BM13" s="326"/>
      <c r="BN13" s="326"/>
      <c r="BO13" s="321"/>
      <c r="BP13" s="327"/>
      <c r="BQ13" s="327"/>
      <c r="BS13" s="329">
        <f>+AC13+AO13+BA13+BM13</f>
        <v>32998</v>
      </c>
      <c r="BT13" s="329">
        <f>+AD13+AP13+BB13+BN13</f>
        <v>36139</v>
      </c>
      <c r="BU13" s="330">
        <f t="shared" ref="BU13:BU20" si="0">+BS13/BT13</f>
        <v>0.91308558620880487</v>
      </c>
      <c r="BV13" s="330">
        <f>+BU13</f>
        <v>0.91308558620880487</v>
      </c>
      <c r="BW13" s="330">
        <f>+S13</f>
        <v>1</v>
      </c>
      <c r="BX13" s="330">
        <f t="shared" ref="BX13:BX23" si="1">+BV13/BW13</f>
        <v>0.91308558620880487</v>
      </c>
    </row>
    <row r="14" spans="2:76" s="328" customFormat="1" ht="260.25" customHeight="1" x14ac:dyDescent="0.25">
      <c r="B14" s="314" t="s">
        <v>1424</v>
      </c>
      <c r="C14" s="314" t="s">
        <v>88</v>
      </c>
      <c r="D14" s="315" t="s">
        <v>1888</v>
      </c>
      <c r="E14" s="316" t="s">
        <v>1911</v>
      </c>
      <c r="F14" s="317" t="s">
        <v>1890</v>
      </c>
      <c r="G14" s="315" t="s">
        <v>1912</v>
      </c>
      <c r="H14" s="315" t="s">
        <v>1913</v>
      </c>
      <c r="I14" s="318" t="s">
        <v>1914</v>
      </c>
      <c r="J14" s="316" t="s">
        <v>1915</v>
      </c>
      <c r="K14" s="315" t="s">
        <v>1916</v>
      </c>
      <c r="L14" s="318" t="s">
        <v>1917</v>
      </c>
      <c r="M14" s="331" t="s">
        <v>1918</v>
      </c>
      <c r="N14" s="314" t="s">
        <v>249</v>
      </c>
      <c r="O14" s="316" t="s">
        <v>1898</v>
      </c>
      <c r="P14" s="315" t="s">
        <v>1919</v>
      </c>
      <c r="Q14" s="319" t="s">
        <v>3</v>
      </c>
      <c r="R14" s="314" t="s">
        <v>3</v>
      </c>
      <c r="S14" s="319">
        <v>1</v>
      </c>
      <c r="T14" s="314" t="s">
        <v>1900</v>
      </c>
      <c r="U14" s="320"/>
      <c r="V14" s="320"/>
      <c r="W14" s="321"/>
      <c r="X14" s="322" t="s">
        <v>1920</v>
      </c>
      <c r="Y14" s="320"/>
      <c r="Z14" s="320"/>
      <c r="AA14" s="321"/>
      <c r="AB14" s="323" t="s">
        <v>1921</v>
      </c>
      <c r="AC14" s="320">
        <v>65</v>
      </c>
      <c r="AD14" s="320">
        <v>67</v>
      </c>
      <c r="AE14" s="321">
        <f>+AC14/AD14</f>
        <v>0.97014925373134331</v>
      </c>
      <c r="AF14" s="322" t="s">
        <v>1922</v>
      </c>
      <c r="AG14" s="320"/>
      <c r="AH14" s="320"/>
      <c r="AI14" s="321"/>
      <c r="AJ14" s="323" t="s">
        <v>1923</v>
      </c>
      <c r="AK14" s="320"/>
      <c r="AL14" s="320"/>
      <c r="AM14" s="321"/>
      <c r="AN14" s="323" t="s">
        <v>1924</v>
      </c>
      <c r="AO14" s="320">
        <v>64</v>
      </c>
      <c r="AP14" s="320">
        <v>65</v>
      </c>
      <c r="AQ14" s="321">
        <v>0.98460000000000003</v>
      </c>
      <c r="AR14" s="323" t="s">
        <v>1925</v>
      </c>
      <c r="AS14" s="324"/>
      <c r="AT14" s="320"/>
      <c r="AU14" s="321"/>
      <c r="AV14" s="323" t="s">
        <v>1926</v>
      </c>
      <c r="AW14" s="324"/>
      <c r="AX14" s="320"/>
      <c r="AY14" s="321"/>
      <c r="AZ14" s="323" t="s">
        <v>1927</v>
      </c>
      <c r="BA14" s="324">
        <v>50</v>
      </c>
      <c r="BB14" s="320">
        <v>50</v>
      </c>
      <c r="BC14" s="321">
        <f>BA14/BB14</f>
        <v>1</v>
      </c>
      <c r="BD14" s="323" t="s">
        <v>1928</v>
      </c>
      <c r="BE14" s="325"/>
      <c r="BF14" s="325"/>
      <c r="BG14" s="321"/>
      <c r="BH14" s="326"/>
      <c r="BI14" s="326"/>
      <c r="BJ14" s="326"/>
      <c r="BK14" s="321"/>
      <c r="BL14" s="326"/>
      <c r="BM14" s="326"/>
      <c r="BN14" s="326"/>
      <c r="BO14" s="321"/>
      <c r="BP14" s="327"/>
      <c r="BQ14" s="327"/>
      <c r="BS14" s="329">
        <f>+AC14+AO14+BA14+BM14</f>
        <v>179</v>
      </c>
      <c r="BT14" s="329">
        <f>+AD14+AP14+BB14+BN14</f>
        <v>182</v>
      </c>
      <c r="BU14" s="330">
        <f t="shared" si="0"/>
        <v>0.98351648351648346</v>
      </c>
      <c r="BV14" s="330">
        <f>+BU14</f>
        <v>0.98351648351648346</v>
      </c>
      <c r="BW14" s="330">
        <f>+S14</f>
        <v>1</v>
      </c>
      <c r="BX14" s="330">
        <f t="shared" si="1"/>
        <v>0.98351648351648346</v>
      </c>
    </row>
    <row r="15" spans="2:76" s="328" customFormat="1" ht="147.75" customHeight="1" x14ac:dyDescent="0.25">
      <c r="B15" s="314" t="s">
        <v>1424</v>
      </c>
      <c r="C15" s="314" t="s">
        <v>769</v>
      </c>
      <c r="D15" s="315" t="s">
        <v>1888</v>
      </c>
      <c r="E15" s="316" t="s">
        <v>1929</v>
      </c>
      <c r="F15" s="317" t="s">
        <v>1930</v>
      </c>
      <c r="G15" s="315" t="s">
        <v>1931</v>
      </c>
      <c r="H15" s="315" t="s">
        <v>1932</v>
      </c>
      <c r="I15" s="318" t="s">
        <v>1933</v>
      </c>
      <c r="J15" s="316" t="s">
        <v>1894</v>
      </c>
      <c r="K15" s="315" t="s">
        <v>1934</v>
      </c>
      <c r="L15" s="318" t="s">
        <v>1935</v>
      </c>
      <c r="M15" s="318" t="s">
        <v>1936</v>
      </c>
      <c r="N15" s="314" t="s">
        <v>249</v>
      </c>
      <c r="O15" s="316" t="s">
        <v>1937</v>
      </c>
      <c r="P15" s="315" t="s">
        <v>1938</v>
      </c>
      <c r="Q15" s="319" t="s">
        <v>3</v>
      </c>
      <c r="R15" s="314" t="s">
        <v>3</v>
      </c>
      <c r="S15" s="319">
        <v>1</v>
      </c>
      <c r="T15" s="314" t="s">
        <v>1900</v>
      </c>
      <c r="U15" s="320">
        <v>19</v>
      </c>
      <c r="V15" s="320">
        <v>23</v>
      </c>
      <c r="W15" s="321">
        <v>0.82608695652173914</v>
      </c>
      <c r="X15" s="322" t="s">
        <v>1939</v>
      </c>
      <c r="Y15" s="320">
        <v>50</v>
      </c>
      <c r="Z15" s="320">
        <v>55</v>
      </c>
      <c r="AA15" s="321">
        <v>0.90909090909090906</v>
      </c>
      <c r="AB15" s="323" t="s">
        <v>1940</v>
      </c>
      <c r="AC15" s="320">
        <v>28</v>
      </c>
      <c r="AD15" s="320">
        <v>29</v>
      </c>
      <c r="AE15" s="321">
        <v>0.96551724137931039</v>
      </c>
      <c r="AF15" s="322" t="s">
        <v>1941</v>
      </c>
      <c r="AG15" s="320">
        <v>42</v>
      </c>
      <c r="AH15" s="320">
        <v>42</v>
      </c>
      <c r="AI15" s="321">
        <f>+AG15/AH15</f>
        <v>1</v>
      </c>
      <c r="AJ15" s="323" t="s">
        <v>1942</v>
      </c>
      <c r="AK15" s="320">
        <v>68</v>
      </c>
      <c r="AL15" s="320">
        <v>68</v>
      </c>
      <c r="AM15" s="321">
        <v>1</v>
      </c>
      <c r="AN15" s="323" t="s">
        <v>1943</v>
      </c>
      <c r="AO15" s="320">
        <v>54</v>
      </c>
      <c r="AP15" s="320">
        <v>57</v>
      </c>
      <c r="AQ15" s="321">
        <v>0.95</v>
      </c>
      <c r="AR15" s="323" t="s">
        <v>1944</v>
      </c>
      <c r="AS15" s="324">
        <v>126</v>
      </c>
      <c r="AT15" s="320">
        <v>126</v>
      </c>
      <c r="AU15" s="321">
        <v>1</v>
      </c>
      <c r="AV15" s="323" t="s">
        <v>1945</v>
      </c>
      <c r="AW15" s="324">
        <v>103</v>
      </c>
      <c r="AX15" s="320">
        <v>103</v>
      </c>
      <c r="AY15" s="321">
        <v>1</v>
      </c>
      <c r="AZ15" s="323" t="s">
        <v>1946</v>
      </c>
      <c r="BA15" s="324">
        <v>78</v>
      </c>
      <c r="BB15" s="320">
        <v>78</v>
      </c>
      <c r="BC15" s="321">
        <v>1</v>
      </c>
      <c r="BD15" s="323" t="s">
        <v>1947</v>
      </c>
      <c r="BE15" s="325"/>
      <c r="BF15" s="325"/>
      <c r="BG15" s="321"/>
      <c r="BH15" s="326"/>
      <c r="BI15" s="326"/>
      <c r="BJ15" s="326"/>
      <c r="BK15" s="321"/>
      <c r="BL15" s="326"/>
      <c r="BM15" s="326"/>
      <c r="BN15" s="326"/>
      <c r="BO15" s="321"/>
      <c r="BP15" s="327"/>
      <c r="BQ15" s="327"/>
      <c r="BS15" s="329">
        <f>+U15+Y15+AC15+AG15+AK15+AO15+AS15+AW15+BA15+BE15+BI15+BM15</f>
        <v>568</v>
      </c>
      <c r="BT15" s="329">
        <f>+V15+Z15+AD15+AH15+AL15+AP15+AT15+AX15+BB15+BF15+BJ15+BN15</f>
        <v>581</v>
      </c>
      <c r="BU15" s="330">
        <f t="shared" si="0"/>
        <v>0.97762478485370052</v>
      </c>
      <c r="BV15" s="330">
        <f>+BU15</f>
        <v>0.97762478485370052</v>
      </c>
      <c r="BW15" s="330">
        <f>+S15</f>
        <v>1</v>
      </c>
      <c r="BX15" s="330">
        <f t="shared" si="1"/>
        <v>0.97762478485370052</v>
      </c>
    </row>
    <row r="16" spans="2:76" s="328" customFormat="1" ht="145.19999999999999" x14ac:dyDescent="0.25">
      <c r="B16" s="314" t="s">
        <v>1424</v>
      </c>
      <c r="C16" s="314" t="s">
        <v>769</v>
      </c>
      <c r="D16" s="315" t="s">
        <v>1888</v>
      </c>
      <c r="E16" s="316" t="s">
        <v>1948</v>
      </c>
      <c r="F16" s="317" t="s">
        <v>1930</v>
      </c>
      <c r="G16" s="315" t="s">
        <v>1949</v>
      </c>
      <c r="H16" s="315" t="s">
        <v>1950</v>
      </c>
      <c r="I16" s="318" t="s">
        <v>1951</v>
      </c>
      <c r="J16" s="316" t="s">
        <v>1894</v>
      </c>
      <c r="K16" s="315" t="s">
        <v>1952</v>
      </c>
      <c r="L16" s="318" t="s">
        <v>1953</v>
      </c>
      <c r="M16" s="318" t="s">
        <v>1936</v>
      </c>
      <c r="N16" s="314" t="s">
        <v>249</v>
      </c>
      <c r="O16" s="316" t="s">
        <v>1898</v>
      </c>
      <c r="P16" s="315" t="s">
        <v>1938</v>
      </c>
      <c r="Q16" s="319" t="s">
        <v>3</v>
      </c>
      <c r="R16" s="314" t="s">
        <v>3</v>
      </c>
      <c r="S16" s="319">
        <v>1</v>
      </c>
      <c r="T16" s="314" t="s">
        <v>1900</v>
      </c>
      <c r="U16" s="320"/>
      <c r="V16" s="320"/>
      <c r="W16" s="321"/>
      <c r="X16" s="322" t="s">
        <v>1954</v>
      </c>
      <c r="Y16" s="320"/>
      <c r="Z16" s="320"/>
      <c r="AA16" s="321"/>
      <c r="AB16" s="323" t="s">
        <v>1955</v>
      </c>
      <c r="AC16" s="320">
        <v>13</v>
      </c>
      <c r="AD16" s="320">
        <v>15</v>
      </c>
      <c r="AE16" s="321">
        <v>0.8666666666666667</v>
      </c>
      <c r="AF16" s="322" t="s">
        <v>1956</v>
      </c>
      <c r="AG16" s="320"/>
      <c r="AH16" s="320"/>
      <c r="AI16" s="321"/>
      <c r="AJ16" s="323" t="s">
        <v>1957</v>
      </c>
      <c r="AK16" s="320"/>
      <c r="AL16" s="320"/>
      <c r="AM16" s="321"/>
      <c r="AN16" s="323" t="s">
        <v>1958</v>
      </c>
      <c r="AO16" s="320">
        <v>13</v>
      </c>
      <c r="AP16" s="320">
        <v>14</v>
      </c>
      <c r="AQ16" s="321">
        <v>0.93</v>
      </c>
      <c r="AR16" s="323" t="s">
        <v>1959</v>
      </c>
      <c r="AS16" s="324"/>
      <c r="AT16" s="320"/>
      <c r="AU16" s="321"/>
      <c r="AV16" s="323" t="s">
        <v>1960</v>
      </c>
      <c r="AW16" s="324"/>
      <c r="AX16" s="320"/>
      <c r="AY16" s="321"/>
      <c r="AZ16" s="323" t="s">
        <v>1960</v>
      </c>
      <c r="BA16" s="324">
        <v>55</v>
      </c>
      <c r="BB16" s="320">
        <v>56</v>
      </c>
      <c r="BC16" s="321">
        <v>0.98</v>
      </c>
      <c r="BD16" s="323" t="s">
        <v>1961</v>
      </c>
      <c r="BE16" s="325"/>
      <c r="BF16" s="325"/>
      <c r="BG16" s="321"/>
      <c r="BH16" s="326"/>
      <c r="BI16" s="326"/>
      <c r="BJ16" s="326"/>
      <c r="BK16" s="321"/>
      <c r="BL16" s="326"/>
      <c r="BM16" s="326"/>
      <c r="BN16" s="326"/>
      <c r="BO16" s="321"/>
      <c r="BP16" s="327"/>
      <c r="BQ16" s="327"/>
      <c r="BS16" s="329">
        <f>+AC16+AO16+BA16+BM16</f>
        <v>81</v>
      </c>
      <c r="BT16" s="329">
        <f>+AD16+AP16+BB16+BN16</f>
        <v>85</v>
      </c>
      <c r="BU16" s="330">
        <f t="shared" si="0"/>
        <v>0.95294117647058818</v>
      </c>
      <c r="BV16" s="330">
        <f>+BU16</f>
        <v>0.95294117647058818</v>
      </c>
      <c r="BW16" s="330">
        <f>+S16</f>
        <v>1</v>
      </c>
      <c r="BX16" s="330">
        <f t="shared" si="1"/>
        <v>0.95294117647058818</v>
      </c>
    </row>
    <row r="17" spans="2:76" s="328" customFormat="1" ht="147.75" customHeight="1" x14ac:dyDescent="0.25">
      <c r="B17" s="314" t="s">
        <v>1758</v>
      </c>
      <c r="C17" s="314" t="s">
        <v>88</v>
      </c>
      <c r="D17" s="315" t="s">
        <v>1888</v>
      </c>
      <c r="E17" s="316" t="s">
        <v>1962</v>
      </c>
      <c r="F17" s="317" t="s">
        <v>1963</v>
      </c>
      <c r="G17" s="315" t="s">
        <v>1964</v>
      </c>
      <c r="H17" s="315" t="s">
        <v>1965</v>
      </c>
      <c r="I17" s="318" t="s">
        <v>1966</v>
      </c>
      <c r="J17" s="316" t="s">
        <v>1967</v>
      </c>
      <c r="K17" s="315" t="s">
        <v>1968</v>
      </c>
      <c r="L17" s="318" t="s">
        <v>1969</v>
      </c>
      <c r="M17" s="318" t="s">
        <v>1970</v>
      </c>
      <c r="N17" s="314" t="s">
        <v>249</v>
      </c>
      <c r="O17" s="316" t="s">
        <v>1898</v>
      </c>
      <c r="P17" s="315" t="s">
        <v>1971</v>
      </c>
      <c r="Q17" s="319" t="s">
        <v>3</v>
      </c>
      <c r="R17" s="314" t="s">
        <v>3</v>
      </c>
      <c r="S17" s="319">
        <v>0.9</v>
      </c>
      <c r="T17" s="314" t="s">
        <v>1900</v>
      </c>
      <c r="U17" s="320"/>
      <c r="V17" s="320"/>
      <c r="W17" s="321"/>
      <c r="X17" s="322" t="s">
        <v>1972</v>
      </c>
      <c r="Y17" s="320"/>
      <c r="Z17" s="320"/>
      <c r="AA17" s="321"/>
      <c r="AB17" s="323" t="s">
        <v>1973</v>
      </c>
      <c r="AC17" s="320">
        <v>87</v>
      </c>
      <c r="AD17" s="320">
        <v>87</v>
      </c>
      <c r="AE17" s="321">
        <f>+AC17/AD17</f>
        <v>1</v>
      </c>
      <c r="AF17" s="322" t="s">
        <v>1974</v>
      </c>
      <c r="AG17" s="332"/>
      <c r="AH17" s="320"/>
      <c r="AI17" s="321"/>
      <c r="AJ17" s="333" t="s">
        <v>1975</v>
      </c>
      <c r="AK17" s="320"/>
      <c r="AL17" s="320"/>
      <c r="AM17" s="321"/>
      <c r="AN17" s="323" t="s">
        <v>1976</v>
      </c>
      <c r="AO17" s="320">
        <v>120</v>
      </c>
      <c r="AP17" s="320">
        <v>120</v>
      </c>
      <c r="AQ17" s="321">
        <v>1</v>
      </c>
      <c r="AR17" s="323" t="s">
        <v>1977</v>
      </c>
      <c r="AS17" s="324"/>
      <c r="AT17" s="320"/>
      <c r="AU17" s="321"/>
      <c r="AV17" s="323" t="s">
        <v>1978</v>
      </c>
      <c r="AW17" s="324"/>
      <c r="AX17" s="320"/>
      <c r="AY17" s="321"/>
      <c r="AZ17" s="323" t="s">
        <v>1979</v>
      </c>
      <c r="BA17" s="324">
        <v>215</v>
      </c>
      <c r="BB17" s="320">
        <v>215</v>
      </c>
      <c r="BC17" s="321">
        <v>1</v>
      </c>
      <c r="BD17" s="323" t="s">
        <v>1980</v>
      </c>
      <c r="BE17" s="325"/>
      <c r="BF17" s="325"/>
      <c r="BG17" s="321"/>
      <c r="BH17" s="326"/>
      <c r="BI17" s="326"/>
      <c r="BJ17" s="326"/>
      <c r="BK17" s="321"/>
      <c r="BL17" s="326"/>
      <c r="BM17" s="326"/>
      <c r="BN17" s="326"/>
      <c r="BO17" s="321"/>
      <c r="BP17" s="327"/>
      <c r="BQ17" s="327"/>
      <c r="BS17" s="329">
        <f>+AC17+AO17+BA17</f>
        <v>422</v>
      </c>
      <c r="BT17" s="329">
        <f>+AD17+AP17+BB17</f>
        <v>422</v>
      </c>
      <c r="BU17" s="330">
        <f t="shared" si="0"/>
        <v>1</v>
      </c>
      <c r="BV17" s="330">
        <f>+BU17</f>
        <v>1</v>
      </c>
      <c r="BW17" s="330">
        <f>+S17</f>
        <v>0.9</v>
      </c>
      <c r="BX17" s="330">
        <f t="shared" si="1"/>
        <v>1.1111111111111112</v>
      </c>
    </row>
    <row r="18" spans="2:76" s="328" customFormat="1" ht="147.75" customHeight="1" x14ac:dyDescent="0.25">
      <c r="B18" s="314" t="s">
        <v>1981</v>
      </c>
      <c r="C18" s="314" t="s">
        <v>88</v>
      </c>
      <c r="D18" s="315" t="s">
        <v>1982</v>
      </c>
      <c r="E18" s="316" t="s">
        <v>1983</v>
      </c>
      <c r="F18" s="317" t="s">
        <v>1930</v>
      </c>
      <c r="G18" s="315" t="s">
        <v>1984</v>
      </c>
      <c r="H18" s="315" t="s">
        <v>1985</v>
      </c>
      <c r="I18" s="318" t="s">
        <v>1986</v>
      </c>
      <c r="J18" s="316" t="s">
        <v>1967</v>
      </c>
      <c r="K18" s="315" t="s">
        <v>1987</v>
      </c>
      <c r="L18" s="314" t="s">
        <v>1988</v>
      </c>
      <c r="M18" s="315" t="s">
        <v>1989</v>
      </c>
      <c r="N18" s="314" t="s">
        <v>249</v>
      </c>
      <c r="O18" s="316" t="s">
        <v>1990</v>
      </c>
      <c r="P18" s="315" t="s">
        <v>1991</v>
      </c>
      <c r="Q18" s="319">
        <v>0.96</v>
      </c>
      <c r="R18" s="314" t="s">
        <v>249</v>
      </c>
      <c r="S18" s="319">
        <v>0.96</v>
      </c>
      <c r="T18" s="314" t="s">
        <v>1900</v>
      </c>
      <c r="U18" s="325"/>
      <c r="V18" s="325"/>
      <c r="W18" s="321"/>
      <c r="X18" s="334" t="s">
        <v>1992</v>
      </c>
      <c r="Y18" s="325"/>
      <c r="Z18" s="325"/>
      <c r="AA18" s="321"/>
      <c r="AB18" s="335" t="s">
        <v>1993</v>
      </c>
      <c r="AC18" s="325"/>
      <c r="AD18" s="325"/>
      <c r="AE18" s="321"/>
      <c r="AF18" s="334" t="s">
        <v>1994</v>
      </c>
      <c r="AG18" s="325"/>
      <c r="AH18" s="325"/>
      <c r="AI18" s="321"/>
      <c r="AJ18" s="322" t="s">
        <v>1995</v>
      </c>
      <c r="AK18" s="325"/>
      <c r="AL18" s="325"/>
      <c r="AM18" s="321"/>
      <c r="AN18" s="322" t="s">
        <v>1996</v>
      </c>
      <c r="AO18" s="320">
        <v>1366</v>
      </c>
      <c r="AP18" s="320">
        <v>1808</v>
      </c>
      <c r="AQ18" s="321">
        <f>AO18/AP18</f>
        <v>0.75553097345132747</v>
      </c>
      <c r="AR18" s="336" t="s">
        <v>1997</v>
      </c>
      <c r="AS18" s="325"/>
      <c r="AT18" s="337"/>
      <c r="AU18" s="321"/>
      <c r="AV18" s="322" t="s">
        <v>1998</v>
      </c>
      <c r="AW18" s="325"/>
      <c r="AX18" s="325"/>
      <c r="AY18" s="321"/>
      <c r="AZ18" s="334" t="s">
        <v>1999</v>
      </c>
      <c r="BA18" s="325"/>
      <c r="BB18" s="325"/>
      <c r="BC18" s="321"/>
      <c r="BD18" s="334" t="s">
        <v>2000</v>
      </c>
      <c r="BE18" s="325"/>
      <c r="BF18" s="325"/>
      <c r="BG18" s="321"/>
      <c r="BH18" s="326"/>
      <c r="BI18" s="326"/>
      <c r="BJ18" s="326"/>
      <c r="BK18" s="321"/>
      <c r="BL18" s="326"/>
      <c r="BM18" s="326"/>
      <c r="BN18" s="326"/>
      <c r="BO18" s="321"/>
      <c r="BP18" s="327"/>
      <c r="BQ18" s="327"/>
      <c r="BS18" s="329">
        <f>+AC18+AO18+BA18+BM18</f>
        <v>1366</v>
      </c>
      <c r="BT18" s="329">
        <f>+AD18+AP18+BB18+BN18</f>
        <v>1808</v>
      </c>
      <c r="BU18" s="330">
        <f t="shared" si="0"/>
        <v>0.75553097345132747</v>
      </c>
      <c r="BV18" s="330">
        <f>BU18</f>
        <v>0.75553097345132747</v>
      </c>
      <c r="BW18" s="330">
        <f>S18</f>
        <v>0.96</v>
      </c>
      <c r="BX18" s="330">
        <f t="shared" si="1"/>
        <v>0.78701143067846613</v>
      </c>
    </row>
    <row r="19" spans="2:76" s="328" customFormat="1" ht="147.75" customHeight="1" x14ac:dyDescent="0.25">
      <c r="B19" s="314" t="s">
        <v>1981</v>
      </c>
      <c r="C19" s="314" t="s">
        <v>88</v>
      </c>
      <c r="D19" s="315" t="s">
        <v>1982</v>
      </c>
      <c r="E19" s="316" t="s">
        <v>2001</v>
      </c>
      <c r="F19" s="317" t="s">
        <v>2002</v>
      </c>
      <c r="G19" s="315" t="s">
        <v>2003</v>
      </c>
      <c r="H19" s="315" t="s">
        <v>2004</v>
      </c>
      <c r="I19" s="318" t="s">
        <v>2005</v>
      </c>
      <c r="J19" s="316" t="s">
        <v>1967</v>
      </c>
      <c r="K19" s="315" t="s">
        <v>2006</v>
      </c>
      <c r="L19" s="314" t="s">
        <v>2007</v>
      </c>
      <c r="M19" s="315" t="s">
        <v>2008</v>
      </c>
      <c r="N19" s="314" t="s">
        <v>249</v>
      </c>
      <c r="O19" s="316" t="s">
        <v>1898</v>
      </c>
      <c r="P19" s="315" t="s">
        <v>2009</v>
      </c>
      <c r="Q19" s="319">
        <v>0.98</v>
      </c>
      <c r="R19" s="314" t="s">
        <v>249</v>
      </c>
      <c r="S19" s="319">
        <v>0.98</v>
      </c>
      <c r="T19" s="314" t="s">
        <v>1900</v>
      </c>
      <c r="U19" s="325"/>
      <c r="V19" s="325"/>
      <c r="W19" s="321"/>
      <c r="X19" s="334" t="s">
        <v>2010</v>
      </c>
      <c r="Y19" s="325"/>
      <c r="Z19" s="325"/>
      <c r="AA19" s="321"/>
      <c r="AB19" s="335" t="s">
        <v>2011</v>
      </c>
      <c r="AC19" s="324">
        <v>77</v>
      </c>
      <c r="AD19" s="324">
        <v>88</v>
      </c>
      <c r="AE19" s="321">
        <f>AC19/AD19</f>
        <v>0.875</v>
      </c>
      <c r="AF19" s="322" t="s">
        <v>2012</v>
      </c>
      <c r="AG19" s="325"/>
      <c r="AH19" s="325"/>
      <c r="AI19" s="321"/>
      <c r="AJ19" s="322" t="s">
        <v>2013</v>
      </c>
      <c r="AK19" s="325"/>
      <c r="AL19" s="325"/>
      <c r="AM19" s="321"/>
      <c r="AN19" s="322" t="s">
        <v>2014</v>
      </c>
      <c r="AO19" s="320">
        <v>162</v>
      </c>
      <c r="AP19" s="320">
        <v>165</v>
      </c>
      <c r="AQ19" s="321">
        <f>AO19/AP19</f>
        <v>0.98181818181818181</v>
      </c>
      <c r="AR19" s="336" t="s">
        <v>2015</v>
      </c>
      <c r="AS19" s="325"/>
      <c r="AT19" s="337"/>
      <c r="AU19" s="321"/>
      <c r="AV19" s="322" t="s">
        <v>2016</v>
      </c>
      <c r="AW19" s="325"/>
      <c r="AX19" s="325"/>
      <c r="AY19" s="321"/>
      <c r="AZ19" s="322" t="s">
        <v>2017</v>
      </c>
      <c r="BA19" s="320">
        <v>212</v>
      </c>
      <c r="BB19" s="320">
        <v>224</v>
      </c>
      <c r="BC19" s="321">
        <f>BA19/BB19</f>
        <v>0.9464285714285714</v>
      </c>
      <c r="BD19" s="322" t="s">
        <v>2018</v>
      </c>
      <c r="BE19" s="325"/>
      <c r="BF19" s="325"/>
      <c r="BG19" s="321"/>
      <c r="BH19" s="326"/>
      <c r="BI19" s="326"/>
      <c r="BJ19" s="326"/>
      <c r="BK19" s="321"/>
      <c r="BL19" s="326"/>
      <c r="BM19" s="326"/>
      <c r="BN19" s="326"/>
      <c r="BO19" s="321"/>
      <c r="BP19" s="327"/>
      <c r="BQ19" s="327"/>
      <c r="BS19" s="329">
        <f>+AC19+AO19+BA19+BM19</f>
        <v>451</v>
      </c>
      <c r="BT19" s="329">
        <f>+AD19+AP19+BB19+BN19</f>
        <v>477</v>
      </c>
      <c r="BU19" s="330">
        <f t="shared" si="0"/>
        <v>0.9454926624737946</v>
      </c>
      <c r="BV19" s="330">
        <f>BU19</f>
        <v>0.9454926624737946</v>
      </c>
      <c r="BW19" s="330">
        <f>S19</f>
        <v>0.98</v>
      </c>
      <c r="BX19" s="330">
        <f t="shared" si="1"/>
        <v>0.96478843109570878</v>
      </c>
    </row>
    <row r="20" spans="2:76" s="328" customFormat="1" ht="147.75" customHeight="1" x14ac:dyDescent="0.25">
      <c r="B20" s="314" t="s">
        <v>1981</v>
      </c>
      <c r="C20" s="314" t="s">
        <v>88</v>
      </c>
      <c r="D20" s="315" t="s">
        <v>1982</v>
      </c>
      <c r="E20" s="316" t="s">
        <v>2019</v>
      </c>
      <c r="F20" s="317" t="s">
        <v>2020</v>
      </c>
      <c r="G20" s="315" t="s">
        <v>2021</v>
      </c>
      <c r="H20" s="315" t="s">
        <v>2022</v>
      </c>
      <c r="I20" s="318" t="s">
        <v>2023</v>
      </c>
      <c r="J20" s="316" t="s">
        <v>1967</v>
      </c>
      <c r="K20" s="315" t="s">
        <v>2024</v>
      </c>
      <c r="L20" s="314" t="s">
        <v>2025</v>
      </c>
      <c r="M20" s="315" t="s">
        <v>2026</v>
      </c>
      <c r="N20" s="314" t="s">
        <v>249</v>
      </c>
      <c r="O20" s="316" t="s">
        <v>1937</v>
      </c>
      <c r="P20" s="315" t="s">
        <v>2027</v>
      </c>
      <c r="Q20" s="319">
        <v>0.52</v>
      </c>
      <c r="R20" s="314" t="s">
        <v>249</v>
      </c>
      <c r="S20" s="319">
        <v>0.7</v>
      </c>
      <c r="T20" s="314" t="s">
        <v>1900</v>
      </c>
      <c r="U20" s="324">
        <v>10</v>
      </c>
      <c r="V20" s="324">
        <v>52</v>
      </c>
      <c r="W20" s="321">
        <f>U20/V20</f>
        <v>0.19230769230769232</v>
      </c>
      <c r="X20" s="334" t="s">
        <v>2028</v>
      </c>
      <c r="Y20" s="324">
        <v>19</v>
      </c>
      <c r="Z20" s="324">
        <v>10</v>
      </c>
      <c r="AA20" s="321">
        <f>Y20/Z20</f>
        <v>1.9</v>
      </c>
      <c r="AB20" s="323" t="s">
        <v>2029</v>
      </c>
      <c r="AC20" s="324">
        <v>57</v>
      </c>
      <c r="AD20" s="324">
        <v>19</v>
      </c>
      <c r="AE20" s="321">
        <f>AC20/AD20</f>
        <v>3</v>
      </c>
      <c r="AF20" s="322" t="s">
        <v>2030</v>
      </c>
      <c r="AG20" s="324">
        <v>41</v>
      </c>
      <c r="AH20" s="324">
        <v>57</v>
      </c>
      <c r="AI20" s="321">
        <f>AG20/AH20</f>
        <v>0.7192982456140351</v>
      </c>
      <c r="AJ20" s="323" t="s">
        <v>2031</v>
      </c>
      <c r="AK20" s="324">
        <v>65</v>
      </c>
      <c r="AL20" s="324">
        <v>41</v>
      </c>
      <c r="AM20" s="321">
        <f>AK20/AL20</f>
        <v>1.5853658536585367</v>
      </c>
      <c r="AN20" s="323" t="s">
        <v>2032</v>
      </c>
      <c r="AO20" s="324">
        <v>72</v>
      </c>
      <c r="AP20" s="324">
        <v>65</v>
      </c>
      <c r="AQ20" s="321">
        <f>AO20/AP20</f>
        <v>1.1076923076923078</v>
      </c>
      <c r="AR20" s="323" t="s">
        <v>2033</v>
      </c>
      <c r="AS20" s="324">
        <v>74</v>
      </c>
      <c r="AT20" s="324">
        <v>72</v>
      </c>
      <c r="AU20" s="321">
        <f>AS20/AT20</f>
        <v>1.0277777777777777</v>
      </c>
      <c r="AV20" s="323" t="s">
        <v>2034</v>
      </c>
      <c r="AW20" s="324">
        <v>54</v>
      </c>
      <c r="AX20" s="324">
        <v>72</v>
      </c>
      <c r="AY20" s="321">
        <f>AW20/AX20*1</f>
        <v>0.75</v>
      </c>
      <c r="AZ20" s="323" t="s">
        <v>2035</v>
      </c>
      <c r="BA20" s="324">
        <v>78</v>
      </c>
      <c r="BB20" s="324">
        <v>54</v>
      </c>
      <c r="BC20" s="321">
        <f>BA20/BB20</f>
        <v>1.4444444444444444</v>
      </c>
      <c r="BD20" s="323" t="s">
        <v>2036</v>
      </c>
      <c r="BE20" s="325"/>
      <c r="BF20" s="325"/>
      <c r="BG20" s="321"/>
      <c r="BH20" s="326"/>
      <c r="BI20" s="326"/>
      <c r="BJ20" s="326"/>
      <c r="BK20" s="321"/>
      <c r="BL20" s="326"/>
      <c r="BM20" s="326"/>
      <c r="BN20" s="326"/>
      <c r="BO20" s="321"/>
      <c r="BP20" s="327"/>
      <c r="BQ20" s="327"/>
      <c r="BS20" s="329">
        <f>+U20+Y20+AC20+AG20+AK20+AO20+AS20+AW20+BA20</f>
        <v>470</v>
      </c>
      <c r="BT20" s="329">
        <f>+V20+Z20+AD20+AH20+AL20+AP20+AT20+AX20+BB20</f>
        <v>442</v>
      </c>
      <c r="BU20" s="330">
        <f t="shared" si="0"/>
        <v>1.0633484162895928</v>
      </c>
      <c r="BV20" s="330">
        <f>BU20</f>
        <v>1.0633484162895928</v>
      </c>
      <c r="BW20" s="330">
        <f>S20</f>
        <v>0.7</v>
      </c>
      <c r="BX20" s="330">
        <f t="shared" si="1"/>
        <v>1.5190691661279898</v>
      </c>
    </row>
    <row r="21" spans="2:76" s="328" customFormat="1" ht="147.75" customHeight="1" x14ac:dyDescent="0.25">
      <c r="B21" s="314" t="s">
        <v>2037</v>
      </c>
      <c r="C21" s="314" t="s">
        <v>88</v>
      </c>
      <c r="D21" s="315" t="s">
        <v>1982</v>
      </c>
      <c r="E21" s="316" t="s">
        <v>2038</v>
      </c>
      <c r="F21" s="317" t="s">
        <v>2039</v>
      </c>
      <c r="G21" s="315" t="s">
        <v>2040</v>
      </c>
      <c r="H21" s="315" t="s">
        <v>2041</v>
      </c>
      <c r="I21" s="318" t="s">
        <v>2042</v>
      </c>
      <c r="J21" s="316" t="s">
        <v>1967</v>
      </c>
      <c r="K21" s="315" t="s">
        <v>2043</v>
      </c>
      <c r="L21" s="318" t="s">
        <v>2044</v>
      </c>
      <c r="M21" s="315" t="s">
        <v>2045</v>
      </c>
      <c r="N21" s="314" t="s">
        <v>2046</v>
      </c>
      <c r="O21" s="316" t="s">
        <v>1898</v>
      </c>
      <c r="P21" s="315" t="s">
        <v>2047</v>
      </c>
      <c r="Q21" s="319">
        <v>1</v>
      </c>
      <c r="R21" s="314" t="s">
        <v>3</v>
      </c>
      <c r="S21" s="319">
        <v>1</v>
      </c>
      <c r="T21" s="314" t="s">
        <v>1900</v>
      </c>
      <c r="U21" s="320"/>
      <c r="V21" s="320"/>
      <c r="W21" s="321"/>
      <c r="X21" s="322" t="s">
        <v>2048</v>
      </c>
      <c r="Y21" s="320"/>
      <c r="Z21" s="320"/>
      <c r="AA21" s="321"/>
      <c r="AB21" s="323" t="s">
        <v>2049</v>
      </c>
      <c r="AC21" s="320">
        <v>0</v>
      </c>
      <c r="AD21" s="320">
        <v>0</v>
      </c>
      <c r="AE21" s="321">
        <v>0</v>
      </c>
      <c r="AF21" s="322" t="s">
        <v>2050</v>
      </c>
      <c r="AG21" s="320"/>
      <c r="AH21" s="320"/>
      <c r="AI21" s="321"/>
      <c r="AJ21" s="323" t="s">
        <v>2051</v>
      </c>
      <c r="AK21" s="320"/>
      <c r="AL21" s="320"/>
      <c r="AM21" s="321"/>
      <c r="AN21" s="323" t="s">
        <v>2052</v>
      </c>
      <c r="AO21" s="320">
        <v>0</v>
      </c>
      <c r="AP21" s="320">
        <v>0</v>
      </c>
      <c r="AQ21" s="321">
        <v>0</v>
      </c>
      <c r="AR21" s="323" t="s">
        <v>2053</v>
      </c>
      <c r="AS21" s="324"/>
      <c r="AT21" s="320"/>
      <c r="AU21" s="321"/>
      <c r="AV21" s="323" t="s">
        <v>2054</v>
      </c>
      <c r="AW21" s="324"/>
      <c r="AX21" s="320"/>
      <c r="AY21" s="321"/>
      <c r="AZ21" s="323" t="s">
        <v>2055</v>
      </c>
      <c r="BA21" s="324">
        <v>0</v>
      </c>
      <c r="BB21" s="320">
        <v>0</v>
      </c>
      <c r="BC21" s="321">
        <v>0</v>
      </c>
      <c r="BD21" s="323" t="s">
        <v>2056</v>
      </c>
      <c r="BE21" s="325"/>
      <c r="BF21" s="325"/>
      <c r="BG21" s="321"/>
      <c r="BH21" s="326"/>
      <c r="BI21" s="326"/>
      <c r="BJ21" s="326"/>
      <c r="BK21" s="321"/>
      <c r="BL21" s="326"/>
      <c r="BM21" s="326"/>
      <c r="BN21" s="326"/>
      <c r="BO21" s="321"/>
      <c r="BP21" s="327"/>
      <c r="BQ21" s="327"/>
      <c r="BS21" s="329">
        <f>+AC21+AO21+BA21+BM21</f>
        <v>0</v>
      </c>
      <c r="BT21" s="329">
        <f>+AD21+AP21+BB21+BN21</f>
        <v>0</v>
      </c>
      <c r="BU21" s="330">
        <v>0</v>
      </c>
      <c r="BV21" s="330">
        <f>+BU21</f>
        <v>0</v>
      </c>
      <c r="BW21" s="330">
        <f>+S21</f>
        <v>1</v>
      </c>
      <c r="BX21" s="330">
        <f t="shared" si="1"/>
        <v>0</v>
      </c>
    </row>
    <row r="22" spans="2:76" s="328" customFormat="1" ht="117.75" customHeight="1" x14ac:dyDescent="0.25">
      <c r="B22" s="314" t="s">
        <v>2057</v>
      </c>
      <c r="C22" s="314" t="s">
        <v>88</v>
      </c>
      <c r="D22" s="315" t="s">
        <v>2058</v>
      </c>
      <c r="E22" s="316" t="s">
        <v>2059</v>
      </c>
      <c r="F22" s="317" t="s">
        <v>2060</v>
      </c>
      <c r="G22" s="315" t="s">
        <v>2061</v>
      </c>
      <c r="H22" s="315" t="s">
        <v>2062</v>
      </c>
      <c r="I22" s="318" t="s">
        <v>2063</v>
      </c>
      <c r="J22" s="316" t="s">
        <v>1967</v>
      </c>
      <c r="K22" s="315" t="s">
        <v>2064</v>
      </c>
      <c r="L22" s="318" t="s">
        <v>2065</v>
      </c>
      <c r="M22" s="318" t="s">
        <v>2066</v>
      </c>
      <c r="N22" s="314" t="s">
        <v>249</v>
      </c>
      <c r="O22" s="316" t="s">
        <v>1898</v>
      </c>
      <c r="P22" s="315" t="s">
        <v>2067</v>
      </c>
      <c r="Q22" s="319" t="s">
        <v>2068</v>
      </c>
      <c r="R22" s="314" t="s">
        <v>2068</v>
      </c>
      <c r="S22" s="319">
        <v>1</v>
      </c>
      <c r="T22" s="314" t="s">
        <v>1900</v>
      </c>
      <c r="U22" s="320"/>
      <c r="V22" s="320"/>
      <c r="W22" s="321"/>
      <c r="X22" s="322" t="s">
        <v>2069</v>
      </c>
      <c r="Y22" s="320"/>
      <c r="Z22" s="320"/>
      <c r="AA22" s="321"/>
      <c r="AB22" s="323" t="s">
        <v>2070</v>
      </c>
      <c r="AC22" s="320"/>
      <c r="AD22" s="320"/>
      <c r="AE22" s="321"/>
      <c r="AF22" s="322" t="s">
        <v>2071</v>
      </c>
      <c r="AG22" s="320"/>
      <c r="AH22" s="320"/>
      <c r="AI22" s="321"/>
      <c r="AJ22" s="323" t="s">
        <v>2072</v>
      </c>
      <c r="AK22" s="320"/>
      <c r="AL22" s="320"/>
      <c r="AM22" s="321"/>
      <c r="AN22" s="323" t="s">
        <v>2073</v>
      </c>
      <c r="AO22" s="320">
        <v>0</v>
      </c>
      <c r="AP22" s="320">
        <v>6</v>
      </c>
      <c r="AQ22" s="321">
        <v>0</v>
      </c>
      <c r="AR22" s="323" t="s">
        <v>2074</v>
      </c>
      <c r="AS22" s="324"/>
      <c r="AT22" s="320"/>
      <c r="AU22" s="321"/>
      <c r="AV22" s="323" t="s">
        <v>2075</v>
      </c>
      <c r="AW22" s="324"/>
      <c r="AX22" s="320"/>
      <c r="AY22" s="321"/>
      <c r="AZ22" s="323" t="s">
        <v>1363</v>
      </c>
      <c r="BA22" s="324">
        <v>6</v>
      </c>
      <c r="BB22" s="320">
        <v>6</v>
      </c>
      <c r="BC22" s="321">
        <v>1</v>
      </c>
      <c r="BD22" s="323" t="s">
        <v>2076</v>
      </c>
      <c r="BE22" s="325"/>
      <c r="BF22" s="325"/>
      <c r="BG22" s="321"/>
      <c r="BH22" s="326"/>
      <c r="BI22" s="326"/>
      <c r="BJ22" s="326"/>
      <c r="BK22" s="321"/>
      <c r="BL22" s="326"/>
      <c r="BM22" s="326"/>
      <c r="BN22" s="326"/>
      <c r="BO22" s="321"/>
      <c r="BP22" s="327"/>
      <c r="BQ22" s="327"/>
      <c r="BS22" s="329">
        <f>+AC22+AO22+BA22+BM22</f>
        <v>6</v>
      </c>
      <c r="BT22" s="329">
        <f>+AD22+AP22+BB22+BN22</f>
        <v>12</v>
      </c>
      <c r="BU22" s="330">
        <f>+BS22/BT22</f>
        <v>0.5</v>
      </c>
      <c r="BV22" s="330">
        <f>+BU22</f>
        <v>0.5</v>
      </c>
      <c r="BW22" s="330">
        <f>+S22</f>
        <v>1</v>
      </c>
      <c r="BX22" s="330">
        <f t="shared" si="1"/>
        <v>0.5</v>
      </c>
    </row>
    <row r="23" spans="2:76" s="328" customFormat="1" ht="250.8" x14ac:dyDescent="0.25">
      <c r="B23" s="314" t="s">
        <v>2057</v>
      </c>
      <c r="C23" s="314" t="s">
        <v>88</v>
      </c>
      <c r="D23" s="315" t="s">
        <v>2058</v>
      </c>
      <c r="E23" s="316" t="s">
        <v>2077</v>
      </c>
      <c r="F23" s="317" t="s">
        <v>2060</v>
      </c>
      <c r="G23" s="315" t="s">
        <v>2078</v>
      </c>
      <c r="H23" s="315" t="s">
        <v>2079</v>
      </c>
      <c r="I23" s="318" t="s">
        <v>2080</v>
      </c>
      <c r="J23" s="316" t="s">
        <v>1967</v>
      </c>
      <c r="K23" s="315" t="s">
        <v>2081</v>
      </c>
      <c r="L23" s="318" t="s">
        <v>2082</v>
      </c>
      <c r="M23" s="318" t="s">
        <v>2083</v>
      </c>
      <c r="N23" s="314" t="s">
        <v>249</v>
      </c>
      <c r="O23" s="316" t="s">
        <v>1990</v>
      </c>
      <c r="P23" s="315" t="s">
        <v>2084</v>
      </c>
      <c r="Q23" s="319">
        <v>1</v>
      </c>
      <c r="R23" s="314" t="s">
        <v>2046</v>
      </c>
      <c r="S23" s="319">
        <v>1</v>
      </c>
      <c r="T23" s="314" t="s">
        <v>2085</v>
      </c>
      <c r="U23" s="320"/>
      <c r="V23" s="320"/>
      <c r="W23" s="321"/>
      <c r="X23" s="322" t="s">
        <v>2086</v>
      </c>
      <c r="Y23" s="320"/>
      <c r="Z23" s="320"/>
      <c r="AA23" s="321"/>
      <c r="AB23" s="323" t="s">
        <v>2087</v>
      </c>
      <c r="AC23" s="320"/>
      <c r="AD23" s="320"/>
      <c r="AE23" s="321"/>
      <c r="AF23" s="322" t="s">
        <v>2087</v>
      </c>
      <c r="AG23" s="320"/>
      <c r="AH23" s="320"/>
      <c r="AI23" s="321"/>
      <c r="AJ23" s="323" t="s">
        <v>2088</v>
      </c>
      <c r="AK23" s="320"/>
      <c r="AL23" s="320"/>
      <c r="AM23" s="321"/>
      <c r="AN23" s="323" t="s">
        <v>2088</v>
      </c>
      <c r="AO23" s="320">
        <v>6</v>
      </c>
      <c r="AP23" s="320">
        <v>6</v>
      </c>
      <c r="AQ23" s="321">
        <v>1</v>
      </c>
      <c r="AR23" s="323" t="s">
        <v>2089</v>
      </c>
      <c r="AS23" s="324"/>
      <c r="AT23" s="320"/>
      <c r="AU23" s="321"/>
      <c r="AV23" s="323" t="s">
        <v>2090</v>
      </c>
      <c r="AW23" s="324"/>
      <c r="AX23" s="320"/>
      <c r="AY23" s="321"/>
      <c r="AZ23" s="323" t="s">
        <v>2091</v>
      </c>
      <c r="BA23" s="324"/>
      <c r="BB23" s="320"/>
      <c r="BC23" s="321"/>
      <c r="BD23" s="323" t="s">
        <v>2092</v>
      </c>
      <c r="BE23" s="325"/>
      <c r="BF23" s="325"/>
      <c r="BG23" s="321"/>
      <c r="BH23" s="326"/>
      <c r="BI23" s="326"/>
      <c r="BJ23" s="326"/>
      <c r="BK23" s="321"/>
      <c r="BL23" s="326"/>
      <c r="BM23" s="326"/>
      <c r="BN23" s="326"/>
      <c r="BO23" s="321"/>
      <c r="BP23" s="327"/>
      <c r="BQ23" s="327"/>
      <c r="BS23" s="329">
        <f>+AO23+BM23</f>
        <v>6</v>
      </c>
      <c r="BT23" s="329">
        <f>+AP23+BN23</f>
        <v>6</v>
      </c>
      <c r="BU23" s="330">
        <f>+BS23/BT23</f>
        <v>1</v>
      </c>
      <c r="BV23" s="330">
        <f>+BU23</f>
        <v>1</v>
      </c>
      <c r="BW23" s="330">
        <f>+S23</f>
        <v>1</v>
      </c>
      <c r="BX23" s="330">
        <f t="shared" si="1"/>
        <v>1</v>
      </c>
    </row>
    <row r="24" spans="2:76" s="328" customFormat="1" ht="147.75" customHeight="1" x14ac:dyDescent="0.25">
      <c r="B24" s="314" t="s">
        <v>2093</v>
      </c>
      <c r="C24" s="314" t="s">
        <v>88</v>
      </c>
      <c r="D24" s="315" t="s">
        <v>1888</v>
      </c>
      <c r="E24" s="316" t="s">
        <v>2094</v>
      </c>
      <c r="F24" s="317" t="s">
        <v>2095</v>
      </c>
      <c r="G24" s="315" t="s">
        <v>2096</v>
      </c>
      <c r="H24" s="315" t="s">
        <v>2097</v>
      </c>
      <c r="I24" s="318" t="s">
        <v>2098</v>
      </c>
      <c r="J24" s="316" t="s">
        <v>1967</v>
      </c>
      <c r="K24" s="315" t="s">
        <v>2099</v>
      </c>
      <c r="L24" s="314" t="s">
        <v>2100</v>
      </c>
      <c r="M24" s="315" t="s">
        <v>2101</v>
      </c>
      <c r="N24" s="314" t="s">
        <v>249</v>
      </c>
      <c r="O24" s="316" t="s">
        <v>1898</v>
      </c>
      <c r="P24" s="315" t="s">
        <v>2102</v>
      </c>
      <c r="Q24" s="319">
        <v>0.9264</v>
      </c>
      <c r="R24" s="314" t="s">
        <v>249</v>
      </c>
      <c r="S24" s="319">
        <v>1</v>
      </c>
      <c r="T24" s="314" t="s">
        <v>2103</v>
      </c>
      <c r="U24" s="324"/>
      <c r="V24" s="324"/>
      <c r="W24" s="321"/>
      <c r="X24" s="322" t="s">
        <v>2104</v>
      </c>
      <c r="Y24" s="324"/>
      <c r="Z24" s="324"/>
      <c r="AA24" s="321"/>
      <c r="AB24" s="323" t="s">
        <v>2105</v>
      </c>
      <c r="AC24" s="324">
        <v>124</v>
      </c>
      <c r="AD24" s="324">
        <v>690</v>
      </c>
      <c r="AE24" s="321">
        <v>0.1797</v>
      </c>
      <c r="AF24" s="322" t="s">
        <v>2106</v>
      </c>
      <c r="AG24" s="324"/>
      <c r="AH24" s="324"/>
      <c r="AI24" s="321"/>
      <c r="AJ24" s="323" t="s">
        <v>2107</v>
      </c>
      <c r="AK24" s="324"/>
      <c r="AL24" s="324"/>
      <c r="AM24" s="321"/>
      <c r="AN24" s="323" t="s">
        <v>2108</v>
      </c>
      <c r="AO24" s="324">
        <f>124+351</f>
        <v>475</v>
      </c>
      <c r="AP24" s="324">
        <v>690</v>
      </c>
      <c r="AQ24" s="321">
        <f>+AO24/AP24</f>
        <v>0.68840579710144922</v>
      </c>
      <c r="AR24" s="323" t="s">
        <v>2109</v>
      </c>
      <c r="AS24" s="324"/>
      <c r="AT24" s="324"/>
      <c r="AU24" s="321"/>
      <c r="AV24" s="323" t="s">
        <v>2110</v>
      </c>
      <c r="AW24" s="324"/>
      <c r="AX24" s="324"/>
      <c r="AY24" s="321"/>
      <c r="AZ24" s="323" t="s">
        <v>2111</v>
      </c>
      <c r="BA24" s="324">
        <v>594</v>
      </c>
      <c r="BB24" s="324">
        <v>643</v>
      </c>
      <c r="BC24" s="321">
        <f>+BA24/BB24</f>
        <v>0.92379471228615861</v>
      </c>
      <c r="BD24" s="323" t="s">
        <v>2112</v>
      </c>
      <c r="BE24" s="325"/>
      <c r="BF24" s="325"/>
      <c r="BG24" s="321"/>
      <c r="BH24" s="326"/>
      <c r="BI24" s="326"/>
      <c r="BJ24" s="326"/>
      <c r="BK24" s="321"/>
      <c r="BL24" s="326"/>
      <c r="BM24" s="326"/>
      <c r="BN24" s="326"/>
      <c r="BO24" s="321"/>
      <c r="BP24" s="327"/>
      <c r="BQ24" s="327"/>
      <c r="BS24" s="329">
        <f>BA24</f>
        <v>594</v>
      </c>
      <c r="BT24" s="329">
        <f>BB24</f>
        <v>643</v>
      </c>
      <c r="BU24" s="330">
        <f>BS24/BT24</f>
        <v>0.92379471228615861</v>
      </c>
      <c r="BV24" s="330">
        <f>BU24</f>
        <v>0.92379471228615861</v>
      </c>
      <c r="BW24" s="330">
        <f>S24</f>
        <v>1</v>
      </c>
      <c r="BX24" s="330">
        <f>BV24/BW24</f>
        <v>0.92379471228615861</v>
      </c>
    </row>
    <row r="25" spans="2:76" s="328" customFormat="1" ht="157.19999999999999" x14ac:dyDescent="0.25">
      <c r="B25" s="314" t="s">
        <v>2113</v>
      </c>
      <c r="C25" s="314" t="s">
        <v>88</v>
      </c>
      <c r="D25" s="315" t="s">
        <v>1888</v>
      </c>
      <c r="E25" s="316" t="s">
        <v>2114</v>
      </c>
      <c r="F25" s="317" t="s">
        <v>2115</v>
      </c>
      <c r="G25" s="315" t="s">
        <v>2116</v>
      </c>
      <c r="H25" s="315" t="s">
        <v>2117</v>
      </c>
      <c r="I25" s="318" t="s">
        <v>2118</v>
      </c>
      <c r="J25" s="316" t="s">
        <v>1967</v>
      </c>
      <c r="K25" s="315" t="s">
        <v>2119</v>
      </c>
      <c r="L25" s="318" t="s">
        <v>2120</v>
      </c>
      <c r="M25" s="318" t="s">
        <v>2121</v>
      </c>
      <c r="N25" s="314" t="s">
        <v>249</v>
      </c>
      <c r="O25" s="316" t="s">
        <v>1937</v>
      </c>
      <c r="P25" s="315" t="s">
        <v>2122</v>
      </c>
      <c r="Q25" s="319">
        <v>0.8</v>
      </c>
      <c r="R25" s="314" t="s">
        <v>249</v>
      </c>
      <c r="S25" s="319">
        <v>0.8</v>
      </c>
      <c r="T25" s="314" t="s">
        <v>1900</v>
      </c>
      <c r="U25" s="320">
        <v>43</v>
      </c>
      <c r="V25" s="320">
        <v>18</v>
      </c>
      <c r="W25" s="321">
        <f>U25/V25</f>
        <v>2.3888888888888888</v>
      </c>
      <c r="X25" s="322" t="s">
        <v>2123</v>
      </c>
      <c r="Y25" s="320">
        <v>57</v>
      </c>
      <c r="Z25" s="320">
        <v>24</v>
      </c>
      <c r="AA25" s="321">
        <f>Y25/Z25</f>
        <v>2.375</v>
      </c>
      <c r="AB25" s="323" t="s">
        <v>2124</v>
      </c>
      <c r="AC25" s="320"/>
      <c r="AD25" s="320"/>
      <c r="AE25" s="321"/>
      <c r="AF25" s="322"/>
      <c r="AG25" s="320">
        <v>120</v>
      </c>
      <c r="AH25" s="320">
        <v>26</v>
      </c>
      <c r="AI25" s="321">
        <f>AG25/AH25</f>
        <v>4.615384615384615</v>
      </c>
      <c r="AJ25" s="323" t="s">
        <v>2125</v>
      </c>
      <c r="AK25" s="320">
        <v>62</v>
      </c>
      <c r="AL25" s="320">
        <v>27</v>
      </c>
      <c r="AM25" s="321">
        <f>AK25/AL25</f>
        <v>2.2962962962962963</v>
      </c>
      <c r="AN25" s="323" t="s">
        <v>2126</v>
      </c>
      <c r="AO25" s="320">
        <v>60</v>
      </c>
      <c r="AP25" s="320">
        <v>68</v>
      </c>
      <c r="AQ25" s="321">
        <f>AO25/AP25</f>
        <v>0.88235294117647056</v>
      </c>
      <c r="AR25" s="323" t="s">
        <v>2127</v>
      </c>
      <c r="AS25" s="324">
        <v>41</v>
      </c>
      <c r="AT25" s="320">
        <v>56</v>
      </c>
      <c r="AU25" s="321">
        <f>AS25/AT25</f>
        <v>0.7321428571428571</v>
      </c>
      <c r="AV25" s="323" t="s">
        <v>2128</v>
      </c>
      <c r="AW25" s="324">
        <v>54</v>
      </c>
      <c r="AX25" s="320">
        <v>61</v>
      </c>
      <c r="AY25" s="321">
        <f>AW25/AX25</f>
        <v>0.88524590163934425</v>
      </c>
      <c r="AZ25" s="323" t="s">
        <v>2129</v>
      </c>
      <c r="BA25" s="324">
        <v>57</v>
      </c>
      <c r="BB25" s="320">
        <v>65</v>
      </c>
      <c r="BC25" s="321">
        <f>BA25/BB25</f>
        <v>0.87692307692307692</v>
      </c>
      <c r="BD25" s="323" t="s">
        <v>2130</v>
      </c>
      <c r="BE25" s="325"/>
      <c r="BF25" s="325"/>
      <c r="BG25" s="321"/>
      <c r="BH25" s="326"/>
      <c r="BI25" s="326"/>
      <c r="BJ25" s="326"/>
      <c r="BK25" s="321"/>
      <c r="BL25" s="326"/>
      <c r="BM25" s="326"/>
      <c r="BN25" s="326"/>
      <c r="BO25" s="321"/>
      <c r="BP25" s="327"/>
      <c r="BQ25" s="327"/>
      <c r="BS25" s="329">
        <f t="shared" ref="BS25:BT27" si="2">+U25+Y25+AC25+AG25+AK25+AO25+AS25+AW25+BA25+BE25+BI25+BM25</f>
        <v>494</v>
      </c>
      <c r="BT25" s="329">
        <f t="shared" si="2"/>
        <v>345</v>
      </c>
      <c r="BU25" s="330">
        <f>BS25/BT25</f>
        <v>1.4318840579710146</v>
      </c>
      <c r="BV25" s="330">
        <f>+BU25</f>
        <v>1.4318840579710146</v>
      </c>
      <c r="BW25" s="330">
        <f>+S25</f>
        <v>0.8</v>
      </c>
      <c r="BX25" s="330">
        <f>+BV25/BW25</f>
        <v>1.7898550724637681</v>
      </c>
    </row>
    <row r="26" spans="2:76" s="328" customFormat="1" ht="145.19999999999999" x14ac:dyDescent="0.25">
      <c r="B26" s="314" t="s">
        <v>2113</v>
      </c>
      <c r="C26" s="314" t="s">
        <v>88</v>
      </c>
      <c r="D26" s="315" t="s">
        <v>1888</v>
      </c>
      <c r="E26" s="316" t="s">
        <v>2131</v>
      </c>
      <c r="F26" s="317" t="s">
        <v>2132</v>
      </c>
      <c r="G26" s="315" t="s">
        <v>2133</v>
      </c>
      <c r="H26" s="315" t="s">
        <v>2134</v>
      </c>
      <c r="I26" s="318" t="s">
        <v>2135</v>
      </c>
      <c r="J26" s="316" t="s">
        <v>1967</v>
      </c>
      <c r="K26" s="315" t="s">
        <v>2136</v>
      </c>
      <c r="L26" s="318" t="s">
        <v>2137</v>
      </c>
      <c r="M26" s="318" t="s">
        <v>2138</v>
      </c>
      <c r="N26" s="314" t="s">
        <v>249</v>
      </c>
      <c r="O26" s="316" t="s">
        <v>1937</v>
      </c>
      <c r="P26" s="315" t="s">
        <v>2139</v>
      </c>
      <c r="Q26" s="319">
        <v>0.95</v>
      </c>
      <c r="R26" s="314" t="s">
        <v>249</v>
      </c>
      <c r="S26" s="319">
        <v>0.95</v>
      </c>
      <c r="T26" s="314" t="s">
        <v>1900</v>
      </c>
      <c r="U26" s="320">
        <v>4680</v>
      </c>
      <c r="V26" s="320">
        <v>4697</v>
      </c>
      <c r="W26" s="321">
        <f>U26/V26</f>
        <v>0.99638066851181606</v>
      </c>
      <c r="X26" s="322" t="s">
        <v>2140</v>
      </c>
      <c r="Y26" s="320">
        <v>183</v>
      </c>
      <c r="Z26" s="320">
        <v>187</v>
      </c>
      <c r="AA26" s="321">
        <f>Y26/Z26</f>
        <v>0.97860962566844922</v>
      </c>
      <c r="AB26" s="323" t="s">
        <v>2141</v>
      </c>
      <c r="AC26" s="320"/>
      <c r="AD26" s="320"/>
      <c r="AE26" s="321"/>
      <c r="AF26" s="322"/>
      <c r="AG26" s="320">
        <v>301</v>
      </c>
      <c r="AH26" s="320">
        <v>309</v>
      </c>
      <c r="AI26" s="321">
        <f>AG26/AH26</f>
        <v>0.97411003236245952</v>
      </c>
      <c r="AJ26" s="323" t="s">
        <v>2142</v>
      </c>
      <c r="AK26" s="320">
        <v>220</v>
      </c>
      <c r="AL26" s="320">
        <v>225</v>
      </c>
      <c r="AM26" s="321">
        <f>AK26/AL26</f>
        <v>0.97777777777777775</v>
      </c>
      <c r="AN26" s="323" t="s">
        <v>2143</v>
      </c>
      <c r="AO26" s="320">
        <v>156</v>
      </c>
      <c r="AP26" s="320">
        <v>182</v>
      </c>
      <c r="AQ26" s="321">
        <f>AO26/AP26</f>
        <v>0.8571428571428571</v>
      </c>
      <c r="AR26" s="323" t="s">
        <v>2144</v>
      </c>
      <c r="AS26" s="324">
        <v>1324</v>
      </c>
      <c r="AT26" s="320">
        <v>1386</v>
      </c>
      <c r="AU26" s="321">
        <f>AS26/AT26</f>
        <v>0.95526695526695526</v>
      </c>
      <c r="AV26" s="323" t="s">
        <v>2145</v>
      </c>
      <c r="AW26" s="324">
        <v>59</v>
      </c>
      <c r="AX26" s="320">
        <v>72</v>
      </c>
      <c r="AY26" s="321">
        <f>AW26/AX26</f>
        <v>0.81944444444444442</v>
      </c>
      <c r="AZ26" s="323" t="s">
        <v>2146</v>
      </c>
      <c r="BA26" s="324">
        <v>91</v>
      </c>
      <c r="BB26" s="320">
        <v>101</v>
      </c>
      <c r="BC26" s="321">
        <f>BA26/BB26</f>
        <v>0.90099009900990101</v>
      </c>
      <c r="BD26" s="323" t="s">
        <v>2147</v>
      </c>
      <c r="BE26" s="325"/>
      <c r="BF26" s="325"/>
      <c r="BG26" s="321"/>
      <c r="BH26" s="326"/>
      <c r="BI26" s="326"/>
      <c r="BJ26" s="326"/>
      <c r="BK26" s="321"/>
      <c r="BL26" s="326"/>
      <c r="BM26" s="326"/>
      <c r="BN26" s="326"/>
      <c r="BO26" s="321"/>
      <c r="BP26" s="327"/>
      <c r="BQ26" s="327"/>
      <c r="BS26" s="329">
        <f t="shared" si="2"/>
        <v>7014</v>
      </c>
      <c r="BT26" s="329">
        <f t="shared" si="2"/>
        <v>7159</v>
      </c>
      <c r="BU26" s="330">
        <f>BS26/BT26</f>
        <v>0.97974577454951806</v>
      </c>
      <c r="BV26" s="330">
        <f>+BU26</f>
        <v>0.97974577454951806</v>
      </c>
      <c r="BW26" s="330">
        <f>+S26</f>
        <v>0.95</v>
      </c>
      <c r="BX26" s="330">
        <f>+BV26/BW26</f>
        <v>1.0313113416310717</v>
      </c>
    </row>
    <row r="27" spans="2:76" s="328" customFormat="1" ht="170.25" customHeight="1" x14ac:dyDescent="0.25">
      <c r="B27" s="314" t="s">
        <v>2113</v>
      </c>
      <c r="C27" s="314" t="s">
        <v>88</v>
      </c>
      <c r="D27" s="315" t="s">
        <v>1888</v>
      </c>
      <c r="E27" s="316" t="s">
        <v>2148</v>
      </c>
      <c r="F27" s="317" t="s">
        <v>2132</v>
      </c>
      <c r="G27" s="315" t="s">
        <v>2149</v>
      </c>
      <c r="H27" s="315" t="s">
        <v>2150</v>
      </c>
      <c r="I27" s="318" t="s">
        <v>2151</v>
      </c>
      <c r="J27" s="316" t="s">
        <v>1967</v>
      </c>
      <c r="K27" s="315" t="s">
        <v>2152</v>
      </c>
      <c r="L27" s="318" t="s">
        <v>2153</v>
      </c>
      <c r="M27" s="318" t="s">
        <v>2154</v>
      </c>
      <c r="N27" s="314" t="s">
        <v>249</v>
      </c>
      <c r="O27" s="316" t="s">
        <v>1937</v>
      </c>
      <c r="P27" s="315" t="s">
        <v>2155</v>
      </c>
      <c r="Q27" s="319">
        <v>0.7</v>
      </c>
      <c r="R27" s="314" t="s">
        <v>249</v>
      </c>
      <c r="S27" s="319">
        <v>0.7</v>
      </c>
      <c r="T27" s="314" t="s">
        <v>2103</v>
      </c>
      <c r="U27" s="320">
        <v>3329</v>
      </c>
      <c r="V27" s="320">
        <v>3360</v>
      </c>
      <c r="W27" s="321">
        <f>U27/V27</f>
        <v>0.99077380952380956</v>
      </c>
      <c r="X27" s="322" t="s">
        <v>2156</v>
      </c>
      <c r="Y27" s="320">
        <v>52</v>
      </c>
      <c r="Z27" s="320">
        <v>68</v>
      </c>
      <c r="AA27" s="321">
        <f>Y27/Z27</f>
        <v>0.76470588235294112</v>
      </c>
      <c r="AB27" s="323" t="s">
        <v>2157</v>
      </c>
      <c r="AC27" s="320"/>
      <c r="AD27" s="320"/>
      <c r="AE27" s="321"/>
      <c r="AF27" s="322"/>
      <c r="AG27" s="320">
        <v>40</v>
      </c>
      <c r="AH27" s="320">
        <v>225</v>
      </c>
      <c r="AI27" s="321">
        <f>AG27/AH27</f>
        <v>0.17777777777777778</v>
      </c>
      <c r="AJ27" s="323" t="s">
        <v>2158</v>
      </c>
      <c r="AK27" s="320">
        <v>2</v>
      </c>
      <c r="AL27" s="320">
        <v>10</v>
      </c>
      <c r="AM27" s="321">
        <f>AK27/AL27</f>
        <v>0.2</v>
      </c>
      <c r="AN27" s="323" t="s">
        <v>2159</v>
      </c>
      <c r="AO27" s="320">
        <v>1827</v>
      </c>
      <c r="AP27" s="320">
        <v>3568</v>
      </c>
      <c r="AQ27" s="321">
        <f>AO27/AP27</f>
        <v>0.51205156950672648</v>
      </c>
      <c r="AR27" s="323" t="s">
        <v>2160</v>
      </c>
      <c r="AS27" s="324">
        <v>172</v>
      </c>
      <c r="AT27" s="320">
        <v>1484</v>
      </c>
      <c r="AU27" s="321">
        <f>AS27/AT27</f>
        <v>0.11590296495956873</v>
      </c>
      <c r="AV27" s="323" t="s">
        <v>2161</v>
      </c>
      <c r="AW27" s="324">
        <v>2678</v>
      </c>
      <c r="AX27" s="320">
        <v>2084</v>
      </c>
      <c r="AY27" s="321">
        <f>AW27/AX27</f>
        <v>1.2850287907869482</v>
      </c>
      <c r="AZ27" s="323" t="s">
        <v>2162</v>
      </c>
      <c r="BA27" s="324">
        <v>267</v>
      </c>
      <c r="BB27" s="320">
        <v>1151</v>
      </c>
      <c r="BC27" s="321">
        <f>BA27/BB27</f>
        <v>0.2319721980886186</v>
      </c>
      <c r="BD27" s="323" t="s">
        <v>2163</v>
      </c>
      <c r="BE27" s="325"/>
      <c r="BF27" s="325"/>
      <c r="BG27" s="321"/>
      <c r="BH27" s="326"/>
      <c r="BI27" s="326"/>
      <c r="BJ27" s="326"/>
      <c r="BK27" s="321"/>
      <c r="BL27" s="326"/>
      <c r="BM27" s="326"/>
      <c r="BN27" s="326"/>
      <c r="BO27" s="321"/>
      <c r="BP27" s="327"/>
      <c r="BQ27" s="327"/>
      <c r="BS27" s="329">
        <f t="shared" si="2"/>
        <v>8367</v>
      </c>
      <c r="BT27" s="329">
        <f t="shared" si="2"/>
        <v>11950</v>
      </c>
      <c r="BU27" s="330">
        <f>BS27/BT27</f>
        <v>0.7001673640167364</v>
      </c>
      <c r="BV27" s="330">
        <f>+BU27</f>
        <v>0.7001673640167364</v>
      </c>
      <c r="BW27" s="330">
        <f>+S27</f>
        <v>0.7</v>
      </c>
      <c r="BX27" s="330">
        <f>+BV27/BW27</f>
        <v>1.0002390914524806</v>
      </c>
    </row>
    <row r="28" spans="2:76" s="328" customFormat="1" ht="157.5" customHeight="1" x14ac:dyDescent="0.25">
      <c r="B28" s="314" t="s">
        <v>1597</v>
      </c>
      <c r="C28" s="314" t="s">
        <v>2164</v>
      </c>
      <c r="D28" s="315" t="s">
        <v>1888</v>
      </c>
      <c r="E28" s="316" t="s">
        <v>2165</v>
      </c>
      <c r="F28" s="317" t="s">
        <v>2166</v>
      </c>
      <c r="G28" s="315" t="s">
        <v>2167</v>
      </c>
      <c r="H28" s="315" t="s">
        <v>2168</v>
      </c>
      <c r="I28" s="318" t="s">
        <v>2169</v>
      </c>
      <c r="J28" s="316" t="s">
        <v>1967</v>
      </c>
      <c r="K28" s="315" t="s">
        <v>2170</v>
      </c>
      <c r="L28" s="318" t="s">
        <v>2171</v>
      </c>
      <c r="M28" s="318" t="s">
        <v>2172</v>
      </c>
      <c r="N28" s="314" t="s">
        <v>249</v>
      </c>
      <c r="O28" s="316" t="s">
        <v>1990</v>
      </c>
      <c r="P28" s="315" t="s">
        <v>2173</v>
      </c>
      <c r="Q28" s="319" t="s">
        <v>3</v>
      </c>
      <c r="R28" s="314" t="s">
        <v>3</v>
      </c>
      <c r="S28" s="319">
        <v>1</v>
      </c>
      <c r="T28" s="314" t="s">
        <v>2085</v>
      </c>
      <c r="U28" s="320"/>
      <c r="V28" s="320"/>
      <c r="W28" s="321" t="str">
        <f>IFERROR(V28/U28,"")</f>
        <v/>
      </c>
      <c r="X28" s="322" t="s">
        <v>2174</v>
      </c>
      <c r="Y28" s="320"/>
      <c r="Z28" s="320"/>
      <c r="AA28" s="321" t="str">
        <f>IFERROR(Z28/Y28,"")</f>
        <v/>
      </c>
      <c r="AB28" s="323" t="s">
        <v>2175</v>
      </c>
      <c r="AC28" s="320"/>
      <c r="AD28" s="320"/>
      <c r="AE28" s="321" t="str">
        <f>IFERROR(AD28/AC28,"")</f>
        <v/>
      </c>
      <c r="AF28" s="322" t="s">
        <v>2176</v>
      </c>
      <c r="AG28" s="320"/>
      <c r="AH28" s="320"/>
      <c r="AI28" s="321" t="str">
        <f>IFERROR(AH28/AG28,"")</f>
        <v/>
      </c>
      <c r="AJ28" s="323" t="s">
        <v>2177</v>
      </c>
      <c r="AK28" s="320"/>
      <c r="AL28" s="320"/>
      <c r="AM28" s="321" t="str">
        <f>IFERROR(AL28/AK28,"")</f>
        <v/>
      </c>
      <c r="AN28" s="323" t="s">
        <v>2178</v>
      </c>
      <c r="AO28" s="320"/>
      <c r="AP28" s="320"/>
      <c r="AQ28" s="321"/>
      <c r="AR28" s="323" t="s">
        <v>2179</v>
      </c>
      <c r="AS28" s="324"/>
      <c r="AT28" s="320"/>
      <c r="AU28" s="321"/>
      <c r="AV28" s="323" t="s">
        <v>2180</v>
      </c>
      <c r="AW28" s="324"/>
      <c r="AX28" s="320"/>
      <c r="AY28" s="321"/>
      <c r="AZ28" s="323" t="s">
        <v>2181</v>
      </c>
      <c r="BA28" s="324"/>
      <c r="BB28" s="320"/>
      <c r="BC28" s="321"/>
      <c r="BD28" s="323" t="s">
        <v>2182</v>
      </c>
      <c r="BE28" s="325"/>
      <c r="BF28" s="325"/>
      <c r="BG28" s="321"/>
      <c r="BH28" s="326"/>
      <c r="BI28" s="326"/>
      <c r="BJ28" s="326"/>
      <c r="BK28" s="321"/>
      <c r="BL28" s="326"/>
      <c r="BM28" s="326"/>
      <c r="BN28" s="326"/>
      <c r="BO28" s="321"/>
      <c r="BP28" s="327"/>
      <c r="BQ28" s="327"/>
      <c r="BS28" s="329"/>
      <c r="BT28" s="329"/>
      <c r="BU28" s="330"/>
      <c r="BV28" s="330"/>
      <c r="BW28" s="330"/>
      <c r="BX28" s="330"/>
    </row>
    <row r="29" spans="2:76" s="328" customFormat="1" ht="409.6" x14ac:dyDescent="0.25">
      <c r="B29" s="314" t="s">
        <v>1597</v>
      </c>
      <c r="C29" s="314" t="s">
        <v>2164</v>
      </c>
      <c r="D29" s="315" t="s">
        <v>2183</v>
      </c>
      <c r="E29" s="316" t="s">
        <v>2184</v>
      </c>
      <c r="F29" s="317" t="s">
        <v>2166</v>
      </c>
      <c r="G29" s="315" t="s">
        <v>2185</v>
      </c>
      <c r="H29" s="315" t="s">
        <v>2168</v>
      </c>
      <c r="I29" s="318" t="s">
        <v>2169</v>
      </c>
      <c r="J29" s="316" t="s">
        <v>1967</v>
      </c>
      <c r="K29" s="315" t="s">
        <v>2186</v>
      </c>
      <c r="L29" s="318" t="s">
        <v>2171</v>
      </c>
      <c r="M29" s="318" t="s">
        <v>2187</v>
      </c>
      <c r="N29" s="314" t="s">
        <v>249</v>
      </c>
      <c r="O29" s="316" t="s">
        <v>1990</v>
      </c>
      <c r="P29" s="315" t="s">
        <v>2173</v>
      </c>
      <c r="Q29" s="319" t="s">
        <v>2188</v>
      </c>
      <c r="R29" s="314" t="s">
        <v>2188</v>
      </c>
      <c r="S29" s="319">
        <v>1</v>
      </c>
      <c r="T29" s="314" t="s">
        <v>2189</v>
      </c>
      <c r="U29" s="320"/>
      <c r="V29" s="320"/>
      <c r="W29" s="321" t="str">
        <f>IFERROR(V29/U29,"")</f>
        <v/>
      </c>
      <c r="X29" s="322" t="s">
        <v>2190</v>
      </c>
      <c r="Y29" s="320"/>
      <c r="Z29" s="320"/>
      <c r="AA29" s="321" t="str">
        <f>IFERROR(Z29/Y29,"")</f>
        <v/>
      </c>
      <c r="AB29" s="323" t="s">
        <v>2191</v>
      </c>
      <c r="AC29" s="320"/>
      <c r="AD29" s="320"/>
      <c r="AE29" s="321" t="str">
        <f>IFERROR(AD29/AC29,"")</f>
        <v/>
      </c>
      <c r="AF29" s="322" t="s">
        <v>2192</v>
      </c>
      <c r="AG29" s="320"/>
      <c r="AH29" s="320"/>
      <c r="AI29" s="321" t="str">
        <f>IFERROR(AH29/AG29,"")</f>
        <v/>
      </c>
      <c r="AJ29" s="323" t="s">
        <v>2193</v>
      </c>
      <c r="AK29" s="320"/>
      <c r="AL29" s="320"/>
      <c r="AM29" s="321" t="str">
        <f>IFERROR(AL29/AK29,"")</f>
        <v/>
      </c>
      <c r="AN29" s="323" t="s">
        <v>2194</v>
      </c>
      <c r="AO29" s="320">
        <v>0</v>
      </c>
      <c r="AP29" s="320">
        <v>0</v>
      </c>
      <c r="AQ29" s="321">
        <v>0</v>
      </c>
      <c r="AR29" s="323" t="s">
        <v>2195</v>
      </c>
      <c r="AS29" s="324"/>
      <c r="AT29" s="320"/>
      <c r="AU29" s="321"/>
      <c r="AV29" s="323" t="s">
        <v>2196</v>
      </c>
      <c r="AW29" s="324"/>
      <c r="AX29" s="320"/>
      <c r="AY29" s="321"/>
      <c r="AZ29" s="323" t="s">
        <v>2197</v>
      </c>
      <c r="BA29" s="324"/>
      <c r="BB29" s="320"/>
      <c r="BC29" s="321"/>
      <c r="BD29" s="323" t="s">
        <v>2198</v>
      </c>
      <c r="BE29" s="325"/>
      <c r="BF29" s="325"/>
      <c r="BG29" s="321"/>
      <c r="BH29" s="326"/>
      <c r="BI29" s="326"/>
      <c r="BJ29" s="326"/>
      <c r="BK29" s="321"/>
      <c r="BL29" s="326"/>
      <c r="BM29" s="326"/>
      <c r="BN29" s="326"/>
      <c r="BO29" s="321"/>
      <c r="BP29" s="327"/>
      <c r="BQ29" s="327"/>
      <c r="BS29" s="329"/>
      <c r="BT29" s="329"/>
      <c r="BU29" s="330"/>
      <c r="BV29" s="330"/>
      <c r="BW29" s="330"/>
      <c r="BX29" s="330"/>
    </row>
    <row r="30" spans="2:76" s="328" customFormat="1" ht="294.75" customHeight="1" x14ac:dyDescent="0.25">
      <c r="B30" s="314" t="s">
        <v>2199</v>
      </c>
      <c r="C30" s="314" t="s">
        <v>826</v>
      </c>
      <c r="D30" s="315" t="s">
        <v>1982</v>
      </c>
      <c r="E30" s="316" t="s">
        <v>2200</v>
      </c>
      <c r="F30" s="317" t="s">
        <v>2201</v>
      </c>
      <c r="G30" s="315" t="s">
        <v>2202</v>
      </c>
      <c r="H30" s="315" t="s">
        <v>2203</v>
      </c>
      <c r="I30" s="318" t="s">
        <v>2204</v>
      </c>
      <c r="J30" s="316" t="s">
        <v>1967</v>
      </c>
      <c r="K30" s="315" t="s">
        <v>2205</v>
      </c>
      <c r="L30" s="318" t="s">
        <v>2206</v>
      </c>
      <c r="M30" s="318" t="s">
        <v>2207</v>
      </c>
      <c r="N30" s="314" t="s">
        <v>249</v>
      </c>
      <c r="O30" s="316" t="s">
        <v>1937</v>
      </c>
      <c r="P30" s="315" t="s">
        <v>2208</v>
      </c>
      <c r="Q30" s="319">
        <v>0.91</v>
      </c>
      <c r="R30" s="314" t="s">
        <v>249</v>
      </c>
      <c r="S30" s="319">
        <v>0.94</v>
      </c>
      <c r="T30" s="314" t="s">
        <v>1900</v>
      </c>
      <c r="U30" s="338">
        <v>0.85</v>
      </c>
      <c r="V30" s="338">
        <v>0.94</v>
      </c>
      <c r="W30" s="321">
        <v>0.90700000000000003</v>
      </c>
      <c r="X30" s="322" t="s">
        <v>2209</v>
      </c>
      <c r="Y30" s="338">
        <v>0.87</v>
      </c>
      <c r="Z30" s="338">
        <v>0.94</v>
      </c>
      <c r="AA30" s="321">
        <v>0.92700000000000005</v>
      </c>
      <c r="AB30" s="323" t="s">
        <v>2210</v>
      </c>
      <c r="AC30" s="338">
        <v>0.92</v>
      </c>
      <c r="AD30" s="338">
        <v>0.94</v>
      </c>
      <c r="AE30" s="321">
        <v>0.97899999999999998</v>
      </c>
      <c r="AF30" s="322" t="s">
        <v>2211</v>
      </c>
      <c r="AG30" s="338">
        <v>0.94</v>
      </c>
      <c r="AH30" s="338">
        <v>0.94</v>
      </c>
      <c r="AI30" s="321">
        <v>1</v>
      </c>
      <c r="AJ30" s="333" t="s">
        <v>2212</v>
      </c>
      <c r="AK30" s="320">
        <v>0.92</v>
      </c>
      <c r="AL30" s="320">
        <v>0.94</v>
      </c>
      <c r="AM30" s="321">
        <v>0.97799999999999998</v>
      </c>
      <c r="AN30" s="323" t="s">
        <v>2213</v>
      </c>
      <c r="AO30" s="338">
        <v>0.92</v>
      </c>
      <c r="AP30" s="338">
        <v>0.94</v>
      </c>
      <c r="AQ30" s="321">
        <v>0.98</v>
      </c>
      <c r="AR30" s="323" t="s">
        <v>2214</v>
      </c>
      <c r="AS30" s="338">
        <v>0.87</v>
      </c>
      <c r="AT30" s="338">
        <v>0.94</v>
      </c>
      <c r="AU30" s="321">
        <v>0.92</v>
      </c>
      <c r="AV30" s="323" t="s">
        <v>2215</v>
      </c>
      <c r="AW30" s="339">
        <v>0.86</v>
      </c>
      <c r="AX30" s="339">
        <v>0.94</v>
      </c>
      <c r="AY30" s="321">
        <v>0.91</v>
      </c>
      <c r="AZ30" s="323" t="s">
        <v>2216</v>
      </c>
      <c r="BA30" s="339">
        <v>0.79</v>
      </c>
      <c r="BB30" s="339">
        <v>0.94</v>
      </c>
      <c r="BC30" s="321">
        <f>(BA30/BB30)</f>
        <v>0.84042553191489366</v>
      </c>
      <c r="BD30" s="323" t="s">
        <v>2217</v>
      </c>
      <c r="BE30" s="325"/>
      <c r="BF30" s="325"/>
      <c r="BG30" s="321"/>
      <c r="BH30" s="326"/>
      <c r="BI30" s="326"/>
      <c r="BJ30" s="326"/>
      <c r="BK30" s="321"/>
      <c r="BL30" s="326"/>
      <c r="BM30" s="326"/>
      <c r="BN30" s="326"/>
      <c r="BO30" s="321"/>
      <c r="BP30" s="327"/>
      <c r="BQ30" s="327"/>
      <c r="BS30" s="340">
        <f>(U30+AC30+AG30+AK30+AO30+AS30+AW30+BA30)/8</f>
        <v>0.88375000000000004</v>
      </c>
      <c r="BT30" s="340">
        <v>0.94</v>
      </c>
      <c r="BU30" s="330">
        <f>BS30/BT30</f>
        <v>0.94015957446808518</v>
      </c>
      <c r="BV30" s="330">
        <f>BS30</f>
        <v>0.88375000000000004</v>
      </c>
      <c r="BW30" s="330">
        <f>BT30</f>
        <v>0.94</v>
      </c>
      <c r="BX30" s="330">
        <f>BV30/BW30</f>
        <v>0.94015957446808518</v>
      </c>
    </row>
    <row r="31" spans="2:76" s="328" customFormat="1" ht="294.75" customHeight="1" x14ac:dyDescent="0.25">
      <c r="B31" s="314" t="s">
        <v>2218</v>
      </c>
      <c r="C31" s="314" t="s">
        <v>88</v>
      </c>
      <c r="D31" s="315" t="s">
        <v>1982</v>
      </c>
      <c r="E31" s="316" t="s">
        <v>2219</v>
      </c>
      <c r="F31" s="317" t="s">
        <v>2220</v>
      </c>
      <c r="G31" s="315" t="s">
        <v>2221</v>
      </c>
      <c r="H31" s="315" t="s">
        <v>2222</v>
      </c>
      <c r="I31" s="318" t="s">
        <v>2223</v>
      </c>
      <c r="J31" s="316" t="s">
        <v>1915</v>
      </c>
      <c r="K31" s="315" t="s">
        <v>2224</v>
      </c>
      <c r="L31" s="318" t="s">
        <v>2206</v>
      </c>
      <c r="M31" s="318" t="s">
        <v>2225</v>
      </c>
      <c r="N31" s="314" t="s">
        <v>249</v>
      </c>
      <c r="O31" s="316" t="s">
        <v>1937</v>
      </c>
      <c r="P31" s="315" t="s">
        <v>2208</v>
      </c>
      <c r="Q31" s="319">
        <v>0.81</v>
      </c>
      <c r="R31" s="314" t="s">
        <v>249</v>
      </c>
      <c r="S31" s="319">
        <v>0.9</v>
      </c>
      <c r="T31" s="314" t="s">
        <v>1900</v>
      </c>
      <c r="U31" s="338">
        <f>1167/1332</f>
        <v>0.87612612612612617</v>
      </c>
      <c r="V31" s="338">
        <v>0.9</v>
      </c>
      <c r="W31" s="321">
        <f>U31/V31</f>
        <v>0.97347347347347346</v>
      </c>
      <c r="X31" s="322" t="s">
        <v>2226</v>
      </c>
      <c r="Y31" s="338">
        <f>984/1137</f>
        <v>0.86543535620052769</v>
      </c>
      <c r="Z31" s="338">
        <v>0.9</v>
      </c>
      <c r="AA31" s="321">
        <f>Y31/Z31</f>
        <v>0.9615948402228085</v>
      </c>
      <c r="AB31" s="323" t="s">
        <v>2227</v>
      </c>
      <c r="AC31" s="338">
        <v>0.83</v>
      </c>
      <c r="AD31" s="338">
        <v>0.9</v>
      </c>
      <c r="AE31" s="321">
        <f>AC31/AD31</f>
        <v>0.92222222222222217</v>
      </c>
      <c r="AF31" s="322" t="s">
        <v>2228</v>
      </c>
      <c r="AG31" s="338">
        <v>0.83878691141260997</v>
      </c>
      <c r="AH31" s="338">
        <v>0.9</v>
      </c>
      <c r="AI31" s="321">
        <f>AG31/AH31</f>
        <v>0.93198545712512215</v>
      </c>
      <c r="AJ31" s="333" t="s">
        <v>2229</v>
      </c>
      <c r="AK31" s="320">
        <f>898/1016</f>
        <v>0.88385826771653542</v>
      </c>
      <c r="AL31" s="320">
        <v>0.9</v>
      </c>
      <c r="AM31" s="321">
        <f>AK31/AL31</f>
        <v>0.98206474190726156</v>
      </c>
      <c r="AN31" s="323" t="s">
        <v>2230</v>
      </c>
      <c r="AO31" s="338">
        <f>932/1061</f>
        <v>0.87841658812441092</v>
      </c>
      <c r="AP31" s="338">
        <v>0.9</v>
      </c>
      <c r="AQ31" s="321">
        <f>AO31/AP31</f>
        <v>0.9760184312493454</v>
      </c>
      <c r="AR31" s="323" t="s">
        <v>2231</v>
      </c>
      <c r="AS31" s="338">
        <f>292/393</f>
        <v>0.74300254452926207</v>
      </c>
      <c r="AT31" s="338">
        <v>0.9</v>
      </c>
      <c r="AU31" s="321">
        <f>AS31/AT31</f>
        <v>0.82555838281029115</v>
      </c>
      <c r="AV31" s="323" t="s">
        <v>2232</v>
      </c>
      <c r="AW31" s="339">
        <v>0.49</v>
      </c>
      <c r="AX31" s="339">
        <v>0.9</v>
      </c>
      <c r="AY31" s="321">
        <f>AW31/AX31</f>
        <v>0.5444444444444444</v>
      </c>
      <c r="AZ31" s="323" t="s">
        <v>2233</v>
      </c>
      <c r="BA31" s="339">
        <v>0.7</v>
      </c>
      <c r="BB31" s="339">
        <v>0.9</v>
      </c>
      <c r="BC31" s="321">
        <f>BA31/BB31</f>
        <v>0.77777777777777768</v>
      </c>
      <c r="BD31" s="323" t="s">
        <v>2234</v>
      </c>
      <c r="BE31" s="325"/>
      <c r="BF31" s="325"/>
      <c r="BG31" s="321"/>
      <c r="BH31" s="326"/>
      <c r="BI31" s="326"/>
      <c r="BJ31" s="326"/>
      <c r="BK31" s="321"/>
      <c r="BL31" s="326"/>
      <c r="BM31" s="326"/>
      <c r="BN31" s="326"/>
      <c r="BO31" s="321"/>
      <c r="BP31" s="327"/>
      <c r="BQ31" s="327"/>
      <c r="BS31" s="340">
        <f>(U31+Y31+AC31+AG31+AK31+AO31+AS31+AW31+BA31)/9</f>
        <v>0.78951397712327476</v>
      </c>
      <c r="BT31" s="340">
        <f>BB31</f>
        <v>0.9</v>
      </c>
      <c r="BU31" s="330">
        <f>BS31/BT31</f>
        <v>0.8772377523591941</v>
      </c>
      <c r="BV31" s="330">
        <f>BS31</f>
        <v>0.78951397712327476</v>
      </c>
      <c r="BW31" s="330">
        <f>S31</f>
        <v>0.9</v>
      </c>
      <c r="BX31" s="330">
        <f>BV31/BW31</f>
        <v>0.8772377523591941</v>
      </c>
    </row>
    <row r="32" spans="2:76" s="328" customFormat="1" ht="249" customHeight="1" x14ac:dyDescent="0.25">
      <c r="B32" s="314" t="s">
        <v>2235</v>
      </c>
      <c r="C32" s="314" t="s">
        <v>88</v>
      </c>
      <c r="D32" s="315" t="s">
        <v>1888</v>
      </c>
      <c r="E32" s="316" t="s">
        <v>2236</v>
      </c>
      <c r="F32" s="317" t="s">
        <v>2237</v>
      </c>
      <c r="G32" s="315" t="s">
        <v>2238</v>
      </c>
      <c r="H32" s="315" t="s">
        <v>2239</v>
      </c>
      <c r="I32" s="318" t="s">
        <v>2240</v>
      </c>
      <c r="J32" s="316" t="s">
        <v>1967</v>
      </c>
      <c r="K32" s="315" t="s">
        <v>2241</v>
      </c>
      <c r="L32" s="318" t="s">
        <v>2242</v>
      </c>
      <c r="M32" s="318" t="s">
        <v>2243</v>
      </c>
      <c r="N32" s="314" t="s">
        <v>249</v>
      </c>
      <c r="O32" s="316" t="s">
        <v>1898</v>
      </c>
      <c r="P32" s="315" t="s">
        <v>2244</v>
      </c>
      <c r="Q32" s="319">
        <v>0.85</v>
      </c>
      <c r="R32" s="314" t="s">
        <v>249</v>
      </c>
      <c r="S32" s="319">
        <v>0.85</v>
      </c>
      <c r="T32" s="314" t="s">
        <v>1900</v>
      </c>
      <c r="U32" s="320"/>
      <c r="V32" s="320"/>
      <c r="W32" s="321"/>
      <c r="X32" s="322" t="s">
        <v>2245</v>
      </c>
      <c r="Y32" s="320"/>
      <c r="Z32" s="320"/>
      <c r="AA32" s="321"/>
      <c r="AB32" s="323" t="s">
        <v>2246</v>
      </c>
      <c r="AC32" s="320"/>
      <c r="AD32" s="320"/>
      <c r="AE32" s="321"/>
      <c r="AF32" s="322" t="s">
        <v>2247</v>
      </c>
      <c r="AG32" s="320"/>
      <c r="AH32" s="320"/>
      <c r="AI32" s="321"/>
      <c r="AJ32" s="323" t="s">
        <v>2248</v>
      </c>
      <c r="AK32" s="320"/>
      <c r="AL32" s="320"/>
      <c r="AM32" s="321"/>
      <c r="AN32" s="323" t="s">
        <v>2249</v>
      </c>
      <c r="AO32" s="320">
        <v>0</v>
      </c>
      <c r="AP32" s="320">
        <v>0</v>
      </c>
      <c r="AQ32" s="321">
        <v>0</v>
      </c>
      <c r="AR32" s="323" t="s">
        <v>2250</v>
      </c>
      <c r="AS32" s="324"/>
      <c r="AT32" s="320"/>
      <c r="AU32" s="321"/>
      <c r="AV32" s="323" t="s">
        <v>2251</v>
      </c>
      <c r="AW32" s="324"/>
      <c r="AX32" s="320"/>
      <c r="AY32" s="321"/>
      <c r="AZ32" s="323" t="s">
        <v>2252</v>
      </c>
      <c r="BA32" s="324">
        <v>62.351999999999997</v>
      </c>
      <c r="BB32" s="320">
        <v>85</v>
      </c>
      <c r="BC32" s="321">
        <f>+BA32/BB32</f>
        <v>0.73355294117647052</v>
      </c>
      <c r="BD32" s="323" t="s">
        <v>2253</v>
      </c>
      <c r="BE32" s="325"/>
      <c r="BF32" s="325"/>
      <c r="BG32" s="321"/>
      <c r="BH32" s="326"/>
      <c r="BI32" s="326"/>
      <c r="BJ32" s="326"/>
      <c r="BK32" s="321"/>
      <c r="BL32" s="326"/>
      <c r="BM32" s="326"/>
      <c r="BN32" s="326"/>
      <c r="BO32" s="321"/>
      <c r="BP32" s="327"/>
      <c r="BQ32" s="327"/>
      <c r="BS32" s="329">
        <f>+BA32+BM32</f>
        <v>62.351999999999997</v>
      </c>
      <c r="BT32" s="329">
        <f>+BB32+BN32</f>
        <v>85</v>
      </c>
      <c r="BU32" s="330">
        <f t="shared" ref="BU32:BU38" si="3">+BS32/BT32</f>
        <v>0.73355294117647052</v>
      </c>
      <c r="BV32" s="330">
        <f t="shared" ref="BV32:BV38" si="4">BU32</f>
        <v>0.73355294117647052</v>
      </c>
      <c r="BW32" s="330">
        <f>S32</f>
        <v>0.85</v>
      </c>
      <c r="BX32" s="330">
        <f>+BV32/BW32</f>
        <v>0.86300346020761243</v>
      </c>
    </row>
    <row r="33" spans="2:76" s="328" customFormat="1" ht="214.5" customHeight="1" x14ac:dyDescent="0.25">
      <c r="B33" s="314" t="s">
        <v>2235</v>
      </c>
      <c r="C33" s="314" t="s">
        <v>88</v>
      </c>
      <c r="D33" s="315" t="s">
        <v>1888</v>
      </c>
      <c r="E33" s="316" t="s">
        <v>2254</v>
      </c>
      <c r="F33" s="317" t="s">
        <v>2237</v>
      </c>
      <c r="G33" s="315" t="s">
        <v>2255</v>
      </c>
      <c r="H33" s="315" t="s">
        <v>2256</v>
      </c>
      <c r="I33" s="318" t="s">
        <v>2257</v>
      </c>
      <c r="J33" s="316" t="s">
        <v>1967</v>
      </c>
      <c r="K33" s="315" t="s">
        <v>2258</v>
      </c>
      <c r="L33" s="318" t="s">
        <v>2259</v>
      </c>
      <c r="M33" s="318" t="s">
        <v>2260</v>
      </c>
      <c r="N33" s="314" t="s">
        <v>249</v>
      </c>
      <c r="O33" s="316" t="s">
        <v>1898</v>
      </c>
      <c r="P33" s="315" t="s">
        <v>2261</v>
      </c>
      <c r="Q33" s="319">
        <v>0.96</v>
      </c>
      <c r="R33" s="314" t="s">
        <v>249</v>
      </c>
      <c r="S33" s="319">
        <v>0.96</v>
      </c>
      <c r="T33" s="314" t="s">
        <v>1900</v>
      </c>
      <c r="U33" s="320"/>
      <c r="V33" s="320"/>
      <c r="W33" s="321"/>
      <c r="X33" s="322" t="s">
        <v>2262</v>
      </c>
      <c r="Y33" s="320"/>
      <c r="Z33" s="320"/>
      <c r="AA33" s="321"/>
      <c r="AB33" s="323" t="s">
        <v>2263</v>
      </c>
      <c r="AC33" s="320">
        <v>36</v>
      </c>
      <c r="AD33" s="320">
        <v>36</v>
      </c>
      <c r="AE33" s="321">
        <f>+AC33/AD33</f>
        <v>1</v>
      </c>
      <c r="AF33" s="322" t="s">
        <v>2264</v>
      </c>
      <c r="AG33" s="320"/>
      <c r="AH33" s="320"/>
      <c r="AI33" s="321"/>
      <c r="AJ33" s="323" t="s">
        <v>2265</v>
      </c>
      <c r="AK33" s="320"/>
      <c r="AL33" s="320"/>
      <c r="AM33" s="321"/>
      <c r="AN33" s="323" t="s">
        <v>2266</v>
      </c>
      <c r="AO33" s="320">
        <v>207</v>
      </c>
      <c r="AP33" s="320">
        <v>215</v>
      </c>
      <c r="AQ33" s="321">
        <v>0.96</v>
      </c>
      <c r="AR33" s="323" t="s">
        <v>2267</v>
      </c>
      <c r="AS33" s="324"/>
      <c r="AT33" s="320"/>
      <c r="AU33" s="321"/>
      <c r="AV33" s="323" t="s">
        <v>2268</v>
      </c>
      <c r="AW33" s="324"/>
      <c r="AX33" s="320"/>
      <c r="AY33" s="321"/>
      <c r="AZ33" s="323" t="s">
        <v>2269</v>
      </c>
      <c r="BA33" s="324">
        <v>1.2709999999999999</v>
      </c>
      <c r="BB33" s="320">
        <v>1.421</v>
      </c>
      <c r="BC33" s="321">
        <v>0.89</v>
      </c>
      <c r="BD33" s="323" t="s">
        <v>2270</v>
      </c>
      <c r="BE33" s="325"/>
      <c r="BF33" s="325"/>
      <c r="BG33" s="321"/>
      <c r="BH33" s="326"/>
      <c r="BI33" s="326"/>
      <c r="BJ33" s="326"/>
      <c r="BK33" s="321"/>
      <c r="BL33" s="326"/>
      <c r="BM33" s="326"/>
      <c r="BN33" s="326"/>
      <c r="BO33" s="321"/>
      <c r="BP33" s="327"/>
      <c r="BQ33" s="327"/>
      <c r="BS33" s="329">
        <f>+AC33+AO33+BA33+BM33</f>
        <v>244.27099999999999</v>
      </c>
      <c r="BT33" s="329">
        <f>+AD33+AP33+BB33+BN33</f>
        <v>252.42099999999999</v>
      </c>
      <c r="BU33" s="330">
        <f t="shared" si="3"/>
        <v>0.96771267049888876</v>
      </c>
      <c r="BV33" s="330">
        <f t="shared" si="4"/>
        <v>0.96771267049888876</v>
      </c>
      <c r="BW33" s="330">
        <f>S33</f>
        <v>0.96</v>
      </c>
      <c r="BX33" s="330">
        <f>+BV33/BW33</f>
        <v>1.0080340317696759</v>
      </c>
    </row>
    <row r="34" spans="2:76" s="328" customFormat="1" ht="228" x14ac:dyDescent="0.25">
      <c r="B34" s="314" t="s">
        <v>2235</v>
      </c>
      <c r="C34" s="314" t="s">
        <v>88</v>
      </c>
      <c r="D34" s="315" t="s">
        <v>1888</v>
      </c>
      <c r="E34" s="316" t="s">
        <v>2271</v>
      </c>
      <c r="F34" s="317" t="s">
        <v>2237</v>
      </c>
      <c r="G34" s="315" t="s">
        <v>2272</v>
      </c>
      <c r="H34" s="315" t="s">
        <v>2273</v>
      </c>
      <c r="I34" s="318" t="s">
        <v>2274</v>
      </c>
      <c r="J34" s="316" t="s">
        <v>1967</v>
      </c>
      <c r="K34" s="315" t="s">
        <v>2275</v>
      </c>
      <c r="L34" s="318" t="s">
        <v>2276</v>
      </c>
      <c r="M34" s="318" t="s">
        <v>2277</v>
      </c>
      <c r="N34" s="314" t="s">
        <v>249</v>
      </c>
      <c r="O34" s="316" t="s">
        <v>1898</v>
      </c>
      <c r="P34" s="315" t="s">
        <v>2278</v>
      </c>
      <c r="Q34" s="319">
        <v>0.82</v>
      </c>
      <c r="R34" s="314" t="s">
        <v>249</v>
      </c>
      <c r="S34" s="319">
        <v>0.83</v>
      </c>
      <c r="T34" s="314" t="s">
        <v>2103</v>
      </c>
      <c r="U34" s="320"/>
      <c r="V34" s="320"/>
      <c r="W34" s="321"/>
      <c r="X34" s="322" t="s">
        <v>2279</v>
      </c>
      <c r="Y34" s="320"/>
      <c r="Z34" s="320"/>
      <c r="AA34" s="321"/>
      <c r="AB34" s="323" t="s">
        <v>2280</v>
      </c>
      <c r="AC34" s="320">
        <v>15</v>
      </c>
      <c r="AD34" s="320">
        <v>400</v>
      </c>
      <c r="AE34" s="321">
        <f>+AC34/AD34</f>
        <v>3.7499999999999999E-2</v>
      </c>
      <c r="AF34" s="322" t="s">
        <v>2281</v>
      </c>
      <c r="AG34" s="320"/>
      <c r="AH34" s="320"/>
      <c r="AI34" s="321"/>
      <c r="AJ34" s="323" t="s">
        <v>2282</v>
      </c>
      <c r="AK34" s="320"/>
      <c r="AL34" s="320"/>
      <c r="AM34" s="321"/>
      <c r="AN34" s="323" t="s">
        <v>2283</v>
      </c>
      <c r="AO34" s="320"/>
      <c r="AP34" s="320"/>
      <c r="AQ34" s="321"/>
      <c r="AR34" s="323" t="s">
        <v>2284</v>
      </c>
      <c r="AS34" s="324"/>
      <c r="AT34" s="320"/>
      <c r="AU34" s="321"/>
      <c r="AV34" s="323" t="s">
        <v>2285</v>
      </c>
      <c r="AW34" s="324"/>
      <c r="AX34" s="320"/>
      <c r="AY34" s="321"/>
      <c r="AZ34" s="323" t="s">
        <v>2269</v>
      </c>
      <c r="BA34" s="324">
        <v>400</v>
      </c>
      <c r="BB34" s="320">
        <v>400</v>
      </c>
      <c r="BC34" s="321">
        <v>1</v>
      </c>
      <c r="BD34" s="323" t="s">
        <v>2286</v>
      </c>
      <c r="BE34" s="325"/>
      <c r="BF34" s="325"/>
      <c r="BG34" s="321"/>
      <c r="BH34" s="326"/>
      <c r="BI34" s="326"/>
      <c r="BJ34" s="326"/>
      <c r="BK34" s="321"/>
      <c r="BL34" s="326"/>
      <c r="BM34" s="326"/>
      <c r="BN34" s="326"/>
      <c r="BO34" s="321"/>
      <c r="BP34" s="327"/>
      <c r="BQ34" s="327"/>
      <c r="BS34" s="329">
        <f>+BM34+BA34+AO34+AC34</f>
        <v>415</v>
      </c>
      <c r="BT34" s="329">
        <v>331</v>
      </c>
      <c r="BU34" s="330">
        <f t="shared" si="3"/>
        <v>1.2537764350453173</v>
      </c>
      <c r="BV34" s="330">
        <f t="shared" si="4"/>
        <v>1.2537764350453173</v>
      </c>
      <c r="BW34" s="330">
        <f>S34</f>
        <v>0.83</v>
      </c>
      <c r="BX34" s="330">
        <f>+BV34/BW34</f>
        <v>1.5105740181268885</v>
      </c>
    </row>
    <row r="35" spans="2:76" s="328" customFormat="1" ht="205.2" x14ac:dyDescent="0.25">
      <c r="B35" s="314" t="s">
        <v>2235</v>
      </c>
      <c r="C35" s="314" t="s">
        <v>88</v>
      </c>
      <c r="D35" s="315" t="s">
        <v>1888</v>
      </c>
      <c r="E35" s="316" t="s">
        <v>2287</v>
      </c>
      <c r="F35" s="317" t="s">
        <v>2237</v>
      </c>
      <c r="G35" s="315" t="s">
        <v>2288</v>
      </c>
      <c r="H35" s="315" t="s">
        <v>2289</v>
      </c>
      <c r="I35" s="318" t="s">
        <v>2290</v>
      </c>
      <c r="J35" s="316" t="s">
        <v>1967</v>
      </c>
      <c r="K35" s="315" t="s">
        <v>2291</v>
      </c>
      <c r="L35" s="318" t="s">
        <v>2292</v>
      </c>
      <c r="M35" s="318" t="s">
        <v>2293</v>
      </c>
      <c r="N35" s="314" t="s">
        <v>249</v>
      </c>
      <c r="O35" s="316" t="s">
        <v>1898</v>
      </c>
      <c r="P35" s="315" t="s">
        <v>2294</v>
      </c>
      <c r="Q35" s="319">
        <v>7.6200000000000004E-2</v>
      </c>
      <c r="R35" s="314" t="s">
        <v>249</v>
      </c>
      <c r="S35" s="319">
        <v>7.1999999999999995E-2</v>
      </c>
      <c r="T35" s="314" t="s">
        <v>2295</v>
      </c>
      <c r="U35" s="320"/>
      <c r="V35" s="320"/>
      <c r="W35" s="321"/>
      <c r="X35" s="322" t="s">
        <v>2296</v>
      </c>
      <c r="Y35" s="320"/>
      <c r="Z35" s="320"/>
      <c r="AA35" s="321"/>
      <c r="AB35" s="323" t="s">
        <v>2297</v>
      </c>
      <c r="AC35" s="320">
        <v>95</v>
      </c>
      <c r="AD35" s="320">
        <v>8325</v>
      </c>
      <c r="AE35" s="321">
        <f>+AC35/AD35</f>
        <v>1.1411411411411412E-2</v>
      </c>
      <c r="AF35" s="322" t="s">
        <v>2298</v>
      </c>
      <c r="AG35" s="320"/>
      <c r="AH35" s="320"/>
      <c r="AI35" s="321"/>
      <c r="AJ35" s="323" t="s">
        <v>2299</v>
      </c>
      <c r="AK35" s="320"/>
      <c r="AL35" s="320"/>
      <c r="AM35" s="321"/>
      <c r="AN35" s="323" t="s">
        <v>2300</v>
      </c>
      <c r="AO35" s="320">
        <v>96</v>
      </c>
      <c r="AP35" s="320">
        <v>7339</v>
      </c>
      <c r="AQ35" s="321">
        <f>+(AO35/AP35)</f>
        <v>1.3080801199073443E-2</v>
      </c>
      <c r="AR35" s="323" t="s">
        <v>2301</v>
      </c>
      <c r="AS35" s="324"/>
      <c r="AT35" s="320"/>
      <c r="AU35" s="321"/>
      <c r="AV35" s="323" t="s">
        <v>2302</v>
      </c>
      <c r="AW35" s="324"/>
      <c r="AX35" s="320"/>
      <c r="AY35" s="321"/>
      <c r="AZ35" s="323" t="s">
        <v>2303</v>
      </c>
      <c r="BA35" s="324">
        <v>291</v>
      </c>
      <c r="BB35" s="320">
        <v>6868</v>
      </c>
      <c r="BC35" s="321">
        <f>+BA35/BB35</f>
        <v>4.2370413511939431E-2</v>
      </c>
      <c r="BD35" s="323" t="s">
        <v>2304</v>
      </c>
      <c r="BE35" s="325"/>
      <c r="BF35" s="325"/>
      <c r="BG35" s="321"/>
      <c r="BH35" s="326"/>
      <c r="BI35" s="326"/>
      <c r="BJ35" s="326"/>
      <c r="BK35" s="321"/>
      <c r="BL35" s="326"/>
      <c r="BM35" s="326"/>
      <c r="BN35" s="326"/>
      <c r="BO35" s="321"/>
      <c r="BP35" s="327"/>
      <c r="BQ35" s="327"/>
      <c r="BS35" s="329">
        <f>+AC35+AO35+BA35+BM35</f>
        <v>482</v>
      </c>
      <c r="BT35" s="329">
        <f>+(AD35+AP35+BB35+BN35)/4</f>
        <v>5633</v>
      </c>
      <c r="BU35" s="330">
        <f t="shared" si="3"/>
        <v>8.5567193325048821E-2</v>
      </c>
      <c r="BV35" s="330">
        <f t="shared" si="4"/>
        <v>8.5567193325048821E-2</v>
      </c>
      <c r="BW35" s="330">
        <v>7.1999999999999995E-2</v>
      </c>
      <c r="BX35" s="330">
        <f>(1+(1-BV35/BW35)*100%)</f>
        <v>0.81156675937432188</v>
      </c>
    </row>
    <row r="36" spans="2:76" s="328" customFormat="1" ht="250.8" x14ac:dyDescent="0.25">
      <c r="B36" s="314" t="s">
        <v>2235</v>
      </c>
      <c r="C36" s="314" t="s">
        <v>88</v>
      </c>
      <c r="D36" s="315" t="s">
        <v>1888</v>
      </c>
      <c r="E36" s="316" t="s">
        <v>2305</v>
      </c>
      <c r="F36" s="317" t="s">
        <v>2237</v>
      </c>
      <c r="G36" s="315" t="s">
        <v>2306</v>
      </c>
      <c r="H36" s="315" t="s">
        <v>2307</v>
      </c>
      <c r="I36" s="318" t="s">
        <v>2308</v>
      </c>
      <c r="J36" s="316" t="s">
        <v>1967</v>
      </c>
      <c r="K36" s="315" t="s">
        <v>2309</v>
      </c>
      <c r="L36" s="318" t="s">
        <v>2310</v>
      </c>
      <c r="M36" s="318" t="s">
        <v>2311</v>
      </c>
      <c r="N36" s="314" t="s">
        <v>249</v>
      </c>
      <c r="O36" s="316" t="s">
        <v>1898</v>
      </c>
      <c r="P36" s="315" t="s">
        <v>2312</v>
      </c>
      <c r="Q36" s="319">
        <v>3.5000000000000001E-3</v>
      </c>
      <c r="R36" s="314" t="s">
        <v>249</v>
      </c>
      <c r="S36" s="319">
        <v>3.0000000000000001E-3</v>
      </c>
      <c r="T36" s="314" t="s">
        <v>2295</v>
      </c>
      <c r="U36" s="320"/>
      <c r="V36" s="320"/>
      <c r="W36" s="321"/>
      <c r="X36" s="322" t="s">
        <v>2313</v>
      </c>
      <c r="Y36" s="320"/>
      <c r="Z36" s="320"/>
      <c r="AA36" s="321"/>
      <c r="AB36" s="323" t="s">
        <v>2314</v>
      </c>
      <c r="AC36" s="320">
        <v>0</v>
      </c>
      <c r="AD36" s="320">
        <v>2085</v>
      </c>
      <c r="AE36" s="321">
        <f>+AC36/AD36</f>
        <v>0</v>
      </c>
      <c r="AF36" s="322" t="s">
        <v>2315</v>
      </c>
      <c r="AG36" s="320"/>
      <c r="AH36" s="320"/>
      <c r="AI36" s="321"/>
      <c r="AJ36" s="323" t="s">
        <v>2316</v>
      </c>
      <c r="AK36" s="320"/>
      <c r="AL36" s="320"/>
      <c r="AM36" s="321"/>
      <c r="AN36" s="323" t="s">
        <v>2317</v>
      </c>
      <c r="AO36" s="320">
        <v>5</v>
      </c>
      <c r="AP36" s="320">
        <v>1345</v>
      </c>
      <c r="AQ36" s="321">
        <v>4.0000000000000001E-3</v>
      </c>
      <c r="AR36" s="323" t="s">
        <v>2318</v>
      </c>
      <c r="AS36" s="324"/>
      <c r="AT36" s="320"/>
      <c r="AU36" s="321"/>
      <c r="AV36" s="323" t="s">
        <v>2319</v>
      </c>
      <c r="AW36" s="324"/>
      <c r="AX36" s="320"/>
      <c r="AY36" s="321"/>
      <c r="AZ36" s="323" t="s">
        <v>2320</v>
      </c>
      <c r="BA36" s="324">
        <v>0</v>
      </c>
      <c r="BB36" s="320">
        <v>1540</v>
      </c>
      <c r="BC36" s="321">
        <f>+BA36/BB36</f>
        <v>0</v>
      </c>
      <c r="BD36" s="323" t="s">
        <v>2321</v>
      </c>
      <c r="BE36" s="325"/>
      <c r="BF36" s="325"/>
      <c r="BG36" s="321"/>
      <c r="BH36" s="326"/>
      <c r="BI36" s="326"/>
      <c r="BJ36" s="326"/>
      <c r="BK36" s="321"/>
      <c r="BL36" s="326"/>
      <c r="BM36" s="326"/>
      <c r="BN36" s="326"/>
      <c r="BO36" s="321"/>
      <c r="BP36" s="327"/>
      <c r="BQ36" s="327"/>
      <c r="BS36" s="329">
        <f>+AC36+AO36+BA36+BM36</f>
        <v>5</v>
      </c>
      <c r="BT36" s="329">
        <f>+AD36+AP36+BB36+BN36</f>
        <v>4970</v>
      </c>
      <c r="BU36" s="330">
        <f t="shared" si="3"/>
        <v>1.006036217303823E-3</v>
      </c>
      <c r="BV36" s="330">
        <f t="shared" si="4"/>
        <v>1.006036217303823E-3</v>
      </c>
      <c r="BW36" s="330">
        <v>3.0000000000000001E-3</v>
      </c>
      <c r="BX36" s="330">
        <f>+BV36/BW36</f>
        <v>0.33534540576794097</v>
      </c>
    </row>
    <row r="37" spans="2:76" s="328" customFormat="1" ht="216.6" x14ac:dyDescent="0.25">
      <c r="B37" s="314" t="s">
        <v>2235</v>
      </c>
      <c r="C37" s="314" t="s">
        <v>88</v>
      </c>
      <c r="D37" s="315" t="s">
        <v>1888</v>
      </c>
      <c r="E37" s="316" t="s">
        <v>2322</v>
      </c>
      <c r="F37" s="317" t="s">
        <v>2237</v>
      </c>
      <c r="G37" s="315" t="s">
        <v>2323</v>
      </c>
      <c r="H37" s="315" t="s">
        <v>2324</v>
      </c>
      <c r="I37" s="318" t="s">
        <v>2325</v>
      </c>
      <c r="J37" s="316" t="s">
        <v>1967</v>
      </c>
      <c r="K37" s="315" t="s">
        <v>2326</v>
      </c>
      <c r="L37" s="318" t="s">
        <v>2327</v>
      </c>
      <c r="M37" s="318" t="s">
        <v>2328</v>
      </c>
      <c r="N37" s="314" t="s">
        <v>249</v>
      </c>
      <c r="O37" s="316" t="s">
        <v>1898</v>
      </c>
      <c r="P37" s="315" t="s">
        <v>2329</v>
      </c>
      <c r="Q37" s="319">
        <v>0.91</v>
      </c>
      <c r="R37" s="314" t="s">
        <v>249</v>
      </c>
      <c r="S37" s="319">
        <v>1</v>
      </c>
      <c r="T37" s="314" t="s">
        <v>2103</v>
      </c>
      <c r="U37" s="320"/>
      <c r="V37" s="320"/>
      <c r="W37" s="321"/>
      <c r="X37" s="322" t="s">
        <v>2330</v>
      </c>
      <c r="Y37" s="320"/>
      <c r="Z37" s="320"/>
      <c r="AA37" s="321"/>
      <c r="AB37" s="323" t="s">
        <v>2331</v>
      </c>
      <c r="AC37" s="320">
        <v>132</v>
      </c>
      <c r="AD37" s="320">
        <v>124</v>
      </c>
      <c r="AE37" s="321">
        <f>+AC37/AD37</f>
        <v>1.064516129032258</v>
      </c>
      <c r="AF37" s="322" t="s">
        <v>2332</v>
      </c>
      <c r="AG37" s="320"/>
      <c r="AH37" s="320"/>
      <c r="AI37" s="321"/>
      <c r="AJ37" s="323" t="s">
        <v>2333</v>
      </c>
      <c r="AK37" s="320"/>
      <c r="AL37" s="320"/>
      <c r="AM37" s="321"/>
      <c r="AN37" s="323" t="s">
        <v>2334</v>
      </c>
      <c r="AO37" s="320">
        <v>407</v>
      </c>
      <c r="AP37" s="320">
        <v>391</v>
      </c>
      <c r="AQ37" s="321">
        <v>1.04</v>
      </c>
      <c r="AR37" s="323" t="s">
        <v>2335</v>
      </c>
      <c r="AS37" s="324"/>
      <c r="AT37" s="320"/>
      <c r="AU37" s="321"/>
      <c r="AV37" s="323" t="s">
        <v>2336</v>
      </c>
      <c r="AW37" s="324"/>
      <c r="AX37" s="320"/>
      <c r="AY37" s="321"/>
      <c r="AZ37" s="323" t="s">
        <v>2337</v>
      </c>
      <c r="BA37" s="324">
        <v>448</v>
      </c>
      <c r="BB37" s="320">
        <v>361</v>
      </c>
      <c r="BC37" s="321">
        <f>+BA37/BB37</f>
        <v>1.2409972299168974</v>
      </c>
      <c r="BD37" s="323" t="s">
        <v>2338</v>
      </c>
      <c r="BE37" s="325"/>
      <c r="BF37" s="325"/>
      <c r="BG37" s="321"/>
      <c r="BH37" s="326"/>
      <c r="BI37" s="326"/>
      <c r="BJ37" s="326"/>
      <c r="BK37" s="321"/>
      <c r="BL37" s="326"/>
      <c r="BM37" s="326"/>
      <c r="BN37" s="326"/>
      <c r="BO37" s="321"/>
      <c r="BP37" s="327"/>
      <c r="BQ37" s="327"/>
      <c r="BS37" s="329">
        <f>+AC37+AO37+BA37+BM37</f>
        <v>987</v>
      </c>
      <c r="BT37" s="329">
        <f>+AD37+AP37+BB37+BN37</f>
        <v>876</v>
      </c>
      <c r="BU37" s="330">
        <f t="shared" si="3"/>
        <v>1.1267123287671232</v>
      </c>
      <c r="BV37" s="330">
        <f t="shared" si="4"/>
        <v>1.1267123287671232</v>
      </c>
      <c r="BW37" s="330">
        <v>1</v>
      </c>
      <c r="BX37" s="330">
        <f>+BV37/BW37</f>
        <v>1.1267123287671232</v>
      </c>
    </row>
    <row r="38" spans="2:76" s="328" customFormat="1" ht="118.8" x14ac:dyDescent="0.25">
      <c r="B38" s="314" t="s">
        <v>2339</v>
      </c>
      <c r="C38" s="314" t="s">
        <v>88</v>
      </c>
      <c r="D38" s="315" t="s">
        <v>1982</v>
      </c>
      <c r="E38" s="316" t="s">
        <v>2340</v>
      </c>
      <c r="F38" s="317" t="s">
        <v>1890</v>
      </c>
      <c r="G38" s="315" t="s">
        <v>2341</v>
      </c>
      <c r="H38" s="315" t="s">
        <v>2342</v>
      </c>
      <c r="I38" s="318" t="s">
        <v>2343</v>
      </c>
      <c r="J38" s="316" t="s">
        <v>1967</v>
      </c>
      <c r="K38" s="315" t="s">
        <v>2344</v>
      </c>
      <c r="L38" s="314" t="s">
        <v>2345</v>
      </c>
      <c r="M38" s="315" t="s">
        <v>2346</v>
      </c>
      <c r="N38" s="314" t="s">
        <v>2046</v>
      </c>
      <c r="O38" s="316" t="s">
        <v>2347</v>
      </c>
      <c r="P38" s="315" t="s">
        <v>2348</v>
      </c>
      <c r="Q38" s="319" t="s">
        <v>3</v>
      </c>
      <c r="R38" s="314" t="s">
        <v>3</v>
      </c>
      <c r="S38" s="319">
        <v>0.8</v>
      </c>
      <c r="T38" s="314" t="s">
        <v>2103</v>
      </c>
      <c r="U38" s="324"/>
      <c r="V38" s="324"/>
      <c r="W38" s="321"/>
      <c r="X38" s="334"/>
      <c r="Y38" s="324"/>
      <c r="Z38" s="324"/>
      <c r="AA38" s="321"/>
      <c r="AB38" s="323"/>
      <c r="AC38" s="324"/>
      <c r="AD38" s="324"/>
      <c r="AE38" s="321"/>
      <c r="AF38" s="322"/>
      <c r="AG38" s="324"/>
      <c r="AH38" s="324"/>
      <c r="AI38" s="321"/>
      <c r="AJ38" s="323"/>
      <c r="AK38" s="324"/>
      <c r="AL38" s="324"/>
      <c r="AM38" s="321"/>
      <c r="AN38" s="323" t="s">
        <v>2349</v>
      </c>
      <c r="AO38" s="324"/>
      <c r="AP38" s="324">
        <v>4</v>
      </c>
      <c r="AQ38" s="321">
        <v>0</v>
      </c>
      <c r="AR38" s="323" t="s">
        <v>2350</v>
      </c>
      <c r="AS38" s="324"/>
      <c r="AT38" s="324"/>
      <c r="AU38" s="321"/>
      <c r="AV38" s="323" t="s">
        <v>2351</v>
      </c>
      <c r="AW38" s="324">
        <v>1</v>
      </c>
      <c r="AX38" s="324">
        <v>4</v>
      </c>
      <c r="AY38" s="321">
        <v>0.25</v>
      </c>
      <c r="AZ38" s="323" t="s">
        <v>2352</v>
      </c>
      <c r="BA38" s="324"/>
      <c r="BB38" s="324"/>
      <c r="BC38" s="321"/>
      <c r="BD38" s="323" t="s">
        <v>2353</v>
      </c>
      <c r="BE38" s="325"/>
      <c r="BF38" s="325"/>
      <c r="BG38" s="321"/>
      <c r="BH38" s="326"/>
      <c r="BI38" s="326"/>
      <c r="BJ38" s="326"/>
      <c r="BK38" s="321"/>
      <c r="BL38" s="326"/>
      <c r="BM38" s="326"/>
      <c r="BN38" s="326"/>
      <c r="BO38" s="321"/>
      <c r="BP38" s="327"/>
      <c r="BQ38" s="327"/>
      <c r="BS38" s="329">
        <f>+U38+Y38+AC38+AG38+AK38+AO38+AS38+AW38+BA38</f>
        <v>1</v>
      </c>
      <c r="BT38" s="329">
        <f>+V38+Z38+AD38+AH38+AL38+AP38+AT38+AX38+BB38</f>
        <v>8</v>
      </c>
      <c r="BU38" s="330">
        <f t="shared" si="3"/>
        <v>0.125</v>
      </c>
      <c r="BV38" s="330">
        <f t="shared" si="4"/>
        <v>0.125</v>
      </c>
      <c r="BW38" s="330">
        <f>S38</f>
        <v>0.8</v>
      </c>
      <c r="BX38" s="330">
        <f>+BV38/BW38</f>
        <v>0.15625</v>
      </c>
    </row>
    <row r="39" spans="2:76" s="328" customFormat="1" ht="167.25" customHeight="1" x14ac:dyDescent="0.25">
      <c r="B39" s="314" t="s">
        <v>2354</v>
      </c>
      <c r="C39" s="314" t="s">
        <v>88</v>
      </c>
      <c r="D39" s="315" t="s">
        <v>1888</v>
      </c>
      <c r="E39" s="316" t="s">
        <v>2355</v>
      </c>
      <c r="F39" s="317" t="s">
        <v>2356</v>
      </c>
      <c r="G39" s="315" t="s">
        <v>2357</v>
      </c>
      <c r="H39" s="315" t="s">
        <v>2358</v>
      </c>
      <c r="I39" s="318" t="s">
        <v>2359</v>
      </c>
      <c r="J39" s="316" t="s">
        <v>1967</v>
      </c>
      <c r="K39" s="315" t="s">
        <v>2360</v>
      </c>
      <c r="L39" s="318" t="s">
        <v>2361</v>
      </c>
      <c r="M39" s="318" t="s">
        <v>2362</v>
      </c>
      <c r="N39" s="314" t="s">
        <v>249</v>
      </c>
      <c r="O39" s="316" t="s">
        <v>1898</v>
      </c>
      <c r="P39" s="315" t="s">
        <v>2361</v>
      </c>
      <c r="Q39" s="319" t="s">
        <v>3</v>
      </c>
      <c r="R39" s="314" t="s">
        <v>3</v>
      </c>
      <c r="S39" s="319">
        <v>1</v>
      </c>
      <c r="T39" s="314" t="s">
        <v>2103</v>
      </c>
      <c r="U39" s="320"/>
      <c r="V39" s="320"/>
      <c r="W39" s="321"/>
      <c r="X39" s="322" t="s">
        <v>2363</v>
      </c>
      <c r="Y39" s="320"/>
      <c r="Z39" s="320"/>
      <c r="AA39" s="321"/>
      <c r="AB39" s="323" t="s">
        <v>2364</v>
      </c>
      <c r="AC39" s="320">
        <v>0.2</v>
      </c>
      <c r="AD39" s="320">
        <v>0.33</v>
      </c>
      <c r="AE39" s="321">
        <f>AC39/AD39</f>
        <v>0.60606060606060608</v>
      </c>
      <c r="AF39" s="322" t="s">
        <v>2365</v>
      </c>
      <c r="AG39" s="320"/>
      <c r="AH39" s="320"/>
      <c r="AI39" s="321"/>
      <c r="AJ39" s="333" t="s">
        <v>2366</v>
      </c>
      <c r="AK39" s="320"/>
      <c r="AL39" s="320"/>
      <c r="AM39" s="321"/>
      <c r="AN39" s="323" t="s">
        <v>2367</v>
      </c>
      <c r="AO39" s="338">
        <v>0.41</v>
      </c>
      <c r="AP39" s="338">
        <v>0.67</v>
      </c>
      <c r="AQ39" s="321">
        <f>AO39/AP39</f>
        <v>0.61194029850746257</v>
      </c>
      <c r="AR39" s="323" t="s">
        <v>2368</v>
      </c>
      <c r="AS39" s="324"/>
      <c r="AT39" s="320"/>
      <c r="AU39" s="321"/>
      <c r="AV39" s="323" t="s">
        <v>2369</v>
      </c>
      <c r="AW39" s="324"/>
      <c r="AX39" s="320"/>
      <c r="AY39" s="321"/>
      <c r="AZ39" s="323" t="s">
        <v>2370</v>
      </c>
      <c r="BA39" s="339">
        <v>0.53</v>
      </c>
      <c r="BB39" s="339">
        <v>0.76</v>
      </c>
      <c r="BC39" s="321">
        <v>0.71</v>
      </c>
      <c r="BD39" s="323" t="s">
        <v>2371</v>
      </c>
      <c r="BE39" s="325"/>
      <c r="BF39" s="325"/>
      <c r="BG39" s="321"/>
      <c r="BH39" s="326"/>
      <c r="BI39" s="326"/>
      <c r="BJ39" s="326"/>
      <c r="BK39" s="321"/>
      <c r="BL39" s="326"/>
      <c r="BM39" s="326"/>
      <c r="BN39" s="326"/>
      <c r="BO39" s="321"/>
      <c r="BP39" s="327"/>
      <c r="BQ39" s="327"/>
      <c r="BS39" s="340">
        <f>BA39</f>
        <v>0.53</v>
      </c>
      <c r="BT39" s="340">
        <f>BB39</f>
        <v>0.76</v>
      </c>
      <c r="BU39" s="330">
        <f>BS39/BT39</f>
        <v>0.69736842105263164</v>
      </c>
      <c r="BV39" s="330">
        <f>BS39</f>
        <v>0.53</v>
      </c>
      <c r="BW39" s="330">
        <f>S39</f>
        <v>1</v>
      </c>
      <c r="BX39" s="330">
        <f>BV39/BW39</f>
        <v>0.53</v>
      </c>
    </row>
    <row r="40" spans="2:76" s="328" customFormat="1" ht="167.25" customHeight="1" x14ac:dyDescent="0.25">
      <c r="B40" s="314" t="s">
        <v>2372</v>
      </c>
      <c r="C40" s="314" t="s">
        <v>88</v>
      </c>
      <c r="D40" s="315" t="s">
        <v>1888</v>
      </c>
      <c r="E40" s="316" t="s">
        <v>2373</v>
      </c>
      <c r="F40" s="317" t="s">
        <v>2095</v>
      </c>
      <c r="G40" s="315" t="s">
        <v>2374</v>
      </c>
      <c r="H40" s="315" t="s">
        <v>2375</v>
      </c>
      <c r="I40" s="318" t="s">
        <v>2376</v>
      </c>
      <c r="J40" s="316" t="s">
        <v>1967</v>
      </c>
      <c r="K40" s="315" t="s">
        <v>2377</v>
      </c>
      <c r="L40" s="314" t="s">
        <v>2378</v>
      </c>
      <c r="M40" s="315" t="s">
        <v>2379</v>
      </c>
      <c r="N40" s="314" t="s">
        <v>249</v>
      </c>
      <c r="O40" s="316" t="s">
        <v>1990</v>
      </c>
      <c r="P40" s="315" t="s">
        <v>2380</v>
      </c>
      <c r="Q40" s="319">
        <v>0.26190000000000002</v>
      </c>
      <c r="R40" s="314" t="s">
        <v>249</v>
      </c>
      <c r="S40" s="319">
        <v>1</v>
      </c>
      <c r="T40" s="314" t="s">
        <v>2103</v>
      </c>
      <c r="U40" s="324"/>
      <c r="V40" s="324"/>
      <c r="W40" s="321"/>
      <c r="X40" s="334" t="s">
        <v>2381</v>
      </c>
      <c r="Y40" s="324"/>
      <c r="Z40" s="324"/>
      <c r="AA40" s="321"/>
      <c r="AB40" s="323" t="s">
        <v>2382</v>
      </c>
      <c r="AC40" s="324"/>
      <c r="AD40" s="324"/>
      <c r="AE40" s="321"/>
      <c r="AF40" s="322" t="s">
        <v>2383</v>
      </c>
      <c r="AG40" s="324"/>
      <c r="AH40" s="324"/>
      <c r="AI40" s="321"/>
      <c r="AJ40" s="323" t="s">
        <v>2384</v>
      </c>
      <c r="AK40" s="324"/>
      <c r="AL40" s="324"/>
      <c r="AM40" s="321"/>
      <c r="AN40" s="323" t="s">
        <v>2385</v>
      </c>
      <c r="AO40" s="324">
        <v>19</v>
      </c>
      <c r="AP40" s="324">
        <v>43</v>
      </c>
      <c r="AQ40" s="321">
        <f>AO40/AP40</f>
        <v>0.44186046511627908</v>
      </c>
      <c r="AR40" s="323" t="s">
        <v>2386</v>
      </c>
      <c r="AS40" s="324"/>
      <c r="AT40" s="324"/>
      <c r="AU40" s="321"/>
      <c r="AV40" s="323" t="s">
        <v>2387</v>
      </c>
      <c r="AW40" s="324"/>
      <c r="AX40" s="324"/>
      <c r="AY40" s="321"/>
      <c r="AZ40" s="323" t="s">
        <v>2388</v>
      </c>
      <c r="BA40" s="324"/>
      <c r="BB40" s="324"/>
      <c r="BC40" s="321"/>
      <c r="BD40" s="323" t="s">
        <v>2389</v>
      </c>
      <c r="BE40" s="325"/>
      <c r="BF40" s="325"/>
      <c r="BG40" s="321"/>
      <c r="BH40" s="326"/>
      <c r="BI40" s="326"/>
      <c r="BJ40" s="326"/>
      <c r="BK40" s="321"/>
      <c r="BL40" s="326"/>
      <c r="BM40" s="326"/>
      <c r="BN40" s="326"/>
      <c r="BO40" s="321"/>
      <c r="BP40" s="327"/>
      <c r="BQ40" s="327"/>
      <c r="BS40" s="329">
        <f>+U40+Y40+AC40+AG40+AK40+AO40+AS40+AW40+BA40</f>
        <v>19</v>
      </c>
      <c r="BT40" s="329">
        <f>+V40+Z40+AD40+AH40+AL40+AP40+AT40+AX40+BB40</f>
        <v>43</v>
      </c>
      <c r="BU40" s="330">
        <f>+BS40/BT40</f>
        <v>0.44186046511627908</v>
      </c>
      <c r="BV40" s="330">
        <f>BU40</f>
        <v>0.44186046511627908</v>
      </c>
      <c r="BW40" s="330">
        <f>S40</f>
        <v>1</v>
      </c>
      <c r="BX40" s="330">
        <f>+BV40/BW40</f>
        <v>0.44186046511627908</v>
      </c>
    </row>
    <row r="41" spans="2:76" s="328" customFormat="1" ht="163.5" customHeight="1" x14ac:dyDescent="0.25">
      <c r="B41" s="314" t="s">
        <v>2390</v>
      </c>
      <c r="C41" s="314" t="s">
        <v>88</v>
      </c>
      <c r="D41" s="315" t="s">
        <v>1888</v>
      </c>
      <c r="E41" s="316" t="s">
        <v>2391</v>
      </c>
      <c r="F41" s="317" t="s">
        <v>2392</v>
      </c>
      <c r="G41" s="315" t="s">
        <v>2393</v>
      </c>
      <c r="H41" s="315" t="s">
        <v>2394</v>
      </c>
      <c r="I41" s="318" t="s">
        <v>2395</v>
      </c>
      <c r="J41" s="316" t="s">
        <v>1967</v>
      </c>
      <c r="K41" s="315" t="s">
        <v>2396</v>
      </c>
      <c r="L41" s="318" t="s">
        <v>2397</v>
      </c>
      <c r="M41" s="315" t="s">
        <v>2398</v>
      </c>
      <c r="N41" s="314" t="s">
        <v>2046</v>
      </c>
      <c r="O41" s="316" t="s">
        <v>1937</v>
      </c>
      <c r="P41" s="315" t="s">
        <v>2397</v>
      </c>
      <c r="Q41" s="319">
        <v>0.90728566590186488</v>
      </c>
      <c r="R41" s="314" t="s">
        <v>249</v>
      </c>
      <c r="S41" s="319">
        <v>1</v>
      </c>
      <c r="T41" s="314" t="s">
        <v>1900</v>
      </c>
      <c r="U41" s="320">
        <v>11809766237</v>
      </c>
      <c r="V41" s="320">
        <v>15798228195</v>
      </c>
      <c r="W41" s="321">
        <f>+U41/V41</f>
        <v>0.74753738781527967</v>
      </c>
      <c r="X41" s="322" t="s">
        <v>2399</v>
      </c>
      <c r="Y41" s="320">
        <v>21706266742</v>
      </c>
      <c r="Z41" s="320">
        <v>23223313977</v>
      </c>
      <c r="AA41" s="321">
        <f>+Y41/Z41</f>
        <v>0.93467567822135722</v>
      </c>
      <c r="AB41" s="323" t="s">
        <v>2400</v>
      </c>
      <c r="AC41" s="320">
        <v>87730645014</v>
      </c>
      <c r="AD41" s="320">
        <v>88092901729</v>
      </c>
      <c r="AE41" s="321">
        <f>+AC41/AD41</f>
        <v>0.99588778768901942</v>
      </c>
      <c r="AF41" s="322" t="s">
        <v>2401</v>
      </c>
      <c r="AG41" s="320">
        <v>164027175189</v>
      </c>
      <c r="AH41" s="320">
        <v>168850120080</v>
      </c>
      <c r="AI41" s="321">
        <f>+AG41/AH41</f>
        <v>0.97143653265561836</v>
      </c>
      <c r="AJ41" s="323" t="s">
        <v>2402</v>
      </c>
      <c r="AK41" s="320">
        <v>89721755190</v>
      </c>
      <c r="AL41" s="320">
        <v>90421477071</v>
      </c>
      <c r="AM41" s="321">
        <f>+AK41/AL41</f>
        <v>0.99226155219240042</v>
      </c>
      <c r="AN41" s="323" t="s">
        <v>2403</v>
      </c>
      <c r="AO41" s="320">
        <v>87677569786</v>
      </c>
      <c r="AP41" s="320">
        <v>90519399928</v>
      </c>
      <c r="AQ41" s="321">
        <f>+AO41/AP41</f>
        <v>0.96860529185721056</v>
      </c>
      <c r="AR41" s="323" t="s">
        <v>2404</v>
      </c>
      <c r="AS41" s="324">
        <v>82680364567</v>
      </c>
      <c r="AT41" s="320">
        <v>84595352945</v>
      </c>
      <c r="AU41" s="321">
        <f>+AS41/AT41</f>
        <v>0.97736296012329382</v>
      </c>
      <c r="AV41" s="323" t="s">
        <v>2405</v>
      </c>
      <c r="AW41" s="324">
        <v>64490788463</v>
      </c>
      <c r="AX41" s="320">
        <v>70405163283</v>
      </c>
      <c r="AY41" s="321">
        <f>+AW41/AX41</f>
        <v>0.91599515512482188</v>
      </c>
      <c r="AZ41" s="323" t="s">
        <v>2406</v>
      </c>
      <c r="BA41" s="324">
        <v>64757808909</v>
      </c>
      <c r="BB41" s="320">
        <v>87992061767</v>
      </c>
      <c r="BC41" s="321">
        <f>+BA41/BB41</f>
        <v>0.73595058018388615</v>
      </c>
      <c r="BD41" s="323" t="s">
        <v>2407</v>
      </c>
      <c r="BE41" s="325"/>
      <c r="BF41" s="325"/>
      <c r="BG41" s="321"/>
      <c r="BH41" s="326"/>
      <c r="BI41" s="326"/>
      <c r="BJ41" s="326"/>
      <c r="BK41" s="321"/>
      <c r="BL41" s="326"/>
      <c r="BM41" s="326"/>
      <c r="BN41" s="326"/>
      <c r="BO41" s="321"/>
      <c r="BP41" s="327"/>
      <c r="BQ41" s="327"/>
      <c r="BS41" s="329">
        <f>U41+Y41+AC41+AG41+AK41+AO41+AS41+AW41+BA41+BE41+BI41+BM41</f>
        <v>674602140097</v>
      </c>
      <c r="BT41" s="329">
        <f>V41+Z41+AD41+AH41+AL41+AP41+AT41+AX41+BB41+BF41+BJ41+BN41</f>
        <v>719898018975</v>
      </c>
      <c r="BU41" s="330">
        <f>BS41/BT41</f>
        <v>0.93708014512598203</v>
      </c>
      <c r="BV41" s="330">
        <f t="shared" ref="BV41:BV49" si="5">+BU41</f>
        <v>0.93708014512598203</v>
      </c>
      <c r="BW41" s="330">
        <f t="shared" ref="BW41:BW50" si="6">+S41</f>
        <v>1</v>
      </c>
      <c r="BX41" s="330">
        <f>BV41/BW41</f>
        <v>0.93708014512598203</v>
      </c>
    </row>
    <row r="42" spans="2:76" s="328" customFormat="1" ht="165.75" customHeight="1" x14ac:dyDescent="0.25">
      <c r="B42" s="314" t="s">
        <v>2390</v>
      </c>
      <c r="C42" s="314" t="s">
        <v>88</v>
      </c>
      <c r="D42" s="315" t="s">
        <v>1888</v>
      </c>
      <c r="E42" s="316" t="s">
        <v>2408</v>
      </c>
      <c r="F42" s="317" t="s">
        <v>2392</v>
      </c>
      <c r="G42" s="315" t="s">
        <v>2409</v>
      </c>
      <c r="H42" s="315" t="s">
        <v>2410</v>
      </c>
      <c r="I42" s="318" t="s">
        <v>2411</v>
      </c>
      <c r="J42" s="316" t="s">
        <v>1967</v>
      </c>
      <c r="K42" s="315" t="s">
        <v>2412</v>
      </c>
      <c r="L42" s="318" t="s">
        <v>2413</v>
      </c>
      <c r="M42" s="315" t="s">
        <v>2414</v>
      </c>
      <c r="N42" s="314" t="s">
        <v>2046</v>
      </c>
      <c r="O42" s="316" t="s">
        <v>1937</v>
      </c>
      <c r="P42" s="315" t="s">
        <v>2413</v>
      </c>
      <c r="Q42" s="319">
        <v>0.85</v>
      </c>
      <c r="R42" s="314" t="s">
        <v>249</v>
      </c>
      <c r="S42" s="319">
        <v>1</v>
      </c>
      <c r="T42" s="314" t="s">
        <v>2103</v>
      </c>
      <c r="U42" s="320">
        <v>147706340758</v>
      </c>
      <c r="V42" s="320">
        <v>1202179896000</v>
      </c>
      <c r="W42" s="321">
        <f>+U42/V42</f>
        <v>0.1228654224292568</v>
      </c>
      <c r="X42" s="322" t="s">
        <v>2415</v>
      </c>
      <c r="Y42" s="320">
        <v>246671078377</v>
      </c>
      <c r="Z42" s="320">
        <v>1202179896000</v>
      </c>
      <c r="AA42" s="321">
        <f>+Y42/Z42</f>
        <v>0.20518649429901961</v>
      </c>
      <c r="AB42" s="323" t="s">
        <v>2416</v>
      </c>
      <c r="AC42" s="320">
        <v>383083724019</v>
      </c>
      <c r="AD42" s="320">
        <v>1332257665000</v>
      </c>
      <c r="AE42" s="321">
        <f>+AC42/AD42</f>
        <v>0.28754477011697283</v>
      </c>
      <c r="AF42" s="322" t="s">
        <v>2417</v>
      </c>
      <c r="AG42" s="320">
        <v>567420077692</v>
      </c>
      <c r="AH42" s="320">
        <v>1332257665000</v>
      </c>
      <c r="AI42" s="321">
        <f>+AG42/AH42</f>
        <v>0.42590866061333565</v>
      </c>
      <c r="AJ42" s="323" t="s">
        <v>2418</v>
      </c>
      <c r="AK42" s="320">
        <v>752881173942</v>
      </c>
      <c r="AL42" s="320">
        <v>1342067830402</v>
      </c>
      <c r="AM42" s="321">
        <f>+AK42/AL42</f>
        <v>0.56098593296620758</v>
      </c>
      <c r="AN42" s="323" t="s">
        <v>2419</v>
      </c>
      <c r="AO42" s="320">
        <v>757342886000</v>
      </c>
      <c r="AP42" s="320">
        <v>1342067830402</v>
      </c>
      <c r="AQ42" s="321">
        <f>+AO42/AP42</f>
        <v>0.56431043859619767</v>
      </c>
      <c r="AR42" s="323" t="s">
        <v>2420</v>
      </c>
      <c r="AS42" s="324">
        <v>905329532496</v>
      </c>
      <c r="AT42" s="320">
        <v>1342067830402</v>
      </c>
      <c r="AU42" s="321">
        <f>+AS42/AT42</f>
        <v>0.67457807421314886</v>
      </c>
      <c r="AV42" s="323" t="s">
        <v>2421</v>
      </c>
      <c r="AW42" s="324">
        <v>979111050965</v>
      </c>
      <c r="AX42" s="320">
        <v>1342067830402</v>
      </c>
      <c r="AY42" s="321">
        <f>+AW42/AX42</f>
        <v>0.72955407229433344</v>
      </c>
      <c r="AZ42" s="323" t="s">
        <v>2422</v>
      </c>
      <c r="BA42" s="324">
        <v>1007787188237</v>
      </c>
      <c r="BB42" s="320">
        <v>1342067830402</v>
      </c>
      <c r="BC42" s="321">
        <f>+BA42/BB42</f>
        <v>0.75092120190015255</v>
      </c>
      <c r="BD42" s="323" t="s">
        <v>2423</v>
      </c>
      <c r="BE42" s="325"/>
      <c r="BF42" s="325"/>
      <c r="BG42" s="321"/>
      <c r="BH42" s="326"/>
      <c r="BI42" s="326"/>
      <c r="BJ42" s="326"/>
      <c r="BK42" s="321"/>
      <c r="BL42" s="326"/>
      <c r="BM42" s="326"/>
      <c r="BN42" s="326"/>
      <c r="BO42" s="321"/>
      <c r="BP42" s="327"/>
      <c r="BQ42" s="327"/>
      <c r="BS42" s="329">
        <f t="shared" ref="BS42:BT44" si="7">+BA42</f>
        <v>1007787188237</v>
      </c>
      <c r="BT42" s="329">
        <f t="shared" si="7"/>
        <v>1342067830402</v>
      </c>
      <c r="BU42" s="330">
        <f>BS42/BT42</f>
        <v>0.75092120190015255</v>
      </c>
      <c r="BV42" s="330">
        <f t="shared" si="5"/>
        <v>0.75092120190015255</v>
      </c>
      <c r="BW42" s="330">
        <f t="shared" si="6"/>
        <v>1</v>
      </c>
      <c r="BX42" s="330">
        <f>BV42/BW42</f>
        <v>0.75092120190015255</v>
      </c>
    </row>
    <row r="43" spans="2:76" s="328" customFormat="1" ht="167.25" customHeight="1" x14ac:dyDescent="0.25">
      <c r="B43" s="314" t="s">
        <v>2390</v>
      </c>
      <c r="C43" s="314" t="s">
        <v>88</v>
      </c>
      <c r="D43" s="315" t="s">
        <v>1888</v>
      </c>
      <c r="E43" s="316" t="s">
        <v>2424</v>
      </c>
      <c r="F43" s="317" t="s">
        <v>2392</v>
      </c>
      <c r="G43" s="315" t="s">
        <v>2425</v>
      </c>
      <c r="H43" s="315" t="s">
        <v>2426</v>
      </c>
      <c r="I43" s="318" t="s">
        <v>2427</v>
      </c>
      <c r="J43" s="316" t="s">
        <v>1967</v>
      </c>
      <c r="K43" s="315" t="s">
        <v>2428</v>
      </c>
      <c r="L43" s="318" t="s">
        <v>2429</v>
      </c>
      <c r="M43" s="315" t="s">
        <v>2430</v>
      </c>
      <c r="N43" s="314" t="s">
        <v>2046</v>
      </c>
      <c r="O43" s="316" t="s">
        <v>1937</v>
      </c>
      <c r="P43" s="315" t="s">
        <v>2429</v>
      </c>
      <c r="Q43" s="319">
        <v>0.95</v>
      </c>
      <c r="R43" s="314" t="s">
        <v>249</v>
      </c>
      <c r="S43" s="319">
        <v>1</v>
      </c>
      <c r="T43" s="314" t="s">
        <v>2103</v>
      </c>
      <c r="U43" s="320">
        <v>42787373132</v>
      </c>
      <c r="V43" s="320">
        <v>174715695424</v>
      </c>
      <c r="W43" s="321">
        <f>+U43/V43</f>
        <v>0.24489713433108351</v>
      </c>
      <c r="X43" s="322" t="s">
        <v>2431</v>
      </c>
      <c r="Y43" s="320">
        <v>95356844620</v>
      </c>
      <c r="Z43" s="320">
        <v>174715695424</v>
      </c>
      <c r="AA43" s="321">
        <f>+Y43/Z43</f>
        <v>0.54578293260137867</v>
      </c>
      <c r="AB43" s="323" t="s">
        <v>2432</v>
      </c>
      <c r="AC43" s="320">
        <v>115702444830</v>
      </c>
      <c r="AD43" s="320">
        <v>174699970845</v>
      </c>
      <c r="AE43" s="321">
        <f>+AC43/AD43</f>
        <v>0.66229229615988494</v>
      </c>
      <c r="AF43" s="322" t="s">
        <v>2433</v>
      </c>
      <c r="AG43" s="320">
        <v>130306272781</v>
      </c>
      <c r="AH43" s="320">
        <v>174678010845</v>
      </c>
      <c r="AI43" s="321">
        <f>+AG43/AH43</f>
        <v>0.74597982969148235</v>
      </c>
      <c r="AJ43" s="323" t="s">
        <v>2434</v>
      </c>
      <c r="AK43" s="320">
        <v>134378252016</v>
      </c>
      <c r="AL43" s="320">
        <v>174611808239</v>
      </c>
      <c r="AM43" s="321">
        <f>+AK43/AL43</f>
        <v>0.76958284420300893</v>
      </c>
      <c r="AN43" s="323" t="s">
        <v>2435</v>
      </c>
      <c r="AO43" s="320">
        <v>138197047051</v>
      </c>
      <c r="AP43" s="320">
        <v>174517641831</v>
      </c>
      <c r="AQ43" s="321">
        <f>+AO43/AP43</f>
        <v>0.79188009648232438</v>
      </c>
      <c r="AR43" s="323" t="s">
        <v>2436</v>
      </c>
      <c r="AS43" s="324">
        <v>140963907358</v>
      </c>
      <c r="AT43" s="320">
        <v>174319331516</v>
      </c>
      <c r="AU43" s="321">
        <f>+AS43/AT43</f>
        <v>0.80865332681167124</v>
      </c>
      <c r="AV43" s="323" t="s">
        <v>2437</v>
      </c>
      <c r="AW43" s="324">
        <v>142331693995</v>
      </c>
      <c r="AX43" s="320">
        <v>174282422295</v>
      </c>
      <c r="AY43" s="321">
        <f>+AW43/AX43</f>
        <v>0.81667268632565571</v>
      </c>
      <c r="AZ43" s="323" t="s">
        <v>2438</v>
      </c>
      <c r="BA43" s="324">
        <v>143810746268</v>
      </c>
      <c r="BB43" s="320">
        <v>174220546995</v>
      </c>
      <c r="BC43" s="321">
        <f>+BA43/BB43</f>
        <v>0.82545227155168588</v>
      </c>
      <c r="BD43" s="323" t="s">
        <v>2439</v>
      </c>
      <c r="BE43" s="325"/>
      <c r="BF43" s="325"/>
      <c r="BG43" s="321"/>
      <c r="BH43" s="326"/>
      <c r="BI43" s="326"/>
      <c r="BJ43" s="326"/>
      <c r="BK43" s="321"/>
      <c r="BL43" s="326"/>
      <c r="BM43" s="326"/>
      <c r="BN43" s="326"/>
      <c r="BO43" s="321"/>
      <c r="BP43" s="327"/>
      <c r="BQ43" s="327"/>
      <c r="BS43" s="329">
        <f t="shared" si="7"/>
        <v>143810746268</v>
      </c>
      <c r="BT43" s="329">
        <f t="shared" si="7"/>
        <v>174220546995</v>
      </c>
      <c r="BU43" s="330">
        <f>BS43/BT43</f>
        <v>0.82545227155168588</v>
      </c>
      <c r="BV43" s="330">
        <f t="shared" si="5"/>
        <v>0.82545227155168588</v>
      </c>
      <c r="BW43" s="330">
        <f t="shared" si="6"/>
        <v>1</v>
      </c>
      <c r="BX43" s="330">
        <f>BV43/BW43</f>
        <v>0.82545227155168588</v>
      </c>
    </row>
    <row r="44" spans="2:76" s="328" customFormat="1" ht="145.19999999999999" x14ac:dyDescent="0.25">
      <c r="B44" s="314" t="s">
        <v>2390</v>
      </c>
      <c r="C44" s="314" t="s">
        <v>88</v>
      </c>
      <c r="D44" s="315" t="s">
        <v>1888</v>
      </c>
      <c r="E44" s="316" t="s">
        <v>2440</v>
      </c>
      <c r="F44" s="317" t="s">
        <v>2392</v>
      </c>
      <c r="G44" s="315" t="s">
        <v>2441</v>
      </c>
      <c r="H44" s="315" t="s">
        <v>2442</v>
      </c>
      <c r="I44" s="318" t="s">
        <v>2443</v>
      </c>
      <c r="J44" s="316" t="s">
        <v>1967</v>
      </c>
      <c r="K44" s="315" t="s">
        <v>2444</v>
      </c>
      <c r="L44" s="318" t="s">
        <v>2429</v>
      </c>
      <c r="M44" s="315" t="s">
        <v>2445</v>
      </c>
      <c r="N44" s="314" t="s">
        <v>2046</v>
      </c>
      <c r="O44" s="316" t="s">
        <v>1937</v>
      </c>
      <c r="P44" s="315" t="s">
        <v>2429</v>
      </c>
      <c r="Q44" s="319">
        <v>0.90370414422403478</v>
      </c>
      <c r="R44" s="314" t="s">
        <v>249</v>
      </c>
      <c r="S44" s="319">
        <v>1</v>
      </c>
      <c r="T44" s="314" t="s">
        <v>2103</v>
      </c>
      <c r="U44" s="320">
        <v>11809766237</v>
      </c>
      <c r="V44" s="320">
        <v>147706340758</v>
      </c>
      <c r="W44" s="321">
        <f>+U44/V44</f>
        <v>7.9954361988758188E-2</v>
      </c>
      <c r="X44" s="322" t="s">
        <v>2446</v>
      </c>
      <c r="Y44" s="320">
        <v>33280325489</v>
      </c>
      <c r="Z44" s="320">
        <v>246671078377</v>
      </c>
      <c r="AA44" s="321">
        <f>+Y44/Z44</f>
        <v>0.13491782542149502</v>
      </c>
      <c r="AB44" s="323" t="s">
        <v>2447</v>
      </c>
      <c r="AC44" s="320">
        <v>120994111803</v>
      </c>
      <c r="AD44" s="320">
        <v>383083724019</v>
      </c>
      <c r="AE44" s="321">
        <f>+AC44/AD44</f>
        <v>0.31584247572209306</v>
      </c>
      <c r="AF44" s="322" t="s">
        <v>2448</v>
      </c>
      <c r="AG44" s="320">
        <v>285021286992</v>
      </c>
      <c r="AH44" s="320">
        <v>567420077692</v>
      </c>
      <c r="AI44" s="321">
        <f>+AG44/AH44</f>
        <v>0.5023108948688132</v>
      </c>
      <c r="AJ44" s="323" t="s">
        <v>2449</v>
      </c>
      <c r="AK44" s="320">
        <v>374743042182</v>
      </c>
      <c r="AL44" s="320">
        <v>752881173942</v>
      </c>
      <c r="AM44" s="321">
        <f>+AK44/AL44</f>
        <v>0.49774526864563257</v>
      </c>
      <c r="AN44" s="323" t="s">
        <v>2450</v>
      </c>
      <c r="AO44" s="320">
        <v>462420611968</v>
      </c>
      <c r="AP44" s="320">
        <v>757342886000</v>
      </c>
      <c r="AQ44" s="321">
        <f>+AO44/AP44</f>
        <v>0.61058289516698516</v>
      </c>
      <c r="AR44" s="323" t="s">
        <v>2451</v>
      </c>
      <c r="AS44" s="324">
        <v>545100976535</v>
      </c>
      <c r="AT44" s="320">
        <v>905329532496</v>
      </c>
      <c r="AU44" s="321">
        <f>+AS44/AT44</f>
        <v>0.60210228095857288</v>
      </c>
      <c r="AV44" s="323" t="s">
        <v>2452</v>
      </c>
      <c r="AW44" s="324">
        <v>609591764998</v>
      </c>
      <c r="AX44" s="320">
        <v>979111050965</v>
      </c>
      <c r="AY44" s="321">
        <f>+AW44/AX44</f>
        <v>0.62259716545655752</v>
      </c>
      <c r="AZ44" s="323" t="s">
        <v>2453</v>
      </c>
      <c r="BA44" s="324">
        <v>674349573907</v>
      </c>
      <c r="BB44" s="320">
        <v>1007787188237</v>
      </c>
      <c r="BC44" s="321">
        <f>+BA44/BB44</f>
        <v>0.66913886361930419</v>
      </c>
      <c r="BD44" s="323" t="s">
        <v>2454</v>
      </c>
      <c r="BE44" s="325"/>
      <c r="BF44" s="325"/>
      <c r="BG44" s="321"/>
      <c r="BH44" s="326"/>
      <c r="BI44" s="326"/>
      <c r="BJ44" s="326"/>
      <c r="BK44" s="321"/>
      <c r="BL44" s="326"/>
      <c r="BM44" s="326"/>
      <c r="BN44" s="326"/>
      <c r="BO44" s="321"/>
      <c r="BP44" s="327"/>
      <c r="BQ44" s="327"/>
      <c r="BS44" s="329">
        <f t="shared" si="7"/>
        <v>674349573907</v>
      </c>
      <c r="BT44" s="329">
        <f t="shared" si="7"/>
        <v>1007787188237</v>
      </c>
      <c r="BU44" s="330">
        <f>BS44/BT44</f>
        <v>0.66913886361930419</v>
      </c>
      <c r="BV44" s="330">
        <f t="shared" si="5"/>
        <v>0.66913886361930419</v>
      </c>
      <c r="BW44" s="330">
        <f t="shared" si="6"/>
        <v>1</v>
      </c>
      <c r="BX44" s="330">
        <f>BV44/BW44</f>
        <v>0.66913886361930419</v>
      </c>
    </row>
    <row r="45" spans="2:76" s="328" customFormat="1" ht="145.19999999999999" x14ac:dyDescent="0.25">
      <c r="B45" s="314" t="s">
        <v>2390</v>
      </c>
      <c r="C45" s="314" t="s">
        <v>88</v>
      </c>
      <c r="D45" s="315" t="s">
        <v>1888</v>
      </c>
      <c r="E45" s="316" t="s">
        <v>2455</v>
      </c>
      <c r="F45" s="317" t="s">
        <v>2392</v>
      </c>
      <c r="G45" s="315" t="s">
        <v>2456</v>
      </c>
      <c r="H45" s="315" t="s">
        <v>2457</v>
      </c>
      <c r="I45" s="318" t="s">
        <v>2458</v>
      </c>
      <c r="J45" s="316" t="s">
        <v>1967</v>
      </c>
      <c r="K45" s="315" t="s">
        <v>2459</v>
      </c>
      <c r="L45" s="318" t="s">
        <v>2460</v>
      </c>
      <c r="M45" s="315" t="s">
        <v>2461</v>
      </c>
      <c r="N45" s="314" t="s">
        <v>2046</v>
      </c>
      <c r="O45" s="316" t="s">
        <v>1937</v>
      </c>
      <c r="P45" s="315" t="s">
        <v>2462</v>
      </c>
      <c r="Q45" s="319">
        <v>0.8</v>
      </c>
      <c r="R45" s="314" t="s">
        <v>249</v>
      </c>
      <c r="S45" s="319">
        <v>1</v>
      </c>
      <c r="T45" s="314" t="s">
        <v>1900</v>
      </c>
      <c r="U45" s="320">
        <v>18</v>
      </c>
      <c r="V45" s="320">
        <v>18</v>
      </c>
      <c r="W45" s="321">
        <f>+U45/V45</f>
        <v>1</v>
      </c>
      <c r="X45" s="322" t="s">
        <v>2463</v>
      </c>
      <c r="Y45" s="320">
        <v>9</v>
      </c>
      <c r="Z45" s="320">
        <v>15</v>
      </c>
      <c r="AA45" s="321">
        <f>+Y45/Z45</f>
        <v>0.6</v>
      </c>
      <c r="AB45" s="323" t="s">
        <v>2464</v>
      </c>
      <c r="AC45" s="320">
        <v>14</v>
      </c>
      <c r="AD45" s="320">
        <v>17</v>
      </c>
      <c r="AE45" s="321">
        <f>+AC45/AD45</f>
        <v>0.82352941176470584</v>
      </c>
      <c r="AF45" s="322" t="s">
        <v>2465</v>
      </c>
      <c r="AG45" s="320">
        <v>15</v>
      </c>
      <c r="AH45" s="320">
        <v>16</v>
      </c>
      <c r="AI45" s="321">
        <f>+AG45/AH45</f>
        <v>0.9375</v>
      </c>
      <c r="AJ45" s="323" t="s">
        <v>2466</v>
      </c>
      <c r="AK45" s="320">
        <v>14</v>
      </c>
      <c r="AL45" s="320">
        <v>15</v>
      </c>
      <c r="AM45" s="321">
        <f>+AK45/AL45</f>
        <v>0.93333333333333335</v>
      </c>
      <c r="AN45" s="323" t="s">
        <v>2467</v>
      </c>
      <c r="AO45" s="320">
        <v>13</v>
      </c>
      <c r="AP45" s="320">
        <v>15</v>
      </c>
      <c r="AQ45" s="321">
        <f>+AO45/AP45</f>
        <v>0.8666666666666667</v>
      </c>
      <c r="AR45" s="323" t="s">
        <v>2468</v>
      </c>
      <c r="AS45" s="324">
        <v>16</v>
      </c>
      <c r="AT45" s="320">
        <v>16</v>
      </c>
      <c r="AU45" s="321">
        <f>+AS45/AT45</f>
        <v>1</v>
      </c>
      <c r="AV45" s="323" t="s">
        <v>2469</v>
      </c>
      <c r="AW45" s="324">
        <v>14</v>
      </c>
      <c r="AX45" s="320">
        <v>14</v>
      </c>
      <c r="AY45" s="321">
        <f>+AW45/AX45</f>
        <v>1</v>
      </c>
      <c r="AZ45" s="323" t="s">
        <v>2470</v>
      </c>
      <c r="BA45" s="324">
        <v>14</v>
      </c>
      <c r="BB45" s="320">
        <v>15</v>
      </c>
      <c r="BC45" s="321">
        <f>+BA45/BB45</f>
        <v>0.93333333333333335</v>
      </c>
      <c r="BD45" s="323" t="s">
        <v>2471</v>
      </c>
      <c r="BE45" s="325"/>
      <c r="BF45" s="325"/>
      <c r="BG45" s="321"/>
      <c r="BH45" s="326"/>
      <c r="BI45" s="326"/>
      <c r="BJ45" s="326"/>
      <c r="BK45" s="321"/>
      <c r="BL45" s="326"/>
      <c r="BM45" s="326"/>
      <c r="BN45" s="326"/>
      <c r="BO45" s="321"/>
      <c r="BP45" s="327"/>
      <c r="BQ45" s="327"/>
      <c r="BS45" s="329">
        <f>U45+Y45+AC45+AG45+AK45+AO45+AS45+AW45+BA45+BE45+BI45+BM45</f>
        <v>127</v>
      </c>
      <c r="BT45" s="329">
        <f>V45+Z45+AD45+AH45+AL45+AP45+AT45+AX45+BB45+BF45+BJ45+BN45</f>
        <v>141</v>
      </c>
      <c r="BU45" s="330">
        <f>BS45/BT45</f>
        <v>0.900709219858156</v>
      </c>
      <c r="BV45" s="330">
        <f t="shared" si="5"/>
        <v>0.900709219858156</v>
      </c>
      <c r="BW45" s="330">
        <f t="shared" si="6"/>
        <v>1</v>
      </c>
      <c r="BX45" s="330">
        <f>BV45/BW45</f>
        <v>0.900709219858156</v>
      </c>
    </row>
    <row r="46" spans="2:76" s="328" customFormat="1" ht="145.19999999999999" x14ac:dyDescent="0.25">
      <c r="B46" s="314" t="s">
        <v>1712</v>
      </c>
      <c r="C46" s="314" t="s">
        <v>88</v>
      </c>
      <c r="D46" s="315" t="s">
        <v>1888</v>
      </c>
      <c r="E46" s="316" t="s">
        <v>2472</v>
      </c>
      <c r="F46" s="317" t="s">
        <v>2392</v>
      </c>
      <c r="G46" s="315" t="s">
        <v>2473</v>
      </c>
      <c r="H46" s="315" t="s">
        <v>2474</v>
      </c>
      <c r="I46" s="318" t="s">
        <v>2475</v>
      </c>
      <c r="J46" s="316" t="s">
        <v>1967</v>
      </c>
      <c r="K46" s="315" t="s">
        <v>2476</v>
      </c>
      <c r="L46" s="318" t="s">
        <v>2477</v>
      </c>
      <c r="M46" s="315" t="s">
        <v>2478</v>
      </c>
      <c r="N46" s="314" t="s">
        <v>2479</v>
      </c>
      <c r="O46" s="316" t="s">
        <v>1990</v>
      </c>
      <c r="P46" s="315" t="s">
        <v>2480</v>
      </c>
      <c r="Q46" s="319">
        <v>0.93</v>
      </c>
      <c r="R46" s="314" t="s">
        <v>2479</v>
      </c>
      <c r="S46" s="319">
        <v>0.93</v>
      </c>
      <c r="T46" s="314" t="s">
        <v>2085</v>
      </c>
      <c r="U46" s="320"/>
      <c r="V46" s="320"/>
      <c r="W46" s="321"/>
      <c r="X46" s="322" t="s">
        <v>2481</v>
      </c>
      <c r="Y46" s="320"/>
      <c r="Z46" s="320"/>
      <c r="AA46" s="321"/>
      <c r="AB46" s="323" t="s">
        <v>2482</v>
      </c>
      <c r="AC46" s="320"/>
      <c r="AD46" s="320"/>
      <c r="AE46" s="321"/>
      <c r="AF46" s="322"/>
      <c r="AG46" s="320"/>
      <c r="AH46" s="320"/>
      <c r="AI46" s="321"/>
      <c r="AJ46" s="323" t="s">
        <v>2483</v>
      </c>
      <c r="AK46" s="320"/>
      <c r="AL46" s="320"/>
      <c r="AM46" s="321"/>
      <c r="AN46" s="323" t="s">
        <v>2484</v>
      </c>
      <c r="AO46" s="320">
        <v>49</v>
      </c>
      <c r="AP46" s="320">
        <v>49</v>
      </c>
      <c r="AQ46" s="321">
        <f>AO46/AP46*100%</f>
        <v>1</v>
      </c>
      <c r="AR46" s="323" t="s">
        <v>2485</v>
      </c>
      <c r="AS46" s="324"/>
      <c r="AT46" s="320"/>
      <c r="AU46" s="321"/>
      <c r="AV46" s="323" t="s">
        <v>2486</v>
      </c>
      <c r="AW46" s="324"/>
      <c r="AX46" s="320"/>
      <c r="AY46" s="321"/>
      <c r="AZ46" s="323" t="s">
        <v>2487</v>
      </c>
      <c r="BA46" s="324"/>
      <c r="BB46" s="320"/>
      <c r="BC46" s="321"/>
      <c r="BD46" s="323" t="s">
        <v>2488</v>
      </c>
      <c r="BE46" s="325"/>
      <c r="BF46" s="325"/>
      <c r="BG46" s="321"/>
      <c r="BH46" s="326"/>
      <c r="BI46" s="326"/>
      <c r="BJ46" s="326"/>
      <c r="BK46" s="321"/>
      <c r="BL46" s="326"/>
      <c r="BM46" s="326"/>
      <c r="BN46" s="326"/>
      <c r="BO46" s="321"/>
      <c r="BP46" s="327"/>
      <c r="BQ46" s="327"/>
      <c r="BS46" s="329">
        <f t="shared" ref="BS46:BT48" si="8">+AO46</f>
        <v>49</v>
      </c>
      <c r="BT46" s="329">
        <f t="shared" si="8"/>
        <v>49</v>
      </c>
      <c r="BU46" s="330">
        <f>+BS46/BT46</f>
        <v>1</v>
      </c>
      <c r="BV46" s="330">
        <f t="shared" si="5"/>
        <v>1</v>
      </c>
      <c r="BW46" s="330">
        <f t="shared" si="6"/>
        <v>0.93</v>
      </c>
      <c r="BX46" s="330">
        <f>+BV46/BW46</f>
        <v>1.075268817204301</v>
      </c>
    </row>
    <row r="47" spans="2:76" s="328" customFormat="1" ht="145.19999999999999" x14ac:dyDescent="0.25">
      <c r="B47" s="314" t="s">
        <v>1712</v>
      </c>
      <c r="C47" s="314" t="s">
        <v>88</v>
      </c>
      <c r="D47" s="315" t="s">
        <v>1888</v>
      </c>
      <c r="E47" s="316" t="s">
        <v>2489</v>
      </c>
      <c r="F47" s="317" t="s">
        <v>2392</v>
      </c>
      <c r="G47" s="315" t="s">
        <v>2490</v>
      </c>
      <c r="H47" s="315" t="s">
        <v>2491</v>
      </c>
      <c r="I47" s="318" t="s">
        <v>2492</v>
      </c>
      <c r="J47" s="316" t="s">
        <v>1967</v>
      </c>
      <c r="K47" s="315" t="s">
        <v>2493</v>
      </c>
      <c r="L47" s="318" t="s">
        <v>2494</v>
      </c>
      <c r="M47" s="315" t="s">
        <v>2495</v>
      </c>
      <c r="N47" s="314" t="s">
        <v>2479</v>
      </c>
      <c r="O47" s="316" t="s">
        <v>1990</v>
      </c>
      <c r="P47" s="315" t="s">
        <v>2496</v>
      </c>
      <c r="Q47" s="319">
        <v>1</v>
      </c>
      <c r="R47" s="314" t="s">
        <v>2479</v>
      </c>
      <c r="S47" s="319">
        <v>1</v>
      </c>
      <c r="T47" s="314" t="s">
        <v>2085</v>
      </c>
      <c r="U47" s="320"/>
      <c r="V47" s="320"/>
      <c r="W47" s="321"/>
      <c r="X47" s="322" t="s">
        <v>2497</v>
      </c>
      <c r="Y47" s="320"/>
      <c r="Z47" s="320"/>
      <c r="AA47" s="321"/>
      <c r="AB47" s="323" t="s">
        <v>2498</v>
      </c>
      <c r="AC47" s="320"/>
      <c r="AD47" s="320"/>
      <c r="AE47" s="321"/>
      <c r="AF47" s="322"/>
      <c r="AG47" s="320"/>
      <c r="AH47" s="320"/>
      <c r="AI47" s="321"/>
      <c r="AJ47" s="323" t="s">
        <v>2499</v>
      </c>
      <c r="AK47" s="320"/>
      <c r="AL47" s="320"/>
      <c r="AM47" s="321"/>
      <c r="AN47" s="323" t="s">
        <v>2500</v>
      </c>
      <c r="AO47" s="320">
        <v>41</v>
      </c>
      <c r="AP47" s="320">
        <v>53</v>
      </c>
      <c r="AQ47" s="321">
        <f>AO47/AP47*100%</f>
        <v>0.77358490566037741</v>
      </c>
      <c r="AR47" s="323" t="s">
        <v>2501</v>
      </c>
      <c r="AS47" s="324"/>
      <c r="AT47" s="320"/>
      <c r="AU47" s="321"/>
      <c r="AV47" s="323" t="s">
        <v>2502</v>
      </c>
      <c r="AW47" s="324"/>
      <c r="AX47" s="320"/>
      <c r="AY47" s="321"/>
      <c r="AZ47" s="323" t="s">
        <v>2503</v>
      </c>
      <c r="BA47" s="324"/>
      <c r="BB47" s="320"/>
      <c r="BC47" s="321"/>
      <c r="BD47" s="323" t="s">
        <v>2504</v>
      </c>
      <c r="BE47" s="325"/>
      <c r="BF47" s="325"/>
      <c r="BG47" s="321"/>
      <c r="BH47" s="326"/>
      <c r="BI47" s="326"/>
      <c r="BJ47" s="326"/>
      <c r="BK47" s="321"/>
      <c r="BL47" s="326"/>
      <c r="BM47" s="326"/>
      <c r="BN47" s="326"/>
      <c r="BO47" s="321"/>
      <c r="BP47" s="327"/>
      <c r="BQ47" s="327"/>
      <c r="BS47" s="329">
        <f t="shared" si="8"/>
        <v>41</v>
      </c>
      <c r="BT47" s="329">
        <f t="shared" si="8"/>
        <v>53</v>
      </c>
      <c r="BU47" s="330">
        <f>+BS47/BT47</f>
        <v>0.77358490566037741</v>
      </c>
      <c r="BV47" s="330">
        <f t="shared" si="5"/>
        <v>0.77358490566037741</v>
      </c>
      <c r="BW47" s="330">
        <f t="shared" si="6"/>
        <v>1</v>
      </c>
      <c r="BX47" s="330">
        <f>+BV47/BW47</f>
        <v>0.77358490566037741</v>
      </c>
    </row>
    <row r="48" spans="2:76" s="328" customFormat="1" ht="288.75" customHeight="1" x14ac:dyDescent="0.25">
      <c r="B48" s="314" t="s">
        <v>1712</v>
      </c>
      <c r="C48" s="314" t="s">
        <v>88</v>
      </c>
      <c r="D48" s="315" t="s">
        <v>1888</v>
      </c>
      <c r="E48" s="316" t="s">
        <v>2505</v>
      </c>
      <c r="F48" s="317" t="s">
        <v>2392</v>
      </c>
      <c r="G48" s="315" t="s">
        <v>2506</v>
      </c>
      <c r="H48" s="315" t="s">
        <v>2507</v>
      </c>
      <c r="I48" s="318" t="s">
        <v>2508</v>
      </c>
      <c r="J48" s="316" t="s">
        <v>1894</v>
      </c>
      <c r="K48" s="315" t="s">
        <v>2509</v>
      </c>
      <c r="L48" s="318" t="s">
        <v>2510</v>
      </c>
      <c r="M48" s="315" t="s">
        <v>2511</v>
      </c>
      <c r="N48" s="314" t="s">
        <v>2479</v>
      </c>
      <c r="O48" s="316" t="s">
        <v>1990</v>
      </c>
      <c r="P48" s="315" t="s">
        <v>2512</v>
      </c>
      <c r="Q48" s="319">
        <v>1</v>
      </c>
      <c r="R48" s="314" t="s">
        <v>2479</v>
      </c>
      <c r="S48" s="319">
        <v>1</v>
      </c>
      <c r="T48" s="314" t="s">
        <v>2085</v>
      </c>
      <c r="U48" s="320"/>
      <c r="V48" s="320"/>
      <c r="W48" s="321"/>
      <c r="X48" s="322" t="s">
        <v>2513</v>
      </c>
      <c r="Y48" s="320"/>
      <c r="Z48" s="320"/>
      <c r="AA48" s="321"/>
      <c r="AB48" s="323" t="s">
        <v>2514</v>
      </c>
      <c r="AC48" s="320"/>
      <c r="AD48" s="320"/>
      <c r="AE48" s="321"/>
      <c r="AF48" s="322"/>
      <c r="AG48" s="320"/>
      <c r="AH48" s="320"/>
      <c r="AI48" s="321"/>
      <c r="AJ48" s="323" t="s">
        <v>2515</v>
      </c>
      <c r="AK48" s="320"/>
      <c r="AL48" s="320"/>
      <c r="AM48" s="321"/>
      <c r="AN48" s="323" t="s">
        <v>2516</v>
      </c>
      <c r="AO48" s="320">
        <v>116</v>
      </c>
      <c r="AP48" s="320">
        <v>135</v>
      </c>
      <c r="AQ48" s="321">
        <f>AO48/AP48*100%</f>
        <v>0.85925925925925928</v>
      </c>
      <c r="AR48" s="323" t="s">
        <v>2517</v>
      </c>
      <c r="AS48" s="324"/>
      <c r="AT48" s="320"/>
      <c r="AU48" s="321"/>
      <c r="AV48" s="323" t="s">
        <v>2518</v>
      </c>
      <c r="AW48" s="324"/>
      <c r="AX48" s="320"/>
      <c r="AY48" s="321"/>
      <c r="AZ48" s="323" t="s">
        <v>2519</v>
      </c>
      <c r="BA48" s="324"/>
      <c r="BB48" s="320"/>
      <c r="BC48" s="321"/>
      <c r="BD48" s="323" t="s">
        <v>2520</v>
      </c>
      <c r="BE48" s="325"/>
      <c r="BF48" s="325"/>
      <c r="BG48" s="321"/>
      <c r="BH48" s="326"/>
      <c r="BI48" s="326"/>
      <c r="BJ48" s="326"/>
      <c r="BK48" s="321"/>
      <c r="BL48" s="326"/>
      <c r="BM48" s="326"/>
      <c r="BN48" s="326"/>
      <c r="BO48" s="321"/>
      <c r="BP48" s="327"/>
      <c r="BQ48" s="327"/>
      <c r="BS48" s="329">
        <f t="shared" si="8"/>
        <v>116</v>
      </c>
      <c r="BT48" s="329">
        <f t="shared" si="8"/>
        <v>135</v>
      </c>
      <c r="BU48" s="330">
        <f>+BS48/BT48</f>
        <v>0.85925925925925928</v>
      </c>
      <c r="BV48" s="330">
        <f t="shared" si="5"/>
        <v>0.85925925925925928</v>
      </c>
      <c r="BW48" s="330">
        <f t="shared" si="6"/>
        <v>1</v>
      </c>
      <c r="BX48" s="330">
        <f>+BV48/BW48</f>
        <v>0.85925925925925928</v>
      </c>
    </row>
    <row r="49" spans="2:76" s="328" customFormat="1" ht="276.75" customHeight="1" x14ac:dyDescent="0.25">
      <c r="B49" s="314" t="s">
        <v>1712</v>
      </c>
      <c r="C49" s="314" t="s">
        <v>88</v>
      </c>
      <c r="D49" s="315" t="s">
        <v>1888</v>
      </c>
      <c r="E49" s="316" t="s">
        <v>2521</v>
      </c>
      <c r="F49" s="317" t="s">
        <v>2522</v>
      </c>
      <c r="G49" s="315" t="s">
        <v>2523</v>
      </c>
      <c r="H49" s="315" t="s">
        <v>2524</v>
      </c>
      <c r="I49" s="318" t="s">
        <v>2525</v>
      </c>
      <c r="J49" s="316" t="s">
        <v>1894</v>
      </c>
      <c r="K49" s="315" t="s">
        <v>2526</v>
      </c>
      <c r="L49" s="318" t="s">
        <v>2527</v>
      </c>
      <c r="M49" s="315" t="s">
        <v>2528</v>
      </c>
      <c r="N49" s="314" t="s">
        <v>2479</v>
      </c>
      <c r="O49" s="316" t="s">
        <v>1937</v>
      </c>
      <c r="P49" s="315" t="s">
        <v>2529</v>
      </c>
      <c r="Q49" s="319">
        <v>0</v>
      </c>
      <c r="R49" s="314" t="s">
        <v>2479</v>
      </c>
      <c r="S49" s="319">
        <v>0.9</v>
      </c>
      <c r="T49" s="314" t="s">
        <v>2085</v>
      </c>
      <c r="U49" s="320">
        <v>65</v>
      </c>
      <c r="V49" s="320">
        <v>66</v>
      </c>
      <c r="W49" s="321">
        <f>U49/V49*100%</f>
        <v>0.98484848484848486</v>
      </c>
      <c r="X49" s="322" t="s">
        <v>2530</v>
      </c>
      <c r="Y49" s="320">
        <v>72</v>
      </c>
      <c r="Z49" s="320">
        <v>87</v>
      </c>
      <c r="AA49" s="321">
        <f>Y49/Z49*100%</f>
        <v>0.82758620689655171</v>
      </c>
      <c r="AB49" s="323" t="s">
        <v>2531</v>
      </c>
      <c r="AC49" s="320"/>
      <c r="AD49" s="320"/>
      <c r="AE49" s="321"/>
      <c r="AF49" s="322"/>
      <c r="AG49" s="320">
        <v>139</v>
      </c>
      <c r="AH49" s="320">
        <v>177</v>
      </c>
      <c r="AI49" s="321">
        <f>AG49/AH49*100%</f>
        <v>0.78531073446327682</v>
      </c>
      <c r="AJ49" s="323" t="s">
        <v>2532</v>
      </c>
      <c r="AK49" s="320">
        <v>151</v>
      </c>
      <c r="AL49" s="320">
        <v>383</v>
      </c>
      <c r="AM49" s="321">
        <f>AK49/AL49*100%</f>
        <v>0.39425587467362927</v>
      </c>
      <c r="AN49" s="323" t="s">
        <v>2533</v>
      </c>
      <c r="AO49" s="320">
        <v>131</v>
      </c>
      <c r="AP49" s="320">
        <v>246</v>
      </c>
      <c r="AQ49" s="321">
        <f>AO49/AP49*100%</f>
        <v>0.53252032520325199</v>
      </c>
      <c r="AR49" s="323" t="s">
        <v>2534</v>
      </c>
      <c r="AS49" s="324">
        <v>127</v>
      </c>
      <c r="AT49" s="320">
        <v>172</v>
      </c>
      <c r="AU49" s="321">
        <f>AS49/AT49*100%</f>
        <v>0.73837209302325579</v>
      </c>
      <c r="AV49" s="323" t="s">
        <v>2535</v>
      </c>
      <c r="AW49" s="324">
        <v>107</v>
      </c>
      <c r="AX49" s="320">
        <v>129</v>
      </c>
      <c r="AY49" s="321">
        <f>AW49/AX49*100%</f>
        <v>0.8294573643410853</v>
      </c>
      <c r="AZ49" s="323" t="s">
        <v>2536</v>
      </c>
      <c r="BA49" s="324">
        <v>83</v>
      </c>
      <c r="BB49" s="320">
        <v>94</v>
      </c>
      <c r="BC49" s="321">
        <f>BA49/BB49*100%</f>
        <v>0.88297872340425532</v>
      </c>
      <c r="BD49" s="323" t="s">
        <v>2537</v>
      </c>
      <c r="BE49" s="325"/>
      <c r="BF49" s="325"/>
      <c r="BG49" s="321"/>
      <c r="BH49" s="326"/>
      <c r="BI49" s="326"/>
      <c r="BJ49" s="326"/>
      <c r="BK49" s="321"/>
      <c r="BL49" s="326"/>
      <c r="BM49" s="326"/>
      <c r="BN49" s="326"/>
      <c r="BO49" s="321"/>
      <c r="BP49" s="327"/>
      <c r="BQ49" s="327"/>
      <c r="BS49" s="329">
        <f>+U49+Y49+AC49+AG49+AK49+AO49+AS49+AW49+BA49+BE49+BI49+BM49</f>
        <v>875</v>
      </c>
      <c r="BT49" s="329">
        <f>+V49+Z49+AD49+AH49+AL49+AP49+AT49+AX49+BB49+BF49+BJ49+BN49</f>
        <v>1354</v>
      </c>
      <c r="BU49" s="330">
        <f>+BS49/BT49</f>
        <v>0.6462333825701625</v>
      </c>
      <c r="BV49" s="330">
        <f t="shared" si="5"/>
        <v>0.6462333825701625</v>
      </c>
      <c r="BW49" s="330">
        <f t="shared" si="6"/>
        <v>0.9</v>
      </c>
      <c r="BX49" s="330">
        <f>+BV49/BW49</f>
        <v>0.71803709174462493</v>
      </c>
    </row>
    <row r="50" spans="2:76" s="328" customFormat="1" ht="145.19999999999999" x14ac:dyDescent="0.25">
      <c r="B50" s="314" t="s">
        <v>1675</v>
      </c>
      <c r="C50" s="314" t="s">
        <v>88</v>
      </c>
      <c r="D50" s="315" t="s">
        <v>1888</v>
      </c>
      <c r="E50" s="316" t="s">
        <v>2538</v>
      </c>
      <c r="F50" s="317" t="s">
        <v>2392</v>
      </c>
      <c r="G50" s="315" t="s">
        <v>2539</v>
      </c>
      <c r="H50" s="315" t="s">
        <v>2540</v>
      </c>
      <c r="I50" s="318" t="s">
        <v>2541</v>
      </c>
      <c r="J50" s="316" t="s">
        <v>1967</v>
      </c>
      <c r="K50" s="315" t="s">
        <v>2542</v>
      </c>
      <c r="L50" s="318" t="s">
        <v>2543</v>
      </c>
      <c r="M50" s="318" t="s">
        <v>2544</v>
      </c>
      <c r="N50" s="314" t="s">
        <v>249</v>
      </c>
      <c r="O50" s="316" t="s">
        <v>1898</v>
      </c>
      <c r="P50" s="315" t="s">
        <v>2545</v>
      </c>
      <c r="Q50" s="319">
        <v>0.9</v>
      </c>
      <c r="R50" s="314" t="s">
        <v>249</v>
      </c>
      <c r="S50" s="319">
        <v>1</v>
      </c>
      <c r="T50" s="314" t="s">
        <v>1900</v>
      </c>
      <c r="U50" s="320"/>
      <c r="V50" s="320"/>
      <c r="W50" s="321"/>
      <c r="X50" s="322" t="s">
        <v>2546</v>
      </c>
      <c r="Y50" s="320"/>
      <c r="Z50" s="320"/>
      <c r="AA50" s="321"/>
      <c r="AB50" s="323" t="s">
        <v>2547</v>
      </c>
      <c r="AC50" s="320">
        <v>0</v>
      </c>
      <c r="AD50" s="320">
        <v>0</v>
      </c>
      <c r="AE50" s="321">
        <v>0</v>
      </c>
      <c r="AF50" s="322" t="s">
        <v>2548</v>
      </c>
      <c r="AG50" s="320"/>
      <c r="AH50" s="320"/>
      <c r="AI50" s="321"/>
      <c r="AJ50" s="333" t="s">
        <v>2549</v>
      </c>
      <c r="AK50" s="320"/>
      <c r="AL50" s="320"/>
      <c r="AM50" s="321"/>
      <c r="AN50" s="323" t="s">
        <v>2550</v>
      </c>
      <c r="AO50" s="320"/>
      <c r="AP50" s="320"/>
      <c r="AQ50" s="321"/>
      <c r="AR50" s="323"/>
      <c r="AS50" s="324"/>
      <c r="AT50" s="320"/>
      <c r="AU50" s="321"/>
      <c r="AV50" s="323"/>
      <c r="AW50" s="324"/>
      <c r="AX50" s="320"/>
      <c r="AY50" s="321"/>
      <c r="AZ50" s="323" t="s">
        <v>2551</v>
      </c>
      <c r="BA50" s="324">
        <v>24</v>
      </c>
      <c r="BB50" s="320">
        <v>24</v>
      </c>
      <c r="BC50" s="321">
        <f>+BA50/BB50</f>
        <v>1</v>
      </c>
      <c r="BD50" s="323" t="s">
        <v>2552</v>
      </c>
      <c r="BE50" s="325"/>
      <c r="BF50" s="325"/>
      <c r="BG50" s="321"/>
      <c r="BH50" s="326"/>
      <c r="BI50" s="326"/>
      <c r="BJ50" s="326"/>
      <c r="BK50" s="321"/>
      <c r="BL50" s="326"/>
      <c r="BM50" s="326"/>
      <c r="BN50" s="326"/>
      <c r="BO50" s="321"/>
      <c r="BP50" s="327"/>
      <c r="BQ50" s="327"/>
      <c r="BS50" s="329">
        <f>AC50+BA50</f>
        <v>24</v>
      </c>
      <c r="BT50" s="329">
        <f>AD50+BB50</f>
        <v>24</v>
      </c>
      <c r="BU50" s="330">
        <f>BS50/BT50</f>
        <v>1</v>
      </c>
      <c r="BV50" s="330">
        <f>BU50</f>
        <v>1</v>
      </c>
      <c r="BW50" s="330">
        <f t="shared" si="6"/>
        <v>1</v>
      </c>
      <c r="BX50" s="330">
        <f>+BV50/BW50</f>
        <v>1</v>
      </c>
    </row>
    <row r="51" spans="2:76" s="328" customFormat="1" ht="145.19999999999999" x14ac:dyDescent="0.25">
      <c r="B51" s="314" t="s">
        <v>1675</v>
      </c>
      <c r="C51" s="314" t="s">
        <v>88</v>
      </c>
      <c r="D51" s="315" t="s">
        <v>1888</v>
      </c>
      <c r="E51" s="316" t="s">
        <v>2553</v>
      </c>
      <c r="F51" s="317" t="s">
        <v>2392</v>
      </c>
      <c r="G51" s="315" t="s">
        <v>2554</v>
      </c>
      <c r="H51" s="315" t="s">
        <v>2555</v>
      </c>
      <c r="I51" s="318" t="s">
        <v>2556</v>
      </c>
      <c r="J51" s="316" t="s">
        <v>1967</v>
      </c>
      <c r="K51" s="315" t="s">
        <v>2557</v>
      </c>
      <c r="L51" s="318" t="s">
        <v>2558</v>
      </c>
      <c r="M51" s="318" t="s">
        <v>2559</v>
      </c>
      <c r="N51" s="314" t="s">
        <v>249</v>
      </c>
      <c r="O51" s="316" t="s">
        <v>1990</v>
      </c>
      <c r="P51" s="315" t="s">
        <v>2560</v>
      </c>
      <c r="Q51" s="319">
        <v>1</v>
      </c>
      <c r="R51" s="314" t="s">
        <v>249</v>
      </c>
      <c r="S51" s="319">
        <v>1</v>
      </c>
      <c r="T51" s="314" t="s">
        <v>1900</v>
      </c>
      <c r="U51" s="320"/>
      <c r="V51" s="320"/>
      <c r="W51" s="321"/>
      <c r="X51" s="322" t="s">
        <v>2561</v>
      </c>
      <c r="Y51" s="320"/>
      <c r="Z51" s="320"/>
      <c r="AA51" s="321"/>
      <c r="AB51" s="323" t="s">
        <v>2562</v>
      </c>
      <c r="AC51" s="320"/>
      <c r="AD51" s="320"/>
      <c r="AE51" s="321"/>
      <c r="AF51" s="322" t="s">
        <v>2563</v>
      </c>
      <c r="AG51" s="320"/>
      <c r="AH51" s="320"/>
      <c r="AI51" s="321"/>
      <c r="AJ51" s="333" t="s">
        <v>2564</v>
      </c>
      <c r="AK51" s="320"/>
      <c r="AL51" s="320"/>
      <c r="AM51" s="321"/>
      <c r="AN51" s="323" t="s">
        <v>2565</v>
      </c>
      <c r="AO51" s="320"/>
      <c r="AP51" s="320"/>
      <c r="AQ51" s="321"/>
      <c r="AR51" s="323"/>
      <c r="AS51" s="324"/>
      <c r="AT51" s="320"/>
      <c r="AU51" s="321"/>
      <c r="AV51" s="323"/>
      <c r="AW51" s="324"/>
      <c r="AX51" s="320"/>
      <c r="AY51" s="321"/>
      <c r="AZ51" s="323" t="s">
        <v>2566</v>
      </c>
      <c r="BA51" s="324"/>
      <c r="BB51" s="320"/>
      <c r="BC51" s="321"/>
      <c r="BD51" s="323" t="s">
        <v>2567</v>
      </c>
      <c r="BE51" s="325"/>
      <c r="BF51" s="325"/>
      <c r="BG51" s="321"/>
      <c r="BH51" s="326"/>
      <c r="BI51" s="326"/>
      <c r="BJ51" s="326"/>
      <c r="BK51" s="321"/>
      <c r="BL51" s="326"/>
      <c r="BM51" s="326"/>
      <c r="BN51" s="326"/>
      <c r="BO51" s="321"/>
      <c r="BP51" s="327"/>
      <c r="BQ51" s="327"/>
      <c r="BS51" s="329">
        <f>AO51</f>
        <v>0</v>
      </c>
      <c r="BT51" s="329">
        <f>AP51</f>
        <v>0</v>
      </c>
      <c r="BU51" s="330">
        <v>0</v>
      </c>
      <c r="BV51" s="330">
        <f>BU51</f>
        <v>0</v>
      </c>
      <c r="BW51" s="330">
        <f>S51</f>
        <v>1</v>
      </c>
      <c r="BX51" s="330">
        <f>BV51/BW51</f>
        <v>0</v>
      </c>
    </row>
    <row r="52" spans="2:76" s="328" customFormat="1" ht="145.19999999999999" x14ac:dyDescent="0.25">
      <c r="B52" s="314" t="s">
        <v>1675</v>
      </c>
      <c r="C52" s="314" t="s">
        <v>88</v>
      </c>
      <c r="D52" s="315" t="s">
        <v>1888</v>
      </c>
      <c r="E52" s="316" t="s">
        <v>2568</v>
      </c>
      <c r="F52" s="317" t="s">
        <v>2392</v>
      </c>
      <c r="G52" s="315" t="s">
        <v>2569</v>
      </c>
      <c r="H52" s="315" t="s">
        <v>2570</v>
      </c>
      <c r="I52" s="318" t="s">
        <v>2571</v>
      </c>
      <c r="J52" s="316" t="s">
        <v>1967</v>
      </c>
      <c r="K52" s="315" t="s">
        <v>2572</v>
      </c>
      <c r="L52" s="318" t="s">
        <v>2573</v>
      </c>
      <c r="M52" s="318" t="s">
        <v>2574</v>
      </c>
      <c r="N52" s="314" t="s">
        <v>249</v>
      </c>
      <c r="O52" s="316" t="s">
        <v>1898</v>
      </c>
      <c r="P52" s="315" t="s">
        <v>2575</v>
      </c>
      <c r="Q52" s="319">
        <v>0.5</v>
      </c>
      <c r="R52" s="314" t="s">
        <v>249</v>
      </c>
      <c r="S52" s="319">
        <v>1</v>
      </c>
      <c r="T52" s="314" t="s">
        <v>1900</v>
      </c>
      <c r="U52" s="320"/>
      <c r="V52" s="320"/>
      <c r="W52" s="321"/>
      <c r="X52" s="322" t="s">
        <v>2576</v>
      </c>
      <c r="Y52" s="320"/>
      <c r="Z52" s="320"/>
      <c r="AA52" s="321"/>
      <c r="AB52" s="323" t="s">
        <v>2577</v>
      </c>
      <c r="AC52" s="320">
        <v>2632</v>
      </c>
      <c r="AD52" s="320">
        <v>2632</v>
      </c>
      <c r="AE52" s="321">
        <f>+AC52/AD52</f>
        <v>1</v>
      </c>
      <c r="AF52" s="322" t="s">
        <v>2578</v>
      </c>
      <c r="AG52" s="320"/>
      <c r="AH52" s="320"/>
      <c r="AI52" s="321"/>
      <c r="AJ52" s="333" t="s">
        <v>2579</v>
      </c>
      <c r="AK52" s="320"/>
      <c r="AL52" s="320"/>
      <c r="AM52" s="321"/>
      <c r="AN52" s="323" t="s">
        <v>2580</v>
      </c>
      <c r="AO52" s="320"/>
      <c r="AP52" s="320"/>
      <c r="AQ52" s="321"/>
      <c r="AR52" s="323"/>
      <c r="AS52" s="324"/>
      <c r="AT52" s="320"/>
      <c r="AU52" s="321"/>
      <c r="AV52" s="323"/>
      <c r="AW52" s="324"/>
      <c r="AX52" s="320"/>
      <c r="AY52" s="321"/>
      <c r="AZ52" s="323" t="s">
        <v>2581</v>
      </c>
      <c r="BA52" s="324">
        <f>530+376+483</f>
        <v>1389</v>
      </c>
      <c r="BB52" s="320">
        <f>530+376+483</f>
        <v>1389</v>
      </c>
      <c r="BC52" s="321">
        <f>+BA52/BB52</f>
        <v>1</v>
      </c>
      <c r="BD52" s="323" t="s">
        <v>2582</v>
      </c>
      <c r="BE52" s="325"/>
      <c r="BF52" s="325"/>
      <c r="BG52" s="321"/>
      <c r="BH52" s="326"/>
      <c r="BI52" s="326"/>
      <c r="BJ52" s="326"/>
      <c r="BK52" s="321"/>
      <c r="BL52" s="326"/>
      <c r="BM52" s="326"/>
      <c r="BN52" s="326"/>
      <c r="BO52" s="321"/>
      <c r="BP52" s="327"/>
      <c r="BQ52" s="327"/>
      <c r="BS52" s="329">
        <f>AC52+BA52</f>
        <v>4021</v>
      </c>
      <c r="BT52" s="329">
        <f>AD52+BB52</f>
        <v>4021</v>
      </c>
      <c r="BU52" s="330">
        <f>BS52/BT52</f>
        <v>1</v>
      </c>
      <c r="BV52" s="330">
        <f>+BU52</f>
        <v>1</v>
      </c>
      <c r="BW52" s="330">
        <f>+S52</f>
        <v>1</v>
      </c>
      <c r="BX52" s="330">
        <f>BV52/BW52</f>
        <v>1</v>
      </c>
    </row>
    <row r="53" spans="2:76" s="328" customFormat="1" ht="145.19999999999999" x14ac:dyDescent="0.25">
      <c r="B53" s="314" t="s">
        <v>1675</v>
      </c>
      <c r="C53" s="314" t="s">
        <v>88</v>
      </c>
      <c r="D53" s="315" t="s">
        <v>1888</v>
      </c>
      <c r="E53" s="316" t="s">
        <v>2583</v>
      </c>
      <c r="F53" s="317" t="s">
        <v>2392</v>
      </c>
      <c r="G53" s="315" t="s">
        <v>2584</v>
      </c>
      <c r="H53" s="315" t="s">
        <v>2585</v>
      </c>
      <c r="I53" s="318" t="s">
        <v>2586</v>
      </c>
      <c r="J53" s="316" t="s">
        <v>1967</v>
      </c>
      <c r="K53" s="315" t="s">
        <v>2587</v>
      </c>
      <c r="L53" s="318" t="s">
        <v>2588</v>
      </c>
      <c r="M53" s="318" t="s">
        <v>2589</v>
      </c>
      <c r="N53" s="314" t="s">
        <v>249</v>
      </c>
      <c r="O53" s="316" t="s">
        <v>1937</v>
      </c>
      <c r="P53" s="315" t="s">
        <v>2590</v>
      </c>
      <c r="Q53" s="319">
        <v>0.5</v>
      </c>
      <c r="R53" s="314" t="s">
        <v>249</v>
      </c>
      <c r="S53" s="319">
        <v>0.8</v>
      </c>
      <c r="T53" s="314" t="s">
        <v>1900</v>
      </c>
      <c r="U53" s="320">
        <v>0</v>
      </c>
      <c r="V53" s="320">
        <v>0</v>
      </c>
      <c r="W53" s="321">
        <v>0</v>
      </c>
      <c r="X53" s="322" t="s">
        <v>2591</v>
      </c>
      <c r="Y53" s="320">
        <v>0</v>
      </c>
      <c r="Z53" s="320">
        <v>0</v>
      </c>
      <c r="AA53" s="321">
        <v>0</v>
      </c>
      <c r="AB53" s="323" t="s">
        <v>2592</v>
      </c>
      <c r="AC53" s="320">
        <v>0</v>
      </c>
      <c r="AD53" s="320">
        <v>0</v>
      </c>
      <c r="AE53" s="321">
        <v>0</v>
      </c>
      <c r="AF53" s="322" t="s">
        <v>2593</v>
      </c>
      <c r="AG53" s="320">
        <v>0</v>
      </c>
      <c r="AH53" s="320">
        <v>0</v>
      </c>
      <c r="AI53" s="321">
        <v>0</v>
      </c>
      <c r="AJ53" s="333" t="s">
        <v>2594</v>
      </c>
      <c r="AK53" s="320">
        <v>0</v>
      </c>
      <c r="AL53" s="320">
        <v>0</v>
      </c>
      <c r="AM53" s="321">
        <v>0</v>
      </c>
      <c r="AN53" s="323" t="s">
        <v>2595</v>
      </c>
      <c r="AO53" s="320"/>
      <c r="AP53" s="320"/>
      <c r="AQ53" s="321"/>
      <c r="AR53" s="323"/>
      <c r="AS53" s="324"/>
      <c r="AT53" s="320"/>
      <c r="AU53" s="321"/>
      <c r="AV53" s="323"/>
      <c r="AW53" s="324">
        <v>0</v>
      </c>
      <c r="AX53" s="320">
        <v>0</v>
      </c>
      <c r="AY53" s="321">
        <v>0</v>
      </c>
      <c r="AZ53" s="323" t="s">
        <v>2596</v>
      </c>
      <c r="BA53" s="324">
        <v>0</v>
      </c>
      <c r="BB53" s="320">
        <v>0</v>
      </c>
      <c r="BC53" s="321">
        <v>0</v>
      </c>
      <c r="BD53" s="323" t="s">
        <v>2597</v>
      </c>
      <c r="BE53" s="325"/>
      <c r="BF53" s="325"/>
      <c r="BG53" s="321"/>
      <c r="BH53" s="326"/>
      <c r="BI53" s="326"/>
      <c r="BJ53" s="326"/>
      <c r="BK53" s="321"/>
      <c r="BL53" s="326"/>
      <c r="BM53" s="326"/>
      <c r="BN53" s="326"/>
      <c r="BO53" s="321"/>
      <c r="BP53" s="327"/>
      <c r="BQ53" s="327"/>
      <c r="BS53" s="329">
        <f>U53+Y53+AC53+AG53+AK53+AO53+AS53+AW53+BA53</f>
        <v>0</v>
      </c>
      <c r="BT53" s="329">
        <f>V53+Z53+AD53+AH53+AL53+AP53+AT53+AX53+BB53</f>
        <v>0</v>
      </c>
      <c r="BU53" s="330">
        <v>0</v>
      </c>
      <c r="BV53" s="330">
        <f>+BU53</f>
        <v>0</v>
      </c>
      <c r="BW53" s="330">
        <f>+S53</f>
        <v>0.8</v>
      </c>
      <c r="BX53" s="330">
        <f>+BV53/BW53</f>
        <v>0</v>
      </c>
    </row>
    <row r="54" spans="2:76" s="328" customFormat="1" ht="170.25" customHeight="1" x14ac:dyDescent="0.25">
      <c r="B54" s="314" t="s">
        <v>1675</v>
      </c>
      <c r="C54" s="314" t="s">
        <v>86</v>
      </c>
      <c r="D54" s="315" t="s">
        <v>1888</v>
      </c>
      <c r="E54" s="316" t="s">
        <v>2598</v>
      </c>
      <c r="F54" s="317" t="s">
        <v>2392</v>
      </c>
      <c r="G54" s="315" t="s">
        <v>2599</v>
      </c>
      <c r="H54" s="315" t="s">
        <v>2600</v>
      </c>
      <c r="I54" s="318" t="s">
        <v>2601</v>
      </c>
      <c r="J54" s="316" t="s">
        <v>1967</v>
      </c>
      <c r="K54" s="315" t="s">
        <v>2602</v>
      </c>
      <c r="L54" s="318" t="s">
        <v>2603</v>
      </c>
      <c r="M54" s="318" t="s">
        <v>2604</v>
      </c>
      <c r="N54" s="314" t="s">
        <v>249</v>
      </c>
      <c r="O54" s="316" t="s">
        <v>1898</v>
      </c>
      <c r="P54" s="315" t="s">
        <v>2605</v>
      </c>
      <c r="Q54" s="319">
        <v>0.97</v>
      </c>
      <c r="R54" s="314" t="s">
        <v>2606</v>
      </c>
      <c r="S54" s="319">
        <v>0.98</v>
      </c>
      <c r="T54" s="314" t="s">
        <v>2103</v>
      </c>
      <c r="U54" s="320"/>
      <c r="V54" s="320"/>
      <c r="W54" s="321"/>
      <c r="X54" s="322" t="s">
        <v>2607</v>
      </c>
      <c r="Y54" s="320"/>
      <c r="Z54" s="320"/>
      <c r="AA54" s="321"/>
      <c r="AB54" s="323" t="s">
        <v>2608</v>
      </c>
      <c r="AC54" s="320">
        <v>33769448815</v>
      </c>
      <c r="AD54" s="320">
        <v>29624853740</v>
      </c>
      <c r="AE54" s="321">
        <v>1.1399999999999999</v>
      </c>
      <c r="AF54" s="322" t="s">
        <v>2609</v>
      </c>
      <c r="AG54" s="320"/>
      <c r="AH54" s="320"/>
      <c r="AI54" s="321"/>
      <c r="AJ54" s="333" t="s">
        <v>2610</v>
      </c>
      <c r="AK54" s="320"/>
      <c r="AL54" s="320"/>
      <c r="AM54" s="321"/>
      <c r="AN54" s="323" t="s">
        <v>2610</v>
      </c>
      <c r="AO54" s="320">
        <v>0</v>
      </c>
      <c r="AP54" s="320">
        <v>0</v>
      </c>
      <c r="AQ54" s="321">
        <v>0</v>
      </c>
      <c r="AR54" s="323"/>
      <c r="AS54" s="324"/>
      <c r="AT54" s="320"/>
      <c r="AU54" s="321"/>
      <c r="AV54" s="323" t="s">
        <v>2611</v>
      </c>
      <c r="AW54" s="324"/>
      <c r="AX54" s="320"/>
      <c r="AY54" s="321"/>
      <c r="AZ54" s="323" t="s">
        <v>2612</v>
      </c>
      <c r="BA54" s="324">
        <v>11151874694</v>
      </c>
      <c r="BB54" s="320">
        <v>10702860972</v>
      </c>
      <c r="BC54" s="321">
        <f>+(BA54*100)/BB54/100</f>
        <v>1.0419526819207197</v>
      </c>
      <c r="BD54" s="323" t="s">
        <v>2613</v>
      </c>
      <c r="BE54" s="325"/>
      <c r="BF54" s="325"/>
      <c r="BG54" s="321"/>
      <c r="BH54" s="326"/>
      <c r="BI54" s="326"/>
      <c r="BJ54" s="326"/>
      <c r="BK54" s="321"/>
      <c r="BL54" s="326"/>
      <c r="BM54" s="326"/>
      <c r="BN54" s="326"/>
      <c r="BO54" s="321"/>
      <c r="BP54" s="327"/>
      <c r="BQ54" s="327"/>
      <c r="BS54" s="329">
        <f>BA54</f>
        <v>11151874694</v>
      </c>
      <c r="BT54" s="329">
        <f>BB54</f>
        <v>10702860972</v>
      </c>
      <c r="BU54" s="330">
        <f>BS54/BT54</f>
        <v>1.0419526819207197</v>
      </c>
      <c r="BV54" s="330">
        <f>BU54</f>
        <v>1.0419526819207197</v>
      </c>
      <c r="BW54" s="330">
        <f>S54</f>
        <v>0.98</v>
      </c>
      <c r="BX54" s="330">
        <f>BV54/BW54</f>
        <v>1.0632170223680812</v>
      </c>
    </row>
    <row r="55" spans="2:76" s="328" customFormat="1" ht="153.75" customHeight="1" x14ac:dyDescent="0.25">
      <c r="B55" s="314" t="s">
        <v>1675</v>
      </c>
      <c r="C55" s="314" t="s">
        <v>86</v>
      </c>
      <c r="D55" s="315" t="s">
        <v>1888</v>
      </c>
      <c r="E55" s="316" t="s">
        <v>2614</v>
      </c>
      <c r="F55" s="317" t="s">
        <v>2392</v>
      </c>
      <c r="G55" s="315" t="s">
        <v>2615</v>
      </c>
      <c r="H55" s="315" t="s">
        <v>2616</v>
      </c>
      <c r="I55" s="318" t="s">
        <v>2617</v>
      </c>
      <c r="J55" s="316" t="s">
        <v>1967</v>
      </c>
      <c r="K55" s="315" t="s">
        <v>2618</v>
      </c>
      <c r="L55" s="318" t="s">
        <v>2619</v>
      </c>
      <c r="M55" s="318" t="s">
        <v>2620</v>
      </c>
      <c r="N55" s="314" t="s">
        <v>249</v>
      </c>
      <c r="O55" s="316" t="s">
        <v>1937</v>
      </c>
      <c r="P55" s="315" t="s">
        <v>2621</v>
      </c>
      <c r="Q55" s="319">
        <v>0.94</v>
      </c>
      <c r="R55" s="314" t="s">
        <v>2606</v>
      </c>
      <c r="S55" s="319">
        <v>0.97</v>
      </c>
      <c r="T55" s="314" t="s">
        <v>1900</v>
      </c>
      <c r="U55" s="320">
        <v>8</v>
      </c>
      <c r="V55" s="320">
        <v>12</v>
      </c>
      <c r="W55" s="321">
        <v>0.66700000000000004</v>
      </c>
      <c r="X55" s="322" t="s">
        <v>2622</v>
      </c>
      <c r="Y55" s="320">
        <v>18</v>
      </c>
      <c r="Z55" s="320">
        <v>29</v>
      </c>
      <c r="AA55" s="321">
        <v>0.621</v>
      </c>
      <c r="AB55" s="323" t="s">
        <v>2623</v>
      </c>
      <c r="AC55" s="320">
        <v>27</v>
      </c>
      <c r="AD55" s="320">
        <v>30</v>
      </c>
      <c r="AE55" s="321">
        <v>0.9</v>
      </c>
      <c r="AF55" s="322" t="s">
        <v>2624</v>
      </c>
      <c r="AG55" s="320">
        <v>29</v>
      </c>
      <c r="AH55" s="320">
        <v>32</v>
      </c>
      <c r="AI55" s="321">
        <v>0.90600000000000003</v>
      </c>
      <c r="AJ55" s="333" t="s">
        <v>2625</v>
      </c>
      <c r="AK55" s="320">
        <v>32</v>
      </c>
      <c r="AL55" s="320">
        <v>35</v>
      </c>
      <c r="AM55" s="321">
        <v>0.91400000000000003</v>
      </c>
      <c r="AN55" s="323" t="s">
        <v>2626</v>
      </c>
      <c r="AO55" s="320">
        <v>0</v>
      </c>
      <c r="AP55" s="320">
        <v>0</v>
      </c>
      <c r="AQ55" s="321">
        <v>0</v>
      </c>
      <c r="AR55" s="323"/>
      <c r="AS55" s="324"/>
      <c r="AT55" s="320"/>
      <c r="AU55" s="321"/>
      <c r="AV55" s="323"/>
      <c r="AW55" s="324">
        <v>19</v>
      </c>
      <c r="AX55" s="320">
        <v>21</v>
      </c>
      <c r="AY55" s="321">
        <v>0.90476190476190477</v>
      </c>
      <c r="AZ55" s="323" t="s">
        <v>2627</v>
      </c>
      <c r="BA55" s="324">
        <v>21</v>
      </c>
      <c r="BB55" s="320">
        <v>23</v>
      </c>
      <c r="BC55" s="321">
        <f>+(BA55*100)/BB55/100</f>
        <v>0.91304347826086951</v>
      </c>
      <c r="BD55" s="323" t="s">
        <v>2628</v>
      </c>
      <c r="BE55" s="325"/>
      <c r="BF55" s="325"/>
      <c r="BG55" s="321"/>
      <c r="BH55" s="326"/>
      <c r="BI55" s="326"/>
      <c r="BJ55" s="326"/>
      <c r="BK55" s="321"/>
      <c r="BL55" s="326"/>
      <c r="BM55" s="326"/>
      <c r="BN55" s="326"/>
      <c r="BO55" s="321"/>
      <c r="BP55" s="327"/>
      <c r="BQ55" s="327"/>
      <c r="BS55" s="329">
        <f>U55+Y55+AC55+AG55+AK55+AO55+AS55+AW55+BA55</f>
        <v>154</v>
      </c>
      <c r="BT55" s="329">
        <f>V55+Z55+AD55+AH55+AL55+AP55+AT55+AX55+BB55</f>
        <v>182</v>
      </c>
      <c r="BU55" s="330">
        <f>BS55/BT55</f>
        <v>0.84615384615384615</v>
      </c>
      <c r="BV55" s="330">
        <f>BU55</f>
        <v>0.84615384615384615</v>
      </c>
      <c r="BW55" s="330">
        <f>S55</f>
        <v>0.97</v>
      </c>
      <c r="BX55" s="330">
        <f>BV55/BW55</f>
        <v>0.87232355273592388</v>
      </c>
    </row>
    <row r="56" spans="2:76" s="328" customFormat="1" ht="130.5" customHeight="1" x14ac:dyDescent="0.25">
      <c r="B56" s="314" t="s">
        <v>2629</v>
      </c>
      <c r="C56" s="314" t="s">
        <v>88</v>
      </c>
      <c r="D56" s="315" t="s">
        <v>1888</v>
      </c>
      <c r="E56" s="316" t="s">
        <v>2630</v>
      </c>
      <c r="F56" s="317" t="s">
        <v>2039</v>
      </c>
      <c r="G56" s="315" t="s">
        <v>2631</v>
      </c>
      <c r="H56" s="315" t="s">
        <v>2632</v>
      </c>
      <c r="I56" s="318" t="s">
        <v>2633</v>
      </c>
      <c r="J56" s="316" t="s">
        <v>1967</v>
      </c>
      <c r="K56" s="315" t="s">
        <v>2634</v>
      </c>
      <c r="L56" s="318" t="s">
        <v>2635</v>
      </c>
      <c r="M56" s="315" t="s">
        <v>2636</v>
      </c>
      <c r="N56" s="314" t="s">
        <v>249</v>
      </c>
      <c r="O56" s="316" t="s">
        <v>1898</v>
      </c>
      <c r="P56" s="315" t="s">
        <v>2637</v>
      </c>
      <c r="Q56" s="319">
        <v>0.96</v>
      </c>
      <c r="R56" s="314" t="s">
        <v>249</v>
      </c>
      <c r="S56" s="319">
        <v>1</v>
      </c>
      <c r="T56" s="314" t="s">
        <v>2103</v>
      </c>
      <c r="U56" s="320"/>
      <c r="V56" s="320"/>
      <c r="W56" s="321"/>
      <c r="X56" s="322" t="s">
        <v>2638</v>
      </c>
      <c r="Y56" s="320"/>
      <c r="Z56" s="320"/>
      <c r="AA56" s="321"/>
      <c r="AB56" s="323" t="s">
        <v>2639</v>
      </c>
      <c r="AC56" s="320">
        <v>63</v>
      </c>
      <c r="AD56" s="320">
        <v>76</v>
      </c>
      <c r="AE56" s="321">
        <f>(AC56/AD56)</f>
        <v>0.82894736842105265</v>
      </c>
      <c r="AF56" s="322" t="s">
        <v>2640</v>
      </c>
      <c r="AG56" s="320"/>
      <c r="AH56" s="320"/>
      <c r="AI56" s="321"/>
      <c r="AJ56" s="323" t="s">
        <v>2641</v>
      </c>
      <c r="AK56" s="320"/>
      <c r="AL56" s="320"/>
      <c r="AM56" s="321"/>
      <c r="AN56" s="323" t="s">
        <v>2642</v>
      </c>
      <c r="AO56" s="320">
        <v>113</v>
      </c>
      <c r="AP56" s="320">
        <v>133</v>
      </c>
      <c r="AQ56" s="321">
        <f>(AO56/AP56)</f>
        <v>0.84962406015037595</v>
      </c>
      <c r="AR56" s="323" t="s">
        <v>2643</v>
      </c>
      <c r="AS56" s="324"/>
      <c r="AT56" s="320"/>
      <c r="AU56" s="321"/>
      <c r="AV56" s="323" t="s">
        <v>2644</v>
      </c>
      <c r="AW56" s="324"/>
      <c r="AX56" s="320"/>
      <c r="AY56" s="321"/>
      <c r="AZ56" s="323" t="s">
        <v>2645</v>
      </c>
      <c r="BA56" s="324">
        <v>128</v>
      </c>
      <c r="BB56" s="320">
        <v>159</v>
      </c>
      <c r="BC56" s="321">
        <f>(BA56/BB56)</f>
        <v>0.80503144654088055</v>
      </c>
      <c r="BD56" s="323" t="s">
        <v>2646</v>
      </c>
      <c r="BE56" s="325"/>
      <c r="BF56" s="325"/>
      <c r="BG56" s="321"/>
      <c r="BH56" s="326"/>
      <c r="BI56" s="326"/>
      <c r="BJ56" s="326"/>
      <c r="BK56" s="321"/>
      <c r="BL56" s="326"/>
      <c r="BM56" s="326"/>
      <c r="BN56" s="326"/>
      <c r="BO56" s="321"/>
      <c r="BP56" s="327"/>
      <c r="BQ56" s="327"/>
      <c r="BS56" s="329">
        <f>+BA56</f>
        <v>128</v>
      </c>
      <c r="BT56" s="329">
        <f>+BB56</f>
        <v>159</v>
      </c>
      <c r="BU56" s="330">
        <f>+BS56/BT56</f>
        <v>0.80503144654088055</v>
      </c>
      <c r="BV56" s="330">
        <f>+BU56</f>
        <v>0.80503144654088055</v>
      </c>
      <c r="BW56" s="330">
        <f>+S56</f>
        <v>1</v>
      </c>
      <c r="BX56" s="330">
        <f>+BV56/BW56</f>
        <v>0.80503144654088055</v>
      </c>
    </row>
    <row r="57" spans="2:76" s="328" customFormat="1" ht="158.4" x14ac:dyDescent="0.25">
      <c r="B57" s="314" t="s">
        <v>2629</v>
      </c>
      <c r="C57" s="314" t="s">
        <v>88</v>
      </c>
      <c r="D57" s="315" t="s">
        <v>1888</v>
      </c>
      <c r="E57" s="316" t="s">
        <v>2647</v>
      </c>
      <c r="F57" s="317" t="s">
        <v>2039</v>
      </c>
      <c r="G57" s="315" t="s">
        <v>2648</v>
      </c>
      <c r="H57" s="315" t="s">
        <v>2649</v>
      </c>
      <c r="I57" s="318" t="s">
        <v>2650</v>
      </c>
      <c r="J57" s="316" t="s">
        <v>1894</v>
      </c>
      <c r="K57" s="315" t="s">
        <v>2651</v>
      </c>
      <c r="L57" s="318" t="s">
        <v>2652</v>
      </c>
      <c r="M57" s="315" t="s">
        <v>2653</v>
      </c>
      <c r="N57" s="314" t="s">
        <v>249</v>
      </c>
      <c r="O57" s="316" t="s">
        <v>1898</v>
      </c>
      <c r="P57" s="315" t="s">
        <v>2654</v>
      </c>
      <c r="Q57" s="319">
        <v>0.47</v>
      </c>
      <c r="R57" s="314" t="s">
        <v>249</v>
      </c>
      <c r="S57" s="319">
        <v>1</v>
      </c>
      <c r="T57" s="314" t="s">
        <v>1900</v>
      </c>
      <c r="U57" s="320"/>
      <c r="V57" s="320"/>
      <c r="W57" s="321"/>
      <c r="X57" s="322" t="s">
        <v>2655</v>
      </c>
      <c r="Y57" s="320"/>
      <c r="Z57" s="320"/>
      <c r="AA57" s="321"/>
      <c r="AB57" s="323" t="s">
        <v>2656</v>
      </c>
      <c r="AC57" s="320">
        <v>1</v>
      </c>
      <c r="AD57" s="320">
        <v>11</v>
      </c>
      <c r="AE57" s="321">
        <f>+AC57/AD57</f>
        <v>9.0909090909090912E-2</v>
      </c>
      <c r="AF57" s="322" t="s">
        <v>2657</v>
      </c>
      <c r="AG57" s="320"/>
      <c r="AH57" s="320"/>
      <c r="AI57" s="321"/>
      <c r="AJ57" s="323" t="s">
        <v>2658</v>
      </c>
      <c r="AK57" s="320"/>
      <c r="AL57" s="320"/>
      <c r="AM57" s="321"/>
      <c r="AN57" s="323" t="s">
        <v>2659</v>
      </c>
      <c r="AO57" s="320">
        <v>0</v>
      </c>
      <c r="AP57" s="320">
        <v>1</v>
      </c>
      <c r="AQ57" s="321">
        <f>(AO57/AP57)</f>
        <v>0</v>
      </c>
      <c r="AR57" s="323" t="s">
        <v>2660</v>
      </c>
      <c r="AS57" s="324"/>
      <c r="AT57" s="320"/>
      <c r="AU57" s="321"/>
      <c r="AV57" s="323" t="s">
        <v>2661</v>
      </c>
      <c r="AW57" s="324"/>
      <c r="AX57" s="320"/>
      <c r="AY57" s="321"/>
      <c r="AZ57" s="323" t="s">
        <v>2662</v>
      </c>
      <c r="BA57" s="324">
        <v>0</v>
      </c>
      <c r="BB57" s="320">
        <v>9</v>
      </c>
      <c r="BC57" s="321">
        <f>(BA57/BB57)</f>
        <v>0</v>
      </c>
      <c r="BD57" s="323" t="s">
        <v>2663</v>
      </c>
      <c r="BE57" s="325"/>
      <c r="BF57" s="325"/>
      <c r="BG57" s="321"/>
      <c r="BH57" s="326"/>
      <c r="BI57" s="326"/>
      <c r="BJ57" s="326"/>
      <c r="BK57" s="321"/>
      <c r="BL57" s="326"/>
      <c r="BM57" s="326"/>
      <c r="BN57" s="326"/>
      <c r="BO57" s="321"/>
      <c r="BP57" s="327"/>
      <c r="BQ57" s="327"/>
      <c r="BS57" s="329">
        <f>+AC57+AO57+BA57+BM57</f>
        <v>1</v>
      </c>
      <c r="BT57" s="329">
        <f>+AD57+AP57+BB57+BN57</f>
        <v>21</v>
      </c>
      <c r="BU57" s="330">
        <f>+BS57/BT57</f>
        <v>4.7619047619047616E-2</v>
      </c>
      <c r="BV57" s="330">
        <f>+BU57</f>
        <v>4.7619047619047616E-2</v>
      </c>
      <c r="BW57" s="330">
        <f>+S57</f>
        <v>1</v>
      </c>
      <c r="BX57" s="330">
        <f>+BV57/BW57</f>
        <v>4.7619047619047616E-2</v>
      </c>
    </row>
    <row r="58" spans="2:76" s="328" customFormat="1" ht="148.19999999999999" x14ac:dyDescent="0.25">
      <c r="B58" s="314" t="s">
        <v>2629</v>
      </c>
      <c r="C58" s="314" t="s">
        <v>88</v>
      </c>
      <c r="D58" s="315" t="s">
        <v>1888</v>
      </c>
      <c r="E58" s="316" t="s">
        <v>2664</v>
      </c>
      <c r="F58" s="317" t="s">
        <v>2039</v>
      </c>
      <c r="G58" s="315" t="s">
        <v>2665</v>
      </c>
      <c r="H58" s="315" t="s">
        <v>2666</v>
      </c>
      <c r="I58" s="318" t="s">
        <v>2667</v>
      </c>
      <c r="J58" s="316" t="s">
        <v>1967</v>
      </c>
      <c r="K58" s="315" t="s">
        <v>2668</v>
      </c>
      <c r="L58" s="318" t="s">
        <v>2669</v>
      </c>
      <c r="M58" s="315" t="s">
        <v>2670</v>
      </c>
      <c r="N58" s="314" t="s">
        <v>249</v>
      </c>
      <c r="O58" s="316" t="s">
        <v>1898</v>
      </c>
      <c r="P58" s="315" t="s">
        <v>2671</v>
      </c>
      <c r="Q58" s="319">
        <v>0.94</v>
      </c>
      <c r="R58" s="314" t="s">
        <v>3</v>
      </c>
      <c r="S58" s="319">
        <v>1</v>
      </c>
      <c r="T58" s="314" t="s">
        <v>2103</v>
      </c>
      <c r="U58" s="320"/>
      <c r="V58" s="320"/>
      <c r="W58" s="321"/>
      <c r="X58" s="322" t="s">
        <v>2672</v>
      </c>
      <c r="Y58" s="320"/>
      <c r="Z58" s="320"/>
      <c r="AA58" s="321"/>
      <c r="AB58" s="323" t="s">
        <v>2673</v>
      </c>
      <c r="AC58" s="320">
        <v>66</v>
      </c>
      <c r="AD58" s="320">
        <v>1597</v>
      </c>
      <c r="AE58" s="321">
        <f>+AC58/AD58</f>
        <v>4.1327489041953665E-2</v>
      </c>
      <c r="AF58" s="322" t="s">
        <v>2674</v>
      </c>
      <c r="AG58" s="320"/>
      <c r="AH58" s="320"/>
      <c r="AI58" s="321"/>
      <c r="AJ58" s="323" t="s">
        <v>2675</v>
      </c>
      <c r="AK58" s="320"/>
      <c r="AL58" s="320"/>
      <c r="AM58" s="321"/>
      <c r="AN58" s="323" t="s">
        <v>2676</v>
      </c>
      <c r="AO58" s="320">
        <v>66</v>
      </c>
      <c r="AP58" s="320">
        <v>1601</v>
      </c>
      <c r="AQ58" s="321">
        <f>AO58/AP58</f>
        <v>4.1224234853216739E-2</v>
      </c>
      <c r="AR58" s="323" t="s">
        <v>2677</v>
      </c>
      <c r="AS58" s="324"/>
      <c r="AT58" s="320"/>
      <c r="AU58" s="321"/>
      <c r="AV58" s="323" t="s">
        <v>2678</v>
      </c>
      <c r="AW58" s="324"/>
      <c r="AX58" s="320"/>
      <c r="AY58" s="321"/>
      <c r="AZ58" s="323" t="s">
        <v>2679</v>
      </c>
      <c r="BA58" s="324">
        <v>66</v>
      </c>
      <c r="BB58" s="320">
        <v>1602</v>
      </c>
      <c r="BC58" s="321">
        <f>BA58/BB58</f>
        <v>4.1198501872659173E-2</v>
      </c>
      <c r="BD58" s="323" t="s">
        <v>2680</v>
      </c>
      <c r="BE58" s="325"/>
      <c r="BF58" s="325"/>
      <c r="BG58" s="321"/>
      <c r="BH58" s="326"/>
      <c r="BI58" s="326"/>
      <c r="BJ58" s="326"/>
      <c r="BK58" s="321"/>
      <c r="BL58" s="326"/>
      <c r="BM58" s="326"/>
      <c r="BN58" s="326"/>
      <c r="BO58" s="321"/>
      <c r="BP58" s="327"/>
      <c r="BQ58" s="327"/>
      <c r="BS58" s="329">
        <f>+BA58</f>
        <v>66</v>
      </c>
      <c r="BT58" s="329">
        <f>+BB58</f>
        <v>1602</v>
      </c>
      <c r="BU58" s="330">
        <f>+BS58/BT58</f>
        <v>4.1198501872659173E-2</v>
      </c>
      <c r="BV58" s="330">
        <f>+BU58</f>
        <v>4.1198501872659173E-2</v>
      </c>
      <c r="BW58" s="330">
        <f>+S58</f>
        <v>1</v>
      </c>
      <c r="BX58" s="330">
        <f>+BV58/BW58</f>
        <v>4.1198501872659173E-2</v>
      </c>
    </row>
    <row r="59" spans="2:76" s="328" customFormat="1" ht="157.5" customHeight="1" x14ac:dyDescent="0.25">
      <c r="B59" s="314" t="s">
        <v>1219</v>
      </c>
      <c r="C59" s="314" t="s">
        <v>88</v>
      </c>
      <c r="D59" s="315" t="s">
        <v>1888</v>
      </c>
      <c r="E59" s="316" t="s">
        <v>2681</v>
      </c>
      <c r="F59" s="317" t="s">
        <v>2682</v>
      </c>
      <c r="G59" s="315" t="s">
        <v>2683</v>
      </c>
      <c r="H59" s="315" t="s">
        <v>2684</v>
      </c>
      <c r="I59" s="318" t="s">
        <v>2685</v>
      </c>
      <c r="J59" s="316" t="s">
        <v>1894</v>
      </c>
      <c r="K59" s="315" t="s">
        <v>2686</v>
      </c>
      <c r="L59" s="318" t="s">
        <v>2687</v>
      </c>
      <c r="M59" s="318" t="s">
        <v>2688</v>
      </c>
      <c r="N59" s="314" t="s">
        <v>249</v>
      </c>
      <c r="O59" s="316" t="s">
        <v>1937</v>
      </c>
      <c r="P59" s="315" t="s">
        <v>2687</v>
      </c>
      <c r="Q59" s="319" t="s">
        <v>3</v>
      </c>
      <c r="R59" s="314" t="s">
        <v>249</v>
      </c>
      <c r="S59" s="319">
        <v>0.9</v>
      </c>
      <c r="T59" s="314" t="s">
        <v>1900</v>
      </c>
      <c r="U59" s="320">
        <v>11</v>
      </c>
      <c r="V59" s="320">
        <v>11</v>
      </c>
      <c r="W59" s="321">
        <f>U59/V59</f>
        <v>1</v>
      </c>
      <c r="X59" s="322" t="s">
        <v>2689</v>
      </c>
      <c r="Y59" s="320">
        <v>22</v>
      </c>
      <c r="Z59" s="320">
        <v>22</v>
      </c>
      <c r="AA59" s="321">
        <f>Y59/Z59</f>
        <v>1</v>
      </c>
      <c r="AB59" s="323" t="s">
        <v>2690</v>
      </c>
      <c r="AC59" s="320">
        <v>13</v>
      </c>
      <c r="AD59" s="320">
        <v>14</v>
      </c>
      <c r="AE59" s="321">
        <f>AC59/AD59</f>
        <v>0.9285714285714286</v>
      </c>
      <c r="AF59" s="322" t="s">
        <v>2691</v>
      </c>
      <c r="AG59" s="320"/>
      <c r="AH59" s="320"/>
      <c r="AI59" s="321"/>
      <c r="AJ59" s="323"/>
      <c r="AK59" s="320"/>
      <c r="AL59" s="320"/>
      <c r="AM59" s="321"/>
      <c r="AN59" s="323"/>
      <c r="AO59" s="320"/>
      <c r="AP59" s="320"/>
      <c r="AQ59" s="321"/>
      <c r="AR59" s="323"/>
      <c r="AS59" s="324">
        <f>16+42+13+23</f>
        <v>94</v>
      </c>
      <c r="AT59" s="320">
        <f>16+33+14+23</f>
        <v>86</v>
      </c>
      <c r="AU59" s="321">
        <f>+AS59/AT59</f>
        <v>1.0930232558139534</v>
      </c>
      <c r="AV59" s="323" t="s">
        <v>2692</v>
      </c>
      <c r="AW59" s="324">
        <v>28</v>
      </c>
      <c r="AX59" s="320">
        <v>28</v>
      </c>
      <c r="AY59" s="321">
        <f>+AW59/AX59</f>
        <v>1</v>
      </c>
      <c r="AZ59" s="323" t="s">
        <v>2693</v>
      </c>
      <c r="BA59" s="324">
        <v>61</v>
      </c>
      <c r="BB59" s="320">
        <v>63</v>
      </c>
      <c r="BC59" s="321">
        <f>BA59/BB59</f>
        <v>0.96825396825396826</v>
      </c>
      <c r="BD59" s="323" t="s">
        <v>2694</v>
      </c>
      <c r="BE59" s="325"/>
      <c r="BF59" s="325"/>
      <c r="BG59" s="321"/>
      <c r="BH59" s="326"/>
      <c r="BI59" s="326"/>
      <c r="BJ59" s="326"/>
      <c r="BK59" s="321"/>
      <c r="BL59" s="326"/>
      <c r="BM59" s="326"/>
      <c r="BN59" s="326"/>
      <c r="BO59" s="321"/>
      <c r="BP59" s="327"/>
      <c r="BQ59" s="327"/>
      <c r="BS59" s="329">
        <f>U59+Y59+AC59+AS59+AW59+BA59</f>
        <v>229</v>
      </c>
      <c r="BT59" s="329">
        <f>V59+Z59+AD59+AT59+AX59+BB59</f>
        <v>224</v>
      </c>
      <c r="BU59" s="330">
        <f>+BS59/BT59</f>
        <v>1.0223214285714286</v>
      </c>
      <c r="BV59" s="330">
        <f>+BU59</f>
        <v>1.0223214285714286</v>
      </c>
      <c r="BW59" s="330">
        <f>+S59</f>
        <v>0.9</v>
      </c>
      <c r="BX59" s="330">
        <f>+BV59/BW59</f>
        <v>1.1359126984126984</v>
      </c>
    </row>
    <row r="60" spans="2:76" s="328" customFormat="1" ht="368.25" customHeight="1" x14ac:dyDescent="0.25">
      <c r="B60" s="314" t="s">
        <v>1219</v>
      </c>
      <c r="C60" s="314" t="s">
        <v>88</v>
      </c>
      <c r="D60" s="315" t="s">
        <v>1888</v>
      </c>
      <c r="E60" s="316" t="s">
        <v>2695</v>
      </c>
      <c r="F60" s="317" t="s">
        <v>2682</v>
      </c>
      <c r="G60" s="315" t="s">
        <v>2696</v>
      </c>
      <c r="H60" s="315" t="s">
        <v>2697</v>
      </c>
      <c r="I60" s="318" t="s">
        <v>2698</v>
      </c>
      <c r="J60" s="316" t="s">
        <v>1894</v>
      </c>
      <c r="K60" s="315" t="s">
        <v>2699</v>
      </c>
      <c r="L60" s="318" t="s">
        <v>2700</v>
      </c>
      <c r="M60" s="318" t="s">
        <v>2701</v>
      </c>
      <c r="N60" s="314" t="s">
        <v>249</v>
      </c>
      <c r="O60" s="316" t="s">
        <v>1937</v>
      </c>
      <c r="P60" s="315" t="s">
        <v>2700</v>
      </c>
      <c r="Q60" s="319" t="s">
        <v>3</v>
      </c>
      <c r="R60" s="314" t="s">
        <v>249</v>
      </c>
      <c r="S60" s="319">
        <v>0.95</v>
      </c>
      <c r="T60" s="314" t="s">
        <v>1900</v>
      </c>
      <c r="U60" s="320">
        <v>31</v>
      </c>
      <c r="V60" s="320">
        <v>31</v>
      </c>
      <c r="W60" s="321">
        <f>U60/V60</f>
        <v>1</v>
      </c>
      <c r="X60" s="322" t="s">
        <v>2702</v>
      </c>
      <c r="Y60" s="320">
        <v>10</v>
      </c>
      <c r="Z60" s="320">
        <v>19</v>
      </c>
      <c r="AA60" s="321">
        <f>Y60/Z60</f>
        <v>0.52631578947368418</v>
      </c>
      <c r="AB60" s="323" t="s">
        <v>2703</v>
      </c>
      <c r="AC60" s="320">
        <v>28</v>
      </c>
      <c r="AD60" s="320">
        <v>28</v>
      </c>
      <c r="AE60" s="321">
        <f>+AC60/AD60</f>
        <v>1</v>
      </c>
      <c r="AF60" s="322" t="s">
        <v>2704</v>
      </c>
      <c r="AG60" s="320"/>
      <c r="AH60" s="320"/>
      <c r="AI60" s="321"/>
      <c r="AJ60" s="323"/>
      <c r="AK60" s="320"/>
      <c r="AL60" s="320"/>
      <c r="AM60" s="321"/>
      <c r="AN60" s="323"/>
      <c r="AO60" s="320"/>
      <c r="AP60" s="320"/>
      <c r="AQ60" s="321"/>
      <c r="AR60" s="323"/>
      <c r="AS60" s="341">
        <v>363</v>
      </c>
      <c r="AT60" s="341">
        <v>377</v>
      </c>
      <c r="AU60" s="321">
        <v>0.96286472148541113</v>
      </c>
      <c r="AV60" s="342" t="s">
        <v>2705</v>
      </c>
      <c r="AW60" s="341">
        <v>104</v>
      </c>
      <c r="AX60" s="341">
        <v>104</v>
      </c>
      <c r="AY60" s="321">
        <v>1</v>
      </c>
      <c r="AZ60" s="342" t="s">
        <v>2706</v>
      </c>
      <c r="BA60" s="341">
        <v>114</v>
      </c>
      <c r="BB60" s="341">
        <v>114</v>
      </c>
      <c r="BC60" s="321">
        <v>1</v>
      </c>
      <c r="BD60" s="342" t="s">
        <v>2707</v>
      </c>
      <c r="BE60" s="325"/>
      <c r="BF60" s="325"/>
      <c r="BG60" s="321"/>
      <c r="BH60" s="326"/>
      <c r="BI60" s="326"/>
      <c r="BJ60" s="326"/>
      <c r="BK60" s="321"/>
      <c r="BL60" s="326"/>
      <c r="BM60" s="326"/>
      <c r="BN60" s="326"/>
      <c r="BO60" s="321"/>
      <c r="BP60" s="327"/>
      <c r="BQ60" s="327"/>
      <c r="BS60" s="329">
        <f>U60+Y60+AC60+AS60+AW60+BA60</f>
        <v>650</v>
      </c>
      <c r="BT60" s="329">
        <f>V60+Z60+AD60+AT60+AX60+BB60</f>
        <v>673</v>
      </c>
      <c r="BU60" s="330">
        <f>+BS60/BT60</f>
        <v>0.96582466567607728</v>
      </c>
      <c r="BV60" s="330">
        <f>+BU60</f>
        <v>0.96582466567607728</v>
      </c>
      <c r="BW60" s="330">
        <f>+S60</f>
        <v>0.95</v>
      </c>
      <c r="BX60" s="330">
        <f>+BV60/BW60</f>
        <v>1.0166575428169236</v>
      </c>
    </row>
    <row r="61" spans="2:76" s="328" customFormat="1" ht="273.75" customHeight="1" x14ac:dyDescent="0.25">
      <c r="B61" s="314" t="s">
        <v>2708</v>
      </c>
      <c r="C61" s="314" t="s">
        <v>2709</v>
      </c>
      <c r="D61" s="315" t="s">
        <v>2058</v>
      </c>
      <c r="E61" s="316" t="s">
        <v>2710</v>
      </c>
      <c r="F61" s="317" t="s">
        <v>2711</v>
      </c>
      <c r="G61" s="315" t="s">
        <v>2712</v>
      </c>
      <c r="H61" s="315" t="s">
        <v>2713</v>
      </c>
      <c r="I61" s="318" t="s">
        <v>2714</v>
      </c>
      <c r="J61" s="316" t="s">
        <v>1894</v>
      </c>
      <c r="K61" s="315" t="s">
        <v>2715</v>
      </c>
      <c r="L61" s="318" t="s">
        <v>2716</v>
      </c>
      <c r="M61" s="318" t="s">
        <v>2717</v>
      </c>
      <c r="N61" s="314" t="s">
        <v>249</v>
      </c>
      <c r="O61" s="316" t="s">
        <v>1898</v>
      </c>
      <c r="P61" s="315" t="s">
        <v>2718</v>
      </c>
      <c r="Q61" s="319" t="s">
        <v>2068</v>
      </c>
      <c r="R61" s="314" t="s">
        <v>2719</v>
      </c>
      <c r="S61" s="319">
        <v>1</v>
      </c>
      <c r="T61" s="314" t="s">
        <v>2103</v>
      </c>
      <c r="U61" s="320"/>
      <c r="V61" s="320"/>
      <c r="W61" s="321"/>
      <c r="X61" s="322"/>
      <c r="Y61" s="320"/>
      <c r="Z61" s="320"/>
      <c r="AA61" s="321"/>
      <c r="AB61" s="323"/>
      <c r="AC61" s="320"/>
      <c r="AD61" s="320"/>
      <c r="AE61" s="321"/>
      <c r="AF61" s="322"/>
      <c r="AG61" s="332"/>
      <c r="AH61" s="320"/>
      <c r="AI61" s="321"/>
      <c r="AJ61" s="333"/>
      <c r="AK61" s="320"/>
      <c r="AL61" s="320"/>
      <c r="AM61" s="321"/>
      <c r="AN61" s="323"/>
      <c r="AO61" s="320"/>
      <c r="AP61" s="320"/>
      <c r="AQ61" s="321"/>
      <c r="AR61" s="323"/>
      <c r="AS61" s="324"/>
      <c r="AT61" s="320"/>
      <c r="AU61" s="321"/>
      <c r="AV61" s="323"/>
      <c r="AW61" s="324"/>
      <c r="AX61" s="320"/>
      <c r="AY61" s="321"/>
      <c r="AZ61" s="323" t="s">
        <v>2720</v>
      </c>
      <c r="BA61" s="324">
        <v>1</v>
      </c>
      <c r="BB61" s="324">
        <v>1</v>
      </c>
      <c r="BC61" s="321">
        <f>+BA61/BB61</f>
        <v>1</v>
      </c>
      <c r="BD61" s="323" t="s">
        <v>2721</v>
      </c>
      <c r="BE61" s="325"/>
      <c r="BF61" s="325"/>
      <c r="BG61" s="321"/>
      <c r="BH61" s="326"/>
      <c r="BI61" s="326"/>
      <c r="BJ61" s="326"/>
      <c r="BK61" s="321"/>
      <c r="BL61" s="326"/>
      <c r="BM61" s="326"/>
      <c r="BN61" s="326"/>
      <c r="BO61" s="321"/>
      <c r="BP61" s="327"/>
      <c r="BQ61" s="327"/>
      <c r="BS61" s="329">
        <f>BA61</f>
        <v>1</v>
      </c>
      <c r="BT61" s="329">
        <f>BB61</f>
        <v>1</v>
      </c>
      <c r="BU61" s="330">
        <f>BS61/BT61</f>
        <v>1</v>
      </c>
      <c r="BV61" s="330">
        <f>BU61</f>
        <v>1</v>
      </c>
      <c r="BW61" s="330">
        <f>S61</f>
        <v>1</v>
      </c>
      <c r="BX61" s="330">
        <f>BV61/BW61</f>
        <v>1</v>
      </c>
    </row>
    <row r="62" spans="2:76" s="328" customFormat="1" ht="79.2" x14ac:dyDescent="0.25">
      <c r="B62" s="314" t="s">
        <v>2708</v>
      </c>
      <c r="C62" s="314" t="s">
        <v>2709</v>
      </c>
      <c r="D62" s="315" t="s">
        <v>2058</v>
      </c>
      <c r="E62" s="316" t="s">
        <v>2722</v>
      </c>
      <c r="F62" s="317" t="s">
        <v>2711</v>
      </c>
      <c r="G62" s="315" t="s">
        <v>2723</v>
      </c>
      <c r="H62" s="315" t="s">
        <v>2724</v>
      </c>
      <c r="I62" s="318" t="s">
        <v>2725</v>
      </c>
      <c r="J62" s="316" t="s">
        <v>1915</v>
      </c>
      <c r="K62" s="315" t="s">
        <v>2726</v>
      </c>
      <c r="L62" s="318" t="s">
        <v>2727</v>
      </c>
      <c r="M62" s="318" t="s">
        <v>2728</v>
      </c>
      <c r="N62" s="314" t="s">
        <v>2729</v>
      </c>
      <c r="O62" s="316" t="s">
        <v>2730</v>
      </c>
      <c r="P62" s="315" t="s">
        <v>2731</v>
      </c>
      <c r="Q62" s="319" t="s">
        <v>88</v>
      </c>
      <c r="R62" s="314" t="s">
        <v>88</v>
      </c>
      <c r="S62" s="343">
        <v>1</v>
      </c>
      <c r="T62" s="314" t="s">
        <v>1900</v>
      </c>
      <c r="U62" s="320"/>
      <c r="V62" s="320"/>
      <c r="W62" s="321"/>
      <c r="X62" s="322"/>
      <c r="Y62" s="320"/>
      <c r="Z62" s="320"/>
      <c r="AA62" s="321"/>
      <c r="AB62" s="323"/>
      <c r="AC62" s="320"/>
      <c r="AD62" s="320"/>
      <c r="AE62" s="321"/>
      <c r="AF62" s="322"/>
      <c r="AG62" s="332"/>
      <c r="AH62" s="320"/>
      <c r="AI62" s="321"/>
      <c r="AJ62" s="333"/>
      <c r="AK62" s="320"/>
      <c r="AL62" s="320"/>
      <c r="AM62" s="321"/>
      <c r="AN62" s="323"/>
      <c r="AO62" s="320"/>
      <c r="AP62" s="320"/>
      <c r="AQ62" s="321"/>
      <c r="AR62" s="323"/>
      <c r="AS62" s="324"/>
      <c r="AT62" s="320"/>
      <c r="AU62" s="321"/>
      <c r="AV62" s="323"/>
      <c r="AW62" s="324"/>
      <c r="AX62" s="320"/>
      <c r="AY62" s="321"/>
      <c r="AZ62" s="323" t="s">
        <v>2732</v>
      </c>
      <c r="BA62" s="324"/>
      <c r="BB62" s="320"/>
      <c r="BC62" s="321"/>
      <c r="BD62" s="323" t="s">
        <v>2732</v>
      </c>
      <c r="BE62" s="325"/>
      <c r="BF62" s="325"/>
      <c r="BG62" s="321"/>
      <c r="BH62" s="326"/>
      <c r="BI62" s="326"/>
      <c r="BJ62" s="326"/>
      <c r="BK62" s="321"/>
      <c r="BL62" s="326"/>
      <c r="BM62" s="326"/>
      <c r="BN62" s="326"/>
      <c r="BO62" s="321"/>
      <c r="BP62" s="327"/>
      <c r="BQ62" s="327"/>
      <c r="BS62" s="329"/>
      <c r="BT62" s="329"/>
      <c r="BU62" s="330"/>
      <c r="BV62" s="330"/>
      <c r="BW62" s="330"/>
      <c r="BX62" s="330"/>
    </row>
    <row r="63" spans="2:76" s="328" customFormat="1" ht="391.5" customHeight="1" x14ac:dyDescent="0.25">
      <c r="B63" s="314" t="s">
        <v>2708</v>
      </c>
      <c r="C63" s="314" t="s">
        <v>2709</v>
      </c>
      <c r="D63" s="315" t="s">
        <v>2058</v>
      </c>
      <c r="E63" s="316" t="s">
        <v>2733</v>
      </c>
      <c r="F63" s="317" t="s">
        <v>2711</v>
      </c>
      <c r="G63" s="315" t="s">
        <v>2734</v>
      </c>
      <c r="H63" s="315" t="s">
        <v>2735</v>
      </c>
      <c r="I63" s="318" t="s">
        <v>2736</v>
      </c>
      <c r="J63" s="316" t="s">
        <v>1967</v>
      </c>
      <c r="K63" s="315" t="s">
        <v>2737</v>
      </c>
      <c r="L63" s="318" t="s">
        <v>2738</v>
      </c>
      <c r="M63" s="318" t="s">
        <v>2739</v>
      </c>
      <c r="N63" s="314" t="s">
        <v>2729</v>
      </c>
      <c r="O63" s="316" t="s">
        <v>1990</v>
      </c>
      <c r="P63" s="315" t="s">
        <v>2740</v>
      </c>
      <c r="Q63" s="319" t="s">
        <v>88</v>
      </c>
      <c r="R63" s="314" t="s">
        <v>88</v>
      </c>
      <c r="S63" s="343">
        <v>92195</v>
      </c>
      <c r="T63" s="314" t="s">
        <v>2103</v>
      </c>
      <c r="U63" s="320"/>
      <c r="V63" s="320"/>
      <c r="W63" s="321"/>
      <c r="X63" s="322"/>
      <c r="Y63" s="320"/>
      <c r="Z63" s="320"/>
      <c r="AA63" s="321"/>
      <c r="AB63" s="323"/>
      <c r="AC63" s="320"/>
      <c r="AD63" s="320"/>
      <c r="AE63" s="321"/>
      <c r="AF63" s="322"/>
      <c r="AG63" s="332"/>
      <c r="AH63" s="320"/>
      <c r="AI63" s="321"/>
      <c r="AJ63" s="333"/>
      <c r="AK63" s="320"/>
      <c r="AL63" s="320"/>
      <c r="AM63" s="321"/>
      <c r="AN63" s="323"/>
      <c r="AO63" s="320"/>
      <c r="AP63" s="320"/>
      <c r="AQ63" s="321"/>
      <c r="AR63" s="323"/>
      <c r="AS63" s="324"/>
      <c r="AT63" s="320"/>
      <c r="AU63" s="321"/>
      <c r="AV63" s="323"/>
      <c r="AW63" s="324"/>
      <c r="AX63" s="320"/>
      <c r="AY63" s="321"/>
      <c r="AZ63" s="323" t="s">
        <v>2741</v>
      </c>
      <c r="BA63" s="324"/>
      <c r="BB63" s="320"/>
      <c r="BC63" s="321"/>
      <c r="BD63" s="323" t="s">
        <v>2742</v>
      </c>
      <c r="BE63" s="325"/>
      <c r="BF63" s="325"/>
      <c r="BG63" s="321"/>
      <c r="BH63" s="326"/>
      <c r="BI63" s="326"/>
      <c r="BJ63" s="326"/>
      <c r="BK63" s="321"/>
      <c r="BL63" s="326"/>
      <c r="BM63" s="326"/>
      <c r="BN63" s="326"/>
      <c r="BO63" s="321"/>
      <c r="BP63" s="327"/>
      <c r="BQ63" s="327"/>
      <c r="BS63" s="329"/>
      <c r="BT63" s="329"/>
      <c r="BU63" s="330"/>
      <c r="BV63" s="330"/>
      <c r="BW63" s="330"/>
      <c r="BX63" s="330"/>
    </row>
    <row r="64" spans="2:76" s="328" customFormat="1" ht="118.8" x14ac:dyDescent="0.25">
      <c r="B64" s="314" t="s">
        <v>2708</v>
      </c>
      <c r="C64" s="314" t="s">
        <v>2709</v>
      </c>
      <c r="D64" s="315" t="s">
        <v>2058</v>
      </c>
      <c r="E64" s="316" t="s">
        <v>2743</v>
      </c>
      <c r="F64" s="317" t="s">
        <v>2711</v>
      </c>
      <c r="G64" s="315" t="s">
        <v>2744</v>
      </c>
      <c r="H64" s="315" t="s">
        <v>2745</v>
      </c>
      <c r="I64" s="318" t="s">
        <v>2746</v>
      </c>
      <c r="J64" s="316" t="s">
        <v>1894</v>
      </c>
      <c r="K64" s="315" t="s">
        <v>2747</v>
      </c>
      <c r="L64" s="318" t="s">
        <v>2748</v>
      </c>
      <c r="M64" s="318" t="s">
        <v>2749</v>
      </c>
      <c r="N64" s="314" t="s">
        <v>249</v>
      </c>
      <c r="O64" s="316" t="s">
        <v>1898</v>
      </c>
      <c r="P64" s="315" t="s">
        <v>2750</v>
      </c>
      <c r="Q64" s="319" t="s">
        <v>88</v>
      </c>
      <c r="R64" s="314" t="s">
        <v>88</v>
      </c>
      <c r="S64" s="319">
        <v>0.95</v>
      </c>
      <c r="T64" s="314" t="s">
        <v>1900</v>
      </c>
      <c r="U64" s="320"/>
      <c r="V64" s="320"/>
      <c r="W64" s="321"/>
      <c r="X64" s="322"/>
      <c r="Y64" s="320"/>
      <c r="Z64" s="320"/>
      <c r="AA64" s="321"/>
      <c r="AB64" s="323"/>
      <c r="AC64" s="320"/>
      <c r="AD64" s="320"/>
      <c r="AE64" s="321"/>
      <c r="AF64" s="322"/>
      <c r="AG64" s="332"/>
      <c r="AH64" s="320"/>
      <c r="AI64" s="321"/>
      <c r="AJ64" s="333"/>
      <c r="AK64" s="320"/>
      <c r="AL64" s="320"/>
      <c r="AM64" s="321"/>
      <c r="AN64" s="323"/>
      <c r="AO64" s="320"/>
      <c r="AP64" s="320"/>
      <c r="AQ64" s="321"/>
      <c r="AR64" s="323"/>
      <c r="AS64" s="324"/>
      <c r="AT64" s="320"/>
      <c r="AU64" s="321"/>
      <c r="AV64" s="323"/>
      <c r="AW64" s="324"/>
      <c r="AX64" s="320"/>
      <c r="AY64" s="321"/>
      <c r="AZ64" s="323" t="s">
        <v>2751</v>
      </c>
      <c r="BA64" s="324">
        <v>84909</v>
      </c>
      <c r="BB64" s="320">
        <v>87826</v>
      </c>
      <c r="BC64" s="321">
        <f>BA64/BB64</f>
        <v>0.96678660077881262</v>
      </c>
      <c r="BD64" s="323" t="s">
        <v>2752</v>
      </c>
      <c r="BE64" s="325"/>
      <c r="BF64" s="325"/>
      <c r="BG64" s="321"/>
      <c r="BH64" s="326"/>
      <c r="BI64" s="326"/>
      <c r="BJ64" s="326"/>
      <c r="BK64" s="321"/>
      <c r="BL64" s="326"/>
      <c r="BM64" s="326"/>
      <c r="BN64" s="326"/>
      <c r="BO64" s="321"/>
      <c r="BP64" s="327"/>
      <c r="BQ64" s="327"/>
      <c r="BS64" s="329">
        <f>BA64</f>
        <v>84909</v>
      </c>
      <c r="BT64" s="329">
        <f>BB64</f>
        <v>87826</v>
      </c>
      <c r="BU64" s="330">
        <f>BS64/BT64</f>
        <v>0.96678660077881262</v>
      </c>
      <c r="BV64" s="330">
        <f>BU64</f>
        <v>0.96678660077881262</v>
      </c>
      <c r="BW64" s="330">
        <f>S64</f>
        <v>0.95</v>
      </c>
      <c r="BX64" s="330">
        <f>BV64/BW64</f>
        <v>1.0176701060829607</v>
      </c>
    </row>
    <row r="65" spans="2:79" s="328" customFormat="1" ht="134.25" customHeight="1" x14ac:dyDescent="0.25">
      <c r="B65" s="314" t="s">
        <v>2708</v>
      </c>
      <c r="C65" s="314" t="s">
        <v>2709</v>
      </c>
      <c r="D65" s="315" t="s">
        <v>2058</v>
      </c>
      <c r="E65" s="316" t="s">
        <v>2753</v>
      </c>
      <c r="F65" s="317" t="s">
        <v>2711</v>
      </c>
      <c r="G65" s="315" t="s">
        <v>2754</v>
      </c>
      <c r="H65" s="315" t="s">
        <v>2755</v>
      </c>
      <c r="I65" s="318" t="s">
        <v>2756</v>
      </c>
      <c r="J65" s="316" t="s">
        <v>1967</v>
      </c>
      <c r="K65" s="315" t="s">
        <v>2757</v>
      </c>
      <c r="L65" s="318" t="s">
        <v>2758</v>
      </c>
      <c r="M65" s="318" t="s">
        <v>2759</v>
      </c>
      <c r="N65" s="314" t="s">
        <v>2729</v>
      </c>
      <c r="O65" s="316" t="s">
        <v>1990</v>
      </c>
      <c r="P65" s="315" t="s">
        <v>2760</v>
      </c>
      <c r="Q65" s="319" t="s">
        <v>88</v>
      </c>
      <c r="R65" s="314" t="s">
        <v>2761</v>
      </c>
      <c r="S65" s="343">
        <v>9000</v>
      </c>
      <c r="T65" s="314" t="s">
        <v>2103</v>
      </c>
      <c r="U65" s="320"/>
      <c r="V65" s="320"/>
      <c r="W65" s="321"/>
      <c r="X65" s="322"/>
      <c r="Y65" s="320"/>
      <c r="Z65" s="320"/>
      <c r="AA65" s="321"/>
      <c r="AB65" s="323"/>
      <c r="AC65" s="320"/>
      <c r="AD65" s="320"/>
      <c r="AE65" s="321"/>
      <c r="AF65" s="322"/>
      <c r="AG65" s="332"/>
      <c r="AH65" s="320"/>
      <c r="AI65" s="321"/>
      <c r="AJ65" s="333"/>
      <c r="AK65" s="320"/>
      <c r="AL65" s="320"/>
      <c r="AM65" s="321"/>
      <c r="AN65" s="323"/>
      <c r="AO65" s="320"/>
      <c r="AP65" s="320"/>
      <c r="AQ65" s="321"/>
      <c r="AR65" s="323"/>
      <c r="AS65" s="324"/>
      <c r="AT65" s="320"/>
      <c r="AU65" s="321"/>
      <c r="AV65" s="323"/>
      <c r="AW65" s="324"/>
      <c r="AX65" s="320"/>
      <c r="AY65" s="321"/>
      <c r="AZ65" s="323" t="s">
        <v>2762</v>
      </c>
      <c r="BA65" s="324"/>
      <c r="BB65" s="320"/>
      <c r="BC65" s="321"/>
      <c r="BD65" s="323" t="s">
        <v>2763</v>
      </c>
      <c r="BE65" s="325"/>
      <c r="BF65" s="325"/>
      <c r="BG65" s="321"/>
      <c r="BH65" s="326"/>
      <c r="BI65" s="326"/>
      <c r="BJ65" s="326"/>
      <c r="BK65" s="321"/>
      <c r="BL65" s="326"/>
      <c r="BM65" s="326"/>
      <c r="BN65" s="326"/>
      <c r="BO65" s="321"/>
      <c r="BP65" s="327"/>
      <c r="BQ65" s="327"/>
      <c r="BS65" s="329"/>
      <c r="BT65" s="329"/>
      <c r="BU65" s="330"/>
      <c r="BV65" s="330"/>
      <c r="BW65" s="330"/>
      <c r="BX65" s="330"/>
    </row>
    <row r="66" spans="2:79" s="328" customFormat="1" ht="79.2" x14ac:dyDescent="0.25">
      <c r="B66" s="314" t="s">
        <v>2708</v>
      </c>
      <c r="C66" s="314" t="s">
        <v>2709</v>
      </c>
      <c r="D66" s="315" t="s">
        <v>2058</v>
      </c>
      <c r="E66" s="316" t="s">
        <v>2764</v>
      </c>
      <c r="F66" s="317" t="s">
        <v>2711</v>
      </c>
      <c r="G66" s="315" t="s">
        <v>2765</v>
      </c>
      <c r="H66" s="315" t="s">
        <v>2766</v>
      </c>
      <c r="I66" s="318" t="s">
        <v>2767</v>
      </c>
      <c r="J66" s="316" t="s">
        <v>1967</v>
      </c>
      <c r="K66" s="315" t="s">
        <v>2768</v>
      </c>
      <c r="L66" s="318" t="s">
        <v>2769</v>
      </c>
      <c r="M66" s="318" t="s">
        <v>2770</v>
      </c>
      <c r="N66" s="314" t="s">
        <v>249</v>
      </c>
      <c r="O66" s="316" t="s">
        <v>1898</v>
      </c>
      <c r="P66" s="315" t="s">
        <v>2771</v>
      </c>
      <c r="Q66" s="319" t="s">
        <v>88</v>
      </c>
      <c r="R66" s="314" t="s">
        <v>88</v>
      </c>
      <c r="S66" s="319">
        <v>0.43</v>
      </c>
      <c r="T66" s="314" t="s">
        <v>2103</v>
      </c>
      <c r="U66" s="320"/>
      <c r="V66" s="320"/>
      <c r="W66" s="321"/>
      <c r="X66" s="322"/>
      <c r="Y66" s="320"/>
      <c r="Z66" s="320"/>
      <c r="AA66" s="321"/>
      <c r="AB66" s="323"/>
      <c r="AC66" s="320"/>
      <c r="AD66" s="320"/>
      <c r="AE66" s="321"/>
      <c r="AF66" s="322"/>
      <c r="AG66" s="332"/>
      <c r="AH66" s="320"/>
      <c r="AI66" s="321"/>
      <c r="AJ66" s="333"/>
      <c r="AK66" s="320"/>
      <c r="AL66" s="320"/>
      <c r="AM66" s="321"/>
      <c r="AN66" s="323"/>
      <c r="AO66" s="320"/>
      <c r="AP66" s="320"/>
      <c r="AQ66" s="321"/>
      <c r="AR66" s="323"/>
      <c r="AS66" s="324"/>
      <c r="AT66" s="320"/>
      <c r="AU66" s="321"/>
      <c r="AV66" s="323"/>
      <c r="AW66" s="324"/>
      <c r="AX66" s="320"/>
      <c r="AY66" s="321"/>
      <c r="AZ66" s="323" t="s">
        <v>2772</v>
      </c>
      <c r="BA66" s="324">
        <v>369</v>
      </c>
      <c r="BB66" s="320">
        <v>371</v>
      </c>
      <c r="BC66" s="321">
        <v>0.995</v>
      </c>
      <c r="BD66" s="323" t="s">
        <v>2773</v>
      </c>
      <c r="BE66" s="325"/>
      <c r="BF66" s="325"/>
      <c r="BG66" s="321"/>
      <c r="BH66" s="326"/>
      <c r="BI66" s="326"/>
      <c r="BJ66" s="326"/>
      <c r="BK66" s="321"/>
      <c r="BL66" s="326"/>
      <c r="BM66" s="326"/>
      <c r="BN66" s="326"/>
      <c r="BO66" s="321"/>
      <c r="BP66" s="327"/>
      <c r="BQ66" s="327"/>
      <c r="BS66" s="329">
        <f>BA66</f>
        <v>369</v>
      </c>
      <c r="BT66" s="329">
        <f>BB66</f>
        <v>371</v>
      </c>
      <c r="BU66" s="330">
        <f>BS66/BT66</f>
        <v>0.99460916442048519</v>
      </c>
      <c r="BV66" s="330">
        <f>BU66</f>
        <v>0.99460916442048519</v>
      </c>
      <c r="BW66" s="330">
        <f>S66</f>
        <v>0.43</v>
      </c>
      <c r="BX66" s="330">
        <f>BV66/BW66</f>
        <v>2.3130445684197332</v>
      </c>
    </row>
    <row r="67" spans="2:79" s="328" customFormat="1" ht="79.2" x14ac:dyDescent="0.25">
      <c r="B67" s="314" t="s">
        <v>2708</v>
      </c>
      <c r="C67" s="314" t="s">
        <v>2709</v>
      </c>
      <c r="D67" s="315" t="s">
        <v>2058</v>
      </c>
      <c r="E67" s="316" t="s">
        <v>2774</v>
      </c>
      <c r="F67" s="317" t="s">
        <v>2711</v>
      </c>
      <c r="G67" s="315" t="s">
        <v>2775</v>
      </c>
      <c r="H67" s="315" t="s">
        <v>2776</v>
      </c>
      <c r="I67" s="318" t="s">
        <v>2777</v>
      </c>
      <c r="J67" s="316" t="s">
        <v>1967</v>
      </c>
      <c r="K67" s="315" t="s">
        <v>2778</v>
      </c>
      <c r="L67" s="318" t="s">
        <v>2779</v>
      </c>
      <c r="M67" s="318" t="s">
        <v>2780</v>
      </c>
      <c r="N67" s="314" t="s">
        <v>2729</v>
      </c>
      <c r="O67" s="316" t="s">
        <v>1990</v>
      </c>
      <c r="P67" s="315" t="s">
        <v>2781</v>
      </c>
      <c r="Q67" s="319" t="s">
        <v>88</v>
      </c>
      <c r="R67" s="314" t="s">
        <v>88</v>
      </c>
      <c r="S67" s="343">
        <v>1</v>
      </c>
      <c r="T67" s="314" t="s">
        <v>2103</v>
      </c>
      <c r="U67" s="320"/>
      <c r="V67" s="320"/>
      <c r="W67" s="321"/>
      <c r="X67" s="322"/>
      <c r="Y67" s="320"/>
      <c r="Z67" s="320"/>
      <c r="AA67" s="321"/>
      <c r="AB67" s="323"/>
      <c r="AC67" s="320"/>
      <c r="AD67" s="320"/>
      <c r="AE67" s="321"/>
      <c r="AF67" s="322"/>
      <c r="AG67" s="332"/>
      <c r="AH67" s="320"/>
      <c r="AI67" s="321"/>
      <c r="AJ67" s="333"/>
      <c r="AK67" s="320"/>
      <c r="AL67" s="320"/>
      <c r="AM67" s="321"/>
      <c r="AN67" s="323"/>
      <c r="AO67" s="320"/>
      <c r="AP67" s="320"/>
      <c r="AQ67" s="321"/>
      <c r="AR67" s="323"/>
      <c r="AS67" s="324"/>
      <c r="AT67" s="320"/>
      <c r="AU67" s="321"/>
      <c r="AV67" s="323"/>
      <c r="AW67" s="324"/>
      <c r="AX67" s="320"/>
      <c r="AY67" s="321"/>
      <c r="AZ67" s="323" t="s">
        <v>2782</v>
      </c>
      <c r="BA67" s="324"/>
      <c r="BB67" s="320"/>
      <c r="BC67" s="321"/>
      <c r="BD67" s="323" t="s">
        <v>2783</v>
      </c>
      <c r="BE67" s="325"/>
      <c r="BF67" s="325"/>
      <c r="BG67" s="321"/>
      <c r="BH67" s="326"/>
      <c r="BI67" s="326"/>
      <c r="BJ67" s="326"/>
      <c r="BK67" s="321"/>
      <c r="BL67" s="326"/>
      <c r="BM67" s="326"/>
      <c r="BN67" s="326"/>
      <c r="BO67" s="321"/>
      <c r="BP67" s="327"/>
      <c r="BQ67" s="327"/>
      <c r="BS67" s="344"/>
      <c r="BT67" s="329"/>
      <c r="BU67" s="330"/>
      <c r="BV67" s="330"/>
      <c r="BW67" s="330"/>
      <c r="BX67" s="330"/>
    </row>
    <row r="68" spans="2:79" s="328" customFormat="1" ht="114.75" customHeight="1" x14ac:dyDescent="0.25">
      <c r="B68" s="314" t="s">
        <v>2708</v>
      </c>
      <c r="C68" s="314" t="s">
        <v>2709</v>
      </c>
      <c r="D68" s="315" t="s">
        <v>2058</v>
      </c>
      <c r="E68" s="316" t="s">
        <v>2784</v>
      </c>
      <c r="F68" s="317" t="s">
        <v>2711</v>
      </c>
      <c r="G68" s="315" t="s">
        <v>2785</v>
      </c>
      <c r="H68" s="315" t="s">
        <v>2786</v>
      </c>
      <c r="I68" s="318" t="s">
        <v>2777</v>
      </c>
      <c r="J68" s="316" t="s">
        <v>1967</v>
      </c>
      <c r="K68" s="315" t="s">
        <v>2787</v>
      </c>
      <c r="L68" s="318" t="s">
        <v>2779</v>
      </c>
      <c r="M68" s="318" t="s">
        <v>2788</v>
      </c>
      <c r="N68" s="314" t="s">
        <v>249</v>
      </c>
      <c r="O68" s="316" t="s">
        <v>2789</v>
      </c>
      <c r="P68" s="315" t="s">
        <v>2781</v>
      </c>
      <c r="Q68" s="319" t="s">
        <v>88</v>
      </c>
      <c r="R68" s="314" t="s">
        <v>88</v>
      </c>
      <c r="S68" s="319">
        <v>1</v>
      </c>
      <c r="T68" s="314" t="s">
        <v>2103</v>
      </c>
      <c r="U68" s="320"/>
      <c r="V68" s="320"/>
      <c r="W68" s="321"/>
      <c r="X68" s="322"/>
      <c r="Y68" s="320"/>
      <c r="Z68" s="320"/>
      <c r="AA68" s="321"/>
      <c r="AB68" s="323"/>
      <c r="AC68" s="320"/>
      <c r="AD68" s="320"/>
      <c r="AE68" s="321"/>
      <c r="AF68" s="322"/>
      <c r="AG68" s="332"/>
      <c r="AH68" s="320"/>
      <c r="AI68" s="321"/>
      <c r="AJ68" s="333"/>
      <c r="AK68" s="320"/>
      <c r="AL68" s="320"/>
      <c r="AM68" s="321"/>
      <c r="AN68" s="323"/>
      <c r="AO68" s="320"/>
      <c r="AP68" s="320"/>
      <c r="AQ68" s="321"/>
      <c r="AR68" s="323"/>
      <c r="AS68" s="324"/>
      <c r="AT68" s="320"/>
      <c r="AU68" s="321"/>
      <c r="AV68" s="323"/>
      <c r="AW68" s="324"/>
      <c r="AX68" s="320"/>
      <c r="AY68" s="321"/>
      <c r="AZ68" s="323" t="s">
        <v>2782</v>
      </c>
      <c r="BA68" s="324">
        <v>105</v>
      </c>
      <c r="BB68" s="320">
        <v>105</v>
      </c>
      <c r="BC68" s="321">
        <v>1</v>
      </c>
      <c r="BD68" s="323" t="s">
        <v>2790</v>
      </c>
      <c r="BE68" s="325"/>
      <c r="BF68" s="325"/>
      <c r="BG68" s="321"/>
      <c r="BH68" s="326"/>
      <c r="BI68" s="326"/>
      <c r="BJ68" s="326"/>
      <c r="BK68" s="321"/>
      <c r="BL68" s="326"/>
      <c r="BM68" s="326"/>
      <c r="BN68" s="326"/>
      <c r="BO68" s="321"/>
      <c r="BP68" s="327"/>
      <c r="BQ68" s="327"/>
      <c r="BS68" s="329">
        <f>BA68</f>
        <v>105</v>
      </c>
      <c r="BT68" s="329">
        <f>BB68</f>
        <v>105</v>
      </c>
      <c r="BU68" s="330">
        <f>BS68/BT68</f>
        <v>1</v>
      </c>
      <c r="BV68" s="330">
        <f>BU68</f>
        <v>1</v>
      </c>
      <c r="BW68" s="330">
        <f>S68</f>
        <v>1</v>
      </c>
      <c r="BX68" s="330">
        <f>BV68/BW68</f>
        <v>1</v>
      </c>
    </row>
    <row r="69" spans="2:79" s="328" customFormat="1" ht="121.5" customHeight="1" x14ac:dyDescent="0.25">
      <c r="B69" s="314" t="s">
        <v>2791</v>
      </c>
      <c r="C69" s="314" t="s">
        <v>2709</v>
      </c>
      <c r="D69" s="315" t="s">
        <v>2058</v>
      </c>
      <c r="E69" s="316" t="s">
        <v>2792</v>
      </c>
      <c r="F69" s="317" t="s">
        <v>2711</v>
      </c>
      <c r="G69" s="315" t="s">
        <v>2793</v>
      </c>
      <c r="H69" s="315" t="s">
        <v>2794</v>
      </c>
      <c r="I69" s="318" t="s">
        <v>2795</v>
      </c>
      <c r="J69" s="316" t="s">
        <v>1967</v>
      </c>
      <c r="K69" s="315" t="s">
        <v>2796</v>
      </c>
      <c r="L69" s="318" t="s">
        <v>2797</v>
      </c>
      <c r="M69" s="318" t="s">
        <v>2798</v>
      </c>
      <c r="N69" s="314" t="s">
        <v>249</v>
      </c>
      <c r="O69" s="316" t="s">
        <v>1990</v>
      </c>
      <c r="P69" s="315" t="s">
        <v>2799</v>
      </c>
      <c r="Q69" s="319" t="s">
        <v>2068</v>
      </c>
      <c r="R69" s="314" t="s">
        <v>3</v>
      </c>
      <c r="S69" s="319">
        <v>1</v>
      </c>
      <c r="T69" s="314" t="s">
        <v>2103</v>
      </c>
      <c r="U69" s="320"/>
      <c r="V69" s="320"/>
      <c r="W69" s="321"/>
      <c r="X69" s="322"/>
      <c r="Y69" s="320"/>
      <c r="Z69" s="320"/>
      <c r="AA69" s="321"/>
      <c r="AB69" s="323"/>
      <c r="AC69" s="320"/>
      <c r="AD69" s="320"/>
      <c r="AE69" s="321"/>
      <c r="AF69" s="322"/>
      <c r="AG69" s="332"/>
      <c r="AH69" s="320"/>
      <c r="AI69" s="321"/>
      <c r="AJ69" s="333"/>
      <c r="AK69" s="320"/>
      <c r="AL69" s="320"/>
      <c r="AM69" s="321"/>
      <c r="AN69" s="323"/>
      <c r="AO69" s="320"/>
      <c r="AP69" s="320"/>
      <c r="AQ69" s="321"/>
      <c r="AR69" s="323"/>
      <c r="AS69" s="324"/>
      <c r="AT69" s="320"/>
      <c r="AU69" s="321"/>
      <c r="AV69" s="323"/>
      <c r="AW69" s="324"/>
      <c r="AX69" s="320"/>
      <c r="AY69" s="321"/>
      <c r="AZ69" s="323" t="s">
        <v>2800</v>
      </c>
      <c r="BA69" s="324"/>
      <c r="BB69" s="320"/>
      <c r="BC69" s="321"/>
      <c r="BD69" s="323" t="s">
        <v>2801</v>
      </c>
      <c r="BE69" s="325"/>
      <c r="BF69" s="325"/>
      <c r="BG69" s="321"/>
      <c r="BH69" s="326"/>
      <c r="BI69" s="326"/>
      <c r="BJ69" s="326"/>
      <c r="BK69" s="321"/>
      <c r="BL69" s="326"/>
      <c r="BM69" s="326"/>
      <c r="BN69" s="326"/>
      <c r="BO69" s="321"/>
      <c r="BP69" s="327"/>
      <c r="BQ69" s="327"/>
      <c r="BS69" s="329"/>
      <c r="BT69" s="329"/>
      <c r="BU69" s="330"/>
      <c r="BV69" s="330"/>
      <c r="BW69" s="330"/>
      <c r="BX69" s="330"/>
    </row>
    <row r="70" spans="2:79" s="328" customFormat="1" ht="192" customHeight="1" x14ac:dyDescent="0.25">
      <c r="B70" s="314" t="s">
        <v>2791</v>
      </c>
      <c r="C70" s="314" t="s">
        <v>2709</v>
      </c>
      <c r="D70" s="315" t="s">
        <v>2058</v>
      </c>
      <c r="E70" s="316" t="s">
        <v>2802</v>
      </c>
      <c r="F70" s="317" t="s">
        <v>2711</v>
      </c>
      <c r="G70" s="315" t="s">
        <v>2803</v>
      </c>
      <c r="H70" s="315" t="s">
        <v>2804</v>
      </c>
      <c r="I70" s="318" t="s">
        <v>2805</v>
      </c>
      <c r="J70" s="316" t="s">
        <v>1967</v>
      </c>
      <c r="K70" s="315" t="s">
        <v>2806</v>
      </c>
      <c r="L70" s="318" t="s">
        <v>2807</v>
      </c>
      <c r="M70" s="318" t="s">
        <v>2808</v>
      </c>
      <c r="N70" s="314" t="s">
        <v>249</v>
      </c>
      <c r="O70" s="316" t="s">
        <v>1990</v>
      </c>
      <c r="P70" s="315" t="s">
        <v>2809</v>
      </c>
      <c r="Q70" s="319" t="s">
        <v>2068</v>
      </c>
      <c r="R70" s="314" t="s">
        <v>3</v>
      </c>
      <c r="S70" s="319">
        <v>1</v>
      </c>
      <c r="T70" s="314" t="s">
        <v>2103</v>
      </c>
      <c r="U70" s="320"/>
      <c r="V70" s="320"/>
      <c r="W70" s="321"/>
      <c r="X70" s="322"/>
      <c r="Y70" s="320"/>
      <c r="Z70" s="320"/>
      <c r="AA70" s="321"/>
      <c r="AB70" s="323"/>
      <c r="AC70" s="320"/>
      <c r="AD70" s="320"/>
      <c r="AE70" s="321"/>
      <c r="AF70" s="322"/>
      <c r="AG70" s="332"/>
      <c r="AH70" s="320"/>
      <c r="AI70" s="321"/>
      <c r="AJ70" s="333"/>
      <c r="AK70" s="320"/>
      <c r="AL70" s="320"/>
      <c r="AM70" s="321"/>
      <c r="AN70" s="323"/>
      <c r="AO70" s="320"/>
      <c r="AP70" s="320"/>
      <c r="AQ70" s="321"/>
      <c r="AR70" s="323"/>
      <c r="AS70" s="324"/>
      <c r="AT70" s="320"/>
      <c r="AU70" s="321"/>
      <c r="AV70" s="323"/>
      <c r="AW70" s="324"/>
      <c r="AX70" s="320"/>
      <c r="AY70" s="321"/>
      <c r="AZ70" s="323" t="s">
        <v>2810</v>
      </c>
      <c r="BA70" s="324"/>
      <c r="BB70" s="320"/>
      <c r="BC70" s="321"/>
      <c r="BD70" s="323" t="s">
        <v>2811</v>
      </c>
      <c r="BE70" s="325"/>
      <c r="BF70" s="325"/>
      <c r="BG70" s="321"/>
      <c r="BH70" s="326"/>
      <c r="BI70" s="326"/>
      <c r="BJ70" s="326"/>
      <c r="BK70" s="321"/>
      <c r="BL70" s="326"/>
      <c r="BM70" s="326"/>
      <c r="BN70" s="326"/>
      <c r="BO70" s="321"/>
      <c r="BP70" s="327"/>
      <c r="BQ70" s="327"/>
      <c r="BS70" s="329"/>
      <c r="BT70" s="329"/>
      <c r="BU70" s="330"/>
      <c r="BV70" s="330"/>
      <c r="BW70" s="330"/>
      <c r="BX70" s="330"/>
    </row>
    <row r="71" spans="2:79" s="328" customFormat="1" ht="192" customHeight="1" x14ac:dyDescent="0.25">
      <c r="B71" s="314" t="s">
        <v>2812</v>
      </c>
      <c r="C71" s="314" t="s">
        <v>1029</v>
      </c>
      <c r="D71" s="315" t="s">
        <v>2813</v>
      </c>
      <c r="E71" s="316" t="s">
        <v>2814</v>
      </c>
      <c r="F71" s="317" t="s">
        <v>2711</v>
      </c>
      <c r="G71" s="315" t="s">
        <v>2815</v>
      </c>
      <c r="H71" s="315" t="s">
        <v>2816</v>
      </c>
      <c r="I71" s="318" t="s">
        <v>2817</v>
      </c>
      <c r="J71" s="316" t="s">
        <v>1894</v>
      </c>
      <c r="K71" s="315" t="s">
        <v>2818</v>
      </c>
      <c r="L71" s="318" t="s">
        <v>2819</v>
      </c>
      <c r="M71" s="318" t="s">
        <v>2820</v>
      </c>
      <c r="N71" s="314" t="s">
        <v>249</v>
      </c>
      <c r="O71" s="316" t="s">
        <v>1898</v>
      </c>
      <c r="P71" s="315" t="s">
        <v>2821</v>
      </c>
      <c r="Q71" s="319" t="s">
        <v>3</v>
      </c>
      <c r="R71" s="314" t="s">
        <v>3</v>
      </c>
      <c r="S71" s="319">
        <v>0.7</v>
      </c>
      <c r="T71" s="314" t="s">
        <v>2103</v>
      </c>
      <c r="U71" s="320"/>
      <c r="V71" s="320"/>
      <c r="W71" s="321"/>
      <c r="X71" s="322"/>
      <c r="Y71" s="320"/>
      <c r="Z71" s="320"/>
      <c r="AA71" s="321"/>
      <c r="AB71" s="323"/>
      <c r="AC71" s="320"/>
      <c r="AD71" s="320"/>
      <c r="AE71" s="321"/>
      <c r="AF71" s="322"/>
      <c r="AG71" s="320"/>
      <c r="AH71" s="320"/>
      <c r="AI71" s="321"/>
      <c r="AJ71" s="323"/>
      <c r="AK71" s="320"/>
      <c r="AL71" s="320"/>
      <c r="AM71" s="321"/>
      <c r="AN71" s="323"/>
      <c r="AO71" s="320"/>
      <c r="AP71" s="320"/>
      <c r="AQ71" s="321"/>
      <c r="AR71" s="323"/>
      <c r="AS71" s="324"/>
      <c r="AT71" s="320"/>
      <c r="AU71" s="321"/>
      <c r="AV71" s="323"/>
      <c r="AW71" s="324"/>
      <c r="AX71" s="320"/>
      <c r="AY71" s="321"/>
      <c r="AZ71" s="323" t="s">
        <v>2822</v>
      </c>
      <c r="BA71" s="324">
        <v>9</v>
      </c>
      <c r="BB71" s="320">
        <v>9</v>
      </c>
      <c r="BC71" s="321">
        <f>BA71/BB71</f>
        <v>1</v>
      </c>
      <c r="BD71" s="323" t="s">
        <v>2823</v>
      </c>
      <c r="BE71" s="325"/>
      <c r="BF71" s="325"/>
      <c r="BG71" s="321"/>
      <c r="BH71" s="326"/>
      <c r="BI71" s="326"/>
      <c r="BJ71" s="326"/>
      <c r="BK71" s="321"/>
      <c r="BL71" s="326"/>
      <c r="BM71" s="326"/>
      <c r="BN71" s="326"/>
      <c r="BO71" s="321"/>
      <c r="BP71" s="327"/>
      <c r="BQ71" s="327"/>
      <c r="BS71" s="329">
        <f>+BA71</f>
        <v>9</v>
      </c>
      <c r="BT71" s="329">
        <f>+BB71</f>
        <v>9</v>
      </c>
      <c r="BU71" s="330">
        <f>+BS71/BT71</f>
        <v>1</v>
      </c>
      <c r="BV71" s="330">
        <f>+BU71</f>
        <v>1</v>
      </c>
      <c r="BW71" s="330">
        <f>+S71</f>
        <v>0.7</v>
      </c>
      <c r="BX71" s="330">
        <f>+BV71/BW71</f>
        <v>1.4285714285714286</v>
      </c>
    </row>
    <row r="72" spans="2:79" s="328" customFormat="1" ht="192" customHeight="1" x14ac:dyDescent="0.25">
      <c r="B72" s="314" t="s">
        <v>2812</v>
      </c>
      <c r="C72" s="314" t="s">
        <v>1029</v>
      </c>
      <c r="D72" s="315" t="s">
        <v>2813</v>
      </c>
      <c r="E72" s="316" t="s">
        <v>2824</v>
      </c>
      <c r="F72" s="317" t="s">
        <v>2711</v>
      </c>
      <c r="G72" s="315" t="s">
        <v>2825</v>
      </c>
      <c r="H72" s="315" t="s">
        <v>2826</v>
      </c>
      <c r="I72" s="318" t="s">
        <v>2827</v>
      </c>
      <c r="J72" s="316" t="s">
        <v>1894</v>
      </c>
      <c r="K72" s="315" t="s">
        <v>2828</v>
      </c>
      <c r="L72" s="318" t="s">
        <v>2829</v>
      </c>
      <c r="M72" s="318" t="s">
        <v>2830</v>
      </c>
      <c r="N72" s="314" t="s">
        <v>249</v>
      </c>
      <c r="O72" s="316" t="s">
        <v>1898</v>
      </c>
      <c r="P72" s="315" t="s">
        <v>2831</v>
      </c>
      <c r="Q72" s="319" t="s">
        <v>3</v>
      </c>
      <c r="R72" s="314" t="s">
        <v>3</v>
      </c>
      <c r="S72" s="319">
        <v>0.7</v>
      </c>
      <c r="T72" s="314" t="s">
        <v>2103</v>
      </c>
      <c r="U72" s="320"/>
      <c r="V72" s="320"/>
      <c r="W72" s="321"/>
      <c r="X72" s="322"/>
      <c r="Y72" s="320"/>
      <c r="Z72" s="320"/>
      <c r="AA72" s="321"/>
      <c r="AB72" s="323"/>
      <c r="AC72" s="320"/>
      <c r="AD72" s="320"/>
      <c r="AE72" s="321"/>
      <c r="AF72" s="322"/>
      <c r="AG72" s="320"/>
      <c r="AH72" s="320"/>
      <c r="AI72" s="321"/>
      <c r="AJ72" s="323"/>
      <c r="AK72" s="320"/>
      <c r="AL72" s="320"/>
      <c r="AM72" s="321"/>
      <c r="AN72" s="323"/>
      <c r="AO72" s="320"/>
      <c r="AP72" s="320"/>
      <c r="AQ72" s="321"/>
      <c r="AR72" s="323"/>
      <c r="AS72" s="324"/>
      <c r="AT72" s="320"/>
      <c r="AU72" s="321"/>
      <c r="AV72" s="323"/>
      <c r="AW72" s="324"/>
      <c r="AX72" s="320"/>
      <c r="AY72" s="321"/>
      <c r="AZ72" s="323" t="s">
        <v>2832</v>
      </c>
      <c r="BA72" s="324"/>
      <c r="BB72" s="320"/>
      <c r="BC72" s="321"/>
      <c r="BD72" s="323" t="s">
        <v>2833</v>
      </c>
      <c r="BE72" s="325"/>
      <c r="BF72" s="325"/>
      <c r="BG72" s="321"/>
      <c r="BH72" s="326"/>
      <c r="BI72" s="326"/>
      <c r="BJ72" s="326"/>
      <c r="BK72" s="321"/>
      <c r="BL72" s="326"/>
      <c r="BM72" s="326"/>
      <c r="BN72" s="326"/>
      <c r="BO72" s="321"/>
      <c r="BP72" s="327"/>
      <c r="BQ72" s="327"/>
      <c r="BS72" s="329">
        <f>+BA72</f>
        <v>0</v>
      </c>
      <c r="BT72" s="329">
        <f>+BB72</f>
        <v>0</v>
      </c>
      <c r="BU72" s="330">
        <v>0</v>
      </c>
      <c r="BV72" s="330">
        <f>+BU72</f>
        <v>0</v>
      </c>
      <c r="BW72" s="330">
        <f>+S72</f>
        <v>0.7</v>
      </c>
      <c r="BX72" s="330">
        <f>+BV72/BW72</f>
        <v>0</v>
      </c>
    </row>
    <row r="73" spans="2:79" s="328" customFormat="1" ht="192" customHeight="1" x14ac:dyDescent="0.25">
      <c r="B73" s="314" t="s">
        <v>2812</v>
      </c>
      <c r="C73" s="314" t="s">
        <v>1029</v>
      </c>
      <c r="D73" s="315" t="s">
        <v>2813</v>
      </c>
      <c r="E73" s="316" t="s">
        <v>2834</v>
      </c>
      <c r="F73" s="317" t="s">
        <v>2711</v>
      </c>
      <c r="G73" s="315" t="s">
        <v>2835</v>
      </c>
      <c r="H73" s="315" t="s">
        <v>2836</v>
      </c>
      <c r="I73" s="318" t="s">
        <v>2837</v>
      </c>
      <c r="J73" s="316" t="s">
        <v>1894</v>
      </c>
      <c r="K73" s="315" t="s">
        <v>2838</v>
      </c>
      <c r="L73" s="318" t="s">
        <v>2839</v>
      </c>
      <c r="M73" s="318" t="s">
        <v>2840</v>
      </c>
      <c r="N73" s="314" t="s">
        <v>249</v>
      </c>
      <c r="O73" s="316" t="s">
        <v>1990</v>
      </c>
      <c r="P73" s="315" t="s">
        <v>2841</v>
      </c>
      <c r="Q73" s="319" t="s">
        <v>3</v>
      </c>
      <c r="R73" s="314" t="s">
        <v>3</v>
      </c>
      <c r="S73" s="319">
        <v>0.6</v>
      </c>
      <c r="T73" s="314" t="s">
        <v>2103</v>
      </c>
      <c r="U73" s="320"/>
      <c r="V73" s="320"/>
      <c r="W73" s="321"/>
      <c r="X73" s="322"/>
      <c r="Y73" s="320"/>
      <c r="Z73" s="320"/>
      <c r="AA73" s="321"/>
      <c r="AB73" s="323"/>
      <c r="AC73" s="320"/>
      <c r="AD73" s="320"/>
      <c r="AE73" s="321"/>
      <c r="AF73" s="322"/>
      <c r="AG73" s="320"/>
      <c r="AH73" s="320"/>
      <c r="AI73" s="321"/>
      <c r="AJ73" s="323"/>
      <c r="AK73" s="320"/>
      <c r="AL73" s="320"/>
      <c r="AM73" s="321"/>
      <c r="AN73" s="323"/>
      <c r="AO73" s="320"/>
      <c r="AP73" s="320"/>
      <c r="AQ73" s="321"/>
      <c r="AR73" s="323"/>
      <c r="AS73" s="324"/>
      <c r="AT73" s="320"/>
      <c r="AU73" s="321"/>
      <c r="AV73" s="323"/>
      <c r="AW73" s="324"/>
      <c r="AX73" s="320"/>
      <c r="AY73" s="321"/>
      <c r="AZ73" s="323" t="s">
        <v>2842</v>
      </c>
      <c r="BA73" s="324"/>
      <c r="BB73" s="320"/>
      <c r="BC73" s="321"/>
      <c r="BD73" s="323" t="s">
        <v>2843</v>
      </c>
      <c r="BE73" s="325"/>
      <c r="BF73" s="325"/>
      <c r="BG73" s="321"/>
      <c r="BH73" s="326"/>
      <c r="BI73" s="326"/>
      <c r="BJ73" s="326"/>
      <c r="BK73" s="321"/>
      <c r="BL73" s="326"/>
      <c r="BM73" s="326"/>
      <c r="BN73" s="326"/>
      <c r="BO73" s="321"/>
      <c r="BP73" s="327"/>
      <c r="BQ73" s="327"/>
      <c r="BS73" s="329"/>
      <c r="BT73" s="329"/>
      <c r="BU73" s="330"/>
      <c r="BV73" s="330"/>
      <c r="BW73" s="330"/>
      <c r="BX73" s="330"/>
    </row>
    <row r="74" spans="2:79" s="328" customFormat="1" ht="192" customHeight="1" x14ac:dyDescent="0.25">
      <c r="B74" s="314" t="s">
        <v>2812</v>
      </c>
      <c r="C74" s="314" t="s">
        <v>1029</v>
      </c>
      <c r="D74" s="315" t="s">
        <v>2813</v>
      </c>
      <c r="E74" s="316" t="s">
        <v>2844</v>
      </c>
      <c r="F74" s="317" t="s">
        <v>2711</v>
      </c>
      <c r="G74" s="315" t="s">
        <v>2845</v>
      </c>
      <c r="H74" s="315" t="s">
        <v>2846</v>
      </c>
      <c r="I74" s="318" t="s">
        <v>2847</v>
      </c>
      <c r="J74" s="316" t="s">
        <v>1894</v>
      </c>
      <c r="K74" s="315" t="s">
        <v>2848</v>
      </c>
      <c r="L74" s="318" t="s">
        <v>2849</v>
      </c>
      <c r="M74" s="318" t="s">
        <v>2850</v>
      </c>
      <c r="N74" s="314" t="s">
        <v>249</v>
      </c>
      <c r="O74" s="316" t="s">
        <v>2730</v>
      </c>
      <c r="P74" s="315" t="s">
        <v>2851</v>
      </c>
      <c r="Q74" s="319" t="s">
        <v>3</v>
      </c>
      <c r="R74" s="314" t="s">
        <v>3</v>
      </c>
      <c r="S74" s="319">
        <v>0.5</v>
      </c>
      <c r="T74" s="314" t="s">
        <v>2103</v>
      </c>
      <c r="U74" s="320"/>
      <c r="V74" s="320"/>
      <c r="W74" s="321"/>
      <c r="X74" s="322"/>
      <c r="Y74" s="320"/>
      <c r="Z74" s="320"/>
      <c r="AA74" s="321"/>
      <c r="AB74" s="323"/>
      <c r="AC74" s="320"/>
      <c r="AD74" s="320"/>
      <c r="AE74" s="321"/>
      <c r="AF74" s="322"/>
      <c r="AG74" s="320"/>
      <c r="AH74" s="320"/>
      <c r="AI74" s="321"/>
      <c r="AJ74" s="323"/>
      <c r="AK74" s="320"/>
      <c r="AL74" s="320"/>
      <c r="AM74" s="321"/>
      <c r="AN74" s="323"/>
      <c r="AO74" s="320"/>
      <c r="AP74" s="320"/>
      <c r="AQ74" s="321"/>
      <c r="AR74" s="323"/>
      <c r="AS74" s="324"/>
      <c r="AT74" s="320"/>
      <c r="AU74" s="321"/>
      <c r="AV74" s="323"/>
      <c r="AW74" s="324"/>
      <c r="AX74" s="320"/>
      <c r="AY74" s="321"/>
      <c r="AZ74" s="323" t="s">
        <v>2852</v>
      </c>
      <c r="BA74" s="324"/>
      <c r="BB74" s="320"/>
      <c r="BC74" s="321"/>
      <c r="BD74" s="323" t="s">
        <v>2853</v>
      </c>
      <c r="BE74" s="325"/>
      <c r="BF74" s="325"/>
      <c r="BG74" s="321"/>
      <c r="BH74" s="326"/>
      <c r="BI74" s="326"/>
      <c r="BJ74" s="326"/>
      <c r="BK74" s="321"/>
      <c r="BL74" s="326"/>
      <c r="BM74" s="326"/>
      <c r="BN74" s="326"/>
      <c r="BO74" s="321"/>
      <c r="BP74" s="327"/>
      <c r="BQ74" s="327"/>
      <c r="BS74" s="329"/>
      <c r="BT74" s="329"/>
      <c r="BU74" s="330"/>
      <c r="BV74" s="330"/>
      <c r="BW74" s="330"/>
      <c r="BX74" s="330"/>
    </row>
    <row r="75" spans="2:79" s="328" customFormat="1" ht="192" customHeight="1" x14ac:dyDescent="0.25">
      <c r="B75" s="314" t="s">
        <v>2812</v>
      </c>
      <c r="C75" s="314" t="s">
        <v>1029</v>
      </c>
      <c r="D75" s="315" t="s">
        <v>2813</v>
      </c>
      <c r="E75" s="316" t="s">
        <v>2854</v>
      </c>
      <c r="F75" s="317" t="s">
        <v>2711</v>
      </c>
      <c r="G75" s="315" t="s">
        <v>2855</v>
      </c>
      <c r="H75" s="315" t="s">
        <v>2856</v>
      </c>
      <c r="I75" s="318" t="s">
        <v>2857</v>
      </c>
      <c r="J75" s="316" t="s">
        <v>1915</v>
      </c>
      <c r="K75" s="315" t="s">
        <v>2858</v>
      </c>
      <c r="L75" s="318" t="s">
        <v>2859</v>
      </c>
      <c r="M75" s="318" t="s">
        <v>2860</v>
      </c>
      <c r="N75" s="314" t="s">
        <v>249</v>
      </c>
      <c r="O75" s="316" t="s">
        <v>2730</v>
      </c>
      <c r="P75" s="315" t="s">
        <v>2861</v>
      </c>
      <c r="Q75" s="319" t="s">
        <v>3</v>
      </c>
      <c r="R75" s="314" t="s">
        <v>3</v>
      </c>
      <c r="S75" s="319">
        <v>0.5</v>
      </c>
      <c r="T75" s="314" t="s">
        <v>2103</v>
      </c>
      <c r="U75" s="320"/>
      <c r="V75" s="320"/>
      <c r="W75" s="321"/>
      <c r="X75" s="322"/>
      <c r="Y75" s="320"/>
      <c r="Z75" s="320"/>
      <c r="AA75" s="321"/>
      <c r="AB75" s="323"/>
      <c r="AC75" s="320"/>
      <c r="AD75" s="320"/>
      <c r="AE75" s="321"/>
      <c r="AF75" s="322"/>
      <c r="AG75" s="320"/>
      <c r="AH75" s="320"/>
      <c r="AI75" s="321"/>
      <c r="AJ75" s="323"/>
      <c r="AK75" s="320"/>
      <c r="AL75" s="320"/>
      <c r="AM75" s="321"/>
      <c r="AN75" s="323"/>
      <c r="AO75" s="320"/>
      <c r="AP75" s="320"/>
      <c r="AQ75" s="321"/>
      <c r="AR75" s="323"/>
      <c r="AS75" s="324"/>
      <c r="AT75" s="320"/>
      <c r="AU75" s="321"/>
      <c r="AV75" s="323"/>
      <c r="AW75" s="324"/>
      <c r="AX75" s="320"/>
      <c r="AY75" s="321"/>
      <c r="AZ75" s="323" t="s">
        <v>2862</v>
      </c>
      <c r="BA75" s="324"/>
      <c r="BB75" s="320"/>
      <c r="BC75" s="321"/>
      <c r="BD75" s="323" t="s">
        <v>2863</v>
      </c>
      <c r="BE75" s="325"/>
      <c r="BF75" s="325"/>
      <c r="BG75" s="321"/>
      <c r="BH75" s="326"/>
      <c r="BI75" s="326"/>
      <c r="BJ75" s="326"/>
      <c r="BK75" s="321"/>
      <c r="BL75" s="326"/>
      <c r="BM75" s="326"/>
      <c r="BN75" s="326"/>
      <c r="BO75" s="321"/>
      <c r="BP75" s="327"/>
      <c r="BQ75" s="327"/>
      <c r="BS75" s="329"/>
      <c r="BT75" s="329"/>
      <c r="BU75" s="330"/>
      <c r="BV75" s="330"/>
      <c r="BW75" s="330"/>
      <c r="BX75" s="330"/>
    </row>
    <row r="76" spans="2:79" s="328" customFormat="1" ht="184.8" x14ac:dyDescent="0.25">
      <c r="B76" s="314" t="s">
        <v>2812</v>
      </c>
      <c r="C76" s="314" t="s">
        <v>2864</v>
      </c>
      <c r="D76" s="315" t="s">
        <v>2813</v>
      </c>
      <c r="E76" s="316" t="s">
        <v>2865</v>
      </c>
      <c r="F76" s="317" t="s">
        <v>1930</v>
      </c>
      <c r="G76" s="315" t="s">
        <v>2866</v>
      </c>
      <c r="H76" s="315" t="s">
        <v>2867</v>
      </c>
      <c r="I76" s="318" t="s">
        <v>2868</v>
      </c>
      <c r="J76" s="316" t="s">
        <v>1894</v>
      </c>
      <c r="K76" s="315" t="s">
        <v>2869</v>
      </c>
      <c r="L76" s="318" t="s">
        <v>2870</v>
      </c>
      <c r="M76" s="318" t="s">
        <v>2871</v>
      </c>
      <c r="N76" s="314" t="s">
        <v>249</v>
      </c>
      <c r="O76" s="316" t="s">
        <v>1990</v>
      </c>
      <c r="P76" s="315" t="s">
        <v>2872</v>
      </c>
      <c r="Q76" s="319">
        <v>0.94</v>
      </c>
      <c r="R76" s="314" t="s">
        <v>249</v>
      </c>
      <c r="S76" s="319">
        <v>1</v>
      </c>
      <c r="T76" s="314" t="s">
        <v>1900</v>
      </c>
      <c r="U76" s="320"/>
      <c r="V76" s="320"/>
      <c r="W76" s="321" t="s">
        <v>2873</v>
      </c>
      <c r="X76" s="322" t="s">
        <v>2874</v>
      </c>
      <c r="Y76" s="320"/>
      <c r="Z76" s="320"/>
      <c r="AA76" s="321" t="s">
        <v>2873</v>
      </c>
      <c r="AB76" s="323" t="s">
        <v>2874</v>
      </c>
      <c r="AC76" s="320"/>
      <c r="AD76" s="320"/>
      <c r="AE76" s="321" t="s">
        <v>2873</v>
      </c>
      <c r="AF76" s="322" t="s">
        <v>2875</v>
      </c>
      <c r="AG76" s="345"/>
      <c r="AH76" s="320"/>
      <c r="AI76" s="321" t="s">
        <v>2873</v>
      </c>
      <c r="AJ76" s="323" t="s">
        <v>2876</v>
      </c>
      <c r="AK76" s="320">
        <v>296</v>
      </c>
      <c r="AL76" s="320">
        <v>296</v>
      </c>
      <c r="AM76" s="321">
        <f>AK76/AL76</f>
        <v>1</v>
      </c>
      <c r="AN76" s="323" t="s">
        <v>2877</v>
      </c>
      <c r="AO76" s="320"/>
      <c r="AP76" s="320"/>
      <c r="AQ76" s="321"/>
      <c r="AR76" s="323" t="s">
        <v>2878</v>
      </c>
      <c r="AS76" s="324"/>
      <c r="AT76" s="320"/>
      <c r="AU76" s="321"/>
      <c r="AV76" s="323" t="s">
        <v>2879</v>
      </c>
      <c r="AW76" s="324"/>
      <c r="AX76" s="320"/>
      <c r="AY76" s="321"/>
      <c r="AZ76" s="323" t="s">
        <v>2880</v>
      </c>
      <c r="BA76" s="324"/>
      <c r="BB76" s="320"/>
      <c r="BC76" s="321"/>
      <c r="BD76" s="323" t="s">
        <v>2881</v>
      </c>
      <c r="BE76" s="325"/>
      <c r="BF76" s="325"/>
      <c r="BG76" s="321"/>
      <c r="BH76" s="326"/>
      <c r="BI76" s="326"/>
      <c r="BJ76" s="326"/>
      <c r="BK76" s="321"/>
      <c r="BL76" s="326"/>
      <c r="BM76" s="326"/>
      <c r="BN76" s="326"/>
      <c r="BO76" s="321"/>
      <c r="BP76" s="327"/>
      <c r="BQ76" s="327"/>
      <c r="BS76" s="329">
        <f>+AK76</f>
        <v>296</v>
      </c>
      <c r="BT76" s="329">
        <f>+AL76</f>
        <v>296</v>
      </c>
      <c r="BU76" s="330">
        <f>+BS76/BT76</f>
        <v>1</v>
      </c>
      <c r="BV76" s="330">
        <f>+BU76</f>
        <v>1</v>
      </c>
      <c r="BW76" s="330">
        <f>+S76</f>
        <v>1</v>
      </c>
      <c r="BX76" s="330">
        <f>+BV76/BW76</f>
        <v>1</v>
      </c>
    </row>
    <row r="77" spans="2:79" s="328" customFormat="1" ht="123.75" customHeight="1" x14ac:dyDescent="0.25">
      <c r="B77" s="314" t="s">
        <v>2812</v>
      </c>
      <c r="C77" s="314" t="s">
        <v>864</v>
      </c>
      <c r="D77" s="315" t="s">
        <v>2813</v>
      </c>
      <c r="E77" s="316" t="s">
        <v>2882</v>
      </c>
      <c r="F77" s="317" t="s">
        <v>2883</v>
      </c>
      <c r="G77" s="315" t="s">
        <v>2884</v>
      </c>
      <c r="H77" s="315" t="s">
        <v>2885</v>
      </c>
      <c r="I77" s="318" t="s">
        <v>2886</v>
      </c>
      <c r="J77" s="316" t="s">
        <v>1967</v>
      </c>
      <c r="K77" s="315" t="s">
        <v>2887</v>
      </c>
      <c r="L77" s="318" t="s">
        <v>2888</v>
      </c>
      <c r="M77" s="318" t="s">
        <v>2889</v>
      </c>
      <c r="N77" s="314" t="s">
        <v>249</v>
      </c>
      <c r="O77" s="316" t="s">
        <v>1898</v>
      </c>
      <c r="P77" s="315" t="s">
        <v>2890</v>
      </c>
      <c r="Q77" s="319">
        <v>1</v>
      </c>
      <c r="R77" s="314" t="s">
        <v>249</v>
      </c>
      <c r="S77" s="319">
        <v>1</v>
      </c>
      <c r="T77" s="314" t="s">
        <v>1900</v>
      </c>
      <c r="U77" s="320"/>
      <c r="V77" s="320"/>
      <c r="W77" s="321"/>
      <c r="X77" s="322" t="s">
        <v>2891</v>
      </c>
      <c r="Y77" s="320"/>
      <c r="Z77" s="320"/>
      <c r="AA77" s="321" t="str">
        <f>IFERROR(Y77/Z77,"")</f>
        <v/>
      </c>
      <c r="AB77" s="323" t="s">
        <v>2892</v>
      </c>
      <c r="AC77" s="320">
        <v>5623</v>
      </c>
      <c r="AD77" s="320">
        <v>5652</v>
      </c>
      <c r="AE77" s="321">
        <f>IFERROR(AC77/AD77,"")</f>
        <v>0.99486907289455062</v>
      </c>
      <c r="AF77" s="322" t="s">
        <v>2893</v>
      </c>
      <c r="AH77" s="320"/>
      <c r="AI77" s="321"/>
      <c r="AJ77" s="333" t="s">
        <v>2894</v>
      </c>
      <c r="AK77" s="320"/>
      <c r="AL77" s="320"/>
      <c r="AM77" s="321" t="str">
        <f>IFERROR(AK77/AL77,"")</f>
        <v/>
      </c>
      <c r="AN77" s="323" t="s">
        <v>2895</v>
      </c>
      <c r="AO77" s="320">
        <v>2074</v>
      </c>
      <c r="AP77" s="320">
        <v>2106</v>
      </c>
      <c r="AQ77" s="321">
        <f>AO77/AP77</f>
        <v>0.98480531813865146</v>
      </c>
      <c r="AR77" s="323" t="s">
        <v>2896</v>
      </c>
      <c r="AS77" s="324"/>
      <c r="AT77" s="320"/>
      <c r="AU77" s="321"/>
      <c r="AV77" s="323" t="s">
        <v>2897</v>
      </c>
      <c r="AW77" s="324"/>
      <c r="AX77" s="320"/>
      <c r="AY77" s="321"/>
      <c r="AZ77" s="323" t="s">
        <v>2898</v>
      </c>
      <c r="BA77" s="324">
        <v>4693</v>
      </c>
      <c r="BB77" s="320">
        <v>4833</v>
      </c>
      <c r="BC77" s="321">
        <f>BA77/BB77</f>
        <v>0.97103248499896544</v>
      </c>
      <c r="BD77" s="323" t="s">
        <v>2899</v>
      </c>
      <c r="BE77" s="325"/>
      <c r="BF77" s="325"/>
      <c r="BG77" s="321"/>
      <c r="BH77" s="326"/>
      <c r="BI77" s="326"/>
      <c r="BJ77" s="326"/>
      <c r="BK77" s="321"/>
      <c r="BL77" s="326"/>
      <c r="BM77" s="326"/>
      <c r="BN77" s="326"/>
      <c r="BO77" s="321"/>
      <c r="BP77" s="327"/>
      <c r="BQ77" s="327"/>
      <c r="BS77" s="329">
        <f>+AC77+AO77+BA77+BM77</f>
        <v>12390</v>
      </c>
      <c r="BT77" s="329">
        <f>+AD77+AP77+BB77+BN77</f>
        <v>12591</v>
      </c>
      <c r="BU77" s="330">
        <f>+BS77/BT77</f>
        <v>0.98403621634500837</v>
      </c>
      <c r="BV77" s="330">
        <f>+BU77</f>
        <v>0.98403621634500837</v>
      </c>
      <c r="BW77" s="330">
        <f>+S77</f>
        <v>1</v>
      </c>
      <c r="BX77" s="330">
        <f>+BV77/BW77</f>
        <v>0.98403621634500837</v>
      </c>
      <c r="BZ77" s="328">
        <v>1</v>
      </c>
      <c r="CA77" s="328">
        <v>0.98403621634500837</v>
      </c>
    </row>
    <row r="78" spans="2:79" s="328" customFormat="1" ht="165.75" customHeight="1" x14ac:dyDescent="0.25">
      <c r="B78" s="314" t="s">
        <v>2812</v>
      </c>
      <c r="C78" s="314" t="s">
        <v>864</v>
      </c>
      <c r="D78" s="315" t="s">
        <v>2813</v>
      </c>
      <c r="E78" s="316" t="s">
        <v>2900</v>
      </c>
      <c r="F78" s="317" t="s">
        <v>2711</v>
      </c>
      <c r="G78" s="315" t="s">
        <v>2901</v>
      </c>
      <c r="H78" s="315" t="s">
        <v>2902</v>
      </c>
      <c r="I78" s="318" t="s">
        <v>2903</v>
      </c>
      <c r="J78" s="316" t="s">
        <v>1967</v>
      </c>
      <c r="K78" s="315" t="s">
        <v>2904</v>
      </c>
      <c r="L78" s="318" t="s">
        <v>2905</v>
      </c>
      <c r="M78" s="318" t="s">
        <v>2906</v>
      </c>
      <c r="N78" s="314" t="s">
        <v>249</v>
      </c>
      <c r="O78" s="316" t="s">
        <v>1898</v>
      </c>
      <c r="P78" s="315" t="s">
        <v>2907</v>
      </c>
      <c r="Q78" s="319" t="s">
        <v>3</v>
      </c>
      <c r="R78" s="314" t="s">
        <v>88</v>
      </c>
      <c r="S78" s="319">
        <v>0.7</v>
      </c>
      <c r="T78" s="314" t="s">
        <v>1900</v>
      </c>
      <c r="U78" s="320"/>
      <c r="V78" s="320"/>
      <c r="W78" s="321"/>
      <c r="X78" s="322"/>
      <c r="Y78" s="320"/>
      <c r="Z78" s="320"/>
      <c r="AA78" s="321"/>
      <c r="AB78" s="323"/>
      <c r="AC78" s="320"/>
      <c r="AD78" s="320"/>
      <c r="AE78" s="321"/>
      <c r="AF78" s="322"/>
      <c r="AH78" s="320"/>
      <c r="AI78" s="321"/>
      <c r="AJ78" s="333"/>
      <c r="AK78" s="320"/>
      <c r="AL78" s="320"/>
      <c r="AM78" s="321"/>
      <c r="AN78" s="323"/>
      <c r="AO78" s="320"/>
      <c r="AP78" s="320"/>
      <c r="AQ78" s="321"/>
      <c r="AR78" s="323"/>
      <c r="AS78" s="324"/>
      <c r="AT78" s="320"/>
      <c r="AU78" s="321"/>
      <c r="AV78" s="323"/>
      <c r="AW78" s="324"/>
      <c r="AX78" s="320"/>
      <c r="AY78" s="321"/>
      <c r="AZ78" s="323" t="s">
        <v>2908</v>
      </c>
      <c r="BA78" s="324">
        <v>164</v>
      </c>
      <c r="BB78" s="320">
        <v>2266</v>
      </c>
      <c r="BC78" s="321">
        <f>BA78/BB78</f>
        <v>7.237422771403354E-2</v>
      </c>
      <c r="BD78" s="323" t="s">
        <v>2909</v>
      </c>
      <c r="BE78" s="325"/>
      <c r="BF78" s="325"/>
      <c r="BG78" s="321"/>
      <c r="BH78" s="326"/>
      <c r="BI78" s="326"/>
      <c r="BJ78" s="326"/>
      <c r="BK78" s="321"/>
      <c r="BL78" s="326"/>
      <c r="BM78" s="326"/>
      <c r="BN78" s="326"/>
      <c r="BO78" s="321"/>
      <c r="BP78" s="327"/>
      <c r="BQ78" s="327"/>
      <c r="BS78" s="329">
        <f>+BA78+BM78</f>
        <v>164</v>
      </c>
      <c r="BT78" s="329">
        <f>BB78+BN78</f>
        <v>2266</v>
      </c>
      <c r="BU78" s="330">
        <f>+BS78/BT78</f>
        <v>7.237422771403354E-2</v>
      </c>
      <c r="BV78" s="330">
        <f>+BU78</f>
        <v>7.237422771403354E-2</v>
      </c>
      <c r="BW78" s="330">
        <f>+S78</f>
        <v>0.7</v>
      </c>
      <c r="BX78" s="330">
        <f>+BV78/BW78</f>
        <v>0.10339175387719078</v>
      </c>
    </row>
    <row r="79" spans="2:79" s="328" customFormat="1" ht="171.6" x14ac:dyDescent="0.25">
      <c r="B79" s="314" t="s">
        <v>2812</v>
      </c>
      <c r="C79" s="314" t="s">
        <v>1062</v>
      </c>
      <c r="D79" s="315" t="s">
        <v>2813</v>
      </c>
      <c r="E79" s="316" t="s">
        <v>2910</v>
      </c>
      <c r="F79" s="317" t="s">
        <v>2711</v>
      </c>
      <c r="G79" s="315" t="s">
        <v>2911</v>
      </c>
      <c r="H79" s="315" t="s">
        <v>2912</v>
      </c>
      <c r="I79" s="318" t="s">
        <v>2913</v>
      </c>
      <c r="J79" s="316" t="s">
        <v>1967</v>
      </c>
      <c r="K79" s="315" t="s">
        <v>2914</v>
      </c>
      <c r="L79" s="318" t="s">
        <v>2915</v>
      </c>
      <c r="M79" s="318" t="s">
        <v>2916</v>
      </c>
      <c r="N79" s="314" t="s">
        <v>249</v>
      </c>
      <c r="O79" s="316" t="s">
        <v>1898</v>
      </c>
      <c r="P79" s="315" t="s">
        <v>2917</v>
      </c>
      <c r="Q79" s="319">
        <v>1</v>
      </c>
      <c r="R79" s="314" t="s">
        <v>249</v>
      </c>
      <c r="S79" s="319">
        <v>1</v>
      </c>
      <c r="T79" s="314" t="s">
        <v>1900</v>
      </c>
      <c r="U79" s="320"/>
      <c r="V79" s="320"/>
      <c r="W79" s="321"/>
      <c r="X79" s="322"/>
      <c r="Y79" s="320"/>
      <c r="Z79" s="320"/>
      <c r="AA79" s="321"/>
      <c r="AB79" s="323"/>
      <c r="AC79" s="320"/>
      <c r="AD79" s="320"/>
      <c r="AE79" s="321"/>
      <c r="AF79" s="322"/>
      <c r="AG79" s="332"/>
      <c r="AH79" s="320"/>
      <c r="AI79" s="321"/>
      <c r="AJ79" s="333"/>
      <c r="AK79" s="320"/>
      <c r="AL79" s="320"/>
      <c r="AM79" s="321"/>
      <c r="AN79" s="323"/>
      <c r="AO79" s="320">
        <v>67794</v>
      </c>
      <c r="AP79" s="320">
        <v>67973</v>
      </c>
      <c r="AQ79" s="321">
        <v>1.0026403516535387</v>
      </c>
      <c r="AR79" s="323" t="s">
        <v>2918</v>
      </c>
      <c r="AS79" s="324"/>
      <c r="AT79" s="320"/>
      <c r="AU79" s="321"/>
      <c r="AV79" s="323" t="s">
        <v>2919</v>
      </c>
      <c r="AW79" s="324"/>
      <c r="AX79" s="320"/>
      <c r="AY79" s="321"/>
      <c r="AZ79" s="323" t="s">
        <v>2920</v>
      </c>
      <c r="BA79" s="324">
        <v>8065</v>
      </c>
      <c r="BB79" s="320">
        <v>8080</v>
      </c>
      <c r="BC79" s="321">
        <v>1.0018598884066956</v>
      </c>
      <c r="BD79" s="323" t="s">
        <v>2921</v>
      </c>
      <c r="BE79" s="325"/>
      <c r="BF79" s="325"/>
      <c r="BG79" s="321"/>
      <c r="BH79" s="326"/>
      <c r="BI79" s="326"/>
      <c r="BJ79" s="326"/>
      <c r="BK79" s="321"/>
      <c r="BL79" s="326"/>
      <c r="BM79" s="326"/>
      <c r="BN79" s="326"/>
      <c r="BO79" s="321"/>
      <c r="BP79" s="327"/>
      <c r="BQ79" s="327"/>
      <c r="BS79" s="329">
        <f>AO79+BA79</f>
        <v>75859</v>
      </c>
      <c r="BT79" s="329">
        <f>AP79+BB79</f>
        <v>76053</v>
      </c>
      <c r="BU79" s="330">
        <f>BS79/BT79</f>
        <v>0.99744914730516876</v>
      </c>
      <c r="BV79" s="330">
        <f>BU79</f>
        <v>0.99744914730516876</v>
      </c>
      <c r="BW79" s="330">
        <f>S79</f>
        <v>1</v>
      </c>
      <c r="BX79" s="330">
        <f>BV79/BW79</f>
        <v>0.99744914730516876</v>
      </c>
    </row>
    <row r="80" spans="2:79" s="328" customFormat="1" ht="132" x14ac:dyDescent="0.25">
      <c r="B80" s="314" t="s">
        <v>2812</v>
      </c>
      <c r="C80" s="314" t="s">
        <v>2922</v>
      </c>
      <c r="D80" s="315" t="s">
        <v>2923</v>
      </c>
      <c r="E80" s="316" t="s">
        <v>2924</v>
      </c>
      <c r="F80" s="317" t="s">
        <v>2711</v>
      </c>
      <c r="G80" s="315" t="s">
        <v>2925</v>
      </c>
      <c r="H80" s="315" t="s">
        <v>2926</v>
      </c>
      <c r="I80" s="318" t="s">
        <v>2927</v>
      </c>
      <c r="J80" s="316" t="s">
        <v>1967</v>
      </c>
      <c r="K80" s="315" t="s">
        <v>2928</v>
      </c>
      <c r="L80" s="314" t="s">
        <v>2929</v>
      </c>
      <c r="M80" s="315" t="s">
        <v>2930</v>
      </c>
      <c r="N80" s="314" t="s">
        <v>249</v>
      </c>
      <c r="O80" s="316" t="s">
        <v>1937</v>
      </c>
      <c r="P80" s="315" t="s">
        <v>2931</v>
      </c>
      <c r="Q80" s="319">
        <v>0.82</v>
      </c>
      <c r="R80" s="314" t="s">
        <v>249</v>
      </c>
      <c r="S80" s="319">
        <v>1</v>
      </c>
      <c r="T80" s="314" t="s">
        <v>1900</v>
      </c>
      <c r="U80" s="324">
        <v>31321</v>
      </c>
      <c r="V80" s="324">
        <v>43243</v>
      </c>
      <c r="W80" s="321">
        <f>U80/V80</f>
        <v>0.72430219919987049</v>
      </c>
      <c r="X80" s="322" t="s">
        <v>2932</v>
      </c>
      <c r="Y80" s="324">
        <v>46975</v>
      </c>
      <c r="Z80" s="324">
        <v>49771</v>
      </c>
      <c r="AA80" s="321">
        <f>Y80/Z80</f>
        <v>0.94382270800265211</v>
      </c>
      <c r="AB80" s="323" t="s">
        <v>2933</v>
      </c>
      <c r="AC80" s="324">
        <v>49829</v>
      </c>
      <c r="AD80" s="324">
        <v>49776</v>
      </c>
      <c r="AE80" s="321">
        <f>AC80/AD80</f>
        <v>1.0010647701703632</v>
      </c>
      <c r="AF80" s="322" t="s">
        <v>2934</v>
      </c>
      <c r="AG80" s="324">
        <v>49612</v>
      </c>
      <c r="AH80" s="324">
        <v>52606</v>
      </c>
      <c r="AI80" s="321">
        <f>AG80/AH80</f>
        <v>0.94308633996122115</v>
      </c>
      <c r="AJ80" s="323" t="s">
        <v>2935</v>
      </c>
      <c r="AK80" s="324">
        <v>51045</v>
      </c>
      <c r="AL80" s="324">
        <v>52763</v>
      </c>
      <c r="AM80" s="321">
        <f>AK80/AL80</f>
        <v>0.96743930405776779</v>
      </c>
      <c r="AN80" s="323" t="s">
        <v>2936</v>
      </c>
      <c r="AO80" s="324">
        <v>52280</v>
      </c>
      <c r="AP80" s="324">
        <v>50169</v>
      </c>
      <c r="AQ80" s="321">
        <f>AO80/AP80</f>
        <v>1.0420777771133569</v>
      </c>
      <c r="AR80" s="323" t="s">
        <v>2937</v>
      </c>
      <c r="AS80" s="324"/>
      <c r="AT80" s="324">
        <v>49478</v>
      </c>
      <c r="AU80" s="321"/>
      <c r="AV80" s="323" t="s">
        <v>2938</v>
      </c>
      <c r="AW80" s="324"/>
      <c r="AX80" s="324">
        <v>52382</v>
      </c>
      <c r="AY80" s="321"/>
      <c r="AZ80" s="323" t="s">
        <v>2939</v>
      </c>
      <c r="BA80" s="324"/>
      <c r="BB80" s="324">
        <v>52727</v>
      </c>
      <c r="BC80" s="321"/>
      <c r="BD80" s="323" t="s">
        <v>2940</v>
      </c>
      <c r="BE80" s="325"/>
      <c r="BF80" s="325"/>
      <c r="BG80" s="321"/>
      <c r="BH80" s="326"/>
      <c r="BI80" s="326"/>
      <c r="BJ80" s="326"/>
      <c r="BK80" s="321"/>
      <c r="BL80" s="326"/>
      <c r="BM80" s="326"/>
      <c r="BN80" s="326"/>
      <c r="BO80" s="321"/>
      <c r="BP80" s="327"/>
      <c r="BQ80" s="327"/>
      <c r="BS80" s="329">
        <f>AO80</f>
        <v>52280</v>
      </c>
      <c r="BT80" s="329">
        <f>AP80</f>
        <v>50169</v>
      </c>
      <c r="BU80" s="330">
        <f>BS80/BT80</f>
        <v>1.0420777771133569</v>
      </c>
      <c r="BV80" s="330">
        <f>BU80</f>
        <v>1.0420777771133569</v>
      </c>
      <c r="BW80" s="330">
        <f>S80</f>
        <v>1</v>
      </c>
      <c r="BX80" s="330">
        <f>BV80/BW80</f>
        <v>1.0420777771133569</v>
      </c>
    </row>
    <row r="81" spans="2:76" s="328" customFormat="1" ht="250.5" customHeight="1" x14ac:dyDescent="0.25">
      <c r="B81" s="314" t="s">
        <v>2812</v>
      </c>
      <c r="C81" s="314" t="s">
        <v>2922</v>
      </c>
      <c r="D81" s="315" t="s">
        <v>2923</v>
      </c>
      <c r="E81" s="316" t="s">
        <v>2941</v>
      </c>
      <c r="F81" s="317" t="s">
        <v>2711</v>
      </c>
      <c r="G81" s="315" t="s">
        <v>2942</v>
      </c>
      <c r="H81" s="315" t="s">
        <v>2943</v>
      </c>
      <c r="I81" s="318" t="s">
        <v>2927</v>
      </c>
      <c r="J81" s="316" t="s">
        <v>1894</v>
      </c>
      <c r="K81" s="315" t="s">
        <v>2944</v>
      </c>
      <c r="L81" s="314" t="s">
        <v>2945</v>
      </c>
      <c r="M81" s="315" t="s">
        <v>2946</v>
      </c>
      <c r="N81" s="314" t="s">
        <v>249</v>
      </c>
      <c r="O81" s="316" t="s">
        <v>2730</v>
      </c>
      <c r="P81" s="315" t="s">
        <v>2947</v>
      </c>
      <c r="Q81" s="319">
        <v>0.8</v>
      </c>
      <c r="R81" s="314" t="s">
        <v>249</v>
      </c>
      <c r="S81" s="319">
        <v>0.8</v>
      </c>
      <c r="T81" s="314" t="s">
        <v>2103</v>
      </c>
      <c r="U81" s="324"/>
      <c r="V81" s="324"/>
      <c r="W81" s="321"/>
      <c r="X81" s="334"/>
      <c r="Y81" s="324"/>
      <c r="Z81" s="324"/>
      <c r="AA81" s="321"/>
      <c r="AB81" s="323"/>
      <c r="AC81" s="324"/>
      <c r="AD81" s="324"/>
      <c r="AE81" s="321"/>
      <c r="AF81" s="322"/>
      <c r="AG81" s="324"/>
      <c r="AH81" s="324"/>
      <c r="AI81" s="321"/>
      <c r="AJ81" s="323"/>
      <c r="AK81" s="324"/>
      <c r="AL81" s="324"/>
      <c r="AM81" s="321"/>
      <c r="AN81" s="323"/>
      <c r="AO81" s="324"/>
      <c r="AP81" s="324"/>
      <c r="AQ81" s="321"/>
      <c r="AR81" s="323"/>
      <c r="AS81" s="324"/>
      <c r="AT81" s="324"/>
      <c r="AU81" s="321"/>
      <c r="AV81" s="323"/>
      <c r="AW81" s="324"/>
      <c r="AX81" s="324"/>
      <c r="AY81" s="321"/>
      <c r="AZ81" s="323" t="s">
        <v>2948</v>
      </c>
      <c r="BA81" s="324"/>
      <c r="BB81" s="324"/>
      <c r="BC81" s="321"/>
      <c r="BD81" s="323" t="s">
        <v>2949</v>
      </c>
      <c r="BE81" s="325"/>
      <c r="BF81" s="325"/>
      <c r="BG81" s="321"/>
      <c r="BH81" s="326"/>
      <c r="BI81" s="326"/>
      <c r="BJ81" s="326"/>
      <c r="BK81" s="321"/>
      <c r="BL81" s="326"/>
      <c r="BM81" s="326"/>
      <c r="BN81" s="326"/>
      <c r="BO81" s="321"/>
      <c r="BP81" s="327"/>
      <c r="BQ81" s="327"/>
      <c r="BS81" s="329"/>
      <c r="BT81" s="329"/>
      <c r="BU81" s="330"/>
      <c r="BV81" s="330"/>
      <c r="BW81" s="330"/>
      <c r="BX81" s="330"/>
    </row>
    <row r="82" spans="2:76" s="328" customFormat="1" ht="171.6" x14ac:dyDescent="0.25">
      <c r="B82" s="314" t="s">
        <v>2812</v>
      </c>
      <c r="C82" s="314" t="s">
        <v>2922</v>
      </c>
      <c r="D82" s="315" t="s">
        <v>2923</v>
      </c>
      <c r="E82" s="316" t="s">
        <v>2950</v>
      </c>
      <c r="F82" s="317" t="s">
        <v>2711</v>
      </c>
      <c r="G82" s="315" t="s">
        <v>2951</v>
      </c>
      <c r="H82" s="315" t="s">
        <v>2952</v>
      </c>
      <c r="I82" s="318" t="s">
        <v>2953</v>
      </c>
      <c r="J82" s="316" t="s">
        <v>1967</v>
      </c>
      <c r="K82" s="315" t="s">
        <v>2954</v>
      </c>
      <c r="L82" s="314" t="s">
        <v>2955</v>
      </c>
      <c r="M82" s="315" t="s">
        <v>2956</v>
      </c>
      <c r="N82" s="314" t="s">
        <v>249</v>
      </c>
      <c r="O82" s="316" t="s">
        <v>1937</v>
      </c>
      <c r="P82" s="315" t="s">
        <v>2957</v>
      </c>
      <c r="Q82" s="319">
        <v>0.82</v>
      </c>
      <c r="R82" s="314" t="s">
        <v>249</v>
      </c>
      <c r="S82" s="319">
        <v>1</v>
      </c>
      <c r="T82" s="314" t="s">
        <v>1900</v>
      </c>
      <c r="U82" s="324"/>
      <c r="V82" s="324"/>
      <c r="W82" s="321"/>
      <c r="X82" s="334"/>
      <c r="Y82" s="324"/>
      <c r="Z82" s="324"/>
      <c r="AA82" s="321"/>
      <c r="AB82" s="323"/>
      <c r="AC82" s="324"/>
      <c r="AD82" s="324"/>
      <c r="AE82" s="321"/>
      <c r="AF82" s="322"/>
      <c r="AG82" s="324"/>
      <c r="AH82" s="324"/>
      <c r="AI82" s="321"/>
      <c r="AJ82" s="323"/>
      <c r="AK82" s="324"/>
      <c r="AL82" s="324"/>
      <c r="AM82" s="321"/>
      <c r="AN82" s="323"/>
      <c r="AO82" s="324"/>
      <c r="AP82" s="324"/>
      <c r="AQ82" s="321"/>
      <c r="AR82" s="323"/>
      <c r="AS82" s="324"/>
      <c r="AT82" s="324"/>
      <c r="AU82" s="321"/>
      <c r="AV82" s="323"/>
      <c r="AW82" s="324"/>
      <c r="AX82" s="324">
        <v>1500</v>
      </c>
      <c r="AY82" s="321"/>
      <c r="AZ82" s="323" t="s">
        <v>2958</v>
      </c>
      <c r="BA82" s="324"/>
      <c r="BB82" s="324">
        <v>1500</v>
      </c>
      <c r="BC82" s="321"/>
      <c r="BD82" s="323" t="s">
        <v>2959</v>
      </c>
      <c r="BE82" s="325"/>
      <c r="BF82" s="325">
        <v>1500</v>
      </c>
      <c r="BG82" s="321"/>
      <c r="BH82" s="326"/>
      <c r="BI82" s="326"/>
      <c r="BJ82" s="326">
        <v>1500</v>
      </c>
      <c r="BK82" s="321"/>
      <c r="BL82" s="326"/>
      <c r="BM82" s="326"/>
      <c r="BN82" s="326">
        <v>1500</v>
      </c>
      <c r="BO82" s="321"/>
      <c r="BP82" s="327"/>
      <c r="BQ82" s="327"/>
      <c r="BS82" s="329"/>
      <c r="BT82" s="329"/>
      <c r="BU82" s="330"/>
      <c r="BV82" s="330"/>
      <c r="BW82" s="330"/>
      <c r="BX82" s="330"/>
    </row>
    <row r="83" spans="2:76" s="328" customFormat="1" ht="165.75" customHeight="1" x14ac:dyDescent="0.25">
      <c r="B83" s="314" t="s">
        <v>2812</v>
      </c>
      <c r="C83" s="314" t="s">
        <v>2922</v>
      </c>
      <c r="D83" s="315" t="s">
        <v>2923</v>
      </c>
      <c r="E83" s="316" t="s">
        <v>2960</v>
      </c>
      <c r="F83" s="317" t="s">
        <v>2711</v>
      </c>
      <c r="G83" s="315" t="s">
        <v>2961</v>
      </c>
      <c r="H83" s="315" t="s">
        <v>2962</v>
      </c>
      <c r="I83" s="318" t="s">
        <v>2963</v>
      </c>
      <c r="J83" s="316" t="s">
        <v>1894</v>
      </c>
      <c r="K83" s="315" t="s">
        <v>2964</v>
      </c>
      <c r="L83" s="314" t="s">
        <v>2945</v>
      </c>
      <c r="M83" s="315" t="s">
        <v>2965</v>
      </c>
      <c r="N83" s="314" t="s">
        <v>249</v>
      </c>
      <c r="O83" s="316" t="s">
        <v>1898</v>
      </c>
      <c r="P83" s="315" t="s">
        <v>2966</v>
      </c>
      <c r="Q83" s="319">
        <v>0.69</v>
      </c>
      <c r="R83" s="314" t="s">
        <v>249</v>
      </c>
      <c r="S83" s="319">
        <v>0.69</v>
      </c>
      <c r="T83" s="314" t="s">
        <v>1900</v>
      </c>
      <c r="U83" s="324"/>
      <c r="V83" s="324"/>
      <c r="W83" s="321"/>
      <c r="X83" s="334"/>
      <c r="Y83" s="324"/>
      <c r="Z83" s="324"/>
      <c r="AA83" s="321"/>
      <c r="AB83" s="323"/>
      <c r="AC83" s="324"/>
      <c r="AD83" s="324"/>
      <c r="AE83" s="321"/>
      <c r="AF83" s="322"/>
      <c r="AG83" s="324"/>
      <c r="AH83" s="324"/>
      <c r="AI83" s="321"/>
      <c r="AJ83" s="323"/>
      <c r="AK83" s="324"/>
      <c r="AL83" s="324"/>
      <c r="AM83" s="321"/>
      <c r="AN83" s="323"/>
      <c r="AO83" s="324"/>
      <c r="AP83" s="324"/>
      <c r="AQ83" s="321"/>
      <c r="AR83" s="323"/>
      <c r="AS83" s="324"/>
      <c r="AT83" s="324"/>
      <c r="AU83" s="321"/>
      <c r="AV83" s="323"/>
      <c r="AW83" s="324"/>
      <c r="AX83" s="324"/>
      <c r="AY83" s="321"/>
      <c r="AZ83" s="323" t="s">
        <v>2967</v>
      </c>
      <c r="BA83" s="324"/>
      <c r="BB83" s="324"/>
      <c r="BC83" s="321"/>
      <c r="BD83" s="323" t="s">
        <v>2968</v>
      </c>
      <c r="BE83" s="325"/>
      <c r="BF83" s="325"/>
      <c r="BG83" s="321"/>
      <c r="BH83" s="326"/>
      <c r="BI83" s="326"/>
      <c r="BJ83" s="326"/>
      <c r="BK83" s="321"/>
      <c r="BL83" s="326"/>
      <c r="BM83" s="326"/>
      <c r="BN83" s="326"/>
      <c r="BO83" s="321"/>
      <c r="BP83" s="327"/>
      <c r="BQ83" s="327"/>
      <c r="BS83" s="329"/>
      <c r="BT83" s="329"/>
      <c r="BU83" s="330"/>
      <c r="BV83" s="330"/>
      <c r="BW83" s="330"/>
      <c r="BX83" s="330"/>
    </row>
    <row r="84" spans="2:76" s="328" customFormat="1" ht="114" x14ac:dyDescent="0.25">
      <c r="B84" s="314" t="s">
        <v>2812</v>
      </c>
      <c r="C84" s="314" t="s">
        <v>2922</v>
      </c>
      <c r="D84" s="315" t="s">
        <v>2923</v>
      </c>
      <c r="E84" s="316" t="s">
        <v>2969</v>
      </c>
      <c r="F84" s="317" t="s">
        <v>2711</v>
      </c>
      <c r="G84" s="315" t="s">
        <v>2970</v>
      </c>
      <c r="H84" s="315" t="s">
        <v>2971</v>
      </c>
      <c r="I84" s="318" t="s">
        <v>2972</v>
      </c>
      <c r="J84" s="316" t="s">
        <v>1967</v>
      </c>
      <c r="K84" s="315" t="s">
        <v>2973</v>
      </c>
      <c r="L84" s="318" t="s">
        <v>2955</v>
      </c>
      <c r="M84" s="315" t="s">
        <v>2974</v>
      </c>
      <c r="N84" s="314" t="s">
        <v>249</v>
      </c>
      <c r="O84" s="316" t="s">
        <v>1937</v>
      </c>
      <c r="P84" s="315" t="s">
        <v>2957</v>
      </c>
      <c r="Q84" s="319">
        <v>0.8</v>
      </c>
      <c r="R84" s="314" t="s">
        <v>249</v>
      </c>
      <c r="S84" s="319">
        <v>0.8</v>
      </c>
      <c r="T84" s="314" t="s">
        <v>1900</v>
      </c>
      <c r="U84" s="320"/>
      <c r="V84" s="320"/>
      <c r="W84" s="321"/>
      <c r="X84" s="322"/>
      <c r="Y84" s="320"/>
      <c r="Z84" s="320"/>
      <c r="AA84" s="321"/>
      <c r="AB84" s="323"/>
      <c r="AC84" s="320"/>
      <c r="AD84" s="320"/>
      <c r="AE84" s="321"/>
      <c r="AF84" s="322"/>
      <c r="AG84" s="320"/>
      <c r="AH84" s="320"/>
      <c r="AI84" s="321"/>
      <c r="AJ84" s="323"/>
      <c r="AK84" s="320"/>
      <c r="AL84" s="320"/>
      <c r="AM84" s="321"/>
      <c r="AN84" s="323"/>
      <c r="AO84" s="320"/>
      <c r="AP84" s="320"/>
      <c r="AQ84" s="321"/>
      <c r="AR84" s="323"/>
      <c r="AS84" s="324"/>
      <c r="AT84" s="320"/>
      <c r="AU84" s="321"/>
      <c r="AV84" s="323"/>
      <c r="AW84" s="324"/>
      <c r="AX84" s="320">
        <v>590</v>
      </c>
      <c r="AY84" s="321"/>
      <c r="AZ84" s="323" t="s">
        <v>2975</v>
      </c>
      <c r="BA84" s="324"/>
      <c r="BB84" s="320">
        <v>590</v>
      </c>
      <c r="BC84" s="321"/>
      <c r="BD84" s="323" t="s">
        <v>2976</v>
      </c>
      <c r="BE84" s="325"/>
      <c r="BF84" s="325">
        <v>590</v>
      </c>
      <c r="BG84" s="321"/>
      <c r="BH84" s="326"/>
      <c r="BI84" s="326"/>
      <c r="BJ84" s="326">
        <v>590</v>
      </c>
      <c r="BK84" s="321"/>
      <c r="BL84" s="326"/>
      <c r="BM84" s="326"/>
      <c r="BN84" s="326">
        <v>590</v>
      </c>
      <c r="BO84" s="321"/>
      <c r="BP84" s="327"/>
      <c r="BQ84" s="327"/>
      <c r="BS84" s="329"/>
      <c r="BT84" s="329"/>
      <c r="BU84" s="330"/>
      <c r="BV84" s="330"/>
      <c r="BW84" s="330"/>
      <c r="BX84" s="330"/>
    </row>
    <row r="85" spans="2:76" s="328" customFormat="1" ht="250.8" x14ac:dyDescent="0.25">
      <c r="B85" s="314" t="s">
        <v>2812</v>
      </c>
      <c r="C85" s="314" t="s">
        <v>2922</v>
      </c>
      <c r="D85" s="315" t="s">
        <v>2923</v>
      </c>
      <c r="E85" s="316" t="s">
        <v>2977</v>
      </c>
      <c r="F85" s="317" t="s">
        <v>2711</v>
      </c>
      <c r="G85" s="315" t="s">
        <v>2978</v>
      </c>
      <c r="H85" s="315" t="s">
        <v>2979</v>
      </c>
      <c r="I85" s="318" t="s">
        <v>2980</v>
      </c>
      <c r="J85" s="316" t="s">
        <v>1894</v>
      </c>
      <c r="K85" s="315" t="s">
        <v>2981</v>
      </c>
      <c r="L85" s="318" t="s">
        <v>2945</v>
      </c>
      <c r="M85" s="315" t="s">
        <v>2982</v>
      </c>
      <c r="N85" s="314" t="s">
        <v>249</v>
      </c>
      <c r="O85" s="316" t="s">
        <v>1898</v>
      </c>
      <c r="P85" s="315" t="s">
        <v>2966</v>
      </c>
      <c r="Q85" s="319" t="s">
        <v>88</v>
      </c>
      <c r="R85" s="314" t="s">
        <v>88</v>
      </c>
      <c r="S85" s="319">
        <v>0.6</v>
      </c>
      <c r="T85" s="314" t="s">
        <v>1900</v>
      </c>
      <c r="U85" s="320"/>
      <c r="V85" s="320"/>
      <c r="W85" s="321"/>
      <c r="X85" s="322"/>
      <c r="Y85" s="320"/>
      <c r="Z85" s="320"/>
      <c r="AA85" s="321"/>
      <c r="AB85" s="323"/>
      <c r="AC85" s="320"/>
      <c r="AD85" s="320"/>
      <c r="AE85" s="321"/>
      <c r="AF85" s="322"/>
      <c r="AG85" s="320"/>
      <c r="AH85" s="320"/>
      <c r="AI85" s="321"/>
      <c r="AJ85" s="323"/>
      <c r="AK85" s="320"/>
      <c r="AL85" s="320"/>
      <c r="AM85" s="321"/>
      <c r="AN85" s="323"/>
      <c r="AO85" s="320"/>
      <c r="AP85" s="320"/>
      <c r="AQ85" s="321"/>
      <c r="AR85" s="323"/>
      <c r="AS85" s="324"/>
      <c r="AT85" s="320"/>
      <c r="AU85" s="321"/>
      <c r="AV85" s="323"/>
      <c r="AW85" s="324"/>
      <c r="AX85" s="320"/>
      <c r="AY85" s="321"/>
      <c r="AZ85" s="323" t="s">
        <v>2983</v>
      </c>
      <c r="BA85" s="324"/>
      <c r="BB85" s="320"/>
      <c r="BC85" s="321"/>
      <c r="BD85" s="323" t="s">
        <v>2984</v>
      </c>
      <c r="BE85" s="325"/>
      <c r="BF85" s="325"/>
      <c r="BG85" s="321"/>
      <c r="BH85" s="326"/>
      <c r="BI85" s="326"/>
      <c r="BJ85" s="326"/>
      <c r="BK85" s="321"/>
      <c r="BL85" s="326"/>
      <c r="BM85" s="326"/>
      <c r="BN85" s="326"/>
      <c r="BO85" s="321"/>
      <c r="BP85" s="327"/>
      <c r="BQ85" s="327"/>
      <c r="BS85" s="329"/>
      <c r="BT85" s="329"/>
      <c r="BU85" s="330"/>
      <c r="BV85" s="330"/>
      <c r="BW85" s="330"/>
      <c r="BX85" s="330"/>
    </row>
    <row r="86" spans="2:76" s="328" customFormat="1" ht="165.75" customHeight="1" x14ac:dyDescent="0.25">
      <c r="B86" s="314" t="s">
        <v>2812</v>
      </c>
      <c r="C86" s="314" t="s">
        <v>2922</v>
      </c>
      <c r="D86" s="315" t="s">
        <v>2923</v>
      </c>
      <c r="E86" s="316" t="s">
        <v>2985</v>
      </c>
      <c r="F86" s="317" t="s">
        <v>2711</v>
      </c>
      <c r="G86" s="315" t="s">
        <v>2986</v>
      </c>
      <c r="H86" s="315" t="s">
        <v>2987</v>
      </c>
      <c r="I86" s="318" t="s">
        <v>2988</v>
      </c>
      <c r="J86" s="316" t="s">
        <v>1915</v>
      </c>
      <c r="K86" s="315" t="s">
        <v>2989</v>
      </c>
      <c r="L86" s="318" t="s">
        <v>2990</v>
      </c>
      <c r="M86" s="315" t="s">
        <v>2991</v>
      </c>
      <c r="N86" s="314" t="s">
        <v>249</v>
      </c>
      <c r="O86" s="316" t="s">
        <v>2730</v>
      </c>
      <c r="P86" s="315" t="s">
        <v>2992</v>
      </c>
      <c r="Q86" s="319">
        <v>0.25</v>
      </c>
      <c r="R86" s="314" t="s">
        <v>249</v>
      </c>
      <c r="S86" s="319">
        <v>0.5</v>
      </c>
      <c r="T86" s="314" t="s">
        <v>1900</v>
      </c>
      <c r="U86" s="320"/>
      <c r="V86" s="320"/>
      <c r="W86" s="321"/>
      <c r="X86" s="322" t="s">
        <v>2993</v>
      </c>
      <c r="Y86" s="320"/>
      <c r="Z86" s="320"/>
      <c r="AA86" s="321"/>
      <c r="AB86" s="323" t="s">
        <v>2994</v>
      </c>
      <c r="AC86" s="320"/>
      <c r="AD86" s="320"/>
      <c r="AE86" s="321"/>
      <c r="AF86" s="322" t="s">
        <v>2995</v>
      </c>
      <c r="AG86" s="320"/>
      <c r="AH86" s="320"/>
      <c r="AI86" s="321"/>
      <c r="AJ86" s="323" t="s">
        <v>2996</v>
      </c>
      <c r="AK86" s="320"/>
      <c r="AL86" s="320"/>
      <c r="AM86" s="321"/>
      <c r="AN86" s="323" t="s">
        <v>2997</v>
      </c>
      <c r="AO86" s="320"/>
      <c r="AP86" s="320"/>
      <c r="AQ86" s="321"/>
      <c r="AR86" s="323" t="s">
        <v>2998</v>
      </c>
      <c r="AS86" s="324"/>
      <c r="AT86" s="320"/>
      <c r="AU86" s="321"/>
      <c r="AV86" s="323" t="s">
        <v>2999</v>
      </c>
      <c r="AW86" s="324"/>
      <c r="AX86" s="320"/>
      <c r="AY86" s="321"/>
      <c r="AZ86" s="323" t="s">
        <v>3000</v>
      </c>
      <c r="BA86" s="324"/>
      <c r="BB86" s="320"/>
      <c r="BC86" s="321"/>
      <c r="BD86" s="323" t="s">
        <v>3001</v>
      </c>
      <c r="BE86" s="325"/>
      <c r="BF86" s="325"/>
      <c r="BG86" s="321"/>
      <c r="BH86" s="326"/>
      <c r="BI86" s="326"/>
      <c r="BJ86" s="326"/>
      <c r="BK86" s="321"/>
      <c r="BL86" s="326"/>
      <c r="BM86" s="326"/>
      <c r="BN86" s="326"/>
      <c r="BO86" s="321"/>
      <c r="BP86" s="327"/>
      <c r="BQ86" s="327"/>
      <c r="BS86" s="329"/>
      <c r="BT86" s="329"/>
      <c r="BU86" s="330"/>
      <c r="BV86" s="330"/>
      <c r="BW86" s="330"/>
      <c r="BX86" s="330"/>
    </row>
    <row r="87" spans="2:76" s="328" customFormat="1" ht="165.75" customHeight="1" x14ac:dyDescent="0.25">
      <c r="B87" s="314" t="s">
        <v>2812</v>
      </c>
      <c r="C87" s="314" t="s">
        <v>2922</v>
      </c>
      <c r="D87" s="315" t="s">
        <v>2923</v>
      </c>
      <c r="E87" s="316" t="s">
        <v>3002</v>
      </c>
      <c r="F87" s="317" t="s">
        <v>2711</v>
      </c>
      <c r="G87" s="315" t="s">
        <v>3003</v>
      </c>
      <c r="H87" s="315" t="s">
        <v>3004</v>
      </c>
      <c r="I87" s="318" t="s">
        <v>3005</v>
      </c>
      <c r="J87" s="316" t="s">
        <v>1967</v>
      </c>
      <c r="K87" s="315" t="s">
        <v>3006</v>
      </c>
      <c r="L87" s="318" t="s">
        <v>3007</v>
      </c>
      <c r="M87" s="315" t="s">
        <v>3008</v>
      </c>
      <c r="N87" s="314" t="s">
        <v>249</v>
      </c>
      <c r="O87" s="316" t="s">
        <v>1937</v>
      </c>
      <c r="P87" s="315" t="s">
        <v>3009</v>
      </c>
      <c r="Q87" s="319">
        <v>0.56000000000000005</v>
      </c>
      <c r="R87" s="314" t="s">
        <v>249</v>
      </c>
      <c r="S87" s="319">
        <v>0.75</v>
      </c>
      <c r="T87" s="314" t="s">
        <v>1900</v>
      </c>
      <c r="U87" s="320"/>
      <c r="V87" s="320"/>
      <c r="W87" s="321"/>
      <c r="X87" s="322"/>
      <c r="Y87" s="320"/>
      <c r="Z87" s="320"/>
      <c r="AA87" s="321"/>
      <c r="AB87" s="323"/>
      <c r="AC87" s="320"/>
      <c r="AD87" s="320"/>
      <c r="AE87" s="321"/>
      <c r="AF87" s="322"/>
      <c r="AG87" s="320"/>
      <c r="AH87" s="320"/>
      <c r="AI87" s="321"/>
      <c r="AJ87" s="323"/>
      <c r="AK87" s="320"/>
      <c r="AL87" s="320"/>
      <c r="AM87" s="321"/>
      <c r="AN87" s="323"/>
      <c r="AO87" s="320"/>
      <c r="AP87" s="320"/>
      <c r="AQ87" s="321"/>
      <c r="AR87" s="323"/>
      <c r="AS87" s="324"/>
      <c r="AT87" s="320"/>
      <c r="AU87" s="321"/>
      <c r="AV87" s="323"/>
      <c r="AW87" s="324"/>
      <c r="AX87" s="320"/>
      <c r="AY87" s="321"/>
      <c r="AZ87" s="323" t="s">
        <v>3010</v>
      </c>
      <c r="BA87" s="324"/>
      <c r="BB87" s="320"/>
      <c r="BC87" s="321"/>
      <c r="BD87" s="323" t="s">
        <v>3011</v>
      </c>
      <c r="BE87" s="325"/>
      <c r="BF87" s="325"/>
      <c r="BG87" s="321"/>
      <c r="BH87" s="326"/>
      <c r="BI87" s="326"/>
      <c r="BJ87" s="326"/>
      <c r="BK87" s="321"/>
      <c r="BL87" s="326"/>
      <c r="BM87" s="326"/>
      <c r="BN87" s="326"/>
      <c r="BO87" s="321"/>
      <c r="BP87" s="327"/>
      <c r="BQ87" s="327"/>
      <c r="BS87" s="329"/>
      <c r="BT87" s="329"/>
      <c r="BU87" s="330"/>
      <c r="BV87" s="330"/>
      <c r="BW87" s="330"/>
      <c r="BX87" s="330"/>
    </row>
    <row r="88" spans="2:76" s="328" customFormat="1" ht="165.75" customHeight="1" x14ac:dyDescent="0.25">
      <c r="B88" s="314" t="s">
        <v>2812</v>
      </c>
      <c r="C88" s="314" t="s">
        <v>2922</v>
      </c>
      <c r="D88" s="315" t="s">
        <v>2923</v>
      </c>
      <c r="E88" s="316" t="s">
        <v>3012</v>
      </c>
      <c r="F88" s="317" t="s">
        <v>2711</v>
      </c>
      <c r="G88" s="315" t="s">
        <v>3013</v>
      </c>
      <c r="H88" s="315" t="s">
        <v>3014</v>
      </c>
      <c r="I88" s="318" t="s">
        <v>3015</v>
      </c>
      <c r="J88" s="316" t="s">
        <v>1967</v>
      </c>
      <c r="K88" s="315" t="s">
        <v>3016</v>
      </c>
      <c r="L88" s="318" t="s">
        <v>3017</v>
      </c>
      <c r="M88" s="315" t="s">
        <v>3018</v>
      </c>
      <c r="N88" s="314" t="s">
        <v>249</v>
      </c>
      <c r="O88" s="316" t="s">
        <v>2730</v>
      </c>
      <c r="P88" s="315" t="s">
        <v>3019</v>
      </c>
      <c r="Q88" s="319">
        <v>1</v>
      </c>
      <c r="R88" s="314" t="s">
        <v>249</v>
      </c>
      <c r="S88" s="319">
        <v>1</v>
      </c>
      <c r="T88" s="314" t="s">
        <v>1900</v>
      </c>
      <c r="U88" s="320"/>
      <c r="V88" s="320"/>
      <c r="W88" s="321"/>
      <c r="X88" s="322" t="s">
        <v>3020</v>
      </c>
      <c r="Y88" s="320"/>
      <c r="Z88" s="320"/>
      <c r="AA88" s="321"/>
      <c r="AB88" s="323" t="s">
        <v>3021</v>
      </c>
      <c r="AC88" s="320"/>
      <c r="AD88" s="320"/>
      <c r="AE88" s="321"/>
      <c r="AF88" s="322" t="s">
        <v>3022</v>
      </c>
      <c r="AG88" s="320"/>
      <c r="AH88" s="320"/>
      <c r="AI88" s="321"/>
      <c r="AJ88" s="323" t="s">
        <v>3023</v>
      </c>
      <c r="AK88" s="320"/>
      <c r="AL88" s="320"/>
      <c r="AM88" s="321"/>
      <c r="AN88" s="323" t="s">
        <v>3024</v>
      </c>
      <c r="AO88" s="320"/>
      <c r="AP88" s="320"/>
      <c r="AQ88" s="321"/>
      <c r="AR88" s="323" t="s">
        <v>3025</v>
      </c>
      <c r="AS88" s="324"/>
      <c r="AT88" s="320"/>
      <c r="AU88" s="321"/>
      <c r="AV88" s="323" t="s">
        <v>3026</v>
      </c>
      <c r="AW88" s="324"/>
      <c r="AX88" s="320"/>
      <c r="AY88" s="321"/>
      <c r="AZ88" s="323" t="s">
        <v>3027</v>
      </c>
      <c r="BA88" s="324"/>
      <c r="BB88" s="320"/>
      <c r="BC88" s="321"/>
      <c r="BD88" s="323" t="s">
        <v>3028</v>
      </c>
      <c r="BE88" s="325"/>
      <c r="BF88" s="325"/>
      <c r="BG88" s="321"/>
      <c r="BH88" s="326"/>
      <c r="BI88" s="326"/>
      <c r="BJ88" s="326"/>
      <c r="BK88" s="321"/>
      <c r="BL88" s="326"/>
      <c r="BM88" s="326"/>
      <c r="BN88" s="326"/>
      <c r="BO88" s="321"/>
      <c r="BP88" s="327"/>
      <c r="BQ88" s="327"/>
      <c r="BS88" s="329"/>
      <c r="BT88" s="329"/>
      <c r="BU88" s="330"/>
      <c r="BV88" s="330"/>
      <c r="BW88" s="330"/>
      <c r="BX88" s="330"/>
    </row>
    <row r="89" spans="2:76" s="328" customFormat="1" ht="211.2" x14ac:dyDescent="0.25">
      <c r="B89" s="314" t="s">
        <v>2812</v>
      </c>
      <c r="C89" s="314" t="s">
        <v>2922</v>
      </c>
      <c r="D89" s="315" t="s">
        <v>2923</v>
      </c>
      <c r="E89" s="316" t="s">
        <v>3029</v>
      </c>
      <c r="F89" s="317" t="s">
        <v>2711</v>
      </c>
      <c r="G89" s="315" t="s">
        <v>3030</v>
      </c>
      <c r="H89" s="315" t="s">
        <v>3031</v>
      </c>
      <c r="I89" s="318" t="s">
        <v>3032</v>
      </c>
      <c r="J89" s="316" t="s">
        <v>1967</v>
      </c>
      <c r="K89" s="315" t="s">
        <v>3033</v>
      </c>
      <c r="L89" s="318" t="s">
        <v>3034</v>
      </c>
      <c r="M89" s="315" t="s">
        <v>3035</v>
      </c>
      <c r="N89" s="314" t="s">
        <v>249</v>
      </c>
      <c r="O89" s="316" t="s">
        <v>1937</v>
      </c>
      <c r="P89" s="315" t="s">
        <v>3036</v>
      </c>
      <c r="Q89" s="319">
        <v>0.9</v>
      </c>
      <c r="R89" s="314" t="s">
        <v>249</v>
      </c>
      <c r="S89" s="319">
        <v>0.95</v>
      </c>
      <c r="T89" s="314" t="s">
        <v>1900</v>
      </c>
      <c r="U89" s="320"/>
      <c r="V89" s="320"/>
      <c r="W89" s="321"/>
      <c r="X89" s="322"/>
      <c r="Y89" s="320"/>
      <c r="Z89" s="320"/>
      <c r="AA89" s="321"/>
      <c r="AB89" s="323"/>
      <c r="AC89" s="320"/>
      <c r="AD89" s="320"/>
      <c r="AE89" s="321"/>
      <c r="AF89" s="322"/>
      <c r="AG89" s="320"/>
      <c r="AH89" s="320"/>
      <c r="AI89" s="321"/>
      <c r="AJ89" s="323"/>
      <c r="AK89" s="320"/>
      <c r="AL89" s="320"/>
      <c r="AM89" s="321"/>
      <c r="AN89" s="323"/>
      <c r="AO89" s="320"/>
      <c r="AP89" s="320"/>
      <c r="AQ89" s="321"/>
      <c r="AR89" s="323"/>
      <c r="AS89" s="324"/>
      <c r="AT89" s="320"/>
      <c r="AU89" s="321"/>
      <c r="AV89" s="323"/>
      <c r="AW89" s="324"/>
      <c r="AX89" s="320">
        <v>359</v>
      </c>
      <c r="AY89" s="321"/>
      <c r="AZ89" s="323" t="s">
        <v>3037</v>
      </c>
      <c r="BA89" s="324"/>
      <c r="BB89" s="320">
        <v>359</v>
      </c>
      <c r="BC89" s="321"/>
      <c r="BD89" s="323" t="s">
        <v>3038</v>
      </c>
      <c r="BE89" s="325"/>
      <c r="BF89" s="325"/>
      <c r="BG89" s="321"/>
      <c r="BH89" s="326"/>
      <c r="BI89" s="326"/>
      <c r="BJ89" s="326"/>
      <c r="BK89" s="321"/>
      <c r="BL89" s="326"/>
      <c r="BM89" s="326"/>
      <c r="BN89" s="326"/>
      <c r="BO89" s="321"/>
      <c r="BP89" s="327"/>
      <c r="BQ89" s="327"/>
      <c r="BS89" s="329"/>
      <c r="BT89" s="329"/>
      <c r="BU89" s="330"/>
      <c r="BV89" s="330"/>
      <c r="BW89" s="330"/>
      <c r="BX89" s="330"/>
    </row>
    <row r="90" spans="2:76" s="328" customFormat="1" ht="165.75" customHeight="1" x14ac:dyDescent="0.25">
      <c r="B90" s="314" t="s">
        <v>2812</v>
      </c>
      <c r="C90" s="314" t="s">
        <v>2922</v>
      </c>
      <c r="D90" s="315" t="s">
        <v>2923</v>
      </c>
      <c r="E90" s="316" t="s">
        <v>3039</v>
      </c>
      <c r="F90" s="317" t="s">
        <v>2711</v>
      </c>
      <c r="G90" s="315" t="s">
        <v>3040</v>
      </c>
      <c r="H90" s="315" t="s">
        <v>3041</v>
      </c>
      <c r="I90" s="318" t="s">
        <v>3042</v>
      </c>
      <c r="J90" s="316" t="s">
        <v>1967</v>
      </c>
      <c r="K90" s="315" t="s">
        <v>3043</v>
      </c>
      <c r="L90" s="318" t="s">
        <v>3034</v>
      </c>
      <c r="M90" s="315" t="s">
        <v>3044</v>
      </c>
      <c r="N90" s="314" t="s">
        <v>249</v>
      </c>
      <c r="O90" s="316" t="s">
        <v>1937</v>
      </c>
      <c r="P90" s="315" t="s">
        <v>3045</v>
      </c>
      <c r="Q90" s="319" t="s">
        <v>88</v>
      </c>
      <c r="R90" s="314" t="s">
        <v>88</v>
      </c>
      <c r="S90" s="319">
        <v>0.95</v>
      </c>
      <c r="T90" s="314" t="s">
        <v>1900</v>
      </c>
      <c r="U90" s="320"/>
      <c r="V90" s="320"/>
      <c r="W90" s="321"/>
      <c r="X90" s="322"/>
      <c r="Y90" s="320"/>
      <c r="Z90" s="320"/>
      <c r="AA90" s="321"/>
      <c r="AB90" s="323"/>
      <c r="AC90" s="320"/>
      <c r="AD90" s="320"/>
      <c r="AE90" s="321"/>
      <c r="AF90" s="322"/>
      <c r="AG90" s="345"/>
      <c r="AH90" s="320"/>
      <c r="AI90" s="321"/>
      <c r="AJ90" s="323"/>
      <c r="AK90" s="320"/>
      <c r="AL90" s="320"/>
      <c r="AM90" s="321"/>
      <c r="AN90" s="323"/>
      <c r="AO90" s="320"/>
      <c r="AP90" s="320"/>
      <c r="AQ90" s="321"/>
      <c r="AR90" s="323"/>
      <c r="AS90" s="324"/>
      <c r="AT90" s="320"/>
      <c r="AU90" s="321"/>
      <c r="AV90" s="323"/>
      <c r="AW90" s="324"/>
      <c r="AX90" s="320">
        <v>1394</v>
      </c>
      <c r="AY90" s="321"/>
      <c r="AZ90" s="323" t="s">
        <v>3046</v>
      </c>
      <c r="BA90" s="324"/>
      <c r="BB90" s="320">
        <v>1394</v>
      </c>
      <c r="BC90" s="321"/>
      <c r="BD90" s="323" t="s">
        <v>3047</v>
      </c>
      <c r="BE90" s="325"/>
      <c r="BF90" s="325"/>
      <c r="BG90" s="321"/>
      <c r="BH90" s="326"/>
      <c r="BI90" s="326"/>
      <c r="BJ90" s="326"/>
      <c r="BK90" s="321"/>
      <c r="BL90" s="326"/>
      <c r="BM90" s="326"/>
      <c r="BN90" s="326"/>
      <c r="BO90" s="321"/>
      <c r="BP90" s="327"/>
      <c r="BQ90" s="327"/>
      <c r="BS90" s="329"/>
      <c r="BT90" s="329"/>
      <c r="BU90" s="330"/>
      <c r="BV90" s="330"/>
      <c r="BW90" s="330"/>
      <c r="BX90" s="330"/>
    </row>
    <row r="91" spans="2:76" s="328" customFormat="1" ht="165.75" customHeight="1" x14ac:dyDescent="0.25">
      <c r="B91" s="314" t="s">
        <v>2812</v>
      </c>
      <c r="C91" s="314" t="s">
        <v>3048</v>
      </c>
      <c r="D91" s="315" t="s">
        <v>2813</v>
      </c>
      <c r="E91" s="316" t="s">
        <v>3049</v>
      </c>
      <c r="F91" s="317" t="s">
        <v>2711</v>
      </c>
      <c r="G91" s="315" t="s">
        <v>3050</v>
      </c>
      <c r="H91" s="315" t="s">
        <v>3051</v>
      </c>
      <c r="I91" s="318" t="s">
        <v>3052</v>
      </c>
      <c r="J91" s="316" t="s">
        <v>1967</v>
      </c>
      <c r="K91" s="315" t="s">
        <v>3053</v>
      </c>
      <c r="L91" s="314" t="s">
        <v>3054</v>
      </c>
      <c r="M91" s="315" t="s">
        <v>3055</v>
      </c>
      <c r="N91" s="314" t="s">
        <v>2046</v>
      </c>
      <c r="O91" s="316" t="s">
        <v>1990</v>
      </c>
      <c r="P91" s="315" t="s">
        <v>3056</v>
      </c>
      <c r="Q91" s="319">
        <v>1</v>
      </c>
      <c r="R91" s="314" t="s">
        <v>249</v>
      </c>
      <c r="S91" s="319">
        <v>1</v>
      </c>
      <c r="T91" s="314" t="s">
        <v>1900</v>
      </c>
      <c r="U91" s="324"/>
      <c r="V91" s="324"/>
      <c r="W91" s="321"/>
      <c r="X91" s="334" t="s">
        <v>3057</v>
      </c>
      <c r="Y91" s="324"/>
      <c r="Z91" s="324"/>
      <c r="AA91" s="321"/>
      <c r="AB91" s="323" t="s">
        <v>3058</v>
      </c>
      <c r="AC91" s="324"/>
      <c r="AD91" s="324"/>
      <c r="AE91" s="321"/>
      <c r="AF91" s="322" t="s">
        <v>3059</v>
      </c>
      <c r="AG91" s="346"/>
      <c r="AH91" s="324"/>
      <c r="AI91" s="321"/>
      <c r="AJ91" s="323" t="s">
        <v>3060</v>
      </c>
      <c r="AK91" s="324"/>
      <c r="AL91" s="324"/>
      <c r="AM91" s="321"/>
      <c r="AN91" s="323" t="s">
        <v>3061</v>
      </c>
      <c r="AO91" s="324"/>
      <c r="AP91" s="324"/>
      <c r="AQ91" s="321"/>
      <c r="AR91" s="323"/>
      <c r="AS91" s="324"/>
      <c r="AT91" s="324"/>
      <c r="AU91" s="321"/>
      <c r="AV91" s="323"/>
      <c r="AW91" s="324"/>
      <c r="AX91" s="324"/>
      <c r="AY91" s="321"/>
      <c r="AZ91" s="323" t="s">
        <v>3062</v>
      </c>
      <c r="BA91" s="324"/>
      <c r="BB91" s="324"/>
      <c r="BC91" s="321"/>
      <c r="BD91" s="323" t="s">
        <v>3063</v>
      </c>
      <c r="BE91" s="325"/>
      <c r="BF91" s="325"/>
      <c r="BG91" s="321"/>
      <c r="BH91" s="326"/>
      <c r="BI91" s="326"/>
      <c r="BJ91" s="326"/>
      <c r="BK91" s="321"/>
      <c r="BL91" s="326"/>
      <c r="BM91" s="326"/>
      <c r="BN91" s="326"/>
      <c r="BO91" s="321"/>
      <c r="BP91" s="327"/>
      <c r="BQ91" s="327"/>
      <c r="BS91" s="329"/>
      <c r="BT91" s="329"/>
      <c r="BU91" s="330"/>
      <c r="BV91" s="330"/>
      <c r="BW91" s="330"/>
      <c r="BX91" s="330"/>
    </row>
    <row r="92" spans="2:76" s="328" customFormat="1" ht="165.75" customHeight="1" x14ac:dyDescent="0.25">
      <c r="B92" s="314" t="s">
        <v>2812</v>
      </c>
      <c r="C92" s="314" t="s">
        <v>3048</v>
      </c>
      <c r="D92" s="315" t="s">
        <v>2058</v>
      </c>
      <c r="E92" s="316" t="s">
        <v>3064</v>
      </c>
      <c r="F92" s="317" t="s">
        <v>2711</v>
      </c>
      <c r="G92" s="315" t="s">
        <v>3065</v>
      </c>
      <c r="H92" s="315" t="s">
        <v>3066</v>
      </c>
      <c r="I92" s="318" t="s">
        <v>3067</v>
      </c>
      <c r="J92" s="316" t="s">
        <v>1967</v>
      </c>
      <c r="K92" s="315" t="s">
        <v>3068</v>
      </c>
      <c r="L92" s="314" t="s">
        <v>3069</v>
      </c>
      <c r="M92" s="315" t="s">
        <v>3070</v>
      </c>
      <c r="N92" s="314" t="s">
        <v>2046</v>
      </c>
      <c r="O92" s="316" t="s">
        <v>1990</v>
      </c>
      <c r="P92" s="315" t="s">
        <v>3071</v>
      </c>
      <c r="Q92" s="319">
        <v>0.11</v>
      </c>
      <c r="R92" s="314" t="s">
        <v>249</v>
      </c>
      <c r="S92" s="319">
        <v>1</v>
      </c>
      <c r="T92" s="314" t="s">
        <v>1900</v>
      </c>
      <c r="U92" s="324"/>
      <c r="V92" s="324"/>
      <c r="W92" s="321"/>
      <c r="X92" s="334" t="s">
        <v>3072</v>
      </c>
      <c r="Y92" s="324"/>
      <c r="Z92" s="324"/>
      <c r="AA92" s="321"/>
      <c r="AB92" s="323" t="s">
        <v>3073</v>
      </c>
      <c r="AC92" s="324"/>
      <c r="AD92" s="324"/>
      <c r="AE92" s="321"/>
      <c r="AF92" s="322" t="s">
        <v>3074</v>
      </c>
      <c r="AG92" s="346"/>
      <c r="AH92" s="324"/>
      <c r="AI92" s="321"/>
      <c r="AJ92" s="323" t="s">
        <v>3075</v>
      </c>
      <c r="AK92" s="324"/>
      <c r="AL92" s="324"/>
      <c r="AM92" s="321"/>
      <c r="AN92" s="323" t="s">
        <v>3076</v>
      </c>
      <c r="AO92" s="324"/>
      <c r="AP92" s="324"/>
      <c r="AQ92" s="321"/>
      <c r="AR92" s="323"/>
      <c r="AS92" s="324"/>
      <c r="AT92" s="324"/>
      <c r="AU92" s="321"/>
      <c r="AV92" s="323"/>
      <c r="AW92" s="324"/>
      <c r="AX92" s="324"/>
      <c r="AY92" s="321"/>
      <c r="AZ92" s="323" t="s">
        <v>3077</v>
      </c>
      <c r="BA92" s="324"/>
      <c r="BB92" s="324"/>
      <c r="BC92" s="321"/>
      <c r="BD92" s="323" t="s">
        <v>3078</v>
      </c>
      <c r="BE92" s="325"/>
      <c r="BF92" s="325"/>
      <c r="BG92" s="321"/>
      <c r="BH92" s="326"/>
      <c r="BI92" s="326"/>
      <c r="BJ92" s="326"/>
      <c r="BK92" s="321"/>
      <c r="BL92" s="326"/>
      <c r="BM92" s="326"/>
      <c r="BN92" s="326"/>
      <c r="BO92" s="321"/>
      <c r="BP92" s="327"/>
      <c r="BQ92" s="327"/>
      <c r="BS92" s="329"/>
      <c r="BT92" s="329"/>
      <c r="BU92" s="330"/>
      <c r="BV92" s="330"/>
      <c r="BW92" s="330"/>
      <c r="BX92" s="330"/>
    </row>
    <row r="93" spans="2:76" s="328" customFormat="1" ht="165.75" customHeight="1" x14ac:dyDescent="0.25">
      <c r="B93" s="314" t="s">
        <v>2812</v>
      </c>
      <c r="C93" s="314" t="s">
        <v>3048</v>
      </c>
      <c r="D93" s="315" t="s">
        <v>2813</v>
      </c>
      <c r="E93" s="316" t="s">
        <v>3079</v>
      </c>
      <c r="F93" s="317" t="s">
        <v>2711</v>
      </c>
      <c r="G93" s="315" t="s">
        <v>3080</v>
      </c>
      <c r="H93" s="315" t="s">
        <v>3081</v>
      </c>
      <c r="I93" s="318" t="s">
        <v>3082</v>
      </c>
      <c r="J93" s="316" t="s">
        <v>1967</v>
      </c>
      <c r="K93" s="315" t="s">
        <v>3083</v>
      </c>
      <c r="L93" s="314" t="s">
        <v>3084</v>
      </c>
      <c r="M93" s="315" t="s">
        <v>3085</v>
      </c>
      <c r="N93" s="314" t="s">
        <v>2046</v>
      </c>
      <c r="O93" s="316" t="s">
        <v>1990</v>
      </c>
      <c r="P93" s="315" t="s">
        <v>3086</v>
      </c>
      <c r="Q93" s="319" t="s">
        <v>3087</v>
      </c>
      <c r="R93" s="314" t="s">
        <v>3087</v>
      </c>
      <c r="S93" s="319">
        <v>0.35</v>
      </c>
      <c r="T93" s="314" t="s">
        <v>3088</v>
      </c>
      <c r="U93" s="324"/>
      <c r="V93" s="324"/>
      <c r="W93" s="321"/>
      <c r="X93" s="334"/>
      <c r="Y93" s="324"/>
      <c r="Z93" s="324"/>
      <c r="AA93" s="321"/>
      <c r="AB93" s="323"/>
      <c r="AC93" s="324"/>
      <c r="AD93" s="324"/>
      <c r="AE93" s="321"/>
      <c r="AF93" s="322"/>
      <c r="AG93" s="346"/>
      <c r="AH93" s="324"/>
      <c r="AI93" s="321"/>
      <c r="AJ93" s="323"/>
      <c r="AK93" s="324"/>
      <c r="AL93" s="324"/>
      <c r="AM93" s="321"/>
      <c r="AN93" s="323"/>
      <c r="AO93" s="324"/>
      <c r="AP93" s="324"/>
      <c r="AQ93" s="321"/>
      <c r="AR93" s="323"/>
      <c r="AS93" s="324"/>
      <c r="AT93" s="324"/>
      <c r="AU93" s="321"/>
      <c r="AV93" s="323"/>
      <c r="AW93" s="324"/>
      <c r="AX93" s="324"/>
      <c r="AY93" s="321"/>
      <c r="AZ93" s="323" t="s">
        <v>3089</v>
      </c>
      <c r="BA93" s="324"/>
      <c r="BB93" s="324"/>
      <c r="BC93" s="321"/>
      <c r="BD93" s="323" t="s">
        <v>3090</v>
      </c>
      <c r="BE93" s="325"/>
      <c r="BF93" s="325"/>
      <c r="BG93" s="321"/>
      <c r="BH93" s="326"/>
      <c r="BI93" s="326"/>
      <c r="BJ93" s="326"/>
      <c r="BK93" s="321"/>
      <c r="BL93" s="326"/>
      <c r="BM93" s="326"/>
      <c r="BN93" s="326"/>
      <c r="BO93" s="321"/>
      <c r="BP93" s="327"/>
      <c r="BQ93" s="327"/>
      <c r="BS93" s="329"/>
      <c r="BT93" s="329"/>
      <c r="BU93" s="330"/>
      <c r="BV93" s="330"/>
      <c r="BW93" s="330"/>
      <c r="BX93" s="330"/>
    </row>
    <row r="94" spans="2:76" s="328" customFormat="1" ht="165.75" customHeight="1" x14ac:dyDescent="0.25">
      <c r="B94" s="314" t="s">
        <v>2812</v>
      </c>
      <c r="C94" s="314" t="s">
        <v>3048</v>
      </c>
      <c r="D94" s="315" t="s">
        <v>2923</v>
      </c>
      <c r="E94" s="316" t="s">
        <v>3091</v>
      </c>
      <c r="F94" s="317" t="s">
        <v>2711</v>
      </c>
      <c r="G94" s="315" t="s">
        <v>3092</v>
      </c>
      <c r="H94" s="315" t="s">
        <v>3093</v>
      </c>
      <c r="I94" s="318" t="s">
        <v>3094</v>
      </c>
      <c r="J94" s="316" t="s">
        <v>1894</v>
      </c>
      <c r="K94" s="315" t="s">
        <v>3095</v>
      </c>
      <c r="L94" s="314" t="s">
        <v>3096</v>
      </c>
      <c r="M94" s="315" t="s">
        <v>3097</v>
      </c>
      <c r="N94" s="314" t="s">
        <v>249</v>
      </c>
      <c r="O94" s="316" t="s">
        <v>2730</v>
      </c>
      <c r="P94" s="315" t="s">
        <v>3098</v>
      </c>
      <c r="Q94" s="319" t="s">
        <v>3087</v>
      </c>
      <c r="R94" s="314" t="s">
        <v>3087</v>
      </c>
      <c r="S94" s="319">
        <v>0.38</v>
      </c>
      <c r="T94" s="314" t="s">
        <v>1900</v>
      </c>
      <c r="U94" s="324"/>
      <c r="V94" s="324"/>
      <c r="W94" s="321"/>
      <c r="X94" s="334"/>
      <c r="Y94" s="324"/>
      <c r="Z94" s="324"/>
      <c r="AA94" s="321"/>
      <c r="AB94" s="323"/>
      <c r="AC94" s="324"/>
      <c r="AD94" s="324"/>
      <c r="AE94" s="321"/>
      <c r="AF94" s="322"/>
      <c r="AG94" s="346"/>
      <c r="AH94" s="324"/>
      <c r="AI94" s="321"/>
      <c r="AJ94" s="323"/>
      <c r="AK94" s="324"/>
      <c r="AL94" s="324"/>
      <c r="AM94" s="321"/>
      <c r="AN94" s="323"/>
      <c r="AO94" s="324"/>
      <c r="AP94" s="324"/>
      <c r="AQ94" s="321"/>
      <c r="AR94" s="323"/>
      <c r="AS94" s="324"/>
      <c r="AT94" s="324"/>
      <c r="AU94" s="321"/>
      <c r="AV94" s="323"/>
      <c r="AW94" s="324"/>
      <c r="AX94" s="324"/>
      <c r="AY94" s="321"/>
      <c r="AZ94" s="323" t="s">
        <v>3099</v>
      </c>
      <c r="BA94" s="324"/>
      <c r="BB94" s="324"/>
      <c r="BC94" s="321"/>
      <c r="BD94" s="323" t="s">
        <v>3100</v>
      </c>
      <c r="BE94" s="325"/>
      <c r="BF94" s="325"/>
      <c r="BG94" s="321"/>
      <c r="BH94" s="326"/>
      <c r="BI94" s="326"/>
      <c r="BJ94" s="326"/>
      <c r="BK94" s="321"/>
      <c r="BL94" s="326"/>
      <c r="BM94" s="326"/>
      <c r="BN94" s="326"/>
      <c r="BO94" s="321"/>
      <c r="BP94" s="327"/>
      <c r="BQ94" s="327"/>
      <c r="BS94" s="329"/>
      <c r="BT94" s="329"/>
      <c r="BU94" s="330"/>
      <c r="BV94" s="330"/>
      <c r="BW94" s="330"/>
      <c r="BX94" s="330"/>
    </row>
    <row r="95" spans="2:76" s="328" customFormat="1" ht="165.75" customHeight="1" x14ac:dyDescent="0.25">
      <c r="B95" s="314" t="s">
        <v>2812</v>
      </c>
      <c r="C95" s="314" t="s">
        <v>3101</v>
      </c>
      <c r="D95" s="315" t="s">
        <v>2813</v>
      </c>
      <c r="E95" s="316" t="s">
        <v>3102</v>
      </c>
      <c r="F95" s="317" t="s">
        <v>3103</v>
      </c>
      <c r="G95" s="315" t="s">
        <v>3104</v>
      </c>
      <c r="H95" s="315" t="s">
        <v>3105</v>
      </c>
      <c r="I95" s="318" t="s">
        <v>3106</v>
      </c>
      <c r="J95" s="316" t="s">
        <v>1967</v>
      </c>
      <c r="K95" s="315" t="s">
        <v>3107</v>
      </c>
      <c r="L95" s="318" t="s">
        <v>3108</v>
      </c>
      <c r="M95" s="318" t="s">
        <v>3109</v>
      </c>
      <c r="N95" s="314" t="s">
        <v>249</v>
      </c>
      <c r="O95" s="316" t="s">
        <v>1898</v>
      </c>
      <c r="P95" s="315" t="s">
        <v>3110</v>
      </c>
      <c r="Q95" s="319" t="s">
        <v>3</v>
      </c>
      <c r="R95" s="314" t="s">
        <v>88</v>
      </c>
      <c r="S95" s="319">
        <v>0.5</v>
      </c>
      <c r="T95" s="314" t="s">
        <v>1900</v>
      </c>
      <c r="U95" s="320"/>
      <c r="V95" s="320"/>
      <c r="W95" s="321"/>
      <c r="X95" s="322"/>
      <c r="Y95" s="320"/>
      <c r="Z95" s="320"/>
      <c r="AA95" s="321"/>
      <c r="AB95" s="323"/>
      <c r="AC95" s="320"/>
      <c r="AD95" s="320"/>
      <c r="AE95" s="321"/>
      <c r="AF95" s="322"/>
      <c r="AG95" s="345"/>
      <c r="AH95" s="320"/>
      <c r="AI95" s="321"/>
      <c r="AJ95" s="323"/>
      <c r="AK95" s="320"/>
      <c r="AL95" s="320"/>
      <c r="AM95" s="321"/>
      <c r="AN95" s="323"/>
      <c r="AO95" s="320"/>
      <c r="AP95" s="320"/>
      <c r="AQ95" s="321"/>
      <c r="AR95" s="323"/>
      <c r="AS95" s="324"/>
      <c r="AT95" s="320"/>
      <c r="AU95" s="321"/>
      <c r="AV95" s="323"/>
      <c r="AW95" s="324"/>
      <c r="AX95" s="320"/>
      <c r="AY95" s="321"/>
      <c r="AZ95" s="323" t="s">
        <v>3111</v>
      </c>
      <c r="BA95" s="324">
        <v>68</v>
      </c>
      <c r="BB95" s="320">
        <v>296</v>
      </c>
      <c r="BC95" s="321">
        <f>BA95/BB95</f>
        <v>0.22972972972972974</v>
      </c>
      <c r="BD95" s="323" t="s">
        <v>3112</v>
      </c>
      <c r="BE95" s="325"/>
      <c r="BF95" s="325"/>
      <c r="BG95" s="321"/>
      <c r="BH95" s="326"/>
      <c r="BI95" s="326"/>
      <c r="BJ95" s="326"/>
      <c r="BK95" s="321"/>
      <c r="BL95" s="326"/>
      <c r="BM95" s="326"/>
      <c r="BN95" s="326"/>
      <c r="BO95" s="321"/>
      <c r="BP95" s="327"/>
      <c r="BQ95" s="327"/>
      <c r="BS95" s="329">
        <f>+BA95+BM95</f>
        <v>68</v>
      </c>
      <c r="BT95" s="329">
        <f>+BB95+BN95</f>
        <v>296</v>
      </c>
      <c r="BU95" s="330">
        <f>+BS95/BT95</f>
        <v>0.22972972972972974</v>
      </c>
      <c r="BV95" s="330">
        <f>+BU95</f>
        <v>0.22972972972972974</v>
      </c>
      <c r="BW95" s="330">
        <f>+S95</f>
        <v>0.5</v>
      </c>
      <c r="BX95" s="330">
        <f>+BV95/BW95</f>
        <v>0.45945945945945948</v>
      </c>
    </row>
    <row r="96" spans="2:76" s="328" customFormat="1" ht="165.75" customHeight="1" x14ac:dyDescent="0.25">
      <c r="B96" s="314" t="s">
        <v>2812</v>
      </c>
      <c r="C96" s="314" t="s">
        <v>1014</v>
      </c>
      <c r="D96" s="315" t="s">
        <v>2813</v>
      </c>
      <c r="E96" s="316" t="s">
        <v>3113</v>
      </c>
      <c r="F96" s="317" t="s">
        <v>2711</v>
      </c>
      <c r="G96" s="315" t="s">
        <v>3114</v>
      </c>
      <c r="H96" s="315" t="s">
        <v>3115</v>
      </c>
      <c r="I96" s="318" t="s">
        <v>3116</v>
      </c>
      <c r="J96" s="316" t="s">
        <v>1967</v>
      </c>
      <c r="K96" s="315" t="s">
        <v>3117</v>
      </c>
      <c r="L96" s="318" t="s">
        <v>3118</v>
      </c>
      <c r="M96" s="318" t="s">
        <v>3119</v>
      </c>
      <c r="N96" s="314" t="s">
        <v>249</v>
      </c>
      <c r="O96" s="316" t="s">
        <v>1990</v>
      </c>
      <c r="P96" s="315" t="s">
        <v>3120</v>
      </c>
      <c r="Q96" s="319">
        <v>0.89</v>
      </c>
      <c r="R96" s="314" t="s">
        <v>249</v>
      </c>
      <c r="S96" s="319">
        <v>1</v>
      </c>
      <c r="T96" s="314" t="s">
        <v>1900</v>
      </c>
      <c r="U96" s="320"/>
      <c r="V96" s="320"/>
      <c r="W96" s="321" t="s">
        <v>2873</v>
      </c>
      <c r="X96" s="322" t="s">
        <v>2874</v>
      </c>
      <c r="Y96" s="320"/>
      <c r="Z96" s="320"/>
      <c r="AA96" s="321" t="s">
        <v>2873</v>
      </c>
      <c r="AB96" s="323" t="s">
        <v>2874</v>
      </c>
      <c r="AC96" s="320"/>
      <c r="AD96" s="320"/>
      <c r="AE96" s="321" t="s">
        <v>2873</v>
      </c>
      <c r="AF96" s="322" t="s">
        <v>3121</v>
      </c>
      <c r="AH96" s="320"/>
      <c r="AI96" s="321" t="s">
        <v>2873</v>
      </c>
      <c r="AJ96" s="333" t="s">
        <v>3122</v>
      </c>
      <c r="AK96" s="320"/>
      <c r="AL96" s="320"/>
      <c r="AM96" s="321"/>
      <c r="AN96" s="323" t="s">
        <v>3123</v>
      </c>
      <c r="AO96" s="320">
        <v>0</v>
      </c>
      <c r="AP96" s="320">
        <v>0</v>
      </c>
      <c r="AQ96" s="321">
        <v>0</v>
      </c>
      <c r="AR96" s="323" t="s">
        <v>3124</v>
      </c>
      <c r="AS96" s="324"/>
      <c r="AT96" s="320"/>
      <c r="AU96" s="321" t="s">
        <v>2873</v>
      </c>
      <c r="AV96" s="323" t="s">
        <v>3125</v>
      </c>
      <c r="AW96" s="324"/>
      <c r="AX96" s="320"/>
      <c r="AY96" s="321" t="s">
        <v>2873</v>
      </c>
      <c r="AZ96" s="323" t="s">
        <v>3126</v>
      </c>
      <c r="BA96" s="324"/>
      <c r="BB96" s="320"/>
      <c r="BC96" s="321"/>
      <c r="BD96" s="323" t="s">
        <v>3127</v>
      </c>
      <c r="BE96" s="325"/>
      <c r="BF96" s="325"/>
      <c r="BG96" s="321"/>
      <c r="BH96" s="326"/>
      <c r="BI96" s="326"/>
      <c r="BJ96" s="326"/>
      <c r="BK96" s="321"/>
      <c r="BL96" s="326"/>
      <c r="BM96" s="326"/>
      <c r="BN96" s="326"/>
      <c r="BO96" s="321"/>
      <c r="BP96" s="327"/>
      <c r="BQ96" s="327"/>
      <c r="BS96" s="329">
        <f>AO96</f>
        <v>0</v>
      </c>
      <c r="BT96" s="329">
        <f>AP96</f>
        <v>0</v>
      </c>
      <c r="BU96" s="330">
        <v>0</v>
      </c>
      <c r="BV96" s="330">
        <f>BU96</f>
        <v>0</v>
      </c>
      <c r="BW96" s="330">
        <f>S96</f>
        <v>1</v>
      </c>
      <c r="BX96" s="330">
        <f>BV96/BW96</f>
        <v>0</v>
      </c>
    </row>
    <row r="97" spans="2:76" s="328" customFormat="1" ht="165.75" customHeight="1" x14ac:dyDescent="0.25">
      <c r="B97" s="314" t="s">
        <v>2812</v>
      </c>
      <c r="C97" s="314" t="s">
        <v>1014</v>
      </c>
      <c r="D97" s="315" t="s">
        <v>2813</v>
      </c>
      <c r="E97" s="316" t="s">
        <v>3128</v>
      </c>
      <c r="F97" s="317" t="s">
        <v>2711</v>
      </c>
      <c r="G97" s="315" t="s">
        <v>3129</v>
      </c>
      <c r="H97" s="315" t="s">
        <v>3130</v>
      </c>
      <c r="I97" s="318" t="s">
        <v>3131</v>
      </c>
      <c r="J97" s="316" t="s">
        <v>1967</v>
      </c>
      <c r="K97" s="315" t="s">
        <v>3132</v>
      </c>
      <c r="L97" s="318" t="s">
        <v>3118</v>
      </c>
      <c r="M97" s="318" t="s">
        <v>3133</v>
      </c>
      <c r="N97" s="314" t="s">
        <v>249</v>
      </c>
      <c r="O97" s="316" t="s">
        <v>1990</v>
      </c>
      <c r="P97" s="315" t="s">
        <v>3134</v>
      </c>
      <c r="Q97" s="319">
        <v>0.7</v>
      </c>
      <c r="R97" s="314" t="s">
        <v>249</v>
      </c>
      <c r="S97" s="319">
        <v>1</v>
      </c>
      <c r="T97" s="314" t="s">
        <v>1900</v>
      </c>
      <c r="U97" s="320"/>
      <c r="V97" s="320"/>
      <c r="W97" s="321" t="s">
        <v>2873</v>
      </c>
      <c r="X97" s="322" t="s">
        <v>2874</v>
      </c>
      <c r="Y97" s="320"/>
      <c r="Z97" s="320"/>
      <c r="AA97" s="321" t="s">
        <v>2873</v>
      </c>
      <c r="AB97" s="323" t="s">
        <v>2874</v>
      </c>
      <c r="AC97" s="320"/>
      <c r="AD97" s="320"/>
      <c r="AE97" s="321" t="s">
        <v>2873</v>
      </c>
      <c r="AF97" s="322" t="s">
        <v>3135</v>
      </c>
      <c r="AH97" s="320"/>
      <c r="AI97" s="321" t="s">
        <v>2873</v>
      </c>
      <c r="AJ97" s="333" t="s">
        <v>3136</v>
      </c>
      <c r="AK97" s="320"/>
      <c r="AL97" s="320"/>
      <c r="AM97" s="321" t="s">
        <v>2873</v>
      </c>
      <c r="AN97" s="323" t="s">
        <v>3137</v>
      </c>
      <c r="AO97" s="320">
        <v>0</v>
      </c>
      <c r="AP97" s="320">
        <v>0</v>
      </c>
      <c r="AQ97" s="321">
        <v>0</v>
      </c>
      <c r="AR97" s="323" t="s">
        <v>3138</v>
      </c>
      <c r="AS97" s="324"/>
      <c r="AT97" s="320"/>
      <c r="AU97" s="321" t="s">
        <v>2873</v>
      </c>
      <c r="AV97" s="323" t="s">
        <v>3139</v>
      </c>
      <c r="AW97" s="324"/>
      <c r="AX97" s="320"/>
      <c r="AY97" s="321" t="s">
        <v>2873</v>
      </c>
      <c r="AZ97" s="323" t="s">
        <v>3140</v>
      </c>
      <c r="BA97" s="324"/>
      <c r="BB97" s="320"/>
      <c r="BC97" s="321"/>
      <c r="BD97" s="323" t="s">
        <v>3141</v>
      </c>
      <c r="BE97" s="325"/>
      <c r="BF97" s="325"/>
      <c r="BG97" s="321"/>
      <c r="BH97" s="326"/>
      <c r="BI97" s="326"/>
      <c r="BJ97" s="326"/>
      <c r="BK97" s="321"/>
      <c r="BL97" s="326"/>
      <c r="BM97" s="326"/>
      <c r="BN97" s="326"/>
      <c r="BO97" s="321"/>
      <c r="BP97" s="327"/>
      <c r="BQ97" s="327"/>
      <c r="BS97" s="329">
        <f>AO97</f>
        <v>0</v>
      </c>
      <c r="BT97" s="329">
        <f>AP97</f>
        <v>0</v>
      </c>
      <c r="BU97" s="330">
        <v>0</v>
      </c>
      <c r="BV97" s="330">
        <f>BU97</f>
        <v>0</v>
      </c>
      <c r="BW97" s="330">
        <f>S97</f>
        <v>1</v>
      </c>
      <c r="BX97" s="330">
        <f>BV97/BW97</f>
        <v>0</v>
      </c>
    </row>
    <row r="98" spans="2:76" s="328" customFormat="1" ht="165.75" customHeight="1" x14ac:dyDescent="0.25">
      <c r="B98" s="314" t="s">
        <v>2812</v>
      </c>
      <c r="C98" s="314" t="s">
        <v>76</v>
      </c>
      <c r="D98" s="315" t="s">
        <v>2813</v>
      </c>
      <c r="E98" s="316" t="s">
        <v>3142</v>
      </c>
      <c r="F98" s="317" t="s">
        <v>1930</v>
      </c>
      <c r="G98" s="315" t="s">
        <v>3143</v>
      </c>
      <c r="H98" s="315" t="s">
        <v>3144</v>
      </c>
      <c r="I98" s="318" t="s">
        <v>3145</v>
      </c>
      <c r="J98" s="316" t="s">
        <v>1967</v>
      </c>
      <c r="K98" s="315" t="s">
        <v>3146</v>
      </c>
      <c r="L98" s="314" t="s">
        <v>3147</v>
      </c>
      <c r="M98" s="315" t="s">
        <v>3148</v>
      </c>
      <c r="N98" s="314" t="s">
        <v>249</v>
      </c>
      <c r="O98" s="316" t="s">
        <v>1898</v>
      </c>
      <c r="P98" s="315" t="s">
        <v>3149</v>
      </c>
      <c r="Q98" s="319">
        <v>0.182</v>
      </c>
      <c r="R98" s="314" t="s">
        <v>249</v>
      </c>
      <c r="S98" s="319">
        <v>0.3</v>
      </c>
      <c r="T98" s="314" t="s">
        <v>2103</v>
      </c>
      <c r="U98" s="324"/>
      <c r="V98" s="324"/>
      <c r="W98" s="321"/>
      <c r="X98" s="334" t="s">
        <v>3150</v>
      </c>
      <c r="Y98" s="324"/>
      <c r="Z98" s="324"/>
      <c r="AA98" s="321"/>
      <c r="AB98" s="323" t="s">
        <v>3151</v>
      </c>
      <c r="AC98" s="324">
        <v>1035</v>
      </c>
      <c r="AD98" s="324">
        <v>6258</v>
      </c>
      <c r="AE98" s="321">
        <f>IFERROR(AC98/AD98,"")</f>
        <v>0.16538830297219559</v>
      </c>
      <c r="AF98" s="322" t="s">
        <v>3152</v>
      </c>
      <c r="AG98" s="346"/>
      <c r="AH98" s="324"/>
      <c r="AI98" s="321"/>
      <c r="AJ98" s="323" t="s">
        <v>3153</v>
      </c>
      <c r="AK98" s="324"/>
      <c r="AL98" s="324"/>
      <c r="AM98" s="321"/>
      <c r="AN98" s="323" t="s">
        <v>3061</v>
      </c>
      <c r="AO98" s="324"/>
      <c r="AP98" s="324"/>
      <c r="AQ98" s="321"/>
      <c r="AR98" s="323" t="s">
        <v>3154</v>
      </c>
      <c r="AS98" s="324"/>
      <c r="AT98" s="324"/>
      <c r="AU98" s="321"/>
      <c r="AV98" s="323" t="s">
        <v>3155</v>
      </c>
      <c r="AW98" s="324"/>
      <c r="AX98" s="324"/>
      <c r="AY98" s="321"/>
      <c r="AZ98" s="323" t="s">
        <v>3156</v>
      </c>
      <c r="BA98" s="324"/>
      <c r="BB98" s="324"/>
      <c r="BC98" s="321"/>
      <c r="BD98" s="323" t="s">
        <v>3157</v>
      </c>
      <c r="BE98" s="325"/>
      <c r="BF98" s="325"/>
      <c r="BG98" s="321"/>
      <c r="BH98" s="326"/>
      <c r="BI98" s="326"/>
      <c r="BJ98" s="326"/>
      <c r="BK98" s="321"/>
      <c r="BL98" s="326"/>
      <c r="BM98" s="326"/>
      <c r="BN98" s="326"/>
      <c r="BO98" s="321"/>
      <c r="BP98" s="327"/>
      <c r="BQ98" s="327"/>
      <c r="BS98" s="329">
        <f>AC98</f>
        <v>1035</v>
      </c>
      <c r="BT98" s="329">
        <f>AD98</f>
        <v>6258</v>
      </c>
      <c r="BU98" s="330">
        <f>BS98/BT98</f>
        <v>0.16538830297219559</v>
      </c>
      <c r="BV98" s="330">
        <f>BU98</f>
        <v>0.16538830297219559</v>
      </c>
      <c r="BW98" s="330">
        <f>S98</f>
        <v>0.3</v>
      </c>
      <c r="BX98" s="330">
        <f>BV98/BW98</f>
        <v>0.55129434324065196</v>
      </c>
    </row>
    <row r="99" spans="2:76" s="328" customFormat="1" ht="132" x14ac:dyDescent="0.25">
      <c r="B99" s="314" t="s">
        <v>1391</v>
      </c>
      <c r="C99" s="314" t="s">
        <v>3158</v>
      </c>
      <c r="D99" s="315" t="s">
        <v>2813</v>
      </c>
      <c r="E99" s="316" t="s">
        <v>3159</v>
      </c>
      <c r="F99" s="317" t="s">
        <v>2711</v>
      </c>
      <c r="G99" s="315" t="s">
        <v>3160</v>
      </c>
      <c r="H99" s="315" t="s">
        <v>3161</v>
      </c>
      <c r="I99" s="318" t="s">
        <v>3162</v>
      </c>
      <c r="J99" s="316" t="s">
        <v>1967</v>
      </c>
      <c r="K99" s="315" t="s">
        <v>3163</v>
      </c>
      <c r="L99" s="318" t="s">
        <v>3164</v>
      </c>
      <c r="M99" s="318" t="s">
        <v>3165</v>
      </c>
      <c r="N99" s="314" t="s">
        <v>3166</v>
      </c>
      <c r="O99" s="316" t="s">
        <v>1898</v>
      </c>
      <c r="P99" s="315" t="s">
        <v>3167</v>
      </c>
      <c r="Q99" s="319"/>
      <c r="R99" s="314" t="s">
        <v>3168</v>
      </c>
      <c r="S99" s="319">
        <v>1</v>
      </c>
      <c r="T99" s="314" t="s">
        <v>1900</v>
      </c>
      <c r="U99" s="320"/>
      <c r="V99" s="320"/>
      <c r="W99" s="321"/>
      <c r="X99" s="322"/>
      <c r="Y99" s="320"/>
      <c r="Z99" s="320"/>
      <c r="AA99" s="321"/>
      <c r="AB99" s="323"/>
      <c r="AC99" s="320"/>
      <c r="AD99" s="320"/>
      <c r="AE99" s="321"/>
      <c r="AF99" s="322"/>
      <c r="AG99" s="345"/>
      <c r="AH99" s="320"/>
      <c r="AI99" s="321"/>
      <c r="AJ99" s="323"/>
      <c r="AK99" s="320"/>
      <c r="AL99" s="320"/>
      <c r="AM99" s="321"/>
      <c r="AN99" s="323"/>
      <c r="AO99" s="320"/>
      <c r="AP99" s="320"/>
      <c r="AQ99" s="321"/>
      <c r="AR99" s="323"/>
      <c r="AS99" s="324"/>
      <c r="AT99" s="320"/>
      <c r="AU99" s="321"/>
      <c r="AV99" s="323"/>
      <c r="AW99" s="324"/>
      <c r="AX99" s="320"/>
      <c r="AY99" s="321"/>
      <c r="AZ99" s="323" t="s">
        <v>3169</v>
      </c>
      <c r="BA99" s="324">
        <v>4</v>
      </c>
      <c r="BB99" s="320">
        <v>15</v>
      </c>
      <c r="BC99" s="321">
        <f>BA99/BB99</f>
        <v>0.26666666666666666</v>
      </c>
      <c r="BD99" s="323" t="s">
        <v>3170</v>
      </c>
      <c r="BE99" s="325"/>
      <c r="BF99" s="325"/>
      <c r="BG99" s="321"/>
      <c r="BH99" s="326"/>
      <c r="BI99" s="326"/>
      <c r="BJ99" s="326"/>
      <c r="BK99" s="321"/>
      <c r="BL99" s="326"/>
      <c r="BM99" s="326"/>
      <c r="BN99" s="347">
        <v>52</v>
      </c>
      <c r="BO99" s="321"/>
      <c r="BP99" s="327"/>
      <c r="BQ99" s="327"/>
      <c r="BS99" s="329">
        <f>+BA99</f>
        <v>4</v>
      </c>
      <c r="BT99" s="329">
        <f>+BB99</f>
        <v>15</v>
      </c>
      <c r="BU99" s="330">
        <f>+BS99/BT99</f>
        <v>0.26666666666666666</v>
      </c>
      <c r="BV99" s="330">
        <f>+BU99</f>
        <v>0.26666666666666666</v>
      </c>
      <c r="BW99" s="330">
        <f>+S99</f>
        <v>1</v>
      </c>
      <c r="BX99" s="330">
        <f>+BV99/BW99</f>
        <v>0.26666666666666666</v>
      </c>
    </row>
    <row r="100" spans="2:76" s="328" customFormat="1" ht="165.75" customHeight="1" x14ac:dyDescent="0.25">
      <c r="B100" s="314" t="s">
        <v>1391</v>
      </c>
      <c r="C100" s="314" t="s">
        <v>3158</v>
      </c>
      <c r="D100" s="315" t="s">
        <v>2813</v>
      </c>
      <c r="E100" s="316" t="s">
        <v>3171</v>
      </c>
      <c r="F100" s="317" t="s">
        <v>2711</v>
      </c>
      <c r="G100" s="315" t="s">
        <v>3172</v>
      </c>
      <c r="H100" s="315" t="s">
        <v>3173</v>
      </c>
      <c r="I100" s="318" t="s">
        <v>3174</v>
      </c>
      <c r="J100" s="316" t="s">
        <v>1967</v>
      </c>
      <c r="K100" s="315" t="s">
        <v>3175</v>
      </c>
      <c r="L100" s="318" t="s">
        <v>3176</v>
      </c>
      <c r="M100" s="318" t="s">
        <v>3177</v>
      </c>
      <c r="N100" s="314" t="s">
        <v>3178</v>
      </c>
      <c r="O100" s="316" t="s">
        <v>1898</v>
      </c>
      <c r="P100" s="315" t="s">
        <v>3179</v>
      </c>
      <c r="Q100" s="319"/>
      <c r="R100" s="314" t="s">
        <v>3180</v>
      </c>
      <c r="S100" s="319">
        <v>1</v>
      </c>
      <c r="T100" s="314" t="s">
        <v>1900</v>
      </c>
      <c r="U100" s="320"/>
      <c r="V100" s="320"/>
      <c r="W100" s="321"/>
      <c r="X100" s="322"/>
      <c r="Y100" s="320"/>
      <c r="Z100" s="320"/>
      <c r="AA100" s="321"/>
      <c r="AB100" s="323"/>
      <c r="AC100" s="320"/>
      <c r="AD100" s="320"/>
      <c r="AE100" s="321"/>
      <c r="AF100" s="322"/>
      <c r="AG100" s="345"/>
      <c r="AH100" s="320"/>
      <c r="AI100" s="321"/>
      <c r="AJ100" s="323"/>
      <c r="AK100" s="320"/>
      <c r="AL100" s="320"/>
      <c r="AM100" s="321"/>
      <c r="AN100" s="323"/>
      <c r="AO100" s="320"/>
      <c r="AP100" s="320"/>
      <c r="AQ100" s="321"/>
      <c r="AR100" s="323"/>
      <c r="AS100" s="324"/>
      <c r="AT100" s="320"/>
      <c r="AU100" s="321"/>
      <c r="AV100" s="323"/>
      <c r="AW100" s="324"/>
      <c r="AX100" s="320"/>
      <c r="AY100" s="321"/>
      <c r="AZ100" s="323" t="s">
        <v>3181</v>
      </c>
      <c r="BA100" s="324">
        <v>1769</v>
      </c>
      <c r="BB100" s="320">
        <v>1500</v>
      </c>
      <c r="BC100" s="321">
        <f>BA100/BB100</f>
        <v>1.1793333333333333</v>
      </c>
      <c r="BD100" s="323" t="s">
        <v>3182</v>
      </c>
      <c r="BE100" s="325"/>
      <c r="BF100" s="325"/>
      <c r="BG100" s="321"/>
      <c r="BH100" s="326"/>
      <c r="BI100" s="326"/>
      <c r="BJ100" s="326"/>
      <c r="BK100" s="321"/>
      <c r="BL100" s="326"/>
      <c r="BM100" s="326"/>
      <c r="BN100" s="347">
        <v>52</v>
      </c>
      <c r="BO100" s="321"/>
      <c r="BP100" s="327"/>
      <c r="BQ100" s="327"/>
      <c r="BS100" s="329">
        <f>+BA100</f>
        <v>1769</v>
      </c>
      <c r="BT100" s="329">
        <f>+BB100</f>
        <v>1500</v>
      </c>
      <c r="BU100" s="330">
        <f>+BS100/BT100</f>
        <v>1.1793333333333333</v>
      </c>
      <c r="BV100" s="330">
        <f>+BU100</f>
        <v>1.1793333333333333</v>
      </c>
      <c r="BW100" s="330">
        <f>+S100</f>
        <v>1</v>
      </c>
      <c r="BX100" s="330">
        <f>+BV100/BW100</f>
        <v>1.1793333333333333</v>
      </c>
    </row>
    <row r="101" spans="2:76" s="328" customFormat="1" ht="165.75" customHeight="1" x14ac:dyDescent="0.25">
      <c r="B101" s="314" t="s">
        <v>1391</v>
      </c>
      <c r="C101" s="314" t="s">
        <v>3158</v>
      </c>
      <c r="D101" s="315" t="s">
        <v>2813</v>
      </c>
      <c r="E101" s="316" t="s">
        <v>3183</v>
      </c>
      <c r="F101" s="317" t="s">
        <v>1930</v>
      </c>
      <c r="G101" s="315" t="s">
        <v>3184</v>
      </c>
      <c r="H101" s="315" t="s">
        <v>3185</v>
      </c>
      <c r="I101" s="318" t="s">
        <v>3186</v>
      </c>
      <c r="J101" s="316" t="s">
        <v>1967</v>
      </c>
      <c r="K101" s="315" t="s">
        <v>3187</v>
      </c>
      <c r="L101" s="318" t="s">
        <v>3188</v>
      </c>
      <c r="M101" s="318" t="s">
        <v>3189</v>
      </c>
      <c r="N101" s="314" t="s">
        <v>249</v>
      </c>
      <c r="O101" s="316" t="s">
        <v>1898</v>
      </c>
      <c r="P101" s="315" t="s">
        <v>3190</v>
      </c>
      <c r="Q101" s="319">
        <v>1</v>
      </c>
      <c r="R101" s="314" t="s">
        <v>249</v>
      </c>
      <c r="S101" s="319">
        <v>1</v>
      </c>
      <c r="T101" s="314" t="s">
        <v>1900</v>
      </c>
      <c r="U101" s="320"/>
      <c r="V101" s="320"/>
      <c r="W101" s="321"/>
      <c r="X101" s="322" t="s">
        <v>3191</v>
      </c>
      <c r="Y101" s="320"/>
      <c r="Z101" s="320"/>
      <c r="AA101" s="321"/>
      <c r="AB101" s="323" t="s">
        <v>3192</v>
      </c>
      <c r="AC101" s="320">
        <v>121</v>
      </c>
      <c r="AD101" s="320">
        <v>150</v>
      </c>
      <c r="AE101" s="321">
        <v>0.80666666666666664</v>
      </c>
      <c r="AF101" s="322" t="s">
        <v>3193</v>
      </c>
      <c r="AG101" s="345"/>
      <c r="AH101" s="320"/>
      <c r="AI101" s="321"/>
      <c r="AJ101" s="323" t="s">
        <v>3194</v>
      </c>
      <c r="AK101" s="320">
        <v>349</v>
      </c>
      <c r="AL101" s="320">
        <v>500</v>
      </c>
      <c r="AM101" s="321">
        <v>0.69799999999999995</v>
      </c>
      <c r="AN101" s="323" t="s">
        <v>3195</v>
      </c>
      <c r="AO101" s="320"/>
      <c r="AP101" s="320"/>
      <c r="AQ101" s="321"/>
      <c r="AR101" s="323" t="s">
        <v>3196</v>
      </c>
      <c r="AS101" s="324"/>
      <c r="AT101" s="320"/>
      <c r="AU101" s="321"/>
      <c r="AV101" s="323" t="s">
        <v>3197</v>
      </c>
      <c r="AW101" s="324"/>
      <c r="AX101" s="320"/>
      <c r="AY101" s="321"/>
      <c r="AZ101" s="323" t="s">
        <v>3198</v>
      </c>
      <c r="BA101" s="324">
        <v>213</v>
      </c>
      <c r="BB101" s="320">
        <v>300</v>
      </c>
      <c r="BC101" s="321">
        <f>BA101/BB101</f>
        <v>0.71</v>
      </c>
      <c r="BD101" s="323" t="s">
        <v>3199</v>
      </c>
      <c r="BE101" s="325"/>
      <c r="BF101" s="325"/>
      <c r="BG101" s="321"/>
      <c r="BH101" s="326"/>
      <c r="BI101" s="326"/>
      <c r="BJ101" s="326"/>
      <c r="BK101" s="321"/>
      <c r="BL101" s="326"/>
      <c r="BM101" s="326"/>
      <c r="BN101" s="326"/>
      <c r="BO101" s="321"/>
      <c r="BP101" s="327"/>
      <c r="BQ101" s="327"/>
      <c r="BS101" s="329">
        <f>AC101+AK101+BA101</f>
        <v>683</v>
      </c>
      <c r="BT101" s="329">
        <f>AD101+AL101+BB101</f>
        <v>950</v>
      </c>
      <c r="BU101" s="330">
        <f>+BS101/BT101</f>
        <v>0.71894736842105267</v>
      </c>
      <c r="BV101" s="330">
        <f>+BU101</f>
        <v>0.71894736842105267</v>
      </c>
      <c r="BW101" s="330">
        <f>+S101</f>
        <v>1</v>
      </c>
      <c r="BX101" s="330">
        <f>+BV101/BW101</f>
        <v>0.71894736842105267</v>
      </c>
    </row>
    <row r="102" spans="2:76" s="328" customFormat="1" ht="118.8" x14ac:dyDescent="0.25">
      <c r="B102" s="314" t="s">
        <v>1391</v>
      </c>
      <c r="C102" s="314" t="s">
        <v>3158</v>
      </c>
      <c r="D102" s="315" t="s">
        <v>2813</v>
      </c>
      <c r="E102" s="316" t="s">
        <v>3200</v>
      </c>
      <c r="F102" s="317" t="s">
        <v>1930</v>
      </c>
      <c r="G102" s="315" t="s">
        <v>3201</v>
      </c>
      <c r="H102" s="315" t="s">
        <v>3202</v>
      </c>
      <c r="I102" s="318" t="s">
        <v>3203</v>
      </c>
      <c r="J102" s="316" t="s">
        <v>1967</v>
      </c>
      <c r="K102" s="315" t="s">
        <v>3204</v>
      </c>
      <c r="L102" s="318" t="s">
        <v>3205</v>
      </c>
      <c r="M102" s="318" t="s">
        <v>3206</v>
      </c>
      <c r="N102" s="314" t="s">
        <v>249</v>
      </c>
      <c r="O102" s="316" t="s">
        <v>1990</v>
      </c>
      <c r="P102" s="315" t="s">
        <v>3207</v>
      </c>
      <c r="Q102" s="319">
        <v>0.55000000000000004</v>
      </c>
      <c r="R102" s="314" t="s">
        <v>3208</v>
      </c>
      <c r="S102" s="319">
        <v>0.6</v>
      </c>
      <c r="T102" s="314" t="s">
        <v>1900</v>
      </c>
      <c r="U102" s="320"/>
      <c r="V102" s="320"/>
      <c r="W102" s="321"/>
      <c r="X102" s="322" t="s">
        <v>3209</v>
      </c>
      <c r="Y102" s="320"/>
      <c r="Z102" s="320"/>
      <c r="AA102" s="321"/>
      <c r="AB102" s="323" t="s">
        <v>3210</v>
      </c>
      <c r="AC102" s="320"/>
      <c r="AD102" s="320"/>
      <c r="AE102" s="321"/>
      <c r="AF102" s="322" t="s">
        <v>3211</v>
      </c>
      <c r="AG102" s="345"/>
      <c r="AH102" s="320"/>
      <c r="AI102" s="321"/>
      <c r="AJ102" s="323" t="s">
        <v>3212</v>
      </c>
      <c r="AK102" s="320"/>
      <c r="AL102" s="320"/>
      <c r="AM102" s="321"/>
      <c r="AN102" s="323" t="s">
        <v>3213</v>
      </c>
      <c r="AO102" s="320"/>
      <c r="AP102" s="320"/>
      <c r="AQ102" s="321"/>
      <c r="AR102" s="323" t="s">
        <v>3214</v>
      </c>
      <c r="AS102" s="324"/>
      <c r="AT102" s="320"/>
      <c r="AU102" s="321"/>
      <c r="AV102" s="323" t="s">
        <v>3215</v>
      </c>
      <c r="AW102" s="324"/>
      <c r="AX102" s="320"/>
      <c r="AY102" s="321"/>
      <c r="AZ102" s="323" t="s">
        <v>3216</v>
      </c>
      <c r="BA102" s="324">
        <v>13</v>
      </c>
      <c r="BB102" s="320">
        <v>30</v>
      </c>
      <c r="BC102" s="321">
        <f>BA102/BB102</f>
        <v>0.43333333333333335</v>
      </c>
      <c r="BD102" s="323" t="s">
        <v>3217</v>
      </c>
      <c r="BE102" s="325"/>
      <c r="BF102" s="325"/>
      <c r="BG102" s="321"/>
      <c r="BH102" s="326"/>
      <c r="BI102" s="326"/>
      <c r="BJ102" s="326"/>
      <c r="BK102" s="321"/>
      <c r="BL102" s="326"/>
      <c r="BM102" s="326"/>
      <c r="BN102" s="326"/>
      <c r="BO102" s="321"/>
      <c r="BP102" s="327"/>
      <c r="BQ102" s="327"/>
      <c r="BS102" s="329">
        <f>AC102+AK102+BA102</f>
        <v>13</v>
      </c>
      <c r="BT102" s="329">
        <f>AD102+AL102+BB102</f>
        <v>30</v>
      </c>
      <c r="BU102" s="330">
        <f>+BS102/BT102</f>
        <v>0.43333333333333335</v>
      </c>
      <c r="BV102" s="330">
        <f>+BU102</f>
        <v>0.43333333333333335</v>
      </c>
      <c r="BW102" s="330">
        <f>+S102</f>
        <v>0.6</v>
      </c>
      <c r="BX102" s="330">
        <f>+BV102/BW102</f>
        <v>0.72222222222222232</v>
      </c>
    </row>
    <row r="103" spans="2:76" s="328" customFormat="1" ht="165.75" customHeight="1" x14ac:dyDescent="0.25">
      <c r="B103" s="314" t="s">
        <v>3218</v>
      </c>
      <c r="C103" s="314" t="s">
        <v>88</v>
      </c>
      <c r="D103" s="315" t="s">
        <v>1982</v>
      </c>
      <c r="E103" s="316" t="s">
        <v>3219</v>
      </c>
      <c r="F103" s="317" t="s">
        <v>3220</v>
      </c>
      <c r="G103" s="315" t="s">
        <v>3221</v>
      </c>
      <c r="H103" s="315" t="s">
        <v>3222</v>
      </c>
      <c r="I103" s="318" t="s">
        <v>3223</v>
      </c>
      <c r="J103" s="316" t="s">
        <v>1967</v>
      </c>
      <c r="K103" s="315" t="s">
        <v>3224</v>
      </c>
      <c r="L103" s="318" t="s">
        <v>3225</v>
      </c>
      <c r="M103" s="318" t="s">
        <v>3226</v>
      </c>
      <c r="N103" s="314" t="s">
        <v>249</v>
      </c>
      <c r="O103" s="316" t="s">
        <v>1898</v>
      </c>
      <c r="P103" s="315" t="s">
        <v>3227</v>
      </c>
      <c r="Q103" s="319">
        <v>0.65</v>
      </c>
      <c r="R103" s="314" t="s">
        <v>249</v>
      </c>
      <c r="S103" s="319">
        <v>0.65</v>
      </c>
      <c r="T103" s="314" t="s">
        <v>2103</v>
      </c>
      <c r="U103" s="320"/>
      <c r="V103" s="320"/>
      <c r="W103" s="321"/>
      <c r="X103" s="322" t="s">
        <v>3228</v>
      </c>
      <c r="Y103" s="320"/>
      <c r="Z103" s="320"/>
      <c r="AA103" s="321"/>
      <c r="AB103" s="323" t="s">
        <v>3229</v>
      </c>
      <c r="AC103" s="338">
        <v>0.68</v>
      </c>
      <c r="AD103" s="338">
        <v>0.65</v>
      </c>
      <c r="AE103" s="321">
        <f>AC103/AD103</f>
        <v>1.0461538461538462</v>
      </c>
      <c r="AF103" s="322" t="s">
        <v>3230</v>
      </c>
      <c r="AG103" s="345"/>
      <c r="AH103" s="320"/>
      <c r="AI103" s="321"/>
      <c r="AJ103" s="333" t="s">
        <v>3231</v>
      </c>
      <c r="AK103" s="320"/>
      <c r="AL103" s="320"/>
      <c r="AM103" s="321"/>
      <c r="AN103" s="323" t="s">
        <v>3232</v>
      </c>
      <c r="AO103" s="338">
        <v>0.7</v>
      </c>
      <c r="AP103" s="338">
        <v>0.65</v>
      </c>
      <c r="AQ103" s="321">
        <f>AO103/AP103</f>
        <v>1.0769230769230769</v>
      </c>
      <c r="AR103" s="323" t="s">
        <v>3233</v>
      </c>
      <c r="AS103" s="324"/>
      <c r="AT103" s="320"/>
      <c r="AU103" s="321"/>
      <c r="AV103" s="323" t="s">
        <v>3234</v>
      </c>
      <c r="AW103" s="324"/>
      <c r="AX103" s="320"/>
      <c r="AY103" s="321"/>
      <c r="AZ103" s="323" t="s">
        <v>3235</v>
      </c>
      <c r="BA103" s="339">
        <v>0.7</v>
      </c>
      <c r="BB103" s="339">
        <v>0.65</v>
      </c>
      <c r="BC103" s="321">
        <f>BA103/BB103</f>
        <v>1.0769230769230769</v>
      </c>
      <c r="BD103" s="323" t="s">
        <v>3236</v>
      </c>
      <c r="BE103" s="325"/>
      <c r="BF103" s="325"/>
      <c r="BG103" s="321"/>
      <c r="BH103" s="326"/>
      <c r="BI103" s="326"/>
      <c r="BJ103" s="326"/>
      <c r="BK103" s="321"/>
      <c r="BL103" s="326"/>
      <c r="BM103" s="326"/>
      <c r="BN103" s="326"/>
      <c r="BO103" s="321"/>
      <c r="BP103" s="327"/>
      <c r="BQ103" s="327"/>
      <c r="BS103" s="340">
        <f>BA103</f>
        <v>0.7</v>
      </c>
      <c r="BT103" s="340">
        <f>BB103</f>
        <v>0.65</v>
      </c>
      <c r="BU103" s="330">
        <f>BS103/BT103</f>
        <v>1.0769230769230769</v>
      </c>
      <c r="BV103" s="330">
        <f>BS103</f>
        <v>0.7</v>
      </c>
      <c r="BW103" s="330">
        <f>BT103</f>
        <v>0.65</v>
      </c>
      <c r="BX103" s="330">
        <f>BV103/BW103</f>
        <v>1.0769230769230769</v>
      </c>
    </row>
    <row r="104" spans="2:76" s="328" customFormat="1" ht="13.2" x14ac:dyDescent="0.25">
      <c r="B104" s="314"/>
      <c r="C104" s="314"/>
      <c r="D104" s="315"/>
      <c r="E104" s="316"/>
      <c r="F104" s="317"/>
      <c r="G104" s="315"/>
      <c r="H104" s="315"/>
      <c r="I104" s="318"/>
      <c r="J104" s="316"/>
      <c r="K104" s="315"/>
      <c r="L104" s="318"/>
      <c r="M104" s="318"/>
      <c r="N104" s="314"/>
      <c r="O104" s="316"/>
      <c r="P104" s="315"/>
      <c r="Q104" s="319"/>
      <c r="R104" s="314"/>
      <c r="S104" s="319"/>
      <c r="T104" s="314"/>
      <c r="U104" s="320"/>
      <c r="V104" s="320"/>
      <c r="W104" s="321"/>
      <c r="X104" s="322"/>
      <c r="Y104" s="320"/>
      <c r="Z104" s="320"/>
      <c r="AA104" s="321"/>
      <c r="AB104" s="323"/>
      <c r="AC104" s="320"/>
      <c r="AD104" s="320"/>
      <c r="AE104" s="321"/>
      <c r="AF104" s="322"/>
      <c r="AG104" s="320"/>
      <c r="AH104" s="320"/>
      <c r="AI104" s="321"/>
      <c r="AJ104" s="333"/>
      <c r="AK104" s="320"/>
      <c r="AL104" s="320"/>
      <c r="AM104" s="321"/>
      <c r="AN104" s="323"/>
      <c r="AO104" s="320"/>
      <c r="AP104" s="320"/>
      <c r="AQ104" s="321"/>
      <c r="AR104" s="323"/>
      <c r="AS104" s="324"/>
      <c r="AT104" s="320"/>
      <c r="AU104" s="321"/>
      <c r="AV104" s="323"/>
      <c r="AW104" s="324"/>
      <c r="AX104" s="320"/>
      <c r="AY104" s="321"/>
      <c r="AZ104" s="323"/>
      <c r="BA104" s="324"/>
      <c r="BB104" s="320"/>
      <c r="BC104" s="321"/>
      <c r="BD104" s="323"/>
      <c r="BE104" s="325"/>
      <c r="BF104" s="325"/>
      <c r="BG104" s="321"/>
      <c r="BH104" s="326"/>
      <c r="BI104" s="326"/>
      <c r="BJ104" s="326"/>
      <c r="BK104" s="321"/>
      <c r="BL104" s="326"/>
      <c r="BM104" s="326"/>
      <c r="BN104" s="326"/>
      <c r="BO104" s="321"/>
      <c r="BP104" s="327"/>
      <c r="BQ104" s="327"/>
      <c r="BS104" s="329"/>
      <c r="BT104" s="329"/>
      <c r="BU104" s="330"/>
      <c r="BV104" s="330"/>
      <c r="BW104" s="330"/>
      <c r="BX104" s="330"/>
    </row>
    <row r="105" spans="2:76" ht="15" customHeight="1" x14ac:dyDescent="0.25">
      <c r="E105" s="349"/>
      <c r="G105" s="348"/>
      <c r="Q105" s="348"/>
      <c r="R105" s="349"/>
      <c r="W105" s="350"/>
      <c r="X105" s="349"/>
      <c r="AA105" s="350"/>
      <c r="AE105" s="350"/>
      <c r="AI105" s="350"/>
      <c r="AJ105" s="349"/>
      <c r="AM105" s="350"/>
      <c r="AQ105" s="350"/>
      <c r="AU105" s="350"/>
      <c r="AY105" s="350"/>
      <c r="BC105" s="350"/>
      <c r="BG105" s="350"/>
      <c r="BK105" s="350"/>
      <c r="BO105" s="350"/>
    </row>
  </sheetData>
  <mergeCells count="30">
    <mergeCell ref="B2:C5"/>
    <mergeCell ref="D2:BN5"/>
    <mergeCell ref="BO2:BQ2"/>
    <mergeCell ref="BO3:BQ3"/>
    <mergeCell ref="BO4:BQ4"/>
    <mergeCell ref="BO5:BQ5"/>
    <mergeCell ref="AW11:AZ11"/>
    <mergeCell ref="BA11:BD11"/>
    <mergeCell ref="BE11:BH11"/>
    <mergeCell ref="B7:C8"/>
    <mergeCell ref="E7:F7"/>
    <mergeCell ref="G7:G8"/>
    <mergeCell ref="E8:F8"/>
    <mergeCell ref="B10:T10"/>
    <mergeCell ref="BS10:BU11"/>
    <mergeCell ref="BV10:BX11"/>
    <mergeCell ref="B11:D11"/>
    <mergeCell ref="E11:I11"/>
    <mergeCell ref="J11:P11"/>
    <mergeCell ref="Q11:T11"/>
    <mergeCell ref="U11:X11"/>
    <mergeCell ref="Y11:AB11"/>
    <mergeCell ref="AC11:AF11"/>
    <mergeCell ref="AG11:AJ11"/>
    <mergeCell ref="U10:BP10"/>
    <mergeCell ref="BI11:BL11"/>
    <mergeCell ref="BM11:BP11"/>
    <mergeCell ref="AK11:AN11"/>
    <mergeCell ref="AO11:AR11"/>
    <mergeCell ref="AS11:AV11"/>
  </mergeCells>
  <conditionalFormatting sqref="AH76 AJ76">
    <cfRule type="containsBlanks" dxfId="1742" priority="1629">
      <formula>LEN(TRIM(AH76))=0</formula>
    </cfRule>
    <cfRule type="cellIs" dxfId="1741" priority="1630" operator="notEqual">
      <formula>""""""</formula>
    </cfRule>
  </conditionalFormatting>
  <conditionalFormatting sqref="AK14:AL14">
    <cfRule type="containsBlanks" dxfId="1740" priority="1573">
      <formula>LEN(TRIM(AK14))=0</formula>
    </cfRule>
    <cfRule type="cellIs" dxfId="1739" priority="1574" operator="notEqual">
      <formula>""""""</formula>
    </cfRule>
  </conditionalFormatting>
  <conditionalFormatting sqref="AF14">
    <cfRule type="containsBlanks" dxfId="1738" priority="1571">
      <formula>LEN(TRIM(AF14))=0</formula>
    </cfRule>
    <cfRule type="cellIs" dxfId="1737" priority="1572" operator="notEqual">
      <formula>""""""</formula>
    </cfRule>
  </conditionalFormatting>
  <conditionalFormatting sqref="AG16:AH16 AK16:AL16 AO16:AP16 AS16:AT16 AW16:AX16 BA16:BB16">
    <cfRule type="containsBlanks" dxfId="1736" priority="1525">
      <formula>LEN(TRIM(AG16))=0</formula>
    </cfRule>
    <cfRule type="cellIs" dxfId="1735" priority="1526" operator="notEqual">
      <formula>""""""</formula>
    </cfRule>
  </conditionalFormatting>
  <conditionalFormatting sqref="AZ14">
    <cfRule type="containsBlanks" dxfId="1734" priority="1569">
      <formula>LEN(TRIM(AZ14))=0</formula>
    </cfRule>
    <cfRule type="cellIs" dxfId="1733" priority="1570" operator="notEqual">
      <formula>""""""</formula>
    </cfRule>
  </conditionalFormatting>
  <conditionalFormatting sqref="AJ16 AN16 AR16 AV16 AZ16 BD16">
    <cfRule type="containsBlanks" dxfId="1732" priority="1523">
      <formula>LEN(TRIM(AJ16))=0</formula>
    </cfRule>
    <cfRule type="cellIs" dxfId="1731" priority="1524" operator="notEqual">
      <formula>""""""</formula>
    </cfRule>
  </conditionalFormatting>
  <conditionalFormatting sqref="BD14">
    <cfRule type="containsBlanks" dxfId="1730" priority="1567">
      <formula>LEN(TRIM(BD14))=0</formula>
    </cfRule>
    <cfRule type="cellIs" dxfId="1729" priority="1568" operator="notEqual">
      <formula>""""""</formula>
    </cfRule>
  </conditionalFormatting>
  <conditionalFormatting sqref="BQ15">
    <cfRule type="containsBlanks" dxfId="1728" priority="1565">
      <formula>LEN(TRIM(BQ15))=0</formula>
    </cfRule>
    <cfRule type="cellIs" dxfId="1727" priority="1566" operator="notEqual">
      <formula>""""""</formula>
    </cfRule>
  </conditionalFormatting>
  <conditionalFormatting sqref="U15:V15 AD15 X15">
    <cfRule type="containsBlanks" dxfId="1726" priority="1563">
      <formula>LEN(TRIM(U15))=0</formula>
    </cfRule>
    <cfRule type="cellIs" dxfId="1725" priority="1564" operator="notEqual">
      <formula>""""""</formula>
    </cfRule>
  </conditionalFormatting>
  <conditionalFormatting sqref="BM17:BN17">
    <cfRule type="containsBlanks" dxfId="1724" priority="1513">
      <formula>LEN(TRIM(BM17))=0</formula>
    </cfRule>
    <cfRule type="cellIs" dxfId="1723" priority="1514" operator="notEqual">
      <formula>""""""</formula>
    </cfRule>
  </conditionalFormatting>
  <conditionalFormatting sqref="BP17">
    <cfRule type="containsBlanks" dxfId="1722" priority="1511">
      <formula>LEN(TRIM(BP17))=0</formula>
    </cfRule>
    <cfRule type="cellIs" dxfId="1721" priority="1512" operator="notEqual">
      <formula>""""""</formula>
    </cfRule>
  </conditionalFormatting>
  <conditionalFormatting sqref="AF17">
    <cfRule type="containsBlanks" dxfId="1720" priority="1509">
      <formula>LEN(TRIM(AF17))=0</formula>
    </cfRule>
    <cfRule type="cellIs" dxfId="1719" priority="1510" operator="notEqual">
      <formula>""""""</formula>
    </cfRule>
  </conditionalFormatting>
  <conditionalFormatting sqref="BH15 BE15:BF15">
    <cfRule type="containsBlanks" dxfId="1718" priority="1561">
      <formula>LEN(TRIM(BE15))=0</formula>
    </cfRule>
    <cfRule type="cellIs" dxfId="1717" priority="1562" operator="notEqual">
      <formula>""""""</formula>
    </cfRule>
  </conditionalFormatting>
  <conditionalFormatting sqref="BL15 BI15:BJ15">
    <cfRule type="containsBlanks" dxfId="1716" priority="1559">
      <formula>LEN(TRIM(BI15))=0</formula>
    </cfRule>
    <cfRule type="cellIs" dxfId="1715" priority="1560" operator="notEqual">
      <formula>""""""</formula>
    </cfRule>
  </conditionalFormatting>
  <conditionalFormatting sqref="BM15:BN15">
    <cfRule type="containsBlanks" dxfId="1714" priority="1557">
      <formula>LEN(TRIM(BM15))=0</formula>
    </cfRule>
    <cfRule type="cellIs" dxfId="1713" priority="1558" operator="notEqual">
      <formula>""""""</formula>
    </cfRule>
  </conditionalFormatting>
  <conditionalFormatting sqref="AJ17 AN17 AR17 AV17 AZ17 BD17">
    <cfRule type="containsBlanks" dxfId="1712" priority="1501">
      <formula>LEN(TRIM(AJ17))=0</formula>
    </cfRule>
    <cfRule type="cellIs" dxfId="1711" priority="1502" operator="notEqual">
      <formula>""""""</formula>
    </cfRule>
  </conditionalFormatting>
  <conditionalFormatting sqref="BP15">
    <cfRule type="containsBlanks" dxfId="1710" priority="1555">
      <formula>LEN(TRIM(BP15))=0</formula>
    </cfRule>
    <cfRule type="cellIs" dxfId="1709" priority="1556" operator="notEqual">
      <formula>""""""</formula>
    </cfRule>
  </conditionalFormatting>
  <conditionalFormatting sqref="AF15">
    <cfRule type="containsBlanks" dxfId="1708" priority="1553">
      <formula>LEN(TRIM(AF15))=0</formula>
    </cfRule>
    <cfRule type="cellIs" dxfId="1707" priority="1554" operator="notEqual">
      <formula>""""""</formula>
    </cfRule>
  </conditionalFormatting>
  <conditionalFormatting sqref="AB17">
    <cfRule type="containsBlanks" dxfId="1706" priority="1505">
      <formula>LEN(TRIM(AB17))=0</formula>
    </cfRule>
    <cfRule type="cellIs" dxfId="1705" priority="1506" operator="notEqual">
      <formula>""""""</formula>
    </cfRule>
  </conditionalFormatting>
  <conditionalFormatting sqref="AG17:AH17 AK17:AL17 AO17:AP17 AS17:AT17 AW17:AX17 BA17:BB17">
    <cfRule type="containsBlanks" dxfId="1704" priority="1503">
      <formula>LEN(TRIM(AG17))=0</formula>
    </cfRule>
    <cfRule type="cellIs" dxfId="1703" priority="1504" operator="notEqual">
      <formula>""""""</formula>
    </cfRule>
  </conditionalFormatting>
  <conditionalFormatting sqref="Y15:Z15 AC15">
    <cfRule type="containsBlanks" dxfId="1702" priority="1551">
      <formula>LEN(TRIM(Y15))=0</formula>
    </cfRule>
    <cfRule type="cellIs" dxfId="1701" priority="1552" operator="notEqual">
      <formula>""""""</formula>
    </cfRule>
  </conditionalFormatting>
  <conditionalFormatting sqref="AB15">
    <cfRule type="containsBlanks" dxfId="1700" priority="1549">
      <formula>LEN(TRIM(AB15))=0</formula>
    </cfRule>
    <cfRule type="cellIs" dxfId="1699" priority="1550" operator="notEqual">
      <formula>""""""</formula>
    </cfRule>
  </conditionalFormatting>
  <conditionalFormatting sqref="AG15:AH15 AK15:AL15 AO15:AP15 AS15:AT15 AW15:AX15 BA15:BB15">
    <cfRule type="containsBlanks" dxfId="1698" priority="1547">
      <formula>LEN(TRIM(AG15))=0</formula>
    </cfRule>
    <cfRule type="cellIs" dxfId="1697" priority="1548" operator="notEqual">
      <formula>""""""</formula>
    </cfRule>
  </conditionalFormatting>
  <conditionalFormatting sqref="AJ15 AN15 AR15 AV15 AZ15 BD15">
    <cfRule type="containsBlanks" dxfId="1696" priority="1545">
      <formula>LEN(TRIM(AJ15))=0</formula>
    </cfRule>
    <cfRule type="cellIs" dxfId="1695" priority="1546" operator="notEqual">
      <formula>""""""</formula>
    </cfRule>
  </conditionalFormatting>
  <conditionalFormatting sqref="BQ16">
    <cfRule type="containsBlanks" dxfId="1694" priority="1543">
      <formula>LEN(TRIM(BQ16))=0</formula>
    </cfRule>
    <cfRule type="cellIs" dxfId="1693" priority="1544" operator="notEqual">
      <formula>""""""</formula>
    </cfRule>
  </conditionalFormatting>
  <conditionalFormatting sqref="AF16">
    <cfRule type="containsBlanks" dxfId="1692" priority="1531">
      <formula>LEN(TRIM(AF16))=0</formula>
    </cfRule>
    <cfRule type="cellIs" dxfId="1691" priority="1532" operator="notEqual">
      <formula>""""""</formula>
    </cfRule>
  </conditionalFormatting>
  <conditionalFormatting sqref="BH16 BE16:BF16">
    <cfRule type="containsBlanks" dxfId="1690" priority="1539">
      <formula>LEN(TRIM(BE16))=0</formula>
    </cfRule>
    <cfRule type="cellIs" dxfId="1689" priority="1540" operator="notEqual">
      <formula>""""""</formula>
    </cfRule>
  </conditionalFormatting>
  <conditionalFormatting sqref="BM16:BN16">
    <cfRule type="containsBlanks" dxfId="1688" priority="1535">
      <formula>LEN(TRIM(BM16))=0</formula>
    </cfRule>
    <cfRule type="cellIs" dxfId="1687" priority="1536" operator="notEqual">
      <formula>""""""</formula>
    </cfRule>
  </conditionalFormatting>
  <conditionalFormatting sqref="AB16">
    <cfRule type="containsBlanks" dxfId="1686" priority="1527">
      <formula>LEN(TRIM(AB16))=0</formula>
    </cfRule>
    <cfRule type="cellIs" dxfId="1685" priority="1528" operator="notEqual">
      <formula>""""""</formula>
    </cfRule>
  </conditionalFormatting>
  <conditionalFormatting sqref="BH17 BE17:BF17">
    <cfRule type="containsBlanks" dxfId="1684" priority="1517">
      <formula>LEN(TRIM(BE17))=0</formula>
    </cfRule>
    <cfRule type="cellIs" dxfId="1683" priority="1518" operator="notEqual">
      <formula>""""""</formula>
    </cfRule>
  </conditionalFormatting>
  <conditionalFormatting sqref="BL16 BI16:BJ16">
    <cfRule type="containsBlanks" dxfId="1682" priority="1537">
      <formula>LEN(TRIM(BI16))=0</formula>
    </cfRule>
    <cfRule type="cellIs" dxfId="1681" priority="1538" operator="notEqual">
      <formula>""""""</formula>
    </cfRule>
  </conditionalFormatting>
  <conditionalFormatting sqref="U17:V17 AD17 X17">
    <cfRule type="containsBlanks" dxfId="1680" priority="1519">
      <formula>LEN(TRIM(U17))=0</formula>
    </cfRule>
    <cfRule type="cellIs" dxfId="1679" priority="1520" operator="notEqual">
      <formula>""""""</formula>
    </cfRule>
  </conditionalFormatting>
  <conditionalFormatting sqref="BL17 BI17:BJ17">
    <cfRule type="containsBlanks" dxfId="1678" priority="1515">
      <formula>LEN(TRIM(BI17))=0</formula>
    </cfRule>
    <cfRule type="cellIs" dxfId="1677" priority="1516" operator="notEqual">
      <formula>""""""</formula>
    </cfRule>
  </conditionalFormatting>
  <conditionalFormatting sqref="Y17:Z17 AC17">
    <cfRule type="containsBlanks" dxfId="1676" priority="1507">
      <formula>LEN(TRIM(Y17))=0</formula>
    </cfRule>
    <cfRule type="cellIs" dxfId="1675" priority="1508" operator="notEqual">
      <formula>""""""</formula>
    </cfRule>
  </conditionalFormatting>
  <conditionalFormatting sqref="BM14:BN14">
    <cfRule type="containsBlanks" dxfId="1674" priority="1585">
      <formula>LEN(TRIM(BM14))=0</formula>
    </cfRule>
    <cfRule type="cellIs" dxfId="1673" priority="1586" operator="notEqual">
      <formula>""""""</formula>
    </cfRule>
  </conditionalFormatting>
  <conditionalFormatting sqref="AW14:AX14">
    <cfRule type="containsBlanks" dxfId="1672" priority="1581">
      <formula>LEN(TRIM(AW14))=0</formula>
    </cfRule>
    <cfRule type="cellIs" dxfId="1671" priority="1582" operator="notEqual">
      <formula>""""""</formula>
    </cfRule>
  </conditionalFormatting>
  <conditionalFormatting sqref="BP14">
    <cfRule type="containsBlanks" dxfId="1670" priority="1579">
      <formula>LEN(TRIM(BP14))=0</formula>
    </cfRule>
    <cfRule type="cellIs" dxfId="1669" priority="1580" operator="notEqual">
      <formula>""""""</formula>
    </cfRule>
  </conditionalFormatting>
  <conditionalFormatting sqref="AJ14">
    <cfRule type="containsBlanks" dxfId="1668" priority="1577">
      <formula>LEN(TRIM(AJ14))=0</formula>
    </cfRule>
    <cfRule type="cellIs" dxfId="1667" priority="1578" operator="notEqual">
      <formula>""""""</formula>
    </cfRule>
  </conditionalFormatting>
  <conditionalFormatting sqref="AN14">
    <cfRule type="containsBlanks" dxfId="1666" priority="1575">
      <formula>LEN(TRIM(AN14))=0</formula>
    </cfRule>
    <cfRule type="cellIs" dxfId="1665" priority="1576" operator="notEqual">
      <formula>""""""</formula>
    </cfRule>
  </conditionalFormatting>
  <conditionalFormatting sqref="Y16:Z16 AC16">
    <cfRule type="containsBlanks" dxfId="1664" priority="1529">
      <formula>LEN(TRIM(Y16))=0</formula>
    </cfRule>
    <cfRule type="cellIs" dxfId="1663" priority="1530" operator="notEqual">
      <formula>""""""</formula>
    </cfRule>
  </conditionalFormatting>
  <conditionalFormatting sqref="BQ17">
    <cfRule type="containsBlanks" dxfId="1662" priority="1521">
      <formula>LEN(TRIM(BQ17))=0</formula>
    </cfRule>
    <cfRule type="cellIs" dxfId="1661" priority="1522" operator="notEqual">
      <formula>""""""</formula>
    </cfRule>
  </conditionalFormatting>
  <conditionalFormatting sqref="AR14 AO14:AP14">
    <cfRule type="containsBlanks" dxfId="1660" priority="1595">
      <formula>LEN(TRIM(AO14))=0</formula>
    </cfRule>
    <cfRule type="cellIs" dxfId="1659" priority="1596" operator="notEqual">
      <formula>""""""</formula>
    </cfRule>
  </conditionalFormatting>
  <conditionalFormatting sqref="AV14 AS14:AT14">
    <cfRule type="containsBlanks" dxfId="1658" priority="1593">
      <formula>LEN(TRIM(AS14))=0</formula>
    </cfRule>
    <cfRule type="cellIs" dxfId="1657" priority="1594" operator="notEqual">
      <formula>""""""</formula>
    </cfRule>
  </conditionalFormatting>
  <conditionalFormatting sqref="BA14:BB14">
    <cfRule type="containsBlanks" dxfId="1656" priority="1591">
      <formula>LEN(TRIM(BA14))=0</formula>
    </cfRule>
    <cfRule type="cellIs" dxfId="1655" priority="1592" operator="notEqual">
      <formula>""""""</formula>
    </cfRule>
  </conditionalFormatting>
  <conditionalFormatting sqref="BH14 BE14:BF14">
    <cfRule type="containsBlanks" dxfId="1654" priority="1589">
      <formula>LEN(TRIM(BE14))=0</formula>
    </cfRule>
    <cfRule type="cellIs" dxfId="1653" priority="1590" operator="notEqual">
      <formula>""""""</formula>
    </cfRule>
  </conditionalFormatting>
  <conditionalFormatting sqref="BL14 BI14:BJ14">
    <cfRule type="containsBlanks" dxfId="1652" priority="1587">
      <formula>LEN(TRIM(BI14))=0</formula>
    </cfRule>
    <cfRule type="cellIs" dxfId="1651" priority="1588" operator="notEqual">
      <formula>""""""</formula>
    </cfRule>
  </conditionalFormatting>
  <conditionalFormatting sqref="U16:V16 AD16 X16">
    <cfRule type="containsBlanks" dxfId="1650" priority="1541">
      <formula>LEN(TRIM(U16))=0</formula>
    </cfRule>
    <cfRule type="cellIs" dxfId="1649" priority="1542" operator="notEqual">
      <formula>""""""</formula>
    </cfRule>
  </conditionalFormatting>
  <conditionalFormatting sqref="AG14:AH14">
    <cfRule type="containsBlanks" dxfId="1648" priority="1583">
      <formula>LEN(TRIM(AG14))=0</formula>
    </cfRule>
    <cfRule type="cellIs" dxfId="1647" priority="1584" operator="notEqual">
      <formula>""""""</formula>
    </cfRule>
  </conditionalFormatting>
  <conditionalFormatting sqref="BQ14">
    <cfRule type="containsBlanks" dxfId="1646" priority="1599">
      <formula>LEN(TRIM(BQ14))=0</formula>
    </cfRule>
    <cfRule type="cellIs" dxfId="1645" priority="1600" operator="notEqual">
      <formula>""""""</formula>
    </cfRule>
  </conditionalFormatting>
  <conditionalFormatting sqref="BQ13">
    <cfRule type="containsBlanks" dxfId="1644" priority="1627">
      <formula>LEN(TRIM(BQ13))=0</formula>
    </cfRule>
    <cfRule type="cellIs" dxfId="1643" priority="1628" operator="notEqual">
      <formula>""""""</formula>
    </cfRule>
  </conditionalFormatting>
  <conditionalFormatting sqref="AG31:AH31">
    <cfRule type="containsBlanks" dxfId="1642" priority="1439">
      <formula>LEN(TRIM(AG31))=0</formula>
    </cfRule>
    <cfRule type="cellIs" dxfId="1641" priority="1440" operator="notEqual">
      <formula>""""""</formula>
    </cfRule>
  </conditionalFormatting>
  <conditionalFormatting sqref="U13:V13 AB13:AD13 X13:Z13 AF13">
    <cfRule type="containsBlanks" dxfId="1640" priority="1625">
      <formula>LEN(TRIM(U13))=0</formula>
    </cfRule>
    <cfRule type="cellIs" dxfId="1639" priority="1626" operator="notEqual">
      <formula>""""""</formula>
    </cfRule>
  </conditionalFormatting>
  <conditionalFormatting sqref="AO31:AP31">
    <cfRule type="containsBlanks" dxfId="1638" priority="1435">
      <formula>LEN(TRIM(AO31))=0</formula>
    </cfRule>
    <cfRule type="cellIs" dxfId="1637" priority="1436" operator="notEqual">
      <formula>""""""</formula>
    </cfRule>
  </conditionalFormatting>
  <conditionalFormatting sqref="AR13 AO13:AP13">
    <cfRule type="containsBlanks" dxfId="1636" priority="1623">
      <formula>LEN(TRIM(AO13))=0</formula>
    </cfRule>
    <cfRule type="cellIs" dxfId="1635" priority="1624" operator="notEqual">
      <formula>""""""</formula>
    </cfRule>
  </conditionalFormatting>
  <conditionalFormatting sqref="AX31">
    <cfRule type="containsBlanks" dxfId="1634" priority="1431">
      <formula>LEN(TRIM(AX31))=0</formula>
    </cfRule>
    <cfRule type="cellIs" dxfId="1633" priority="1432" operator="notEqual">
      <formula>""""""</formula>
    </cfRule>
  </conditionalFormatting>
  <conditionalFormatting sqref="AV13 AS13:AT13">
    <cfRule type="containsBlanks" dxfId="1632" priority="1621">
      <formula>LEN(TRIM(AS13))=0</formula>
    </cfRule>
    <cfRule type="cellIs" dxfId="1631" priority="1622" operator="notEqual">
      <formula>""""""</formula>
    </cfRule>
  </conditionalFormatting>
  <conditionalFormatting sqref="BH13 BE13:BF13">
    <cfRule type="containsBlanks" dxfId="1630" priority="1617">
      <formula>LEN(TRIM(BE13))=0</formula>
    </cfRule>
    <cfRule type="cellIs" dxfId="1629" priority="1618" operator="notEqual">
      <formula>""""""</formula>
    </cfRule>
  </conditionalFormatting>
  <conditionalFormatting sqref="BD13 BA13:BB13">
    <cfRule type="containsBlanks" dxfId="1628" priority="1619">
      <formula>LEN(TRIM(BA13))=0</formula>
    </cfRule>
    <cfRule type="cellIs" dxfId="1627" priority="1620" operator="notEqual">
      <formula>""""""</formula>
    </cfRule>
  </conditionalFormatting>
  <conditionalFormatting sqref="BL13 BI13:BJ13">
    <cfRule type="containsBlanks" dxfId="1626" priority="1615">
      <formula>LEN(TRIM(BI13))=0</formula>
    </cfRule>
    <cfRule type="cellIs" dxfId="1625" priority="1616" operator="notEqual">
      <formula>""""""</formula>
    </cfRule>
  </conditionalFormatting>
  <conditionalFormatting sqref="BM13:BN13">
    <cfRule type="containsBlanks" dxfId="1624" priority="1613">
      <formula>LEN(TRIM(BM13))=0</formula>
    </cfRule>
    <cfRule type="cellIs" dxfId="1623" priority="1614" operator="notEqual">
      <formula>""""""</formula>
    </cfRule>
  </conditionalFormatting>
  <conditionalFormatting sqref="AS31 AW31 BA31">
    <cfRule type="containsBlanks" dxfId="1622" priority="1447">
      <formula>LEN(TRIM(AS31))=0</formula>
    </cfRule>
    <cfRule type="cellIs" dxfId="1621" priority="1448" operator="notEqual">
      <formula>""""""</formula>
    </cfRule>
  </conditionalFormatting>
  <conditionalFormatting sqref="AJ31 AN31 AR31 AV31 AZ31 BD31">
    <cfRule type="containsBlanks" dxfId="1620" priority="1445">
      <formula>LEN(TRIM(AJ31))=0</formula>
    </cfRule>
    <cfRule type="cellIs" dxfId="1619" priority="1446" operator="notEqual">
      <formula>""""""</formula>
    </cfRule>
  </conditionalFormatting>
  <conditionalFormatting sqref="Y31:Z31">
    <cfRule type="containsBlanks" dxfId="1618" priority="1443">
      <formula>LEN(TRIM(Y31))=0</formula>
    </cfRule>
    <cfRule type="cellIs" dxfId="1617" priority="1444" operator="notEqual">
      <formula>""""""</formula>
    </cfRule>
  </conditionalFormatting>
  <conditionalFormatting sqref="AK31:AL31">
    <cfRule type="containsBlanks" dxfId="1616" priority="1437">
      <formula>LEN(TRIM(AK31))=0</formula>
    </cfRule>
    <cfRule type="cellIs" dxfId="1615" priority="1438" operator="notEqual">
      <formula>""""""</formula>
    </cfRule>
  </conditionalFormatting>
  <conditionalFormatting sqref="AC31:AD31">
    <cfRule type="containsBlanks" dxfId="1614" priority="1441">
      <formula>LEN(TRIM(AC31))=0</formula>
    </cfRule>
    <cfRule type="cellIs" dxfId="1613" priority="1442" operator="notEqual">
      <formula>""""""</formula>
    </cfRule>
  </conditionalFormatting>
  <conditionalFormatting sqref="AX33">
    <cfRule type="containsBlanks" dxfId="1612" priority="1359">
      <formula>LEN(TRIM(AX33))=0</formula>
    </cfRule>
    <cfRule type="cellIs" dxfId="1611" priority="1360" operator="notEqual">
      <formula>""""""</formula>
    </cfRule>
  </conditionalFormatting>
  <conditionalFormatting sqref="BQ34">
    <cfRule type="containsBlanks" dxfId="1610" priority="1355">
      <formula>LEN(TRIM(BQ34))=0</formula>
    </cfRule>
    <cfRule type="cellIs" dxfId="1609" priority="1356" operator="notEqual">
      <formula>""""""</formula>
    </cfRule>
  </conditionalFormatting>
  <conditionalFormatting sqref="AT31">
    <cfRule type="containsBlanks" dxfId="1608" priority="1433">
      <formula>LEN(TRIM(AT31))=0</formula>
    </cfRule>
    <cfRule type="cellIs" dxfId="1607" priority="1434" operator="notEqual">
      <formula>""""""</formula>
    </cfRule>
  </conditionalFormatting>
  <conditionalFormatting sqref="AB31">
    <cfRule type="containsBlanks" dxfId="1606" priority="1449">
      <formula>LEN(TRIM(AB31))=0</formula>
    </cfRule>
    <cfRule type="cellIs" dxfId="1605" priority="1450" operator="notEqual">
      <formula>""""""</formula>
    </cfRule>
  </conditionalFormatting>
  <conditionalFormatting sqref="BM34:BN34">
    <cfRule type="containsBlanks" dxfId="1604" priority="1347">
      <formula>LEN(TRIM(BM34))=0</formula>
    </cfRule>
    <cfRule type="cellIs" dxfId="1603" priority="1348" operator="notEqual">
      <formula>""""""</formula>
    </cfRule>
  </conditionalFormatting>
  <conditionalFormatting sqref="AX32">
    <cfRule type="containsBlanks" dxfId="1602" priority="1395">
      <formula>LEN(TRIM(AX32))=0</formula>
    </cfRule>
    <cfRule type="cellIs" dxfId="1601" priority="1396" operator="notEqual">
      <formula>""""""</formula>
    </cfRule>
  </conditionalFormatting>
  <conditionalFormatting sqref="BB32">
    <cfRule type="containsBlanks" dxfId="1600" priority="1393">
      <formula>LEN(TRIM(BB32))=0</formula>
    </cfRule>
    <cfRule type="cellIs" dxfId="1599" priority="1394" operator="notEqual">
      <formula>""""""</formula>
    </cfRule>
  </conditionalFormatting>
  <conditionalFormatting sqref="AG13:AH13">
    <cfRule type="containsBlanks" dxfId="1598" priority="1611">
      <formula>LEN(TRIM(AG13))=0</formula>
    </cfRule>
    <cfRule type="cellIs" dxfId="1597" priority="1612" operator="notEqual">
      <formula>""""""</formula>
    </cfRule>
  </conditionalFormatting>
  <conditionalFormatting sqref="BB33">
    <cfRule type="containsBlanks" dxfId="1596" priority="1357">
      <formula>LEN(TRIM(BB33))=0</formula>
    </cfRule>
    <cfRule type="cellIs" dxfId="1595" priority="1358" operator="notEqual">
      <formula>""""""</formula>
    </cfRule>
  </conditionalFormatting>
  <conditionalFormatting sqref="AJ34 AN34 AR34 AV34 AZ34 BD34">
    <cfRule type="containsBlanks" dxfId="1594" priority="1337">
      <formula>LEN(TRIM(AJ34))=0</formula>
    </cfRule>
    <cfRule type="cellIs" dxfId="1593" priority="1338" operator="notEqual">
      <formula>""""""</formula>
    </cfRule>
  </conditionalFormatting>
  <conditionalFormatting sqref="AZ13 AW13:AX13">
    <cfRule type="containsBlanks" dxfId="1592" priority="1609">
      <formula>LEN(TRIM(AW13))=0</formula>
    </cfRule>
    <cfRule type="cellIs" dxfId="1591" priority="1610" operator="notEqual">
      <formula>""""""</formula>
    </cfRule>
  </conditionalFormatting>
  <conditionalFormatting sqref="AC34:AD34">
    <cfRule type="containsBlanks" dxfId="1590" priority="1333">
      <formula>LEN(TRIM(AC34))=0</formula>
    </cfRule>
    <cfRule type="cellIs" dxfId="1589" priority="1334" operator="notEqual">
      <formula>""""""</formula>
    </cfRule>
  </conditionalFormatting>
  <conditionalFormatting sqref="BL34 BI34:BJ34">
    <cfRule type="containsBlanks" dxfId="1588" priority="1349">
      <formula>LEN(TRIM(BI34))=0</formula>
    </cfRule>
    <cfRule type="cellIs" dxfId="1587" priority="1350" operator="notEqual">
      <formula>""""""</formula>
    </cfRule>
  </conditionalFormatting>
  <conditionalFormatting sqref="BB30">
    <cfRule type="containsBlanks" dxfId="1586" priority="1465">
      <formula>LEN(TRIM(BB30))=0</formula>
    </cfRule>
    <cfRule type="cellIs" dxfId="1585" priority="1466" operator="notEqual">
      <formula>""""""</formula>
    </cfRule>
  </conditionalFormatting>
  <conditionalFormatting sqref="BP34">
    <cfRule type="containsBlanks" dxfId="1584" priority="1345">
      <formula>LEN(TRIM(BP34))=0</formula>
    </cfRule>
    <cfRule type="cellIs" dxfId="1583" priority="1346" operator="notEqual">
      <formula>""""""</formula>
    </cfRule>
  </conditionalFormatting>
  <conditionalFormatting sqref="U31:V31 X31">
    <cfRule type="containsBlanks" dxfId="1582" priority="1461">
      <formula>LEN(TRIM(U31))=0</formula>
    </cfRule>
    <cfRule type="cellIs" dxfId="1581" priority="1462" operator="notEqual">
      <formula>""""""</formula>
    </cfRule>
  </conditionalFormatting>
  <conditionalFormatting sqref="BP13">
    <cfRule type="containsBlanks" dxfId="1580" priority="1607">
      <formula>LEN(TRIM(BP13))=0</formula>
    </cfRule>
    <cfRule type="cellIs" dxfId="1579" priority="1608" operator="notEqual">
      <formula>""""""</formula>
    </cfRule>
  </conditionalFormatting>
  <conditionalFormatting sqref="BM31:BN31">
    <cfRule type="containsBlanks" dxfId="1578" priority="1455">
      <formula>LEN(TRIM(BM31))=0</formula>
    </cfRule>
    <cfRule type="cellIs" dxfId="1577" priority="1456" operator="notEqual">
      <formula>""""""</formula>
    </cfRule>
  </conditionalFormatting>
  <conditionalFormatting sqref="AF31">
    <cfRule type="containsBlanks" dxfId="1576" priority="1451">
      <formula>LEN(TRIM(AF31))=0</formula>
    </cfRule>
    <cfRule type="cellIs" dxfId="1575" priority="1452" operator="notEqual">
      <formula>""""""</formula>
    </cfRule>
  </conditionalFormatting>
  <conditionalFormatting sqref="AJ13">
    <cfRule type="containsBlanks" dxfId="1574" priority="1605">
      <formula>LEN(TRIM(AJ13))=0</formula>
    </cfRule>
    <cfRule type="cellIs" dxfId="1573" priority="1606" operator="notEqual">
      <formula>""""""</formula>
    </cfRule>
  </conditionalFormatting>
  <conditionalFormatting sqref="AT32">
    <cfRule type="containsBlanks" dxfId="1572" priority="1397">
      <formula>LEN(TRIM(AT32))=0</formula>
    </cfRule>
    <cfRule type="cellIs" dxfId="1571" priority="1398" operator="notEqual">
      <formula>""""""</formula>
    </cfRule>
  </conditionalFormatting>
  <conditionalFormatting sqref="AN13">
    <cfRule type="containsBlanks" dxfId="1570" priority="1603">
      <formula>LEN(TRIM(AN13))=0</formula>
    </cfRule>
    <cfRule type="cellIs" dxfId="1569" priority="1604" operator="notEqual">
      <formula>""""""</formula>
    </cfRule>
  </conditionalFormatting>
  <conditionalFormatting sqref="AK13:AL13">
    <cfRule type="containsBlanks" dxfId="1568" priority="1601">
      <formula>LEN(TRIM(AK13))=0</formula>
    </cfRule>
    <cfRule type="cellIs" dxfId="1567" priority="1602" operator="notEqual">
      <formula>""""""</formula>
    </cfRule>
  </conditionalFormatting>
  <conditionalFormatting sqref="U14:V14 AB14:AD14 X14:Z14">
    <cfRule type="containsBlanks" dxfId="1566" priority="1597">
      <formula>LEN(TRIM(U14))=0</formula>
    </cfRule>
    <cfRule type="cellIs" dxfId="1565" priority="1598" operator="notEqual">
      <formula>""""""</formula>
    </cfRule>
  </conditionalFormatting>
  <conditionalFormatting sqref="BP16">
    <cfRule type="containsBlanks" dxfId="1564" priority="1533">
      <formula>LEN(TRIM(BP16))=0</formula>
    </cfRule>
    <cfRule type="cellIs" dxfId="1563" priority="1534" operator="notEqual">
      <formula>""""""</formula>
    </cfRule>
  </conditionalFormatting>
  <conditionalFormatting sqref="BP30">
    <cfRule type="containsBlanks" dxfId="1562" priority="1489">
      <formula>LEN(TRIM(BP30))=0</formula>
    </cfRule>
    <cfRule type="cellIs" dxfId="1561" priority="1490" operator="notEqual">
      <formula>""""""</formula>
    </cfRule>
  </conditionalFormatting>
  <conditionalFormatting sqref="AF30">
    <cfRule type="containsBlanks" dxfId="1560" priority="1487">
      <formula>LEN(TRIM(AF30))=0</formula>
    </cfRule>
    <cfRule type="cellIs" dxfId="1559" priority="1488" operator="notEqual">
      <formula>""""""</formula>
    </cfRule>
  </conditionalFormatting>
  <conditionalFormatting sqref="AC30:AD30">
    <cfRule type="containsBlanks" dxfId="1558" priority="1477">
      <formula>LEN(TRIM(AC30))=0</formula>
    </cfRule>
    <cfRule type="cellIs" dxfId="1557" priority="1478" operator="notEqual">
      <formula>""""""</formula>
    </cfRule>
  </conditionalFormatting>
  <conditionalFormatting sqref="AG30:AH30">
    <cfRule type="containsBlanks" dxfId="1556" priority="1475">
      <formula>LEN(TRIM(AG30))=0</formula>
    </cfRule>
    <cfRule type="cellIs" dxfId="1555" priority="1476" operator="notEqual">
      <formula>""""""</formula>
    </cfRule>
  </conditionalFormatting>
  <conditionalFormatting sqref="AK30:AL30">
    <cfRule type="containsBlanks" dxfId="1554" priority="1473">
      <formula>LEN(TRIM(AK30))=0</formula>
    </cfRule>
    <cfRule type="cellIs" dxfId="1553" priority="1474" operator="notEqual">
      <formula>""""""</formula>
    </cfRule>
  </conditionalFormatting>
  <conditionalFormatting sqref="AO30:AP30">
    <cfRule type="containsBlanks" dxfId="1552" priority="1471">
      <formula>LEN(TRIM(AO30))=0</formula>
    </cfRule>
    <cfRule type="cellIs" dxfId="1551" priority="1472" operator="notEqual">
      <formula>""""""</formula>
    </cfRule>
  </conditionalFormatting>
  <conditionalFormatting sqref="AT30">
    <cfRule type="containsBlanks" dxfId="1550" priority="1469">
      <formula>LEN(TRIM(AT30))=0</formula>
    </cfRule>
    <cfRule type="cellIs" dxfId="1549" priority="1470" operator="notEqual">
      <formula>""""""</formula>
    </cfRule>
  </conditionalFormatting>
  <conditionalFormatting sqref="AX30">
    <cfRule type="containsBlanks" dxfId="1548" priority="1467">
      <formula>LEN(TRIM(AX30))=0</formula>
    </cfRule>
    <cfRule type="cellIs" dxfId="1547" priority="1468" operator="notEqual">
      <formula>""""""</formula>
    </cfRule>
  </conditionalFormatting>
  <conditionalFormatting sqref="BQ31">
    <cfRule type="containsBlanks" dxfId="1546" priority="1463">
      <formula>LEN(TRIM(BQ31))=0</formula>
    </cfRule>
    <cfRule type="cellIs" dxfId="1545" priority="1464" operator="notEqual">
      <formula>""""""</formula>
    </cfRule>
  </conditionalFormatting>
  <conditionalFormatting sqref="BH31 BE31:BF31">
    <cfRule type="containsBlanks" dxfId="1544" priority="1459">
      <formula>LEN(TRIM(BE31))=0</formula>
    </cfRule>
    <cfRule type="cellIs" dxfId="1543" priority="1460" operator="notEqual">
      <formula>""""""</formula>
    </cfRule>
  </conditionalFormatting>
  <conditionalFormatting sqref="BL31 BI31:BJ31">
    <cfRule type="containsBlanks" dxfId="1542" priority="1457">
      <formula>LEN(TRIM(BI31))=0</formula>
    </cfRule>
    <cfRule type="cellIs" dxfId="1541" priority="1458" operator="notEqual">
      <formula>""""""</formula>
    </cfRule>
  </conditionalFormatting>
  <conditionalFormatting sqref="BP31">
    <cfRule type="containsBlanks" dxfId="1540" priority="1453">
      <formula>LEN(TRIM(BP31))=0</formula>
    </cfRule>
    <cfRule type="cellIs" dxfId="1539" priority="1454" operator="notEqual">
      <formula>""""""</formula>
    </cfRule>
  </conditionalFormatting>
  <conditionalFormatting sqref="BB31">
    <cfRule type="containsBlanks" dxfId="1538" priority="1429">
      <formula>LEN(TRIM(BB31))=0</formula>
    </cfRule>
    <cfRule type="cellIs" dxfId="1537" priority="1430" operator="notEqual">
      <formula>""""""</formula>
    </cfRule>
  </conditionalFormatting>
  <conditionalFormatting sqref="BQ32">
    <cfRule type="containsBlanks" dxfId="1536" priority="1427">
      <formula>LEN(TRIM(BQ32))=0</formula>
    </cfRule>
    <cfRule type="cellIs" dxfId="1535" priority="1428" operator="notEqual">
      <formula>""""""</formula>
    </cfRule>
  </conditionalFormatting>
  <conditionalFormatting sqref="U32:V32 X32">
    <cfRule type="containsBlanks" dxfId="1534" priority="1425">
      <formula>LEN(TRIM(U32))=0</formula>
    </cfRule>
    <cfRule type="cellIs" dxfId="1533" priority="1426" operator="notEqual">
      <formula>""""""</formula>
    </cfRule>
  </conditionalFormatting>
  <conditionalFormatting sqref="BH32 BE32:BF32">
    <cfRule type="containsBlanks" dxfId="1532" priority="1423">
      <formula>LEN(TRIM(BE32))=0</formula>
    </cfRule>
    <cfRule type="cellIs" dxfId="1531" priority="1424" operator="notEqual">
      <formula>""""""</formula>
    </cfRule>
  </conditionalFormatting>
  <conditionalFormatting sqref="BL32 BI32:BJ32">
    <cfRule type="containsBlanks" dxfId="1530" priority="1421">
      <formula>LEN(TRIM(BI32))=0</formula>
    </cfRule>
    <cfRule type="cellIs" dxfId="1529" priority="1422" operator="notEqual">
      <formula>""""""</formula>
    </cfRule>
  </conditionalFormatting>
  <conditionalFormatting sqref="BM32:BN32">
    <cfRule type="containsBlanks" dxfId="1528" priority="1419">
      <formula>LEN(TRIM(BM32))=0</formula>
    </cfRule>
    <cfRule type="cellIs" dxfId="1527" priority="1420" operator="notEqual">
      <formula>""""""</formula>
    </cfRule>
  </conditionalFormatting>
  <conditionalFormatting sqref="BP32">
    <cfRule type="containsBlanks" dxfId="1526" priority="1417">
      <formula>LEN(TRIM(BP32))=0</formula>
    </cfRule>
    <cfRule type="cellIs" dxfId="1525" priority="1418" operator="notEqual">
      <formula>""""""</formula>
    </cfRule>
  </conditionalFormatting>
  <conditionalFormatting sqref="AF32">
    <cfRule type="containsBlanks" dxfId="1524" priority="1415">
      <formula>LEN(TRIM(AF32))=0</formula>
    </cfRule>
    <cfRule type="cellIs" dxfId="1523" priority="1416" operator="notEqual">
      <formula>""""""</formula>
    </cfRule>
  </conditionalFormatting>
  <conditionalFormatting sqref="AB32">
    <cfRule type="containsBlanks" dxfId="1522" priority="1413">
      <formula>LEN(TRIM(AB32))=0</formula>
    </cfRule>
    <cfRule type="cellIs" dxfId="1521" priority="1414" operator="notEqual">
      <formula>""""""</formula>
    </cfRule>
  </conditionalFormatting>
  <conditionalFormatting sqref="AS32 AW32 BA32">
    <cfRule type="containsBlanks" dxfId="1520" priority="1411">
      <formula>LEN(TRIM(AS32))=0</formula>
    </cfRule>
    <cfRule type="cellIs" dxfId="1519" priority="1412" operator="notEqual">
      <formula>""""""</formula>
    </cfRule>
  </conditionalFormatting>
  <conditionalFormatting sqref="AJ32 AN32 AR32 AV32 AZ32 BD32">
    <cfRule type="containsBlanks" dxfId="1518" priority="1409">
      <formula>LEN(TRIM(AJ32))=0</formula>
    </cfRule>
    <cfRule type="cellIs" dxfId="1517" priority="1410" operator="notEqual">
      <formula>""""""</formula>
    </cfRule>
  </conditionalFormatting>
  <conditionalFormatting sqref="Y32:Z32">
    <cfRule type="containsBlanks" dxfId="1516" priority="1407">
      <formula>LEN(TRIM(Y32))=0</formula>
    </cfRule>
    <cfRule type="cellIs" dxfId="1515" priority="1408" operator="notEqual">
      <formula>""""""</formula>
    </cfRule>
  </conditionalFormatting>
  <conditionalFormatting sqref="AC32:AD32">
    <cfRule type="containsBlanks" dxfId="1514" priority="1405">
      <formula>LEN(TRIM(AC32))=0</formula>
    </cfRule>
    <cfRule type="cellIs" dxfId="1513" priority="1406" operator="notEqual">
      <formula>""""""</formula>
    </cfRule>
  </conditionalFormatting>
  <conditionalFormatting sqref="AG32:AH32">
    <cfRule type="containsBlanks" dxfId="1512" priority="1403">
      <formula>LEN(TRIM(AG32))=0</formula>
    </cfRule>
    <cfRule type="cellIs" dxfId="1511" priority="1404" operator="notEqual">
      <formula>""""""</formula>
    </cfRule>
  </conditionalFormatting>
  <conditionalFormatting sqref="AK32:AL32">
    <cfRule type="containsBlanks" dxfId="1510" priority="1401">
      <formula>LEN(TRIM(AK32))=0</formula>
    </cfRule>
    <cfRule type="cellIs" dxfId="1509" priority="1402" operator="notEqual">
      <formula>""""""</formula>
    </cfRule>
  </conditionalFormatting>
  <conditionalFormatting sqref="AO32:AP32">
    <cfRule type="containsBlanks" dxfId="1508" priority="1399">
      <formula>LEN(TRIM(AO32))=0</formula>
    </cfRule>
    <cfRule type="cellIs" dxfId="1507" priority="1400" operator="notEqual">
      <formula>""""""</formula>
    </cfRule>
  </conditionalFormatting>
  <conditionalFormatting sqref="AK33:AL33">
    <cfRule type="containsBlanks" dxfId="1506" priority="1365">
      <formula>LEN(TRIM(AK33))=0</formula>
    </cfRule>
    <cfRule type="cellIs" dxfId="1505" priority="1366" operator="notEqual">
      <formula>""""""</formula>
    </cfRule>
  </conditionalFormatting>
  <conditionalFormatting sqref="AO33:AP33">
    <cfRule type="containsBlanks" dxfId="1504" priority="1363">
      <formula>LEN(TRIM(AO33))=0</formula>
    </cfRule>
    <cfRule type="cellIs" dxfId="1503" priority="1364" operator="notEqual">
      <formula>""""""</formula>
    </cfRule>
  </conditionalFormatting>
  <conditionalFormatting sqref="AT33">
    <cfRule type="containsBlanks" dxfId="1502" priority="1361">
      <formula>LEN(TRIM(AT33))=0</formula>
    </cfRule>
    <cfRule type="cellIs" dxfId="1501" priority="1362" operator="notEqual">
      <formula>""""""</formula>
    </cfRule>
  </conditionalFormatting>
  <conditionalFormatting sqref="Y33:Z33">
    <cfRule type="containsBlanks" dxfId="1500" priority="1371">
      <formula>LEN(TRIM(Y33))=0</formula>
    </cfRule>
    <cfRule type="cellIs" dxfId="1499" priority="1372" operator="notEqual">
      <formula>""""""</formula>
    </cfRule>
  </conditionalFormatting>
  <conditionalFormatting sqref="AC33:AD33">
    <cfRule type="containsBlanks" dxfId="1498" priority="1369">
      <formula>LEN(TRIM(AC33))=0</formula>
    </cfRule>
    <cfRule type="cellIs" dxfId="1497" priority="1370" operator="notEqual">
      <formula>""""""</formula>
    </cfRule>
  </conditionalFormatting>
  <conditionalFormatting sqref="AG33:AH33">
    <cfRule type="containsBlanks" dxfId="1496" priority="1367">
      <formula>LEN(TRIM(AG33))=0</formula>
    </cfRule>
    <cfRule type="cellIs" dxfId="1495" priority="1368" operator="notEqual">
      <formula>""""""</formula>
    </cfRule>
  </conditionalFormatting>
  <conditionalFormatting sqref="U34:V34 X34">
    <cfRule type="containsBlanks" dxfId="1494" priority="1353">
      <formula>LEN(TRIM(U34))=0</formula>
    </cfRule>
    <cfRule type="cellIs" dxfId="1493" priority="1354" operator="notEqual">
      <formula>""""""</formula>
    </cfRule>
  </conditionalFormatting>
  <conditionalFormatting sqref="BH34 BE34:BF34">
    <cfRule type="containsBlanks" dxfId="1492" priority="1351">
      <formula>LEN(TRIM(BE34))=0</formula>
    </cfRule>
    <cfRule type="cellIs" dxfId="1491" priority="1352" operator="notEqual">
      <formula>""""""</formula>
    </cfRule>
  </conditionalFormatting>
  <conditionalFormatting sqref="AF34">
    <cfRule type="containsBlanks" dxfId="1490" priority="1343">
      <formula>LEN(TRIM(AF34))=0</formula>
    </cfRule>
    <cfRule type="cellIs" dxfId="1489" priority="1344" operator="notEqual">
      <formula>""""""</formula>
    </cfRule>
  </conditionalFormatting>
  <conditionalFormatting sqref="AB34">
    <cfRule type="containsBlanks" dxfId="1488" priority="1341">
      <formula>LEN(TRIM(AB34))=0</formula>
    </cfRule>
    <cfRule type="cellIs" dxfId="1487" priority="1342" operator="notEqual">
      <formula>""""""</formula>
    </cfRule>
  </conditionalFormatting>
  <conditionalFormatting sqref="AS34 AW34 BA34">
    <cfRule type="containsBlanks" dxfId="1486" priority="1339">
      <formula>LEN(TRIM(AS34))=0</formula>
    </cfRule>
    <cfRule type="cellIs" dxfId="1485" priority="1340" operator="notEqual">
      <formula>""""""</formula>
    </cfRule>
  </conditionalFormatting>
  <conditionalFormatting sqref="BQ33">
    <cfRule type="containsBlanks" dxfId="1484" priority="1391">
      <formula>LEN(TRIM(BQ33))=0</formula>
    </cfRule>
    <cfRule type="cellIs" dxfId="1483" priority="1392" operator="notEqual">
      <formula>""""""</formula>
    </cfRule>
  </conditionalFormatting>
  <conditionalFormatting sqref="U33:V33 X33">
    <cfRule type="containsBlanks" dxfId="1482" priority="1389">
      <formula>LEN(TRIM(U33))=0</formula>
    </cfRule>
    <cfRule type="cellIs" dxfId="1481" priority="1390" operator="notEqual">
      <formula>""""""</formula>
    </cfRule>
  </conditionalFormatting>
  <conditionalFormatting sqref="BH33 BE33:BF33">
    <cfRule type="containsBlanks" dxfId="1480" priority="1387">
      <formula>LEN(TRIM(BE33))=0</formula>
    </cfRule>
    <cfRule type="cellIs" dxfId="1479" priority="1388" operator="notEqual">
      <formula>""""""</formula>
    </cfRule>
  </conditionalFormatting>
  <conditionalFormatting sqref="BL33 BI33:BJ33">
    <cfRule type="containsBlanks" dxfId="1478" priority="1385">
      <formula>LEN(TRIM(BI33))=0</formula>
    </cfRule>
    <cfRule type="cellIs" dxfId="1477" priority="1386" operator="notEqual">
      <formula>""""""</formula>
    </cfRule>
  </conditionalFormatting>
  <conditionalFormatting sqref="BM33:BN33">
    <cfRule type="containsBlanks" dxfId="1476" priority="1383">
      <formula>LEN(TRIM(BM33))=0</formula>
    </cfRule>
    <cfRule type="cellIs" dxfId="1475" priority="1384" operator="notEqual">
      <formula>""""""</formula>
    </cfRule>
  </conditionalFormatting>
  <conditionalFormatting sqref="BP33">
    <cfRule type="containsBlanks" dxfId="1474" priority="1381">
      <formula>LEN(TRIM(BP33))=0</formula>
    </cfRule>
    <cfRule type="cellIs" dxfId="1473" priority="1382" operator="notEqual">
      <formula>""""""</formula>
    </cfRule>
  </conditionalFormatting>
  <conditionalFormatting sqref="AF33">
    <cfRule type="containsBlanks" dxfId="1472" priority="1379">
      <formula>LEN(TRIM(AF33))=0</formula>
    </cfRule>
    <cfRule type="cellIs" dxfId="1471" priority="1380" operator="notEqual">
      <formula>""""""</formula>
    </cfRule>
  </conditionalFormatting>
  <conditionalFormatting sqref="AB33">
    <cfRule type="containsBlanks" dxfId="1470" priority="1377">
      <formula>LEN(TRIM(AB33))=0</formula>
    </cfRule>
    <cfRule type="cellIs" dxfId="1469" priority="1378" operator="notEqual">
      <formula>""""""</formula>
    </cfRule>
  </conditionalFormatting>
  <conditionalFormatting sqref="AS33 AW33 BA33">
    <cfRule type="containsBlanks" dxfId="1468" priority="1375">
      <formula>LEN(TRIM(AS33))=0</formula>
    </cfRule>
    <cfRule type="cellIs" dxfId="1467" priority="1376" operator="notEqual">
      <formula>""""""</formula>
    </cfRule>
  </conditionalFormatting>
  <conditionalFormatting sqref="AJ33 AN33 AR33 AV33 AZ33 BD33">
    <cfRule type="containsBlanks" dxfId="1466" priority="1373">
      <formula>LEN(TRIM(AJ33))=0</formula>
    </cfRule>
    <cfRule type="cellIs" dxfId="1465" priority="1374" operator="notEqual">
      <formula>""""""</formula>
    </cfRule>
  </conditionalFormatting>
  <conditionalFormatting sqref="AT38">
    <cfRule type="containsBlanks" dxfId="1464" priority="1181">
      <formula>LEN(TRIM(AT38))=0</formula>
    </cfRule>
    <cfRule type="cellIs" dxfId="1463" priority="1182" operator="notEqual">
      <formula>""""""</formula>
    </cfRule>
  </conditionalFormatting>
  <conditionalFormatting sqref="AX38">
    <cfRule type="containsBlanks" dxfId="1462" priority="1179">
      <formula>LEN(TRIM(AX38))=0</formula>
    </cfRule>
    <cfRule type="cellIs" dxfId="1461" priority="1180" operator="notEqual">
      <formula>""""""</formula>
    </cfRule>
  </conditionalFormatting>
  <conditionalFormatting sqref="BB38">
    <cfRule type="containsBlanks" dxfId="1460" priority="1177">
      <formula>LEN(TRIM(BB38))=0</formula>
    </cfRule>
    <cfRule type="cellIs" dxfId="1459" priority="1178" operator="notEqual">
      <formula>""""""</formula>
    </cfRule>
  </conditionalFormatting>
  <conditionalFormatting sqref="BQ39">
    <cfRule type="containsBlanks" dxfId="1458" priority="1175">
      <formula>LEN(TRIM(BQ39))=0</formula>
    </cfRule>
    <cfRule type="cellIs" dxfId="1457" priority="1176" operator="notEqual">
      <formula>""""""</formula>
    </cfRule>
  </conditionalFormatting>
  <conditionalFormatting sqref="U39:V39 X39">
    <cfRule type="containsBlanks" dxfId="1456" priority="1173">
      <formula>LEN(TRIM(U39))=0</formula>
    </cfRule>
    <cfRule type="cellIs" dxfId="1455" priority="1174" operator="notEqual">
      <formula>""""""</formula>
    </cfRule>
  </conditionalFormatting>
  <conditionalFormatting sqref="BH39 BE39:BF39">
    <cfRule type="containsBlanks" dxfId="1454" priority="1171">
      <formula>LEN(TRIM(BE39))=0</formula>
    </cfRule>
    <cfRule type="cellIs" dxfId="1453" priority="1172" operator="notEqual">
      <formula>""""""</formula>
    </cfRule>
  </conditionalFormatting>
  <conditionalFormatting sqref="BL39 BI39:BJ39">
    <cfRule type="containsBlanks" dxfId="1452" priority="1169">
      <formula>LEN(TRIM(BI39))=0</formula>
    </cfRule>
    <cfRule type="cellIs" dxfId="1451" priority="1170" operator="notEqual">
      <formula>""""""</formula>
    </cfRule>
  </conditionalFormatting>
  <conditionalFormatting sqref="BM39:BN39">
    <cfRule type="containsBlanks" dxfId="1450" priority="1167">
      <formula>LEN(TRIM(BM39))=0</formula>
    </cfRule>
    <cfRule type="cellIs" dxfId="1449" priority="1168" operator="notEqual">
      <formula>""""""</formula>
    </cfRule>
  </conditionalFormatting>
  <conditionalFormatting sqref="BP39">
    <cfRule type="containsBlanks" dxfId="1448" priority="1165">
      <formula>LEN(TRIM(BP39))=0</formula>
    </cfRule>
    <cfRule type="cellIs" dxfId="1447" priority="1166" operator="notEqual">
      <formula>""""""</formula>
    </cfRule>
  </conditionalFormatting>
  <conditionalFormatting sqref="AF39">
    <cfRule type="containsBlanks" dxfId="1446" priority="1163">
      <formula>LEN(TRIM(AF39))=0</formula>
    </cfRule>
    <cfRule type="cellIs" dxfId="1445" priority="1164" operator="notEqual">
      <formula>""""""</formula>
    </cfRule>
  </conditionalFormatting>
  <conditionalFormatting sqref="AO51:AP51">
    <cfRule type="containsBlanks" dxfId="1444" priority="751">
      <formula>LEN(TRIM(AO51))=0</formula>
    </cfRule>
    <cfRule type="cellIs" dxfId="1443" priority="752" operator="notEqual">
      <formula>""""""</formula>
    </cfRule>
  </conditionalFormatting>
  <conditionalFormatting sqref="AT51">
    <cfRule type="containsBlanks" dxfId="1442" priority="749">
      <formula>LEN(TRIM(AT51))=0</formula>
    </cfRule>
    <cfRule type="cellIs" dxfId="1441" priority="750" operator="notEqual">
      <formula>""""""</formula>
    </cfRule>
  </conditionalFormatting>
  <conditionalFormatting sqref="U51:V51 X51">
    <cfRule type="containsBlanks" dxfId="1440" priority="777">
      <formula>LEN(TRIM(U51))=0</formula>
    </cfRule>
    <cfRule type="cellIs" dxfId="1439" priority="778" operator="notEqual">
      <formula>""""""</formula>
    </cfRule>
  </conditionalFormatting>
  <conditionalFormatting sqref="BH51 BE51:BF51">
    <cfRule type="containsBlanks" dxfId="1438" priority="775">
      <formula>LEN(TRIM(BE51))=0</formula>
    </cfRule>
    <cfRule type="cellIs" dxfId="1437" priority="776" operator="notEqual">
      <formula>""""""</formula>
    </cfRule>
  </conditionalFormatting>
  <conditionalFormatting sqref="BL51 BI51:BJ51">
    <cfRule type="containsBlanks" dxfId="1436" priority="773">
      <formula>LEN(TRIM(BI51))=0</formula>
    </cfRule>
    <cfRule type="cellIs" dxfId="1435" priority="774" operator="notEqual">
      <formula>""""""</formula>
    </cfRule>
  </conditionalFormatting>
  <conditionalFormatting sqref="AB51">
    <cfRule type="containsBlanks" dxfId="1434" priority="765">
      <formula>LEN(TRIM(AB51))=0</formula>
    </cfRule>
    <cfRule type="cellIs" dxfId="1433" priority="766" operator="notEqual">
      <formula>""""""</formula>
    </cfRule>
  </conditionalFormatting>
  <conditionalFormatting sqref="AS51 AW51 BA51">
    <cfRule type="containsBlanks" dxfId="1432" priority="763">
      <formula>LEN(TRIM(AS51))=0</formula>
    </cfRule>
    <cfRule type="cellIs" dxfId="1431" priority="764" operator="notEqual">
      <formula>""""""</formula>
    </cfRule>
  </conditionalFormatting>
  <conditionalFormatting sqref="Y51:Z51">
    <cfRule type="containsBlanks" dxfId="1430" priority="759">
      <formula>LEN(TRIM(Y51))=0</formula>
    </cfRule>
    <cfRule type="cellIs" dxfId="1429" priority="760" operator="notEqual">
      <formula>""""""</formula>
    </cfRule>
  </conditionalFormatting>
  <conditionalFormatting sqref="AC51:AD51">
    <cfRule type="containsBlanks" dxfId="1428" priority="757">
      <formula>LEN(TRIM(AC51))=0</formula>
    </cfRule>
    <cfRule type="cellIs" dxfId="1427" priority="758" operator="notEqual">
      <formula>""""""</formula>
    </cfRule>
  </conditionalFormatting>
  <conditionalFormatting sqref="AG51:AH51">
    <cfRule type="containsBlanks" dxfId="1426" priority="755">
      <formula>LEN(TRIM(AG51))=0</formula>
    </cfRule>
    <cfRule type="cellIs" dxfId="1425" priority="756" operator="notEqual">
      <formula>""""""</formula>
    </cfRule>
  </conditionalFormatting>
  <conditionalFormatting sqref="AO52:AP52">
    <cfRule type="containsBlanks" dxfId="1424" priority="715">
      <formula>LEN(TRIM(AO52))=0</formula>
    </cfRule>
    <cfRule type="cellIs" dxfId="1423" priority="716" operator="notEqual">
      <formula>""""""</formula>
    </cfRule>
  </conditionalFormatting>
  <conditionalFormatting sqref="AT52">
    <cfRule type="containsBlanks" dxfId="1422" priority="713">
      <formula>LEN(TRIM(AT52))=0</formula>
    </cfRule>
    <cfRule type="cellIs" dxfId="1421" priority="714" operator="notEqual">
      <formula>""""""</formula>
    </cfRule>
  </conditionalFormatting>
  <conditionalFormatting sqref="AK51:AL51">
    <cfRule type="containsBlanks" dxfId="1420" priority="753">
      <formula>LEN(TRIM(AK51))=0</formula>
    </cfRule>
    <cfRule type="cellIs" dxfId="1419" priority="754" operator="notEqual">
      <formula>""""""</formula>
    </cfRule>
  </conditionalFormatting>
  <conditionalFormatting sqref="AO54:AP54">
    <cfRule type="containsBlanks" dxfId="1418" priority="645">
      <formula>LEN(TRIM(AO54))=0</formula>
    </cfRule>
    <cfRule type="cellIs" dxfId="1417" priority="646" operator="notEqual">
      <formula>""""""</formula>
    </cfRule>
  </conditionalFormatting>
  <conditionalFormatting sqref="AG52:AH52">
    <cfRule type="containsBlanks" dxfId="1416" priority="719">
      <formula>LEN(TRIM(AG52))=0</formula>
    </cfRule>
    <cfRule type="cellIs" dxfId="1415" priority="720" operator="notEqual">
      <formula>""""""</formula>
    </cfRule>
  </conditionalFormatting>
  <conditionalFormatting sqref="AC52:AD52">
    <cfRule type="containsBlanks" dxfId="1414" priority="721">
      <formula>LEN(TRIM(AC52))=0</formula>
    </cfRule>
    <cfRule type="cellIs" dxfId="1413" priority="722" operator="notEqual">
      <formula>""""""</formula>
    </cfRule>
  </conditionalFormatting>
  <conditionalFormatting sqref="AX51">
    <cfRule type="containsBlanks" dxfId="1412" priority="747">
      <formula>LEN(TRIM(AX51))=0</formula>
    </cfRule>
    <cfRule type="cellIs" dxfId="1411" priority="748" operator="notEqual">
      <formula>""""""</formula>
    </cfRule>
  </conditionalFormatting>
  <conditionalFormatting sqref="BB51">
    <cfRule type="containsBlanks" dxfId="1410" priority="745">
      <formula>LEN(TRIM(BB51))=0</formula>
    </cfRule>
    <cfRule type="cellIs" dxfId="1409" priority="746" operator="notEqual">
      <formula>""""""</formula>
    </cfRule>
  </conditionalFormatting>
  <conditionalFormatting sqref="AK52:AL52">
    <cfRule type="containsBlanks" dxfId="1408" priority="717">
      <formula>LEN(TRIM(AK52))=0</formula>
    </cfRule>
    <cfRule type="cellIs" dxfId="1407" priority="718" operator="notEqual">
      <formula>""""""</formula>
    </cfRule>
  </conditionalFormatting>
  <conditionalFormatting sqref="BM30:BN30">
    <cfRule type="containsBlanks" dxfId="1406" priority="1491">
      <formula>LEN(TRIM(BM30))=0</formula>
    </cfRule>
    <cfRule type="cellIs" dxfId="1405" priority="1492" operator="notEqual">
      <formula>""""""</formula>
    </cfRule>
  </conditionalFormatting>
  <conditionalFormatting sqref="BQ51">
    <cfRule type="containsBlanks" dxfId="1404" priority="779">
      <formula>LEN(TRIM(BQ51))=0</formula>
    </cfRule>
    <cfRule type="cellIs" dxfId="1403" priority="780" operator="notEqual">
      <formula>""""""</formula>
    </cfRule>
  </conditionalFormatting>
  <conditionalFormatting sqref="U52:V52 X52">
    <cfRule type="containsBlanks" dxfId="1402" priority="741">
      <formula>LEN(TRIM(U52))=0</formula>
    </cfRule>
    <cfRule type="cellIs" dxfId="1401" priority="742" operator="notEqual">
      <formula>""""""</formula>
    </cfRule>
  </conditionalFormatting>
  <conditionalFormatting sqref="BH52 BE52:BF52">
    <cfRule type="containsBlanks" dxfId="1400" priority="739">
      <formula>LEN(TRIM(BE52))=0</formula>
    </cfRule>
    <cfRule type="cellIs" dxfId="1399" priority="740" operator="notEqual">
      <formula>""""""</formula>
    </cfRule>
  </conditionalFormatting>
  <conditionalFormatting sqref="BL52 BI52:BJ52">
    <cfRule type="containsBlanks" dxfId="1398" priority="737">
      <formula>LEN(TRIM(BI52))=0</formula>
    </cfRule>
    <cfRule type="cellIs" dxfId="1397" priority="738" operator="notEqual">
      <formula>""""""</formula>
    </cfRule>
  </conditionalFormatting>
  <conditionalFormatting sqref="BM51:BN51">
    <cfRule type="containsBlanks" dxfId="1396" priority="771">
      <formula>LEN(TRIM(BM51))=0</formula>
    </cfRule>
    <cfRule type="cellIs" dxfId="1395" priority="772" operator="notEqual">
      <formula>""""""</formula>
    </cfRule>
  </conditionalFormatting>
  <conditionalFormatting sqref="BP51">
    <cfRule type="containsBlanks" dxfId="1394" priority="769">
      <formula>LEN(TRIM(BP51))=0</formula>
    </cfRule>
    <cfRule type="cellIs" dxfId="1393" priority="770" operator="notEqual">
      <formula>""""""</formula>
    </cfRule>
  </conditionalFormatting>
  <conditionalFormatting sqref="AF51">
    <cfRule type="containsBlanks" dxfId="1392" priority="767">
      <formula>LEN(TRIM(AF51))=0</formula>
    </cfRule>
    <cfRule type="cellIs" dxfId="1391" priority="768" operator="notEqual">
      <formula>""""""</formula>
    </cfRule>
  </conditionalFormatting>
  <conditionalFormatting sqref="AB52">
    <cfRule type="containsBlanks" dxfId="1390" priority="729">
      <formula>LEN(TRIM(AB52))=0</formula>
    </cfRule>
    <cfRule type="cellIs" dxfId="1389" priority="730" operator="notEqual">
      <formula>""""""</formula>
    </cfRule>
  </conditionalFormatting>
  <conditionalFormatting sqref="AS52 AW52 BA52">
    <cfRule type="containsBlanks" dxfId="1388" priority="727">
      <formula>LEN(TRIM(AS52))=0</formula>
    </cfRule>
    <cfRule type="cellIs" dxfId="1387" priority="728" operator="notEqual">
      <formula>""""""</formula>
    </cfRule>
  </conditionalFormatting>
  <conditionalFormatting sqref="AJ51 AN51 AR51 AV51 AZ51 BD51">
    <cfRule type="containsBlanks" dxfId="1386" priority="761">
      <formula>LEN(TRIM(AJ51))=0</formula>
    </cfRule>
    <cfRule type="cellIs" dxfId="1385" priority="762" operator="notEqual">
      <formula>""""""</formula>
    </cfRule>
  </conditionalFormatting>
  <conditionalFormatting sqref="Y52:Z52">
    <cfRule type="containsBlanks" dxfId="1384" priority="723">
      <formula>LEN(TRIM(Y52))=0</formula>
    </cfRule>
    <cfRule type="cellIs" dxfId="1383" priority="724" operator="notEqual">
      <formula>""""""</formula>
    </cfRule>
  </conditionalFormatting>
  <conditionalFormatting sqref="AC54:AD54">
    <cfRule type="containsBlanks" dxfId="1382" priority="651">
      <formula>LEN(TRIM(AC54))=0</formula>
    </cfRule>
    <cfRule type="cellIs" dxfId="1381" priority="652" operator="notEqual">
      <formula>""""""</formula>
    </cfRule>
  </conditionalFormatting>
  <conditionalFormatting sqref="AG54:AH54">
    <cfRule type="containsBlanks" dxfId="1380" priority="649">
      <formula>LEN(TRIM(AG54))=0</formula>
    </cfRule>
    <cfRule type="cellIs" dxfId="1379" priority="650" operator="notEqual">
      <formula>""""""</formula>
    </cfRule>
  </conditionalFormatting>
  <conditionalFormatting sqref="AK54:AL54">
    <cfRule type="containsBlanks" dxfId="1378" priority="647">
      <formula>LEN(TRIM(AK54))=0</formula>
    </cfRule>
    <cfRule type="cellIs" dxfId="1377" priority="648" operator="notEqual">
      <formula>""""""</formula>
    </cfRule>
  </conditionalFormatting>
  <conditionalFormatting sqref="AO55:AP58">
    <cfRule type="containsBlanks" dxfId="1376" priority="615">
      <formula>LEN(TRIM(AO55))=0</formula>
    </cfRule>
    <cfRule type="cellIs" dxfId="1375" priority="616" operator="notEqual">
      <formula>""""""</formula>
    </cfRule>
  </conditionalFormatting>
  <conditionalFormatting sqref="AT55:AT58">
    <cfRule type="containsBlanks" dxfId="1374" priority="613">
      <formula>LEN(TRIM(AT55))=0</formula>
    </cfRule>
    <cfRule type="cellIs" dxfId="1373" priority="614" operator="notEqual">
      <formula>""""""</formula>
    </cfRule>
  </conditionalFormatting>
  <conditionalFormatting sqref="AX52">
    <cfRule type="containsBlanks" dxfId="1372" priority="711">
      <formula>LEN(TRIM(AX52))=0</formula>
    </cfRule>
    <cfRule type="cellIs" dxfId="1371" priority="712" operator="notEqual">
      <formula>""""""</formula>
    </cfRule>
  </conditionalFormatting>
  <conditionalFormatting sqref="BB52">
    <cfRule type="containsBlanks" dxfId="1370" priority="709">
      <formula>LEN(TRIM(BB52))=0</formula>
    </cfRule>
    <cfRule type="cellIs" dxfId="1369" priority="710" operator="notEqual">
      <formula>""""""</formula>
    </cfRule>
  </conditionalFormatting>
  <conditionalFormatting sqref="BQ52">
    <cfRule type="containsBlanks" dxfId="1368" priority="743">
      <formula>LEN(TRIM(BQ52))=0</formula>
    </cfRule>
    <cfRule type="cellIs" dxfId="1367" priority="744" operator="notEqual">
      <formula>""""""</formula>
    </cfRule>
  </conditionalFormatting>
  <conditionalFormatting sqref="U54:V54 X54">
    <cfRule type="containsBlanks" dxfId="1366" priority="669">
      <formula>LEN(TRIM(U54))=0</formula>
    </cfRule>
    <cfRule type="cellIs" dxfId="1365" priority="670" operator="notEqual">
      <formula>""""""</formula>
    </cfRule>
  </conditionalFormatting>
  <conditionalFormatting sqref="BH54 BE54:BF54">
    <cfRule type="containsBlanks" dxfId="1364" priority="667">
      <formula>LEN(TRIM(BE54))=0</formula>
    </cfRule>
    <cfRule type="cellIs" dxfId="1363" priority="668" operator="notEqual">
      <formula>""""""</formula>
    </cfRule>
  </conditionalFormatting>
  <conditionalFormatting sqref="BL54 BI54:BJ54">
    <cfRule type="containsBlanks" dxfId="1362" priority="665">
      <formula>LEN(TRIM(BI54))=0</formula>
    </cfRule>
    <cfRule type="cellIs" dxfId="1361" priority="666" operator="notEqual">
      <formula>""""""</formula>
    </cfRule>
  </conditionalFormatting>
  <conditionalFormatting sqref="BM52:BN52">
    <cfRule type="containsBlanks" dxfId="1360" priority="735">
      <formula>LEN(TRIM(BM52))=0</formula>
    </cfRule>
    <cfRule type="cellIs" dxfId="1359" priority="736" operator="notEqual">
      <formula>""""""</formula>
    </cfRule>
  </conditionalFormatting>
  <conditionalFormatting sqref="BP52">
    <cfRule type="containsBlanks" dxfId="1358" priority="733">
      <formula>LEN(TRIM(BP52))=0</formula>
    </cfRule>
    <cfRule type="cellIs" dxfId="1357" priority="734" operator="notEqual">
      <formula>""""""</formula>
    </cfRule>
  </conditionalFormatting>
  <conditionalFormatting sqref="AF52">
    <cfRule type="containsBlanks" dxfId="1356" priority="731">
      <formula>LEN(TRIM(AF52))=0</formula>
    </cfRule>
    <cfRule type="cellIs" dxfId="1355" priority="732" operator="notEqual">
      <formula>""""""</formula>
    </cfRule>
  </conditionalFormatting>
  <conditionalFormatting sqref="AB54">
    <cfRule type="containsBlanks" dxfId="1354" priority="657">
      <formula>LEN(TRIM(AB54))=0</formula>
    </cfRule>
    <cfRule type="cellIs" dxfId="1353" priority="658" operator="notEqual">
      <formula>""""""</formula>
    </cfRule>
  </conditionalFormatting>
  <conditionalFormatting sqref="AJ52 AN52 AR52 AV52 AZ52 BD52">
    <cfRule type="containsBlanks" dxfId="1352" priority="725">
      <formula>LEN(TRIM(AJ52))=0</formula>
    </cfRule>
    <cfRule type="cellIs" dxfId="1351" priority="726" operator="notEqual">
      <formula>""""""</formula>
    </cfRule>
  </conditionalFormatting>
  <conditionalFormatting sqref="Y54:Z54">
    <cfRule type="containsBlanks" dxfId="1350" priority="653">
      <formula>LEN(TRIM(Y54))=0</formula>
    </cfRule>
    <cfRule type="cellIs" dxfId="1349" priority="654" operator="notEqual">
      <formula>""""""</formula>
    </cfRule>
  </conditionalFormatting>
  <conditionalFormatting sqref="AC55:AD58">
    <cfRule type="containsBlanks" dxfId="1348" priority="621">
      <formula>LEN(TRIM(AC55))=0</formula>
    </cfRule>
    <cfRule type="cellIs" dxfId="1347" priority="622" operator="notEqual">
      <formula>""""""</formula>
    </cfRule>
  </conditionalFormatting>
  <conditionalFormatting sqref="AG55:AH58">
    <cfRule type="containsBlanks" dxfId="1346" priority="619">
      <formula>LEN(TRIM(AG55))=0</formula>
    </cfRule>
    <cfRule type="cellIs" dxfId="1345" priority="620" operator="notEqual">
      <formula>""""""</formula>
    </cfRule>
  </conditionalFormatting>
  <conditionalFormatting sqref="AK55:AL58">
    <cfRule type="containsBlanks" dxfId="1344" priority="617">
      <formula>LEN(TRIM(AK55))=0</formula>
    </cfRule>
    <cfRule type="cellIs" dxfId="1343" priority="618" operator="notEqual">
      <formula>""""""</formula>
    </cfRule>
  </conditionalFormatting>
  <conditionalFormatting sqref="AO59:AP64">
    <cfRule type="containsBlanks" dxfId="1342" priority="579">
      <formula>LEN(TRIM(AO59))=0</formula>
    </cfRule>
    <cfRule type="cellIs" dxfId="1341" priority="580" operator="notEqual">
      <formula>""""""</formula>
    </cfRule>
  </conditionalFormatting>
  <conditionalFormatting sqref="AT59:AT64">
    <cfRule type="containsBlanks" dxfId="1340" priority="577">
      <formula>LEN(TRIM(AT59))=0</formula>
    </cfRule>
    <cfRule type="cellIs" dxfId="1339" priority="578" operator="notEqual">
      <formula>""""""</formula>
    </cfRule>
  </conditionalFormatting>
  <conditionalFormatting sqref="BL35 BI35:BJ35">
    <cfRule type="containsBlanks" dxfId="1338" priority="1313">
      <formula>LEN(TRIM(BI35))=0</formula>
    </cfRule>
    <cfRule type="cellIs" dxfId="1337" priority="1314" operator="notEqual">
      <formula>""""""</formula>
    </cfRule>
  </conditionalFormatting>
  <conditionalFormatting sqref="AJ35 AN35 AR35 AV35 AZ35 BD35">
    <cfRule type="containsBlanks" dxfId="1336" priority="1301">
      <formula>LEN(TRIM(AJ35))=0</formula>
    </cfRule>
    <cfRule type="cellIs" dxfId="1335" priority="1302" operator="notEqual">
      <formula>""""""</formula>
    </cfRule>
  </conditionalFormatting>
  <conditionalFormatting sqref="AK34:AL34">
    <cfRule type="containsBlanks" dxfId="1334" priority="1329">
      <formula>LEN(TRIM(AK34))=0</formula>
    </cfRule>
    <cfRule type="cellIs" dxfId="1333" priority="1330" operator="notEqual">
      <formula>""""""</formula>
    </cfRule>
  </conditionalFormatting>
  <conditionalFormatting sqref="AT34">
    <cfRule type="containsBlanks" dxfId="1332" priority="1325">
      <formula>LEN(TRIM(AT34))=0</formula>
    </cfRule>
    <cfRule type="cellIs" dxfId="1331" priority="1326" operator="notEqual">
      <formula>""""""</formula>
    </cfRule>
  </conditionalFormatting>
  <conditionalFormatting sqref="BQ35">
    <cfRule type="containsBlanks" dxfId="1330" priority="1319">
      <formula>LEN(TRIM(BQ35))=0</formula>
    </cfRule>
    <cfRule type="cellIs" dxfId="1329" priority="1320" operator="notEqual">
      <formula>""""""</formula>
    </cfRule>
  </conditionalFormatting>
  <conditionalFormatting sqref="BH35 BE35:BF35">
    <cfRule type="containsBlanks" dxfId="1328" priority="1315">
      <formula>LEN(TRIM(BE35))=0</formula>
    </cfRule>
    <cfRule type="cellIs" dxfId="1327" priority="1316" operator="notEqual">
      <formula>""""""</formula>
    </cfRule>
  </conditionalFormatting>
  <conditionalFormatting sqref="BP35">
    <cfRule type="containsBlanks" dxfId="1326" priority="1309">
      <formula>LEN(TRIM(BP35))=0</formula>
    </cfRule>
    <cfRule type="cellIs" dxfId="1325" priority="1310" operator="notEqual">
      <formula>""""""</formula>
    </cfRule>
  </conditionalFormatting>
  <conditionalFormatting sqref="AF35">
    <cfRule type="containsBlanks" dxfId="1324" priority="1307">
      <formula>LEN(TRIM(AF35))=0</formula>
    </cfRule>
    <cfRule type="cellIs" dxfId="1323" priority="1308" operator="notEqual">
      <formula>""""""</formula>
    </cfRule>
  </conditionalFormatting>
  <conditionalFormatting sqref="AB35">
    <cfRule type="containsBlanks" dxfId="1322" priority="1305">
      <formula>LEN(TRIM(AB35))=0</formula>
    </cfRule>
    <cfRule type="cellIs" dxfId="1321" priority="1306" operator="notEqual">
      <formula>""""""</formula>
    </cfRule>
  </conditionalFormatting>
  <conditionalFormatting sqref="AS35 AW35 BA35">
    <cfRule type="containsBlanks" dxfId="1320" priority="1303">
      <formula>LEN(TRIM(AS35))=0</formula>
    </cfRule>
    <cfRule type="cellIs" dxfId="1319" priority="1304" operator="notEqual">
      <formula>""""""</formula>
    </cfRule>
  </conditionalFormatting>
  <conditionalFormatting sqref="AK35:AL35">
    <cfRule type="containsBlanks" dxfId="1318" priority="1293">
      <formula>LEN(TRIM(AK35))=0</formula>
    </cfRule>
    <cfRule type="cellIs" dxfId="1317" priority="1294" operator="notEqual">
      <formula>""""""</formula>
    </cfRule>
  </conditionalFormatting>
  <conditionalFormatting sqref="AT35">
    <cfRule type="containsBlanks" dxfId="1316" priority="1289">
      <formula>LEN(TRIM(AT35))=0</formula>
    </cfRule>
    <cfRule type="cellIs" dxfId="1315" priority="1290" operator="notEqual">
      <formula>""""""</formula>
    </cfRule>
  </conditionalFormatting>
  <conditionalFormatting sqref="BQ36">
    <cfRule type="containsBlanks" dxfId="1314" priority="1283">
      <formula>LEN(TRIM(BQ36))=0</formula>
    </cfRule>
    <cfRule type="cellIs" dxfId="1313" priority="1284" operator="notEqual">
      <formula>""""""</formula>
    </cfRule>
  </conditionalFormatting>
  <conditionalFormatting sqref="BH36 BE36:BF36">
    <cfRule type="containsBlanks" dxfId="1312" priority="1279">
      <formula>LEN(TRIM(BE36))=0</formula>
    </cfRule>
    <cfRule type="cellIs" dxfId="1311" priority="1280" operator="notEqual">
      <formula>""""""</formula>
    </cfRule>
  </conditionalFormatting>
  <conditionalFormatting sqref="BQ30">
    <cfRule type="containsBlanks" dxfId="1310" priority="1499">
      <formula>LEN(TRIM(BQ30))=0</formula>
    </cfRule>
    <cfRule type="cellIs" dxfId="1309" priority="1500" operator="notEqual">
      <formula>""""""</formula>
    </cfRule>
  </conditionalFormatting>
  <conditionalFormatting sqref="U30:V30 X30">
    <cfRule type="containsBlanks" dxfId="1308" priority="1497">
      <formula>LEN(TRIM(U30))=0</formula>
    </cfRule>
    <cfRule type="cellIs" dxfId="1307" priority="1498" operator="notEqual">
      <formula>""""""</formula>
    </cfRule>
  </conditionalFormatting>
  <conditionalFormatting sqref="BH30 BE30:BF30">
    <cfRule type="containsBlanks" dxfId="1306" priority="1495">
      <formula>LEN(TRIM(BE30))=0</formula>
    </cfRule>
    <cfRule type="cellIs" dxfId="1305" priority="1496" operator="notEqual">
      <formula>""""""</formula>
    </cfRule>
  </conditionalFormatting>
  <conditionalFormatting sqref="BL30 BI30:BJ30">
    <cfRule type="containsBlanks" dxfId="1304" priority="1493">
      <formula>LEN(TRIM(BI30))=0</formula>
    </cfRule>
    <cfRule type="cellIs" dxfId="1303" priority="1494" operator="notEqual">
      <formula>""""""</formula>
    </cfRule>
  </conditionalFormatting>
  <conditionalFormatting sqref="BL36 BI36:BJ36">
    <cfRule type="containsBlanks" dxfId="1302" priority="1277">
      <formula>LEN(TRIM(BI36))=0</formula>
    </cfRule>
    <cfRule type="cellIs" dxfId="1301" priority="1278" operator="notEqual">
      <formula>""""""</formula>
    </cfRule>
  </conditionalFormatting>
  <conditionalFormatting sqref="AB30">
    <cfRule type="containsBlanks" dxfId="1300" priority="1485">
      <formula>LEN(TRIM(AB30))=0</formula>
    </cfRule>
    <cfRule type="cellIs" dxfId="1299" priority="1486" operator="notEqual">
      <formula>""""""</formula>
    </cfRule>
  </conditionalFormatting>
  <conditionalFormatting sqref="AS30 AW30 BA30">
    <cfRule type="containsBlanks" dxfId="1298" priority="1483">
      <formula>LEN(TRIM(AS30))=0</formula>
    </cfRule>
    <cfRule type="cellIs" dxfId="1297" priority="1484" operator="notEqual">
      <formula>""""""</formula>
    </cfRule>
  </conditionalFormatting>
  <conditionalFormatting sqref="AJ30 AN30 AR30 AV30 AZ30 BD30">
    <cfRule type="containsBlanks" dxfId="1296" priority="1481">
      <formula>LEN(TRIM(AJ30))=0</formula>
    </cfRule>
    <cfRule type="cellIs" dxfId="1295" priority="1482" operator="notEqual">
      <formula>""""""</formula>
    </cfRule>
  </conditionalFormatting>
  <conditionalFormatting sqref="Y30:Z30">
    <cfRule type="containsBlanks" dxfId="1294" priority="1479">
      <formula>LEN(TRIM(Y30))=0</formula>
    </cfRule>
    <cfRule type="cellIs" dxfId="1293" priority="1480" operator="notEqual">
      <formula>""""""</formula>
    </cfRule>
  </conditionalFormatting>
  <conditionalFormatting sqref="AS36 AW36 BA36">
    <cfRule type="containsBlanks" dxfId="1292" priority="1267">
      <formula>LEN(TRIM(AS36))=0</formula>
    </cfRule>
    <cfRule type="cellIs" dxfId="1291" priority="1268" operator="notEqual">
      <formula>""""""</formula>
    </cfRule>
  </conditionalFormatting>
  <conditionalFormatting sqref="AJ36 AN36 AR36 AV36 AZ36 BD36">
    <cfRule type="containsBlanks" dxfId="1290" priority="1265">
      <formula>LEN(TRIM(AJ36))=0</formula>
    </cfRule>
    <cfRule type="cellIs" dxfId="1289" priority="1266" operator="notEqual">
      <formula>""""""</formula>
    </cfRule>
  </conditionalFormatting>
  <conditionalFormatting sqref="Y36:Z36">
    <cfRule type="containsBlanks" dxfId="1288" priority="1263">
      <formula>LEN(TRIM(Y36))=0</formula>
    </cfRule>
    <cfRule type="cellIs" dxfId="1287" priority="1264" operator="notEqual">
      <formula>""""""</formula>
    </cfRule>
  </conditionalFormatting>
  <conditionalFormatting sqref="AC36:AD36">
    <cfRule type="containsBlanks" dxfId="1286" priority="1261">
      <formula>LEN(TRIM(AC36))=0</formula>
    </cfRule>
    <cfRule type="cellIs" dxfId="1285" priority="1262" operator="notEqual">
      <formula>""""""</formula>
    </cfRule>
  </conditionalFormatting>
  <conditionalFormatting sqref="AG36:AH36">
    <cfRule type="containsBlanks" dxfId="1284" priority="1259">
      <formula>LEN(TRIM(AG36))=0</formula>
    </cfRule>
    <cfRule type="cellIs" dxfId="1283" priority="1260" operator="notEqual">
      <formula>""""""</formula>
    </cfRule>
  </conditionalFormatting>
  <conditionalFormatting sqref="AK36:AL36">
    <cfRule type="containsBlanks" dxfId="1282" priority="1257">
      <formula>LEN(TRIM(AK36))=0</formula>
    </cfRule>
    <cfRule type="cellIs" dxfId="1281" priority="1258" operator="notEqual">
      <formula>""""""</formula>
    </cfRule>
  </conditionalFormatting>
  <conditionalFormatting sqref="AO36:AP36">
    <cfRule type="containsBlanks" dxfId="1280" priority="1255">
      <formula>LEN(TRIM(AO36))=0</formula>
    </cfRule>
    <cfRule type="cellIs" dxfId="1279" priority="1256" operator="notEqual">
      <formula>""""""</formula>
    </cfRule>
  </conditionalFormatting>
  <conditionalFormatting sqref="AT36">
    <cfRule type="containsBlanks" dxfId="1278" priority="1253">
      <formula>LEN(TRIM(AT36))=0</formula>
    </cfRule>
    <cfRule type="cellIs" dxfId="1277" priority="1254" operator="notEqual">
      <formula>""""""</formula>
    </cfRule>
  </conditionalFormatting>
  <conditionalFormatting sqref="AX36">
    <cfRule type="containsBlanks" dxfId="1276" priority="1251">
      <formula>LEN(TRIM(AX36))=0</formula>
    </cfRule>
    <cfRule type="cellIs" dxfId="1275" priority="1252" operator="notEqual">
      <formula>""""""</formula>
    </cfRule>
  </conditionalFormatting>
  <conditionalFormatting sqref="BB36">
    <cfRule type="containsBlanks" dxfId="1274" priority="1249">
      <formula>LEN(TRIM(BB36))=0</formula>
    </cfRule>
    <cfRule type="cellIs" dxfId="1273" priority="1250" operator="notEqual">
      <formula>""""""</formula>
    </cfRule>
  </conditionalFormatting>
  <conditionalFormatting sqref="BQ37">
    <cfRule type="containsBlanks" dxfId="1272" priority="1247">
      <formula>LEN(TRIM(BQ37))=0</formula>
    </cfRule>
    <cfRule type="cellIs" dxfId="1271" priority="1248" operator="notEqual">
      <formula>""""""</formula>
    </cfRule>
  </conditionalFormatting>
  <conditionalFormatting sqref="U37:V37 X37">
    <cfRule type="containsBlanks" dxfId="1270" priority="1245">
      <formula>LEN(TRIM(U37))=0</formula>
    </cfRule>
    <cfRule type="cellIs" dxfId="1269" priority="1246" operator="notEqual">
      <formula>""""""</formula>
    </cfRule>
  </conditionalFormatting>
  <conditionalFormatting sqref="BH37 BE37:BF37">
    <cfRule type="containsBlanks" dxfId="1268" priority="1243">
      <formula>LEN(TRIM(BE37))=0</formula>
    </cfRule>
    <cfRule type="cellIs" dxfId="1267" priority="1244" operator="notEqual">
      <formula>""""""</formula>
    </cfRule>
  </conditionalFormatting>
  <conditionalFormatting sqref="BL37 BI37:BJ37">
    <cfRule type="containsBlanks" dxfId="1266" priority="1241">
      <formula>LEN(TRIM(BI37))=0</formula>
    </cfRule>
    <cfRule type="cellIs" dxfId="1265" priority="1242" operator="notEqual">
      <formula>""""""</formula>
    </cfRule>
  </conditionalFormatting>
  <conditionalFormatting sqref="BM37:BN37">
    <cfRule type="containsBlanks" dxfId="1264" priority="1239">
      <formula>LEN(TRIM(BM37))=0</formula>
    </cfRule>
    <cfRule type="cellIs" dxfId="1263" priority="1240" operator="notEqual">
      <formula>""""""</formula>
    </cfRule>
  </conditionalFormatting>
  <conditionalFormatting sqref="BP37">
    <cfRule type="containsBlanks" dxfId="1262" priority="1237">
      <formula>LEN(TRIM(BP37))=0</formula>
    </cfRule>
    <cfRule type="cellIs" dxfId="1261" priority="1238" operator="notEqual">
      <formula>""""""</formula>
    </cfRule>
  </conditionalFormatting>
  <conditionalFormatting sqref="AF37">
    <cfRule type="containsBlanks" dxfId="1260" priority="1235">
      <formula>LEN(TRIM(AF37))=0</formula>
    </cfRule>
    <cfRule type="cellIs" dxfId="1259" priority="1236" operator="notEqual">
      <formula>""""""</formula>
    </cfRule>
  </conditionalFormatting>
  <conditionalFormatting sqref="AB37">
    <cfRule type="containsBlanks" dxfId="1258" priority="1233">
      <formula>LEN(TRIM(AB37))=0</formula>
    </cfRule>
    <cfRule type="cellIs" dxfId="1257" priority="1234" operator="notEqual">
      <formula>""""""</formula>
    </cfRule>
  </conditionalFormatting>
  <conditionalFormatting sqref="AS37 AW37 BA37">
    <cfRule type="containsBlanks" dxfId="1256" priority="1231">
      <formula>LEN(TRIM(AS37))=0</formula>
    </cfRule>
    <cfRule type="cellIs" dxfId="1255" priority="1232" operator="notEqual">
      <formula>""""""</formula>
    </cfRule>
  </conditionalFormatting>
  <conditionalFormatting sqref="AJ37 AN37 AR37 AV37 AZ37 BD37">
    <cfRule type="containsBlanks" dxfId="1254" priority="1229">
      <formula>LEN(TRIM(AJ37))=0</formula>
    </cfRule>
    <cfRule type="cellIs" dxfId="1253" priority="1230" operator="notEqual">
      <formula>""""""</formula>
    </cfRule>
  </conditionalFormatting>
  <conditionalFormatting sqref="Y37:Z37">
    <cfRule type="containsBlanks" dxfId="1252" priority="1227">
      <formula>LEN(TRIM(Y37))=0</formula>
    </cfRule>
    <cfRule type="cellIs" dxfId="1251" priority="1228" operator="notEqual">
      <formula>""""""</formula>
    </cfRule>
  </conditionalFormatting>
  <conditionalFormatting sqref="AC37:AD37">
    <cfRule type="containsBlanks" dxfId="1250" priority="1225">
      <formula>LEN(TRIM(AC37))=0</formula>
    </cfRule>
    <cfRule type="cellIs" dxfId="1249" priority="1226" operator="notEqual">
      <formula>""""""</formula>
    </cfRule>
  </conditionalFormatting>
  <conditionalFormatting sqref="AG37:AH37">
    <cfRule type="containsBlanks" dxfId="1248" priority="1223">
      <formula>LEN(TRIM(AG37))=0</formula>
    </cfRule>
    <cfRule type="cellIs" dxfId="1247" priority="1224" operator="notEqual">
      <formula>""""""</formula>
    </cfRule>
  </conditionalFormatting>
  <conditionalFormatting sqref="AK37:AL37">
    <cfRule type="containsBlanks" dxfId="1246" priority="1221">
      <formula>LEN(TRIM(AK37))=0</formula>
    </cfRule>
    <cfRule type="cellIs" dxfId="1245" priority="1222" operator="notEqual">
      <formula>""""""</formula>
    </cfRule>
  </conditionalFormatting>
  <conditionalFormatting sqref="AO37:AP37">
    <cfRule type="containsBlanks" dxfId="1244" priority="1219">
      <formula>LEN(TRIM(AO37))=0</formula>
    </cfRule>
    <cfRule type="cellIs" dxfId="1243" priority="1220" operator="notEqual">
      <formula>""""""</formula>
    </cfRule>
  </conditionalFormatting>
  <conditionalFormatting sqref="AT37">
    <cfRule type="containsBlanks" dxfId="1242" priority="1217">
      <formula>LEN(TRIM(AT37))=0</formula>
    </cfRule>
    <cfRule type="cellIs" dxfId="1241" priority="1218" operator="notEqual">
      <formula>""""""</formula>
    </cfRule>
  </conditionalFormatting>
  <conditionalFormatting sqref="AX37">
    <cfRule type="containsBlanks" dxfId="1240" priority="1215">
      <formula>LEN(TRIM(AX37))=0</formula>
    </cfRule>
    <cfRule type="cellIs" dxfId="1239" priority="1216" operator="notEqual">
      <formula>""""""</formula>
    </cfRule>
  </conditionalFormatting>
  <conditionalFormatting sqref="BB37">
    <cfRule type="containsBlanks" dxfId="1238" priority="1213">
      <formula>LEN(TRIM(BB37))=0</formula>
    </cfRule>
    <cfRule type="cellIs" dxfId="1237" priority="1214" operator="notEqual">
      <formula>""""""</formula>
    </cfRule>
  </conditionalFormatting>
  <conditionalFormatting sqref="BQ38">
    <cfRule type="containsBlanks" dxfId="1236" priority="1211">
      <formula>LEN(TRIM(BQ38))=0</formula>
    </cfRule>
    <cfRule type="cellIs" dxfId="1235" priority="1212" operator="notEqual">
      <formula>""""""</formula>
    </cfRule>
  </conditionalFormatting>
  <conditionalFormatting sqref="U38:V38 X38">
    <cfRule type="containsBlanks" dxfId="1234" priority="1209">
      <formula>LEN(TRIM(U38))=0</formula>
    </cfRule>
    <cfRule type="cellIs" dxfId="1233" priority="1210" operator="notEqual">
      <formula>""""""</formula>
    </cfRule>
  </conditionalFormatting>
  <conditionalFormatting sqref="BH38 BE38:BF38">
    <cfRule type="containsBlanks" dxfId="1232" priority="1207">
      <formula>LEN(TRIM(BE38))=0</formula>
    </cfRule>
    <cfRule type="cellIs" dxfId="1231" priority="1208" operator="notEqual">
      <formula>""""""</formula>
    </cfRule>
  </conditionalFormatting>
  <conditionalFormatting sqref="BL38 BI38:BJ38">
    <cfRule type="containsBlanks" dxfId="1230" priority="1205">
      <formula>LEN(TRIM(BI38))=0</formula>
    </cfRule>
    <cfRule type="cellIs" dxfId="1229" priority="1206" operator="notEqual">
      <formula>""""""</formula>
    </cfRule>
  </conditionalFormatting>
  <conditionalFormatting sqref="BM38:BN38">
    <cfRule type="containsBlanks" dxfId="1228" priority="1203">
      <formula>LEN(TRIM(BM38))=0</formula>
    </cfRule>
    <cfRule type="cellIs" dxfId="1227" priority="1204" operator="notEqual">
      <formula>""""""</formula>
    </cfRule>
  </conditionalFormatting>
  <conditionalFormatting sqref="BP38">
    <cfRule type="containsBlanks" dxfId="1226" priority="1201">
      <formula>LEN(TRIM(BP38))=0</formula>
    </cfRule>
    <cfRule type="cellIs" dxfId="1225" priority="1202" operator="notEqual">
      <formula>""""""</formula>
    </cfRule>
  </conditionalFormatting>
  <conditionalFormatting sqref="AF38">
    <cfRule type="containsBlanks" dxfId="1224" priority="1199">
      <formula>LEN(TRIM(AF38))=0</formula>
    </cfRule>
    <cfRule type="cellIs" dxfId="1223" priority="1200" operator="notEqual">
      <formula>""""""</formula>
    </cfRule>
  </conditionalFormatting>
  <conditionalFormatting sqref="AB38">
    <cfRule type="containsBlanks" dxfId="1222" priority="1197">
      <formula>LEN(TRIM(AB38))=0</formula>
    </cfRule>
    <cfRule type="cellIs" dxfId="1221" priority="1198" operator="notEqual">
      <formula>""""""</formula>
    </cfRule>
  </conditionalFormatting>
  <conditionalFormatting sqref="AS38 AW38 BA38">
    <cfRule type="containsBlanks" dxfId="1220" priority="1195">
      <formula>LEN(TRIM(AS38))=0</formula>
    </cfRule>
    <cfRule type="cellIs" dxfId="1219" priority="1196" operator="notEqual">
      <formula>""""""</formula>
    </cfRule>
  </conditionalFormatting>
  <conditionalFormatting sqref="AJ38 AN38 AR38 AV38 AZ38 BD38">
    <cfRule type="containsBlanks" dxfId="1218" priority="1193">
      <formula>LEN(TRIM(AJ38))=0</formula>
    </cfRule>
    <cfRule type="cellIs" dxfId="1217" priority="1194" operator="notEqual">
      <formula>""""""</formula>
    </cfRule>
  </conditionalFormatting>
  <conditionalFormatting sqref="Y38:Z38">
    <cfRule type="containsBlanks" dxfId="1216" priority="1191">
      <formula>LEN(TRIM(Y38))=0</formula>
    </cfRule>
    <cfRule type="cellIs" dxfId="1215" priority="1192" operator="notEqual">
      <formula>""""""</formula>
    </cfRule>
  </conditionalFormatting>
  <conditionalFormatting sqref="AC38:AD38">
    <cfRule type="containsBlanks" dxfId="1214" priority="1189">
      <formula>LEN(TRIM(AC38))=0</formula>
    </cfRule>
    <cfRule type="cellIs" dxfId="1213" priority="1190" operator="notEqual">
      <formula>""""""</formula>
    </cfRule>
  </conditionalFormatting>
  <conditionalFormatting sqref="AG38:AH38">
    <cfRule type="containsBlanks" dxfId="1212" priority="1187">
      <formula>LEN(TRIM(AG38))=0</formula>
    </cfRule>
    <cfRule type="cellIs" dxfId="1211" priority="1188" operator="notEqual">
      <formula>""""""</formula>
    </cfRule>
  </conditionalFormatting>
  <conditionalFormatting sqref="AK38:AL38">
    <cfRule type="containsBlanks" dxfId="1210" priority="1185">
      <formula>LEN(TRIM(AK38))=0</formula>
    </cfRule>
    <cfRule type="cellIs" dxfId="1209" priority="1186" operator="notEqual">
      <formula>""""""</formula>
    </cfRule>
  </conditionalFormatting>
  <conditionalFormatting sqref="AO38:AP38">
    <cfRule type="containsBlanks" dxfId="1208" priority="1183">
      <formula>LEN(TRIM(AO38))=0</formula>
    </cfRule>
    <cfRule type="cellIs" dxfId="1207" priority="1184" operator="notEqual">
      <formula>""""""</formula>
    </cfRule>
  </conditionalFormatting>
  <conditionalFormatting sqref="BQ54">
    <cfRule type="containsBlanks" dxfId="1206" priority="671">
      <formula>LEN(TRIM(BQ54))=0</formula>
    </cfRule>
    <cfRule type="cellIs" dxfId="1205" priority="672" operator="notEqual">
      <formula>""""""</formula>
    </cfRule>
  </conditionalFormatting>
  <conditionalFormatting sqref="U55:V58 X55:X58">
    <cfRule type="containsBlanks" dxfId="1204" priority="641">
      <formula>LEN(TRIM(U55))=0</formula>
    </cfRule>
    <cfRule type="cellIs" dxfId="1203" priority="642" operator="notEqual">
      <formula>""""""</formula>
    </cfRule>
  </conditionalFormatting>
  <conditionalFormatting sqref="BH55:BH58 BE55:BF58">
    <cfRule type="containsBlanks" dxfId="1202" priority="639">
      <formula>LEN(TRIM(BE55))=0</formula>
    </cfRule>
    <cfRule type="cellIs" dxfId="1201" priority="640" operator="notEqual">
      <formula>""""""</formula>
    </cfRule>
  </conditionalFormatting>
  <conditionalFormatting sqref="BL55:BL58 BI55:BJ58">
    <cfRule type="containsBlanks" dxfId="1200" priority="637">
      <formula>LEN(TRIM(BI55))=0</formula>
    </cfRule>
    <cfRule type="cellIs" dxfId="1199" priority="638" operator="notEqual">
      <formula>""""""</formula>
    </cfRule>
  </conditionalFormatting>
  <conditionalFormatting sqref="BM54:BN54">
    <cfRule type="containsBlanks" dxfId="1198" priority="663">
      <formula>LEN(TRIM(BM54))=0</formula>
    </cfRule>
    <cfRule type="cellIs" dxfId="1197" priority="664" operator="notEqual">
      <formula>""""""</formula>
    </cfRule>
  </conditionalFormatting>
  <conditionalFormatting sqref="BP54">
    <cfRule type="containsBlanks" dxfId="1196" priority="661">
      <formula>LEN(TRIM(BP54))=0</formula>
    </cfRule>
    <cfRule type="cellIs" dxfId="1195" priority="662" operator="notEqual">
      <formula>""""""</formula>
    </cfRule>
  </conditionalFormatting>
  <conditionalFormatting sqref="AF54">
    <cfRule type="containsBlanks" dxfId="1194" priority="659">
      <formula>LEN(TRIM(AF54))=0</formula>
    </cfRule>
    <cfRule type="cellIs" dxfId="1193" priority="660" operator="notEqual">
      <formula>""""""</formula>
    </cfRule>
  </conditionalFormatting>
  <conditionalFormatting sqref="AB55:AB58">
    <cfRule type="containsBlanks" dxfId="1192" priority="629">
      <formula>LEN(TRIM(AB55))=0</formula>
    </cfRule>
    <cfRule type="cellIs" dxfId="1191" priority="630" operator="notEqual">
      <formula>""""""</formula>
    </cfRule>
  </conditionalFormatting>
  <conditionalFormatting sqref="AS55:AS58 AW55:AW58 BA55:BA58">
    <cfRule type="containsBlanks" dxfId="1190" priority="627">
      <formula>LEN(TRIM(AS55))=0</formula>
    </cfRule>
    <cfRule type="cellIs" dxfId="1189" priority="628" operator="notEqual">
      <formula>""""""</formula>
    </cfRule>
  </conditionalFormatting>
  <conditionalFormatting sqref="AJ54 AN54 AR54">
    <cfRule type="containsBlanks" dxfId="1188" priority="655">
      <formula>LEN(TRIM(AJ54))=0</formula>
    </cfRule>
    <cfRule type="cellIs" dxfId="1187" priority="656" operator="notEqual">
      <formula>""""""</formula>
    </cfRule>
  </conditionalFormatting>
  <conditionalFormatting sqref="Y55:Z58">
    <cfRule type="containsBlanks" dxfId="1186" priority="623">
      <formula>LEN(TRIM(Y55))=0</formula>
    </cfRule>
    <cfRule type="cellIs" dxfId="1185" priority="624" operator="notEqual">
      <formula>""""""</formula>
    </cfRule>
  </conditionalFormatting>
  <conditionalFormatting sqref="AC59:AD64">
    <cfRule type="containsBlanks" dxfId="1184" priority="585">
      <formula>LEN(TRIM(AC59))=0</formula>
    </cfRule>
    <cfRule type="cellIs" dxfId="1183" priority="586" operator="notEqual">
      <formula>""""""</formula>
    </cfRule>
  </conditionalFormatting>
  <conditionalFormatting sqref="AG59:AH64">
    <cfRule type="containsBlanks" dxfId="1182" priority="583">
      <formula>LEN(TRIM(AG59))=0</formula>
    </cfRule>
    <cfRule type="cellIs" dxfId="1181" priority="584" operator="notEqual">
      <formula>""""""</formula>
    </cfRule>
  </conditionalFormatting>
  <conditionalFormatting sqref="AK59:AL64">
    <cfRule type="containsBlanks" dxfId="1180" priority="581">
      <formula>LEN(TRIM(AK59))=0</formula>
    </cfRule>
    <cfRule type="cellIs" dxfId="1179" priority="582" operator="notEqual">
      <formula>""""""</formula>
    </cfRule>
  </conditionalFormatting>
  <conditionalFormatting sqref="AO65:AP69">
    <cfRule type="containsBlanks" dxfId="1178" priority="543">
      <formula>LEN(TRIM(AO65))=0</formula>
    </cfRule>
    <cfRule type="cellIs" dxfId="1177" priority="544" operator="notEqual">
      <formula>""""""</formula>
    </cfRule>
  </conditionalFormatting>
  <conditionalFormatting sqref="AT65:AT69">
    <cfRule type="containsBlanks" dxfId="1176" priority="541">
      <formula>LEN(TRIM(AT65))=0</formula>
    </cfRule>
    <cfRule type="cellIs" dxfId="1175" priority="542" operator="notEqual">
      <formula>""""""</formula>
    </cfRule>
  </conditionalFormatting>
  <conditionalFormatting sqref="AX55:AX58">
    <cfRule type="containsBlanks" dxfId="1174" priority="611">
      <formula>LEN(TRIM(AX55))=0</formula>
    </cfRule>
    <cfRule type="cellIs" dxfId="1173" priority="612" operator="notEqual">
      <formula>""""""</formula>
    </cfRule>
  </conditionalFormatting>
  <conditionalFormatting sqref="BB55:BB58">
    <cfRule type="containsBlanks" dxfId="1172" priority="609">
      <formula>LEN(TRIM(BB55))=0</formula>
    </cfRule>
    <cfRule type="cellIs" dxfId="1171" priority="610" operator="notEqual">
      <formula>""""""</formula>
    </cfRule>
  </conditionalFormatting>
  <conditionalFormatting sqref="Y34:Z34">
    <cfRule type="containsBlanks" dxfId="1170" priority="1335">
      <formula>LEN(TRIM(Y34))=0</formula>
    </cfRule>
    <cfRule type="cellIs" dxfId="1169" priority="1336" operator="notEqual">
      <formula>""""""</formula>
    </cfRule>
  </conditionalFormatting>
  <conditionalFormatting sqref="AG34:AH34">
    <cfRule type="containsBlanks" dxfId="1168" priority="1331">
      <formula>LEN(TRIM(AG34))=0</formula>
    </cfRule>
    <cfRule type="cellIs" dxfId="1167" priority="1332" operator="notEqual">
      <formula>""""""</formula>
    </cfRule>
  </conditionalFormatting>
  <conditionalFormatting sqref="AO34:AP34">
    <cfRule type="containsBlanks" dxfId="1166" priority="1327">
      <formula>LEN(TRIM(AO34))=0</formula>
    </cfRule>
    <cfRule type="cellIs" dxfId="1165" priority="1328" operator="notEqual">
      <formula>""""""</formula>
    </cfRule>
  </conditionalFormatting>
  <conditionalFormatting sqref="AX34">
    <cfRule type="containsBlanks" dxfId="1164" priority="1323">
      <formula>LEN(TRIM(AX34))=0</formula>
    </cfRule>
    <cfRule type="cellIs" dxfId="1163" priority="1324" operator="notEqual">
      <formula>""""""</formula>
    </cfRule>
  </conditionalFormatting>
  <conditionalFormatting sqref="BB34">
    <cfRule type="containsBlanks" dxfId="1162" priority="1321">
      <formula>LEN(TRIM(BB34))=0</formula>
    </cfRule>
    <cfRule type="cellIs" dxfId="1161" priority="1322" operator="notEqual">
      <formula>""""""</formula>
    </cfRule>
  </conditionalFormatting>
  <conditionalFormatting sqref="U35:V35 X35">
    <cfRule type="containsBlanks" dxfId="1160" priority="1317">
      <formula>LEN(TRIM(U35))=0</formula>
    </cfRule>
    <cfRule type="cellIs" dxfId="1159" priority="1318" operator="notEqual">
      <formula>""""""</formula>
    </cfRule>
  </conditionalFormatting>
  <conditionalFormatting sqref="BM35:BN35">
    <cfRule type="containsBlanks" dxfId="1158" priority="1311">
      <formula>LEN(TRIM(BM35))=0</formula>
    </cfRule>
    <cfRule type="cellIs" dxfId="1157" priority="1312" operator="notEqual">
      <formula>""""""</formula>
    </cfRule>
  </conditionalFormatting>
  <conditionalFormatting sqref="Y35:Z35">
    <cfRule type="containsBlanks" dxfId="1156" priority="1299">
      <formula>LEN(TRIM(Y35))=0</formula>
    </cfRule>
    <cfRule type="cellIs" dxfId="1155" priority="1300" operator="notEqual">
      <formula>""""""</formula>
    </cfRule>
  </conditionalFormatting>
  <conditionalFormatting sqref="AC35:AD35">
    <cfRule type="containsBlanks" dxfId="1154" priority="1297">
      <formula>LEN(TRIM(AC35))=0</formula>
    </cfRule>
    <cfRule type="cellIs" dxfId="1153" priority="1298" operator="notEqual">
      <formula>""""""</formula>
    </cfRule>
  </conditionalFormatting>
  <conditionalFormatting sqref="AB39">
    <cfRule type="containsBlanks" dxfId="1152" priority="1161">
      <formula>LEN(TRIM(AB39))=0</formula>
    </cfRule>
    <cfRule type="cellIs" dxfId="1151" priority="1162" operator="notEqual">
      <formula>""""""</formula>
    </cfRule>
  </conditionalFormatting>
  <conditionalFormatting sqref="AS39 AW39 BA39">
    <cfRule type="containsBlanks" dxfId="1150" priority="1159">
      <formula>LEN(TRIM(AS39))=0</formula>
    </cfRule>
    <cfRule type="cellIs" dxfId="1149" priority="1160" operator="notEqual">
      <formula>""""""</formula>
    </cfRule>
  </conditionalFormatting>
  <conditionalFormatting sqref="AJ39 AN39 AR39 AV39 AZ39 BD39">
    <cfRule type="containsBlanks" dxfId="1148" priority="1157">
      <formula>LEN(TRIM(AJ39))=0</formula>
    </cfRule>
    <cfRule type="cellIs" dxfId="1147" priority="1158" operator="notEqual">
      <formula>""""""</formula>
    </cfRule>
  </conditionalFormatting>
  <conditionalFormatting sqref="Y39:Z39">
    <cfRule type="containsBlanks" dxfId="1146" priority="1155">
      <formula>LEN(TRIM(Y39))=0</formula>
    </cfRule>
    <cfRule type="cellIs" dxfId="1145" priority="1156" operator="notEqual">
      <formula>""""""</formula>
    </cfRule>
  </conditionalFormatting>
  <conditionalFormatting sqref="AC39:AD39">
    <cfRule type="containsBlanks" dxfId="1144" priority="1153">
      <formula>LEN(TRIM(AC39))=0</formula>
    </cfRule>
    <cfRule type="cellIs" dxfId="1143" priority="1154" operator="notEqual">
      <formula>""""""</formula>
    </cfRule>
  </conditionalFormatting>
  <conditionalFormatting sqref="AG39:AH39">
    <cfRule type="containsBlanks" dxfId="1142" priority="1151">
      <formula>LEN(TRIM(AG39))=0</formula>
    </cfRule>
    <cfRule type="cellIs" dxfId="1141" priority="1152" operator="notEqual">
      <formula>""""""</formula>
    </cfRule>
  </conditionalFormatting>
  <conditionalFormatting sqref="AK39:AL39">
    <cfRule type="containsBlanks" dxfId="1140" priority="1149">
      <formula>LEN(TRIM(AK39))=0</formula>
    </cfRule>
    <cfRule type="cellIs" dxfId="1139" priority="1150" operator="notEqual">
      <formula>""""""</formula>
    </cfRule>
  </conditionalFormatting>
  <conditionalFormatting sqref="AO39:AP39">
    <cfRule type="containsBlanks" dxfId="1138" priority="1147">
      <formula>LEN(TRIM(AO39))=0</formula>
    </cfRule>
    <cfRule type="cellIs" dxfId="1137" priority="1148" operator="notEqual">
      <formula>""""""</formula>
    </cfRule>
  </conditionalFormatting>
  <conditionalFormatting sqref="AT39">
    <cfRule type="containsBlanks" dxfId="1136" priority="1145">
      <formula>LEN(TRIM(AT39))=0</formula>
    </cfRule>
    <cfRule type="cellIs" dxfId="1135" priority="1146" operator="notEqual">
      <formula>""""""</formula>
    </cfRule>
  </conditionalFormatting>
  <conditionalFormatting sqref="AX39">
    <cfRule type="containsBlanks" dxfId="1134" priority="1143">
      <formula>LEN(TRIM(AX39))=0</formula>
    </cfRule>
    <cfRule type="cellIs" dxfId="1133" priority="1144" operator="notEqual">
      <formula>""""""</formula>
    </cfRule>
  </conditionalFormatting>
  <conditionalFormatting sqref="BB39">
    <cfRule type="containsBlanks" dxfId="1132" priority="1141">
      <formula>LEN(TRIM(BB39))=0</formula>
    </cfRule>
    <cfRule type="cellIs" dxfId="1131" priority="1142" operator="notEqual">
      <formula>""""""</formula>
    </cfRule>
  </conditionalFormatting>
  <conditionalFormatting sqref="BQ40">
    <cfRule type="containsBlanks" dxfId="1130" priority="1139">
      <formula>LEN(TRIM(BQ40))=0</formula>
    </cfRule>
    <cfRule type="cellIs" dxfId="1129" priority="1140" operator="notEqual">
      <formula>""""""</formula>
    </cfRule>
  </conditionalFormatting>
  <conditionalFormatting sqref="U40:V40 X40">
    <cfRule type="containsBlanks" dxfId="1128" priority="1137">
      <formula>LEN(TRIM(U40))=0</formula>
    </cfRule>
    <cfRule type="cellIs" dxfId="1127" priority="1138" operator="notEqual">
      <formula>""""""</formula>
    </cfRule>
  </conditionalFormatting>
  <conditionalFormatting sqref="BH40 BE40:BF40">
    <cfRule type="containsBlanks" dxfId="1126" priority="1135">
      <formula>LEN(TRIM(BE40))=0</formula>
    </cfRule>
    <cfRule type="cellIs" dxfId="1125" priority="1136" operator="notEqual">
      <formula>""""""</formula>
    </cfRule>
  </conditionalFormatting>
  <conditionalFormatting sqref="BL40 BI40:BJ40">
    <cfRule type="containsBlanks" dxfId="1124" priority="1133">
      <formula>LEN(TRIM(BI40))=0</formula>
    </cfRule>
    <cfRule type="cellIs" dxfId="1123" priority="1134" operator="notEqual">
      <formula>""""""</formula>
    </cfRule>
  </conditionalFormatting>
  <conditionalFormatting sqref="BM40:BN40">
    <cfRule type="containsBlanks" dxfId="1122" priority="1131">
      <formula>LEN(TRIM(BM40))=0</formula>
    </cfRule>
    <cfRule type="cellIs" dxfId="1121" priority="1132" operator="notEqual">
      <formula>""""""</formula>
    </cfRule>
  </conditionalFormatting>
  <conditionalFormatting sqref="BP40">
    <cfRule type="containsBlanks" dxfId="1120" priority="1129">
      <formula>LEN(TRIM(BP40))=0</formula>
    </cfRule>
    <cfRule type="cellIs" dxfId="1119" priority="1130" operator="notEqual">
      <formula>""""""</formula>
    </cfRule>
  </conditionalFormatting>
  <conditionalFormatting sqref="AF40">
    <cfRule type="containsBlanks" dxfId="1118" priority="1127">
      <formula>LEN(TRIM(AF40))=0</formula>
    </cfRule>
    <cfRule type="cellIs" dxfId="1117" priority="1128" operator="notEqual">
      <formula>""""""</formula>
    </cfRule>
  </conditionalFormatting>
  <conditionalFormatting sqref="AB40">
    <cfRule type="containsBlanks" dxfId="1116" priority="1125">
      <formula>LEN(TRIM(AB40))=0</formula>
    </cfRule>
    <cfRule type="cellIs" dxfId="1115" priority="1126" operator="notEqual">
      <formula>""""""</formula>
    </cfRule>
  </conditionalFormatting>
  <conditionalFormatting sqref="AS40 AW40 BA40">
    <cfRule type="containsBlanks" dxfId="1114" priority="1123">
      <formula>LEN(TRIM(AS40))=0</formula>
    </cfRule>
    <cfRule type="cellIs" dxfId="1113" priority="1124" operator="notEqual">
      <formula>""""""</formula>
    </cfRule>
  </conditionalFormatting>
  <conditionalFormatting sqref="AJ40 AN40 AR40 AV40 AZ40 BD40">
    <cfRule type="containsBlanks" dxfId="1112" priority="1121">
      <formula>LEN(TRIM(AJ40))=0</formula>
    </cfRule>
    <cfRule type="cellIs" dxfId="1111" priority="1122" operator="notEqual">
      <formula>""""""</formula>
    </cfRule>
  </conditionalFormatting>
  <conditionalFormatting sqref="Y40:Z40">
    <cfRule type="containsBlanks" dxfId="1110" priority="1119">
      <formula>LEN(TRIM(Y40))=0</formula>
    </cfRule>
    <cfRule type="cellIs" dxfId="1109" priority="1120" operator="notEqual">
      <formula>""""""</formula>
    </cfRule>
  </conditionalFormatting>
  <conditionalFormatting sqref="AC40:AD40">
    <cfRule type="containsBlanks" dxfId="1108" priority="1117">
      <formula>LEN(TRIM(AC40))=0</formula>
    </cfRule>
    <cfRule type="cellIs" dxfId="1107" priority="1118" operator="notEqual">
      <formula>""""""</formula>
    </cfRule>
  </conditionalFormatting>
  <conditionalFormatting sqref="AG40:AH40">
    <cfRule type="containsBlanks" dxfId="1106" priority="1115">
      <formula>LEN(TRIM(AG40))=0</formula>
    </cfRule>
    <cfRule type="cellIs" dxfId="1105" priority="1116" operator="notEqual">
      <formula>""""""</formula>
    </cfRule>
  </conditionalFormatting>
  <conditionalFormatting sqref="AK40:AL40">
    <cfRule type="containsBlanks" dxfId="1104" priority="1113">
      <formula>LEN(TRIM(AK40))=0</formula>
    </cfRule>
    <cfRule type="cellIs" dxfId="1103" priority="1114" operator="notEqual">
      <formula>""""""</formula>
    </cfRule>
  </conditionalFormatting>
  <conditionalFormatting sqref="AO40:AP40">
    <cfRule type="containsBlanks" dxfId="1102" priority="1111">
      <formula>LEN(TRIM(AO40))=0</formula>
    </cfRule>
    <cfRule type="cellIs" dxfId="1101" priority="1112" operator="notEqual">
      <formula>""""""</formula>
    </cfRule>
  </conditionalFormatting>
  <conditionalFormatting sqref="AT40">
    <cfRule type="containsBlanks" dxfId="1100" priority="1109">
      <formula>LEN(TRIM(AT40))=0</formula>
    </cfRule>
    <cfRule type="cellIs" dxfId="1099" priority="1110" operator="notEqual">
      <formula>""""""</formula>
    </cfRule>
  </conditionalFormatting>
  <conditionalFormatting sqref="AX40">
    <cfRule type="containsBlanks" dxfId="1098" priority="1107">
      <formula>LEN(TRIM(AX40))=0</formula>
    </cfRule>
    <cfRule type="cellIs" dxfId="1097" priority="1108" operator="notEqual">
      <formula>""""""</formula>
    </cfRule>
  </conditionalFormatting>
  <conditionalFormatting sqref="AG35:AH35">
    <cfRule type="containsBlanks" dxfId="1096" priority="1295">
      <formula>LEN(TRIM(AG35))=0</formula>
    </cfRule>
    <cfRule type="cellIs" dxfId="1095" priority="1296" operator="notEqual">
      <formula>""""""</formula>
    </cfRule>
  </conditionalFormatting>
  <conditionalFormatting sqref="AO35:AP35">
    <cfRule type="containsBlanks" dxfId="1094" priority="1291">
      <formula>LEN(TRIM(AO35))=0</formula>
    </cfRule>
    <cfRule type="cellIs" dxfId="1093" priority="1292" operator="notEqual">
      <formula>""""""</formula>
    </cfRule>
  </conditionalFormatting>
  <conditionalFormatting sqref="AX35">
    <cfRule type="containsBlanks" dxfId="1092" priority="1287">
      <formula>LEN(TRIM(AX35))=0</formula>
    </cfRule>
    <cfRule type="cellIs" dxfId="1091" priority="1288" operator="notEqual">
      <formula>""""""</formula>
    </cfRule>
  </conditionalFormatting>
  <conditionalFormatting sqref="BB35">
    <cfRule type="containsBlanks" dxfId="1090" priority="1285">
      <formula>LEN(TRIM(BB35))=0</formula>
    </cfRule>
    <cfRule type="cellIs" dxfId="1089" priority="1286" operator="notEqual">
      <formula>""""""</formula>
    </cfRule>
  </conditionalFormatting>
  <conditionalFormatting sqref="U36:V36 X36">
    <cfRule type="containsBlanks" dxfId="1088" priority="1281">
      <formula>LEN(TRIM(U36))=0</formula>
    </cfRule>
    <cfRule type="cellIs" dxfId="1087" priority="1282" operator="notEqual">
      <formula>""""""</formula>
    </cfRule>
  </conditionalFormatting>
  <conditionalFormatting sqref="BM36:BN36">
    <cfRule type="containsBlanks" dxfId="1086" priority="1275">
      <formula>LEN(TRIM(BM36))=0</formula>
    </cfRule>
    <cfRule type="cellIs" dxfId="1085" priority="1276" operator="notEqual">
      <formula>""""""</formula>
    </cfRule>
  </conditionalFormatting>
  <conditionalFormatting sqref="BP36">
    <cfRule type="containsBlanks" dxfId="1084" priority="1273">
      <formula>LEN(TRIM(BP36))=0</formula>
    </cfRule>
    <cfRule type="cellIs" dxfId="1083" priority="1274" operator="notEqual">
      <formula>""""""</formula>
    </cfRule>
  </conditionalFormatting>
  <conditionalFormatting sqref="AF36">
    <cfRule type="containsBlanks" dxfId="1082" priority="1271">
      <formula>LEN(TRIM(AF36))=0</formula>
    </cfRule>
    <cfRule type="cellIs" dxfId="1081" priority="1272" operator="notEqual">
      <formula>""""""</formula>
    </cfRule>
  </conditionalFormatting>
  <conditionalFormatting sqref="AB36">
    <cfRule type="containsBlanks" dxfId="1080" priority="1269">
      <formula>LEN(TRIM(AB36))=0</formula>
    </cfRule>
    <cfRule type="cellIs" dxfId="1079" priority="1270" operator="notEqual">
      <formula>""""""</formula>
    </cfRule>
  </conditionalFormatting>
  <conditionalFormatting sqref="BB40">
    <cfRule type="containsBlanks" dxfId="1078" priority="1105">
      <formula>LEN(TRIM(BB40))=0</formula>
    </cfRule>
    <cfRule type="cellIs" dxfId="1077" priority="1106" operator="notEqual">
      <formula>""""""</formula>
    </cfRule>
  </conditionalFormatting>
  <conditionalFormatting sqref="BQ42:BQ43">
    <cfRule type="containsBlanks" dxfId="1076" priority="1103">
      <formula>LEN(TRIM(BQ42))=0</formula>
    </cfRule>
    <cfRule type="cellIs" dxfId="1075" priority="1104" operator="notEqual">
      <formula>""""""</formula>
    </cfRule>
  </conditionalFormatting>
  <conditionalFormatting sqref="U42:V43 X42:X43">
    <cfRule type="containsBlanks" dxfId="1074" priority="1101">
      <formula>LEN(TRIM(U42))=0</formula>
    </cfRule>
    <cfRule type="cellIs" dxfId="1073" priority="1102" operator="notEqual">
      <formula>""""""</formula>
    </cfRule>
  </conditionalFormatting>
  <conditionalFormatting sqref="BH42:BH43 BE42:BF43">
    <cfRule type="containsBlanks" dxfId="1072" priority="1099">
      <formula>LEN(TRIM(BE42))=0</formula>
    </cfRule>
    <cfRule type="cellIs" dxfId="1071" priority="1100" operator="notEqual">
      <formula>""""""</formula>
    </cfRule>
  </conditionalFormatting>
  <conditionalFormatting sqref="BL42:BL43 BI42:BJ43">
    <cfRule type="containsBlanks" dxfId="1070" priority="1097">
      <formula>LEN(TRIM(BI42))=0</formula>
    </cfRule>
    <cfRule type="cellIs" dxfId="1069" priority="1098" operator="notEqual">
      <formula>""""""</formula>
    </cfRule>
  </conditionalFormatting>
  <conditionalFormatting sqref="BM42:BN43">
    <cfRule type="containsBlanks" dxfId="1068" priority="1095">
      <formula>LEN(TRIM(BM42))=0</formula>
    </cfRule>
    <cfRule type="cellIs" dxfId="1067" priority="1096" operator="notEqual">
      <formula>""""""</formula>
    </cfRule>
  </conditionalFormatting>
  <conditionalFormatting sqref="BP42:BP43">
    <cfRule type="containsBlanks" dxfId="1066" priority="1093">
      <formula>LEN(TRIM(BP42))=0</formula>
    </cfRule>
    <cfRule type="cellIs" dxfId="1065" priority="1094" operator="notEqual">
      <formula>""""""</formula>
    </cfRule>
  </conditionalFormatting>
  <conditionalFormatting sqref="AF42:AF43">
    <cfRule type="containsBlanks" dxfId="1064" priority="1091">
      <formula>LEN(TRIM(AF42))=0</formula>
    </cfRule>
    <cfRule type="cellIs" dxfId="1063" priority="1092" operator="notEqual">
      <formula>""""""</formula>
    </cfRule>
  </conditionalFormatting>
  <conditionalFormatting sqref="AB42:AB43">
    <cfRule type="containsBlanks" dxfId="1062" priority="1089">
      <formula>LEN(TRIM(AB42))=0</formula>
    </cfRule>
    <cfRule type="cellIs" dxfId="1061" priority="1090" operator="notEqual">
      <formula>""""""</formula>
    </cfRule>
  </conditionalFormatting>
  <conditionalFormatting sqref="AS42:AS43 AW42:AW43 BA42:BA43">
    <cfRule type="containsBlanks" dxfId="1060" priority="1087">
      <formula>LEN(TRIM(AS42))=0</formula>
    </cfRule>
    <cfRule type="cellIs" dxfId="1059" priority="1088" operator="notEqual">
      <formula>""""""</formula>
    </cfRule>
  </conditionalFormatting>
  <conditionalFormatting sqref="AJ42:AJ43 AN42:AN43 AR42:AR43 AV42:AV43 AZ42:AZ43 BD42:BD43">
    <cfRule type="containsBlanks" dxfId="1058" priority="1085">
      <formula>LEN(TRIM(AJ42))=0</formula>
    </cfRule>
    <cfRule type="cellIs" dxfId="1057" priority="1086" operator="notEqual">
      <formula>""""""</formula>
    </cfRule>
  </conditionalFormatting>
  <conditionalFormatting sqref="Y42:Z43">
    <cfRule type="containsBlanks" dxfId="1056" priority="1083">
      <formula>LEN(TRIM(Y42))=0</formula>
    </cfRule>
    <cfRule type="cellIs" dxfId="1055" priority="1084" operator="notEqual">
      <formula>""""""</formula>
    </cfRule>
  </conditionalFormatting>
  <conditionalFormatting sqref="AC42:AD43">
    <cfRule type="containsBlanks" dxfId="1054" priority="1081">
      <formula>LEN(TRIM(AC42))=0</formula>
    </cfRule>
    <cfRule type="cellIs" dxfId="1053" priority="1082" operator="notEqual">
      <formula>""""""</formula>
    </cfRule>
  </conditionalFormatting>
  <conditionalFormatting sqref="AG42:AH43">
    <cfRule type="containsBlanks" dxfId="1052" priority="1079">
      <formula>LEN(TRIM(AG42))=0</formula>
    </cfRule>
    <cfRule type="cellIs" dxfId="1051" priority="1080" operator="notEqual">
      <formula>""""""</formula>
    </cfRule>
  </conditionalFormatting>
  <conditionalFormatting sqref="AK42:AL43">
    <cfRule type="containsBlanks" dxfId="1050" priority="1077">
      <formula>LEN(TRIM(AK42))=0</formula>
    </cfRule>
    <cfRule type="cellIs" dxfId="1049" priority="1078" operator="notEqual">
      <formula>""""""</formula>
    </cfRule>
  </conditionalFormatting>
  <conditionalFormatting sqref="AO42:AP43">
    <cfRule type="containsBlanks" dxfId="1048" priority="1075">
      <formula>LEN(TRIM(AO42))=0</formula>
    </cfRule>
    <cfRule type="cellIs" dxfId="1047" priority="1076" operator="notEqual">
      <formula>""""""</formula>
    </cfRule>
  </conditionalFormatting>
  <conditionalFormatting sqref="AT42:AT43">
    <cfRule type="containsBlanks" dxfId="1046" priority="1073">
      <formula>LEN(TRIM(AT42))=0</formula>
    </cfRule>
    <cfRule type="cellIs" dxfId="1045" priority="1074" operator="notEqual">
      <formula>""""""</formula>
    </cfRule>
  </conditionalFormatting>
  <conditionalFormatting sqref="AX42:AX43">
    <cfRule type="containsBlanks" dxfId="1044" priority="1071">
      <formula>LEN(TRIM(AX42))=0</formula>
    </cfRule>
    <cfRule type="cellIs" dxfId="1043" priority="1072" operator="notEqual">
      <formula>""""""</formula>
    </cfRule>
  </conditionalFormatting>
  <conditionalFormatting sqref="BB42:BB43">
    <cfRule type="containsBlanks" dxfId="1042" priority="1069">
      <formula>LEN(TRIM(BB42))=0</formula>
    </cfRule>
    <cfRule type="cellIs" dxfId="1041" priority="1070" operator="notEqual">
      <formula>""""""</formula>
    </cfRule>
  </conditionalFormatting>
  <conditionalFormatting sqref="BQ41">
    <cfRule type="containsBlanks" dxfId="1040" priority="1067">
      <formula>LEN(TRIM(BQ41))=0</formula>
    </cfRule>
    <cfRule type="cellIs" dxfId="1039" priority="1068" operator="notEqual">
      <formula>""""""</formula>
    </cfRule>
  </conditionalFormatting>
  <conditionalFormatting sqref="U41:V41 X41">
    <cfRule type="containsBlanks" dxfId="1038" priority="1065">
      <formula>LEN(TRIM(U41))=0</formula>
    </cfRule>
    <cfRule type="cellIs" dxfId="1037" priority="1066" operator="notEqual">
      <formula>""""""</formula>
    </cfRule>
  </conditionalFormatting>
  <conditionalFormatting sqref="BH41 BE41:BF41">
    <cfRule type="containsBlanks" dxfId="1036" priority="1063">
      <formula>LEN(TRIM(BE41))=0</formula>
    </cfRule>
    <cfRule type="cellIs" dxfId="1035" priority="1064" operator="notEqual">
      <formula>""""""</formula>
    </cfRule>
  </conditionalFormatting>
  <conditionalFormatting sqref="BL41 BI41:BJ41">
    <cfRule type="containsBlanks" dxfId="1034" priority="1061">
      <formula>LEN(TRIM(BI41))=0</formula>
    </cfRule>
    <cfRule type="cellIs" dxfId="1033" priority="1062" operator="notEqual">
      <formula>""""""</formula>
    </cfRule>
  </conditionalFormatting>
  <conditionalFormatting sqref="BM41:BN41">
    <cfRule type="containsBlanks" dxfId="1032" priority="1059">
      <formula>LEN(TRIM(BM41))=0</formula>
    </cfRule>
    <cfRule type="cellIs" dxfId="1031" priority="1060" operator="notEqual">
      <formula>""""""</formula>
    </cfRule>
  </conditionalFormatting>
  <conditionalFormatting sqref="BP41">
    <cfRule type="containsBlanks" dxfId="1030" priority="1057">
      <formula>LEN(TRIM(BP41))=0</formula>
    </cfRule>
    <cfRule type="cellIs" dxfId="1029" priority="1058" operator="notEqual">
      <formula>""""""</formula>
    </cfRule>
  </conditionalFormatting>
  <conditionalFormatting sqref="AF41">
    <cfRule type="containsBlanks" dxfId="1028" priority="1055">
      <formula>LEN(TRIM(AF41))=0</formula>
    </cfRule>
    <cfRule type="cellIs" dxfId="1027" priority="1056" operator="notEqual">
      <formula>""""""</formula>
    </cfRule>
  </conditionalFormatting>
  <conditionalFormatting sqref="AB41">
    <cfRule type="containsBlanks" dxfId="1026" priority="1053">
      <formula>LEN(TRIM(AB41))=0</formula>
    </cfRule>
    <cfRule type="cellIs" dxfId="1025" priority="1054" operator="notEqual">
      <formula>""""""</formula>
    </cfRule>
  </conditionalFormatting>
  <conditionalFormatting sqref="AS41 AW41 BA41">
    <cfRule type="containsBlanks" dxfId="1024" priority="1051">
      <formula>LEN(TRIM(AS41))=0</formula>
    </cfRule>
    <cfRule type="cellIs" dxfId="1023" priority="1052" operator="notEqual">
      <formula>""""""</formula>
    </cfRule>
  </conditionalFormatting>
  <conditionalFormatting sqref="AJ41 AN41 AR41 AV41 AZ41 BD41">
    <cfRule type="containsBlanks" dxfId="1022" priority="1049">
      <formula>LEN(TRIM(AJ41))=0</formula>
    </cfRule>
    <cfRule type="cellIs" dxfId="1021" priority="1050" operator="notEqual">
      <formula>""""""</formula>
    </cfRule>
  </conditionalFormatting>
  <conditionalFormatting sqref="Y41:Z41">
    <cfRule type="containsBlanks" dxfId="1020" priority="1047">
      <formula>LEN(TRIM(Y41))=0</formula>
    </cfRule>
    <cfRule type="cellIs" dxfId="1019" priority="1048" operator="notEqual">
      <formula>""""""</formula>
    </cfRule>
  </conditionalFormatting>
  <conditionalFormatting sqref="AC41:AD41">
    <cfRule type="containsBlanks" dxfId="1018" priority="1045">
      <formula>LEN(TRIM(AC41))=0</formula>
    </cfRule>
    <cfRule type="cellIs" dxfId="1017" priority="1046" operator="notEqual">
      <formula>""""""</formula>
    </cfRule>
  </conditionalFormatting>
  <conditionalFormatting sqref="AG41:AH41">
    <cfRule type="containsBlanks" dxfId="1016" priority="1043">
      <formula>LEN(TRIM(AG41))=0</formula>
    </cfRule>
    <cfRule type="cellIs" dxfId="1015" priority="1044" operator="notEqual">
      <formula>""""""</formula>
    </cfRule>
  </conditionalFormatting>
  <conditionalFormatting sqref="AK41:AL41">
    <cfRule type="containsBlanks" dxfId="1014" priority="1041">
      <formula>LEN(TRIM(AK41))=0</formula>
    </cfRule>
    <cfRule type="cellIs" dxfId="1013" priority="1042" operator="notEqual">
      <formula>""""""</formula>
    </cfRule>
  </conditionalFormatting>
  <conditionalFormatting sqref="AO41:AP41">
    <cfRule type="containsBlanks" dxfId="1012" priority="1039">
      <formula>LEN(TRIM(AO41))=0</formula>
    </cfRule>
    <cfRule type="cellIs" dxfId="1011" priority="1040" operator="notEqual">
      <formula>""""""</formula>
    </cfRule>
  </conditionalFormatting>
  <conditionalFormatting sqref="AT41">
    <cfRule type="containsBlanks" dxfId="1010" priority="1037">
      <formula>LEN(TRIM(AT41))=0</formula>
    </cfRule>
    <cfRule type="cellIs" dxfId="1009" priority="1038" operator="notEqual">
      <formula>""""""</formula>
    </cfRule>
  </conditionalFormatting>
  <conditionalFormatting sqref="AX41">
    <cfRule type="containsBlanks" dxfId="1008" priority="1035">
      <formula>LEN(TRIM(AX41))=0</formula>
    </cfRule>
    <cfRule type="cellIs" dxfId="1007" priority="1036" operator="notEqual">
      <formula>""""""</formula>
    </cfRule>
  </conditionalFormatting>
  <conditionalFormatting sqref="BB41">
    <cfRule type="containsBlanks" dxfId="1006" priority="1033">
      <formula>LEN(TRIM(BB41))=0</formula>
    </cfRule>
    <cfRule type="cellIs" dxfId="1005" priority="1034" operator="notEqual">
      <formula>""""""</formula>
    </cfRule>
  </conditionalFormatting>
  <conditionalFormatting sqref="BQ44">
    <cfRule type="containsBlanks" dxfId="1004" priority="1031">
      <formula>LEN(TRIM(BQ44))=0</formula>
    </cfRule>
    <cfRule type="cellIs" dxfId="1003" priority="1032" operator="notEqual">
      <formula>""""""</formula>
    </cfRule>
  </conditionalFormatting>
  <conditionalFormatting sqref="U44:V44 X44">
    <cfRule type="containsBlanks" dxfId="1002" priority="1029">
      <formula>LEN(TRIM(U44))=0</formula>
    </cfRule>
    <cfRule type="cellIs" dxfId="1001" priority="1030" operator="notEqual">
      <formula>""""""</formula>
    </cfRule>
  </conditionalFormatting>
  <conditionalFormatting sqref="BH44 BE44:BF44">
    <cfRule type="containsBlanks" dxfId="1000" priority="1027">
      <formula>LEN(TRIM(BE44))=0</formula>
    </cfRule>
    <cfRule type="cellIs" dxfId="999" priority="1028" operator="notEqual">
      <formula>""""""</formula>
    </cfRule>
  </conditionalFormatting>
  <conditionalFormatting sqref="BL44 BI44:BJ44">
    <cfRule type="containsBlanks" dxfId="998" priority="1025">
      <formula>LEN(TRIM(BI44))=0</formula>
    </cfRule>
    <cfRule type="cellIs" dxfId="997" priority="1026" operator="notEqual">
      <formula>""""""</formula>
    </cfRule>
  </conditionalFormatting>
  <conditionalFormatting sqref="BM44:BN44">
    <cfRule type="containsBlanks" dxfId="996" priority="1023">
      <formula>LEN(TRIM(BM44))=0</formula>
    </cfRule>
    <cfRule type="cellIs" dxfId="995" priority="1024" operator="notEqual">
      <formula>""""""</formula>
    </cfRule>
  </conditionalFormatting>
  <conditionalFormatting sqref="BP44">
    <cfRule type="containsBlanks" dxfId="994" priority="1021">
      <formula>LEN(TRIM(BP44))=0</formula>
    </cfRule>
    <cfRule type="cellIs" dxfId="993" priority="1022" operator="notEqual">
      <formula>""""""</formula>
    </cfRule>
  </conditionalFormatting>
  <conditionalFormatting sqref="AF44">
    <cfRule type="containsBlanks" dxfId="992" priority="1019">
      <formula>LEN(TRIM(AF44))=0</formula>
    </cfRule>
    <cfRule type="cellIs" dxfId="991" priority="1020" operator="notEqual">
      <formula>""""""</formula>
    </cfRule>
  </conditionalFormatting>
  <conditionalFormatting sqref="AB44">
    <cfRule type="containsBlanks" dxfId="990" priority="1017">
      <formula>LEN(TRIM(AB44))=0</formula>
    </cfRule>
    <cfRule type="cellIs" dxfId="989" priority="1018" operator="notEqual">
      <formula>""""""</formula>
    </cfRule>
  </conditionalFormatting>
  <conditionalFormatting sqref="AS44 AW44 BA44">
    <cfRule type="containsBlanks" dxfId="988" priority="1015">
      <formula>LEN(TRIM(AS44))=0</formula>
    </cfRule>
    <cfRule type="cellIs" dxfId="987" priority="1016" operator="notEqual">
      <formula>""""""</formula>
    </cfRule>
  </conditionalFormatting>
  <conditionalFormatting sqref="AJ44 AN44 AR44 AV44 AZ44 BD44">
    <cfRule type="containsBlanks" dxfId="986" priority="1013">
      <formula>LEN(TRIM(AJ44))=0</formula>
    </cfRule>
    <cfRule type="cellIs" dxfId="985" priority="1014" operator="notEqual">
      <formula>""""""</formula>
    </cfRule>
  </conditionalFormatting>
  <conditionalFormatting sqref="Y44:Z44">
    <cfRule type="containsBlanks" dxfId="984" priority="1011">
      <formula>LEN(TRIM(Y44))=0</formula>
    </cfRule>
    <cfRule type="cellIs" dxfId="983" priority="1012" operator="notEqual">
      <formula>""""""</formula>
    </cfRule>
  </conditionalFormatting>
  <conditionalFormatting sqref="AC44:AD44">
    <cfRule type="containsBlanks" dxfId="982" priority="1009">
      <formula>LEN(TRIM(AC44))=0</formula>
    </cfRule>
    <cfRule type="cellIs" dxfId="981" priority="1010" operator="notEqual">
      <formula>""""""</formula>
    </cfRule>
  </conditionalFormatting>
  <conditionalFormatting sqref="AG44:AH44">
    <cfRule type="containsBlanks" dxfId="980" priority="1007">
      <formula>LEN(TRIM(AG44))=0</formula>
    </cfRule>
    <cfRule type="cellIs" dxfId="979" priority="1008" operator="notEqual">
      <formula>""""""</formula>
    </cfRule>
  </conditionalFormatting>
  <conditionalFormatting sqref="AK44:AL44">
    <cfRule type="containsBlanks" dxfId="978" priority="1005">
      <formula>LEN(TRIM(AK44))=0</formula>
    </cfRule>
    <cfRule type="cellIs" dxfId="977" priority="1006" operator="notEqual">
      <formula>""""""</formula>
    </cfRule>
  </conditionalFormatting>
  <conditionalFormatting sqref="AO44:AP44">
    <cfRule type="containsBlanks" dxfId="976" priority="1003">
      <formula>LEN(TRIM(AO44))=0</formula>
    </cfRule>
    <cfRule type="cellIs" dxfId="975" priority="1004" operator="notEqual">
      <formula>""""""</formula>
    </cfRule>
  </conditionalFormatting>
  <conditionalFormatting sqref="AT44">
    <cfRule type="containsBlanks" dxfId="974" priority="1001">
      <formula>LEN(TRIM(AT44))=0</formula>
    </cfRule>
    <cfRule type="cellIs" dxfId="973" priority="1002" operator="notEqual">
      <formula>""""""</formula>
    </cfRule>
  </conditionalFormatting>
  <conditionalFormatting sqref="AX44">
    <cfRule type="containsBlanks" dxfId="972" priority="999">
      <formula>LEN(TRIM(AX44))=0</formula>
    </cfRule>
    <cfRule type="cellIs" dxfId="971" priority="1000" operator="notEqual">
      <formula>""""""</formula>
    </cfRule>
  </conditionalFormatting>
  <conditionalFormatting sqref="BB44">
    <cfRule type="containsBlanks" dxfId="970" priority="997">
      <formula>LEN(TRIM(BB44))=0</formula>
    </cfRule>
    <cfRule type="cellIs" dxfId="969" priority="998" operator="notEqual">
      <formula>""""""</formula>
    </cfRule>
  </conditionalFormatting>
  <conditionalFormatting sqref="BQ45">
    <cfRule type="containsBlanks" dxfId="968" priority="995">
      <formula>LEN(TRIM(BQ45))=0</formula>
    </cfRule>
    <cfRule type="cellIs" dxfId="967" priority="996" operator="notEqual">
      <formula>""""""</formula>
    </cfRule>
  </conditionalFormatting>
  <conditionalFormatting sqref="U45:V45 X45">
    <cfRule type="containsBlanks" dxfId="966" priority="993">
      <formula>LEN(TRIM(U45))=0</formula>
    </cfRule>
    <cfRule type="cellIs" dxfId="965" priority="994" operator="notEqual">
      <formula>""""""</formula>
    </cfRule>
  </conditionalFormatting>
  <conditionalFormatting sqref="BH45 BE45:BF45">
    <cfRule type="containsBlanks" dxfId="964" priority="991">
      <formula>LEN(TRIM(BE45))=0</formula>
    </cfRule>
    <cfRule type="cellIs" dxfId="963" priority="992" operator="notEqual">
      <formula>""""""</formula>
    </cfRule>
  </conditionalFormatting>
  <conditionalFormatting sqref="BL45 BI45:BJ45">
    <cfRule type="containsBlanks" dxfId="962" priority="989">
      <formula>LEN(TRIM(BI45))=0</formula>
    </cfRule>
    <cfRule type="cellIs" dxfId="961" priority="990" operator="notEqual">
      <formula>""""""</formula>
    </cfRule>
  </conditionalFormatting>
  <conditionalFormatting sqref="BM45:BN45">
    <cfRule type="containsBlanks" dxfId="960" priority="987">
      <formula>LEN(TRIM(BM45))=0</formula>
    </cfRule>
    <cfRule type="cellIs" dxfId="959" priority="988" operator="notEqual">
      <formula>""""""</formula>
    </cfRule>
  </conditionalFormatting>
  <conditionalFormatting sqref="BP45">
    <cfRule type="containsBlanks" dxfId="958" priority="985">
      <formula>LEN(TRIM(BP45))=0</formula>
    </cfRule>
    <cfRule type="cellIs" dxfId="957" priority="986" operator="notEqual">
      <formula>""""""</formula>
    </cfRule>
  </conditionalFormatting>
  <conditionalFormatting sqref="AF45">
    <cfRule type="containsBlanks" dxfId="956" priority="983">
      <formula>LEN(TRIM(AF45))=0</formula>
    </cfRule>
    <cfRule type="cellIs" dxfId="955" priority="984" operator="notEqual">
      <formula>""""""</formula>
    </cfRule>
  </conditionalFormatting>
  <conditionalFormatting sqref="AB45">
    <cfRule type="containsBlanks" dxfId="954" priority="981">
      <formula>LEN(TRIM(AB45))=0</formula>
    </cfRule>
    <cfRule type="cellIs" dxfId="953" priority="982" operator="notEqual">
      <formula>""""""</formula>
    </cfRule>
  </conditionalFormatting>
  <conditionalFormatting sqref="AS45 AW45 BA45">
    <cfRule type="containsBlanks" dxfId="952" priority="979">
      <formula>LEN(TRIM(AS45))=0</formula>
    </cfRule>
    <cfRule type="cellIs" dxfId="951" priority="980" operator="notEqual">
      <formula>""""""</formula>
    </cfRule>
  </conditionalFormatting>
  <conditionalFormatting sqref="AJ45 AN45 AR45 AV45 AZ45 BD45">
    <cfRule type="containsBlanks" dxfId="950" priority="977">
      <formula>LEN(TRIM(AJ45))=0</formula>
    </cfRule>
    <cfRule type="cellIs" dxfId="949" priority="978" operator="notEqual">
      <formula>""""""</formula>
    </cfRule>
  </conditionalFormatting>
  <conditionalFormatting sqref="Y45:Z45">
    <cfRule type="containsBlanks" dxfId="948" priority="975">
      <formula>LEN(TRIM(Y45))=0</formula>
    </cfRule>
    <cfRule type="cellIs" dxfId="947" priority="976" operator="notEqual">
      <formula>""""""</formula>
    </cfRule>
  </conditionalFormatting>
  <conditionalFormatting sqref="AC45:AD45">
    <cfRule type="containsBlanks" dxfId="946" priority="973">
      <formula>LEN(TRIM(AC45))=0</formula>
    </cfRule>
    <cfRule type="cellIs" dxfId="945" priority="974" operator="notEqual">
      <formula>""""""</formula>
    </cfRule>
  </conditionalFormatting>
  <conditionalFormatting sqref="AG45:AH45">
    <cfRule type="containsBlanks" dxfId="944" priority="971">
      <formula>LEN(TRIM(AG45))=0</formula>
    </cfRule>
    <cfRule type="cellIs" dxfId="943" priority="972" operator="notEqual">
      <formula>""""""</formula>
    </cfRule>
  </conditionalFormatting>
  <conditionalFormatting sqref="AK45:AL45">
    <cfRule type="containsBlanks" dxfId="942" priority="969">
      <formula>LEN(TRIM(AK45))=0</formula>
    </cfRule>
    <cfRule type="cellIs" dxfId="941" priority="970" operator="notEqual">
      <formula>""""""</formula>
    </cfRule>
  </conditionalFormatting>
  <conditionalFormatting sqref="AO45:AP45">
    <cfRule type="containsBlanks" dxfId="940" priority="967">
      <formula>LEN(TRIM(AO45))=0</formula>
    </cfRule>
    <cfRule type="cellIs" dxfId="939" priority="968" operator="notEqual">
      <formula>""""""</formula>
    </cfRule>
  </conditionalFormatting>
  <conditionalFormatting sqref="AT45">
    <cfRule type="containsBlanks" dxfId="938" priority="965">
      <formula>LEN(TRIM(AT45))=0</formula>
    </cfRule>
    <cfRule type="cellIs" dxfId="937" priority="966" operator="notEqual">
      <formula>""""""</formula>
    </cfRule>
  </conditionalFormatting>
  <conditionalFormatting sqref="AX45">
    <cfRule type="containsBlanks" dxfId="936" priority="963">
      <formula>LEN(TRIM(AX45))=0</formula>
    </cfRule>
    <cfRule type="cellIs" dxfId="935" priority="964" operator="notEqual">
      <formula>""""""</formula>
    </cfRule>
  </conditionalFormatting>
  <conditionalFormatting sqref="BB45">
    <cfRule type="containsBlanks" dxfId="934" priority="961">
      <formula>LEN(TRIM(BB45))=0</formula>
    </cfRule>
    <cfRule type="cellIs" dxfId="933" priority="962" operator="notEqual">
      <formula>""""""</formula>
    </cfRule>
  </conditionalFormatting>
  <conditionalFormatting sqref="BQ46">
    <cfRule type="containsBlanks" dxfId="932" priority="959">
      <formula>LEN(TRIM(BQ46))=0</formula>
    </cfRule>
    <cfRule type="cellIs" dxfId="931" priority="960" operator="notEqual">
      <formula>""""""</formula>
    </cfRule>
  </conditionalFormatting>
  <conditionalFormatting sqref="U46:V46 X46">
    <cfRule type="containsBlanks" dxfId="930" priority="957">
      <formula>LEN(TRIM(U46))=0</formula>
    </cfRule>
    <cfRule type="cellIs" dxfId="929" priority="958" operator="notEqual">
      <formula>""""""</formula>
    </cfRule>
  </conditionalFormatting>
  <conditionalFormatting sqref="BH46 BE46:BF46">
    <cfRule type="containsBlanks" dxfId="928" priority="955">
      <formula>LEN(TRIM(BE46))=0</formula>
    </cfRule>
    <cfRule type="cellIs" dxfId="927" priority="956" operator="notEqual">
      <formula>""""""</formula>
    </cfRule>
  </conditionalFormatting>
  <conditionalFormatting sqref="BL46 BI46:BJ46">
    <cfRule type="containsBlanks" dxfId="926" priority="953">
      <formula>LEN(TRIM(BI46))=0</formula>
    </cfRule>
    <cfRule type="cellIs" dxfId="925" priority="954" operator="notEqual">
      <formula>""""""</formula>
    </cfRule>
  </conditionalFormatting>
  <conditionalFormatting sqref="BM46:BN46">
    <cfRule type="containsBlanks" dxfId="924" priority="951">
      <formula>LEN(TRIM(BM46))=0</formula>
    </cfRule>
    <cfRule type="cellIs" dxfId="923" priority="952" operator="notEqual">
      <formula>""""""</formula>
    </cfRule>
  </conditionalFormatting>
  <conditionalFormatting sqref="BP46">
    <cfRule type="containsBlanks" dxfId="922" priority="949">
      <formula>LEN(TRIM(BP46))=0</formula>
    </cfRule>
    <cfRule type="cellIs" dxfId="921" priority="950" operator="notEqual">
      <formula>""""""</formula>
    </cfRule>
  </conditionalFormatting>
  <conditionalFormatting sqref="AF46">
    <cfRule type="containsBlanks" dxfId="920" priority="947">
      <formula>LEN(TRIM(AF46))=0</formula>
    </cfRule>
    <cfRule type="cellIs" dxfId="919" priority="948" operator="notEqual">
      <formula>""""""</formula>
    </cfRule>
  </conditionalFormatting>
  <conditionalFormatting sqref="AB46">
    <cfRule type="containsBlanks" dxfId="918" priority="945">
      <formula>LEN(TRIM(AB46))=0</formula>
    </cfRule>
    <cfRule type="cellIs" dxfId="917" priority="946" operator="notEqual">
      <formula>""""""</formula>
    </cfRule>
  </conditionalFormatting>
  <conditionalFormatting sqref="AS46 AW46 BA46">
    <cfRule type="containsBlanks" dxfId="916" priority="943">
      <formula>LEN(TRIM(AS46))=0</formula>
    </cfRule>
    <cfRule type="cellIs" dxfId="915" priority="944" operator="notEqual">
      <formula>""""""</formula>
    </cfRule>
  </conditionalFormatting>
  <conditionalFormatting sqref="AJ46 AN46 AR46 AV46 AZ46 BD46">
    <cfRule type="containsBlanks" dxfId="914" priority="941">
      <formula>LEN(TRIM(AJ46))=0</formula>
    </cfRule>
    <cfRule type="cellIs" dxfId="913" priority="942" operator="notEqual">
      <formula>""""""</formula>
    </cfRule>
  </conditionalFormatting>
  <conditionalFormatting sqref="Y46:Z46">
    <cfRule type="containsBlanks" dxfId="912" priority="939">
      <formula>LEN(TRIM(Y46))=0</formula>
    </cfRule>
    <cfRule type="cellIs" dxfId="911" priority="940" operator="notEqual">
      <formula>""""""</formula>
    </cfRule>
  </conditionalFormatting>
  <conditionalFormatting sqref="AC46:AD46">
    <cfRule type="containsBlanks" dxfId="910" priority="937">
      <formula>LEN(TRIM(AC46))=0</formula>
    </cfRule>
    <cfRule type="cellIs" dxfId="909" priority="938" operator="notEqual">
      <formula>""""""</formula>
    </cfRule>
  </conditionalFormatting>
  <conditionalFormatting sqref="AG46:AH46">
    <cfRule type="containsBlanks" dxfId="908" priority="935">
      <formula>LEN(TRIM(AG46))=0</formula>
    </cfRule>
    <cfRule type="cellIs" dxfId="907" priority="936" operator="notEqual">
      <formula>""""""</formula>
    </cfRule>
  </conditionalFormatting>
  <conditionalFormatting sqref="AK46:AL46">
    <cfRule type="containsBlanks" dxfId="906" priority="933">
      <formula>LEN(TRIM(AK46))=0</formula>
    </cfRule>
    <cfRule type="cellIs" dxfId="905" priority="934" operator="notEqual">
      <formula>""""""</formula>
    </cfRule>
  </conditionalFormatting>
  <conditionalFormatting sqref="AO46:AP46">
    <cfRule type="containsBlanks" dxfId="904" priority="931">
      <formula>LEN(TRIM(AO46))=0</formula>
    </cfRule>
    <cfRule type="cellIs" dxfId="903" priority="932" operator="notEqual">
      <formula>""""""</formula>
    </cfRule>
  </conditionalFormatting>
  <conditionalFormatting sqref="AT46">
    <cfRule type="containsBlanks" dxfId="902" priority="929">
      <formula>LEN(TRIM(AT46))=0</formula>
    </cfRule>
    <cfRule type="cellIs" dxfId="901" priority="930" operator="notEqual">
      <formula>""""""</formula>
    </cfRule>
  </conditionalFormatting>
  <conditionalFormatting sqref="AX46">
    <cfRule type="containsBlanks" dxfId="900" priority="927">
      <formula>LEN(TRIM(AX46))=0</formula>
    </cfRule>
    <cfRule type="cellIs" dxfId="899" priority="928" operator="notEqual">
      <formula>""""""</formula>
    </cfRule>
  </conditionalFormatting>
  <conditionalFormatting sqref="BB46">
    <cfRule type="containsBlanks" dxfId="898" priority="925">
      <formula>LEN(TRIM(BB46))=0</formula>
    </cfRule>
    <cfRule type="cellIs" dxfId="897" priority="926" operator="notEqual">
      <formula>""""""</formula>
    </cfRule>
  </conditionalFormatting>
  <conditionalFormatting sqref="BQ47">
    <cfRule type="containsBlanks" dxfId="896" priority="923">
      <formula>LEN(TRIM(BQ47))=0</formula>
    </cfRule>
    <cfRule type="cellIs" dxfId="895" priority="924" operator="notEqual">
      <formula>""""""</formula>
    </cfRule>
  </conditionalFormatting>
  <conditionalFormatting sqref="U47:V47 X47">
    <cfRule type="containsBlanks" dxfId="894" priority="921">
      <formula>LEN(TRIM(U47))=0</formula>
    </cfRule>
    <cfRule type="cellIs" dxfId="893" priority="922" operator="notEqual">
      <formula>""""""</formula>
    </cfRule>
  </conditionalFormatting>
  <conditionalFormatting sqref="BH47 BE47:BF47">
    <cfRule type="containsBlanks" dxfId="892" priority="919">
      <formula>LEN(TRIM(BE47))=0</formula>
    </cfRule>
    <cfRule type="cellIs" dxfId="891" priority="920" operator="notEqual">
      <formula>""""""</formula>
    </cfRule>
  </conditionalFormatting>
  <conditionalFormatting sqref="BL47 BI47:BJ47">
    <cfRule type="containsBlanks" dxfId="890" priority="917">
      <formula>LEN(TRIM(BI47))=0</formula>
    </cfRule>
    <cfRule type="cellIs" dxfId="889" priority="918" operator="notEqual">
      <formula>""""""</formula>
    </cfRule>
  </conditionalFormatting>
  <conditionalFormatting sqref="BM47:BN47">
    <cfRule type="containsBlanks" dxfId="888" priority="915">
      <formula>LEN(TRIM(BM47))=0</formula>
    </cfRule>
    <cfRule type="cellIs" dxfId="887" priority="916" operator="notEqual">
      <formula>""""""</formula>
    </cfRule>
  </conditionalFormatting>
  <conditionalFormatting sqref="BP47">
    <cfRule type="containsBlanks" dxfId="886" priority="913">
      <formula>LEN(TRIM(BP47))=0</formula>
    </cfRule>
    <cfRule type="cellIs" dxfId="885" priority="914" operator="notEqual">
      <formula>""""""</formula>
    </cfRule>
  </conditionalFormatting>
  <conditionalFormatting sqref="AF47">
    <cfRule type="containsBlanks" dxfId="884" priority="911">
      <formula>LEN(TRIM(AF47))=0</formula>
    </cfRule>
    <cfRule type="cellIs" dxfId="883" priority="912" operator="notEqual">
      <formula>""""""</formula>
    </cfRule>
  </conditionalFormatting>
  <conditionalFormatting sqref="AB47">
    <cfRule type="containsBlanks" dxfId="882" priority="909">
      <formula>LEN(TRIM(AB47))=0</formula>
    </cfRule>
    <cfRule type="cellIs" dxfId="881" priority="910" operator="notEqual">
      <formula>""""""</formula>
    </cfRule>
  </conditionalFormatting>
  <conditionalFormatting sqref="AS47 AW47 BA47">
    <cfRule type="containsBlanks" dxfId="880" priority="907">
      <formula>LEN(TRIM(AS47))=0</formula>
    </cfRule>
    <cfRule type="cellIs" dxfId="879" priority="908" operator="notEqual">
      <formula>""""""</formula>
    </cfRule>
  </conditionalFormatting>
  <conditionalFormatting sqref="AJ47 AN47 AR47 AV47 AZ47 BD47">
    <cfRule type="containsBlanks" dxfId="878" priority="905">
      <formula>LEN(TRIM(AJ47))=0</formula>
    </cfRule>
    <cfRule type="cellIs" dxfId="877" priority="906" operator="notEqual">
      <formula>""""""</formula>
    </cfRule>
  </conditionalFormatting>
  <conditionalFormatting sqref="Y47:Z47">
    <cfRule type="containsBlanks" dxfId="876" priority="903">
      <formula>LEN(TRIM(Y47))=0</formula>
    </cfRule>
    <cfRule type="cellIs" dxfId="875" priority="904" operator="notEqual">
      <formula>""""""</formula>
    </cfRule>
  </conditionalFormatting>
  <conditionalFormatting sqref="AC47:AD47">
    <cfRule type="containsBlanks" dxfId="874" priority="901">
      <formula>LEN(TRIM(AC47))=0</formula>
    </cfRule>
    <cfRule type="cellIs" dxfId="873" priority="902" operator="notEqual">
      <formula>""""""</formula>
    </cfRule>
  </conditionalFormatting>
  <conditionalFormatting sqref="AG47:AH47">
    <cfRule type="containsBlanks" dxfId="872" priority="899">
      <formula>LEN(TRIM(AG47))=0</formula>
    </cfRule>
    <cfRule type="cellIs" dxfId="871" priority="900" operator="notEqual">
      <formula>""""""</formula>
    </cfRule>
  </conditionalFormatting>
  <conditionalFormatting sqref="AK47:AL47">
    <cfRule type="containsBlanks" dxfId="870" priority="897">
      <formula>LEN(TRIM(AK47))=0</formula>
    </cfRule>
    <cfRule type="cellIs" dxfId="869" priority="898" operator="notEqual">
      <formula>""""""</formula>
    </cfRule>
  </conditionalFormatting>
  <conditionalFormatting sqref="AO47:AP47">
    <cfRule type="containsBlanks" dxfId="868" priority="895">
      <formula>LEN(TRIM(AO47))=0</formula>
    </cfRule>
    <cfRule type="cellIs" dxfId="867" priority="896" operator="notEqual">
      <formula>""""""</formula>
    </cfRule>
  </conditionalFormatting>
  <conditionalFormatting sqref="AT47">
    <cfRule type="containsBlanks" dxfId="866" priority="893">
      <formula>LEN(TRIM(AT47))=0</formula>
    </cfRule>
    <cfRule type="cellIs" dxfId="865" priority="894" operator="notEqual">
      <formula>""""""</formula>
    </cfRule>
  </conditionalFormatting>
  <conditionalFormatting sqref="AX47">
    <cfRule type="containsBlanks" dxfId="864" priority="891">
      <formula>LEN(TRIM(AX47))=0</formula>
    </cfRule>
    <cfRule type="cellIs" dxfId="863" priority="892" operator="notEqual">
      <formula>""""""</formula>
    </cfRule>
  </conditionalFormatting>
  <conditionalFormatting sqref="BB47">
    <cfRule type="containsBlanks" dxfId="862" priority="889">
      <formula>LEN(TRIM(BB47))=0</formula>
    </cfRule>
    <cfRule type="cellIs" dxfId="861" priority="890" operator="notEqual">
      <formula>""""""</formula>
    </cfRule>
  </conditionalFormatting>
  <conditionalFormatting sqref="BQ48">
    <cfRule type="containsBlanks" dxfId="860" priority="887">
      <formula>LEN(TRIM(BQ48))=0</formula>
    </cfRule>
    <cfRule type="cellIs" dxfId="859" priority="888" operator="notEqual">
      <formula>""""""</formula>
    </cfRule>
  </conditionalFormatting>
  <conditionalFormatting sqref="U48:V48 X48">
    <cfRule type="containsBlanks" dxfId="858" priority="885">
      <formula>LEN(TRIM(U48))=0</formula>
    </cfRule>
    <cfRule type="cellIs" dxfId="857" priority="886" operator="notEqual">
      <formula>""""""</formula>
    </cfRule>
  </conditionalFormatting>
  <conditionalFormatting sqref="BH48 BE48:BF48">
    <cfRule type="containsBlanks" dxfId="856" priority="883">
      <formula>LEN(TRIM(BE48))=0</formula>
    </cfRule>
    <cfRule type="cellIs" dxfId="855" priority="884" operator="notEqual">
      <formula>""""""</formula>
    </cfRule>
  </conditionalFormatting>
  <conditionalFormatting sqref="BL48 BI48:BJ48">
    <cfRule type="containsBlanks" dxfId="854" priority="881">
      <formula>LEN(TRIM(BI48))=0</formula>
    </cfRule>
    <cfRule type="cellIs" dxfId="853" priority="882" operator="notEqual">
      <formula>""""""</formula>
    </cfRule>
  </conditionalFormatting>
  <conditionalFormatting sqref="BM48:BN48">
    <cfRule type="containsBlanks" dxfId="852" priority="879">
      <formula>LEN(TRIM(BM48))=0</formula>
    </cfRule>
    <cfRule type="cellIs" dxfId="851" priority="880" operator="notEqual">
      <formula>""""""</formula>
    </cfRule>
  </conditionalFormatting>
  <conditionalFormatting sqref="BP48">
    <cfRule type="containsBlanks" dxfId="850" priority="877">
      <formula>LEN(TRIM(BP48))=0</formula>
    </cfRule>
    <cfRule type="cellIs" dxfId="849" priority="878" operator="notEqual">
      <formula>""""""</formula>
    </cfRule>
  </conditionalFormatting>
  <conditionalFormatting sqref="AF48">
    <cfRule type="containsBlanks" dxfId="848" priority="875">
      <formula>LEN(TRIM(AF48))=0</formula>
    </cfRule>
    <cfRule type="cellIs" dxfId="847" priority="876" operator="notEqual">
      <formula>""""""</formula>
    </cfRule>
  </conditionalFormatting>
  <conditionalFormatting sqref="AB48">
    <cfRule type="containsBlanks" dxfId="846" priority="873">
      <formula>LEN(TRIM(AB48))=0</formula>
    </cfRule>
    <cfRule type="cellIs" dxfId="845" priority="874" operator="notEqual">
      <formula>""""""</formula>
    </cfRule>
  </conditionalFormatting>
  <conditionalFormatting sqref="AS48 AW48 BA48">
    <cfRule type="containsBlanks" dxfId="844" priority="871">
      <formula>LEN(TRIM(AS48))=0</formula>
    </cfRule>
    <cfRule type="cellIs" dxfId="843" priority="872" operator="notEqual">
      <formula>""""""</formula>
    </cfRule>
  </conditionalFormatting>
  <conditionalFormatting sqref="AJ48 AN48 AR48 AV48 AZ48 BD48">
    <cfRule type="containsBlanks" dxfId="842" priority="869">
      <formula>LEN(TRIM(AJ48))=0</formula>
    </cfRule>
    <cfRule type="cellIs" dxfId="841" priority="870" operator="notEqual">
      <formula>""""""</formula>
    </cfRule>
  </conditionalFormatting>
  <conditionalFormatting sqref="Y48:Z48">
    <cfRule type="containsBlanks" dxfId="840" priority="867">
      <formula>LEN(TRIM(Y48))=0</formula>
    </cfRule>
    <cfRule type="cellIs" dxfId="839" priority="868" operator="notEqual">
      <formula>""""""</formula>
    </cfRule>
  </conditionalFormatting>
  <conditionalFormatting sqref="AC48:AD48">
    <cfRule type="containsBlanks" dxfId="838" priority="865">
      <formula>LEN(TRIM(AC48))=0</formula>
    </cfRule>
    <cfRule type="cellIs" dxfId="837" priority="866" operator="notEqual">
      <formula>""""""</formula>
    </cfRule>
  </conditionalFormatting>
  <conditionalFormatting sqref="AG48:AH48">
    <cfRule type="containsBlanks" dxfId="836" priority="863">
      <formula>LEN(TRIM(AG48))=0</formula>
    </cfRule>
    <cfRule type="cellIs" dxfId="835" priority="864" operator="notEqual">
      <formula>""""""</formula>
    </cfRule>
  </conditionalFormatting>
  <conditionalFormatting sqref="AK48:AL48">
    <cfRule type="containsBlanks" dxfId="834" priority="861">
      <formula>LEN(TRIM(AK48))=0</formula>
    </cfRule>
    <cfRule type="cellIs" dxfId="833" priority="862" operator="notEqual">
      <formula>""""""</formula>
    </cfRule>
  </conditionalFormatting>
  <conditionalFormatting sqref="AO48:AP48">
    <cfRule type="containsBlanks" dxfId="832" priority="859">
      <formula>LEN(TRIM(AO48))=0</formula>
    </cfRule>
    <cfRule type="cellIs" dxfId="831" priority="860" operator="notEqual">
      <formula>""""""</formula>
    </cfRule>
  </conditionalFormatting>
  <conditionalFormatting sqref="AT48">
    <cfRule type="containsBlanks" dxfId="830" priority="857">
      <formula>LEN(TRIM(AT48))=0</formula>
    </cfRule>
    <cfRule type="cellIs" dxfId="829" priority="858" operator="notEqual">
      <formula>""""""</formula>
    </cfRule>
  </conditionalFormatting>
  <conditionalFormatting sqref="AX48">
    <cfRule type="containsBlanks" dxfId="828" priority="855">
      <formula>LEN(TRIM(AX48))=0</formula>
    </cfRule>
    <cfRule type="cellIs" dxfId="827" priority="856" operator="notEqual">
      <formula>""""""</formula>
    </cfRule>
  </conditionalFormatting>
  <conditionalFormatting sqref="BB48">
    <cfRule type="containsBlanks" dxfId="826" priority="853">
      <formula>LEN(TRIM(BB48))=0</formula>
    </cfRule>
    <cfRule type="cellIs" dxfId="825" priority="854" operator="notEqual">
      <formula>""""""</formula>
    </cfRule>
  </conditionalFormatting>
  <conditionalFormatting sqref="BQ55:BQ58">
    <cfRule type="containsBlanks" dxfId="824" priority="643">
      <formula>LEN(TRIM(BQ55))=0</formula>
    </cfRule>
    <cfRule type="cellIs" dxfId="823" priority="644" operator="notEqual">
      <formula>""""""</formula>
    </cfRule>
  </conditionalFormatting>
  <conditionalFormatting sqref="U59:V64 X59:X64">
    <cfRule type="containsBlanks" dxfId="822" priority="605">
      <formula>LEN(TRIM(U59))=0</formula>
    </cfRule>
    <cfRule type="cellIs" dxfId="821" priority="606" operator="notEqual">
      <formula>""""""</formula>
    </cfRule>
  </conditionalFormatting>
  <conditionalFormatting sqref="BH59:BH64 BE59:BF64">
    <cfRule type="containsBlanks" dxfId="820" priority="603">
      <formula>LEN(TRIM(BE59))=0</formula>
    </cfRule>
    <cfRule type="cellIs" dxfId="819" priority="604" operator="notEqual">
      <formula>""""""</formula>
    </cfRule>
  </conditionalFormatting>
  <conditionalFormatting sqref="BL59:BL64 BI59:BJ64">
    <cfRule type="containsBlanks" dxfId="818" priority="601">
      <formula>LEN(TRIM(BI59))=0</formula>
    </cfRule>
    <cfRule type="cellIs" dxfId="817" priority="602" operator="notEqual">
      <formula>""""""</formula>
    </cfRule>
  </conditionalFormatting>
  <conditionalFormatting sqref="BM55:BN58">
    <cfRule type="containsBlanks" dxfId="816" priority="635">
      <formula>LEN(TRIM(BM55))=0</formula>
    </cfRule>
    <cfRule type="cellIs" dxfId="815" priority="636" operator="notEqual">
      <formula>""""""</formula>
    </cfRule>
  </conditionalFormatting>
  <conditionalFormatting sqref="BP55:BP58">
    <cfRule type="containsBlanks" dxfId="814" priority="633">
      <formula>LEN(TRIM(BP55))=0</formula>
    </cfRule>
    <cfRule type="cellIs" dxfId="813" priority="634" operator="notEqual">
      <formula>""""""</formula>
    </cfRule>
  </conditionalFormatting>
  <conditionalFormatting sqref="AF55:AF58">
    <cfRule type="containsBlanks" dxfId="812" priority="631">
      <formula>LEN(TRIM(AF55))=0</formula>
    </cfRule>
    <cfRule type="cellIs" dxfId="811" priority="632" operator="notEqual">
      <formula>""""""</formula>
    </cfRule>
  </conditionalFormatting>
  <conditionalFormatting sqref="AB59:AB64">
    <cfRule type="containsBlanks" dxfId="810" priority="593">
      <formula>LEN(TRIM(AB59))=0</formula>
    </cfRule>
    <cfRule type="cellIs" dxfId="809" priority="594" operator="notEqual">
      <formula>""""""</formula>
    </cfRule>
  </conditionalFormatting>
  <conditionalFormatting sqref="AS59:AS64 AW59:AW64 BA59:BA64">
    <cfRule type="containsBlanks" dxfId="808" priority="591">
      <formula>LEN(TRIM(AS59))=0</formula>
    </cfRule>
    <cfRule type="cellIs" dxfId="807" priority="592" operator="notEqual">
      <formula>""""""</formula>
    </cfRule>
  </conditionalFormatting>
  <conditionalFormatting sqref="AJ55:AJ58 AN55:AN58 AR55:AR58 AV55:AV58 AZ55:AZ58 BD55:BD58">
    <cfRule type="containsBlanks" dxfId="806" priority="625">
      <formula>LEN(TRIM(AJ55))=0</formula>
    </cfRule>
    <cfRule type="cellIs" dxfId="805" priority="626" operator="notEqual">
      <formula>""""""</formula>
    </cfRule>
  </conditionalFormatting>
  <conditionalFormatting sqref="Y59:Z64">
    <cfRule type="containsBlanks" dxfId="804" priority="587">
      <formula>LEN(TRIM(Y59))=0</formula>
    </cfRule>
    <cfRule type="cellIs" dxfId="803" priority="588" operator="notEqual">
      <formula>""""""</formula>
    </cfRule>
  </conditionalFormatting>
  <conditionalFormatting sqref="AC65:AD69">
    <cfRule type="containsBlanks" dxfId="802" priority="549">
      <formula>LEN(TRIM(AC65))=0</formula>
    </cfRule>
    <cfRule type="cellIs" dxfId="801" priority="550" operator="notEqual">
      <formula>""""""</formula>
    </cfRule>
  </conditionalFormatting>
  <conditionalFormatting sqref="AG65:AH69">
    <cfRule type="containsBlanks" dxfId="800" priority="547">
      <formula>LEN(TRIM(AG65))=0</formula>
    </cfRule>
    <cfRule type="cellIs" dxfId="799" priority="548" operator="notEqual">
      <formula>""""""</formula>
    </cfRule>
  </conditionalFormatting>
  <conditionalFormatting sqref="AK65:AL69">
    <cfRule type="containsBlanks" dxfId="798" priority="545">
      <formula>LEN(TRIM(AK65))=0</formula>
    </cfRule>
    <cfRule type="cellIs" dxfId="797" priority="546" operator="notEqual">
      <formula>""""""</formula>
    </cfRule>
  </conditionalFormatting>
  <conditionalFormatting sqref="AO70:AP70">
    <cfRule type="containsBlanks" dxfId="796" priority="507">
      <formula>LEN(TRIM(AO70))=0</formula>
    </cfRule>
    <cfRule type="cellIs" dxfId="795" priority="508" operator="notEqual">
      <formula>""""""</formula>
    </cfRule>
  </conditionalFormatting>
  <conditionalFormatting sqref="AT70">
    <cfRule type="containsBlanks" dxfId="794" priority="505">
      <formula>LEN(TRIM(AT70))=0</formula>
    </cfRule>
    <cfRule type="cellIs" dxfId="793" priority="506" operator="notEqual">
      <formula>""""""</formula>
    </cfRule>
  </conditionalFormatting>
  <conditionalFormatting sqref="AX59:AX64">
    <cfRule type="containsBlanks" dxfId="792" priority="575">
      <formula>LEN(TRIM(AX59))=0</formula>
    </cfRule>
    <cfRule type="cellIs" dxfId="791" priority="576" operator="notEqual">
      <formula>""""""</formula>
    </cfRule>
  </conditionalFormatting>
  <conditionalFormatting sqref="BB59:BB64">
    <cfRule type="containsBlanks" dxfId="790" priority="573">
      <formula>LEN(TRIM(BB59))=0</formula>
    </cfRule>
    <cfRule type="cellIs" dxfId="789" priority="574" operator="notEqual">
      <formula>""""""</formula>
    </cfRule>
  </conditionalFormatting>
  <conditionalFormatting sqref="BQ49">
    <cfRule type="containsBlanks" dxfId="788" priority="851">
      <formula>LEN(TRIM(BQ49))=0</formula>
    </cfRule>
    <cfRule type="cellIs" dxfId="787" priority="852" operator="notEqual">
      <formula>""""""</formula>
    </cfRule>
  </conditionalFormatting>
  <conditionalFormatting sqref="U49:V49 X49">
    <cfRule type="containsBlanks" dxfId="786" priority="849">
      <formula>LEN(TRIM(U49))=0</formula>
    </cfRule>
    <cfRule type="cellIs" dxfId="785" priority="850" operator="notEqual">
      <formula>""""""</formula>
    </cfRule>
  </conditionalFormatting>
  <conditionalFormatting sqref="BH49 BE49:BF49">
    <cfRule type="containsBlanks" dxfId="784" priority="847">
      <formula>LEN(TRIM(BE49))=0</formula>
    </cfRule>
    <cfRule type="cellIs" dxfId="783" priority="848" operator="notEqual">
      <formula>""""""</formula>
    </cfRule>
  </conditionalFormatting>
  <conditionalFormatting sqref="BL49 BI49:BJ49">
    <cfRule type="containsBlanks" dxfId="782" priority="845">
      <formula>LEN(TRIM(BI49))=0</formula>
    </cfRule>
    <cfRule type="cellIs" dxfId="781" priority="846" operator="notEqual">
      <formula>""""""</formula>
    </cfRule>
  </conditionalFormatting>
  <conditionalFormatting sqref="BM49:BN49">
    <cfRule type="containsBlanks" dxfId="780" priority="843">
      <formula>LEN(TRIM(BM49))=0</formula>
    </cfRule>
    <cfRule type="cellIs" dxfId="779" priority="844" operator="notEqual">
      <formula>""""""</formula>
    </cfRule>
  </conditionalFormatting>
  <conditionalFormatting sqref="BP49">
    <cfRule type="containsBlanks" dxfId="778" priority="841">
      <formula>LEN(TRIM(BP49))=0</formula>
    </cfRule>
    <cfRule type="cellIs" dxfId="777" priority="842" operator="notEqual">
      <formula>""""""</formula>
    </cfRule>
  </conditionalFormatting>
  <conditionalFormatting sqref="AF49">
    <cfRule type="containsBlanks" dxfId="776" priority="839">
      <formula>LEN(TRIM(AF49))=0</formula>
    </cfRule>
    <cfRule type="cellIs" dxfId="775" priority="840" operator="notEqual">
      <formula>""""""</formula>
    </cfRule>
  </conditionalFormatting>
  <conditionalFormatting sqref="AB49">
    <cfRule type="containsBlanks" dxfId="774" priority="837">
      <formula>LEN(TRIM(AB49))=0</formula>
    </cfRule>
    <cfRule type="cellIs" dxfId="773" priority="838" operator="notEqual">
      <formula>""""""</formula>
    </cfRule>
  </conditionalFormatting>
  <conditionalFormatting sqref="AS49 AW49 BA49">
    <cfRule type="containsBlanks" dxfId="772" priority="835">
      <formula>LEN(TRIM(AS49))=0</formula>
    </cfRule>
    <cfRule type="cellIs" dxfId="771" priority="836" operator="notEqual">
      <formula>""""""</formula>
    </cfRule>
  </conditionalFormatting>
  <conditionalFormatting sqref="AJ49 AN49 AR49 AV49 AZ49 BD49">
    <cfRule type="containsBlanks" dxfId="770" priority="833">
      <formula>LEN(TRIM(AJ49))=0</formula>
    </cfRule>
    <cfRule type="cellIs" dxfId="769" priority="834" operator="notEqual">
      <formula>""""""</formula>
    </cfRule>
  </conditionalFormatting>
  <conditionalFormatting sqref="Y49:Z49">
    <cfRule type="containsBlanks" dxfId="768" priority="831">
      <formula>LEN(TRIM(Y49))=0</formula>
    </cfRule>
    <cfRule type="cellIs" dxfId="767" priority="832" operator="notEqual">
      <formula>""""""</formula>
    </cfRule>
  </conditionalFormatting>
  <conditionalFormatting sqref="AC49:AD49">
    <cfRule type="containsBlanks" dxfId="766" priority="829">
      <formula>LEN(TRIM(AC49))=0</formula>
    </cfRule>
    <cfRule type="cellIs" dxfId="765" priority="830" operator="notEqual">
      <formula>""""""</formula>
    </cfRule>
  </conditionalFormatting>
  <conditionalFormatting sqref="AG49:AH49">
    <cfRule type="containsBlanks" dxfId="764" priority="827">
      <formula>LEN(TRIM(AG49))=0</formula>
    </cfRule>
    <cfRule type="cellIs" dxfId="763" priority="828" operator="notEqual">
      <formula>""""""</formula>
    </cfRule>
  </conditionalFormatting>
  <conditionalFormatting sqref="AK49:AL49">
    <cfRule type="containsBlanks" dxfId="762" priority="825">
      <formula>LEN(TRIM(AK49))=0</formula>
    </cfRule>
    <cfRule type="cellIs" dxfId="761" priority="826" operator="notEqual">
      <formula>""""""</formula>
    </cfRule>
  </conditionalFormatting>
  <conditionalFormatting sqref="AO49:AP49">
    <cfRule type="containsBlanks" dxfId="760" priority="823">
      <formula>LEN(TRIM(AO49))=0</formula>
    </cfRule>
    <cfRule type="cellIs" dxfId="759" priority="824" operator="notEqual">
      <formula>""""""</formula>
    </cfRule>
  </conditionalFormatting>
  <conditionalFormatting sqref="AT49">
    <cfRule type="containsBlanks" dxfId="758" priority="821">
      <formula>LEN(TRIM(AT49))=0</formula>
    </cfRule>
    <cfRule type="cellIs" dxfId="757" priority="822" operator="notEqual">
      <formula>""""""</formula>
    </cfRule>
  </conditionalFormatting>
  <conditionalFormatting sqref="AX49">
    <cfRule type="containsBlanks" dxfId="756" priority="819">
      <formula>LEN(TRIM(AX49))=0</formula>
    </cfRule>
    <cfRule type="cellIs" dxfId="755" priority="820" operator="notEqual">
      <formula>""""""</formula>
    </cfRule>
  </conditionalFormatting>
  <conditionalFormatting sqref="BB49">
    <cfRule type="containsBlanks" dxfId="754" priority="817">
      <formula>LEN(TRIM(BB49))=0</formula>
    </cfRule>
    <cfRule type="cellIs" dxfId="753" priority="818" operator="notEqual">
      <formula>""""""</formula>
    </cfRule>
  </conditionalFormatting>
  <conditionalFormatting sqref="BQ50">
    <cfRule type="containsBlanks" dxfId="752" priority="815">
      <formula>LEN(TRIM(BQ50))=0</formula>
    </cfRule>
    <cfRule type="cellIs" dxfId="751" priority="816" operator="notEqual">
      <formula>""""""</formula>
    </cfRule>
  </conditionalFormatting>
  <conditionalFormatting sqref="U50:V50 X50">
    <cfRule type="containsBlanks" dxfId="750" priority="813">
      <formula>LEN(TRIM(U50))=0</formula>
    </cfRule>
    <cfRule type="cellIs" dxfId="749" priority="814" operator="notEqual">
      <formula>""""""</formula>
    </cfRule>
  </conditionalFormatting>
  <conditionalFormatting sqref="BH50 BE50:BF50">
    <cfRule type="containsBlanks" dxfId="748" priority="811">
      <formula>LEN(TRIM(BE50))=0</formula>
    </cfRule>
    <cfRule type="cellIs" dxfId="747" priority="812" operator="notEqual">
      <formula>""""""</formula>
    </cfRule>
  </conditionalFormatting>
  <conditionalFormatting sqref="BL50 BI50:BJ50">
    <cfRule type="containsBlanks" dxfId="746" priority="809">
      <formula>LEN(TRIM(BI50))=0</formula>
    </cfRule>
    <cfRule type="cellIs" dxfId="745" priority="810" operator="notEqual">
      <formula>""""""</formula>
    </cfRule>
  </conditionalFormatting>
  <conditionalFormatting sqref="BM50:BN50">
    <cfRule type="containsBlanks" dxfId="744" priority="807">
      <formula>LEN(TRIM(BM50))=0</formula>
    </cfRule>
    <cfRule type="cellIs" dxfId="743" priority="808" operator="notEqual">
      <formula>""""""</formula>
    </cfRule>
  </conditionalFormatting>
  <conditionalFormatting sqref="BP50">
    <cfRule type="containsBlanks" dxfId="742" priority="805">
      <formula>LEN(TRIM(BP50))=0</formula>
    </cfRule>
    <cfRule type="cellIs" dxfId="741" priority="806" operator="notEqual">
      <formula>""""""</formula>
    </cfRule>
  </conditionalFormatting>
  <conditionalFormatting sqref="AF50">
    <cfRule type="containsBlanks" dxfId="740" priority="803">
      <formula>LEN(TRIM(AF50))=0</formula>
    </cfRule>
    <cfRule type="cellIs" dxfId="739" priority="804" operator="notEqual">
      <formula>""""""</formula>
    </cfRule>
  </conditionalFormatting>
  <conditionalFormatting sqref="AB50">
    <cfRule type="containsBlanks" dxfId="738" priority="801">
      <formula>LEN(TRIM(AB50))=0</formula>
    </cfRule>
    <cfRule type="cellIs" dxfId="737" priority="802" operator="notEqual">
      <formula>""""""</formula>
    </cfRule>
  </conditionalFormatting>
  <conditionalFormatting sqref="AS50 AW50 BA50">
    <cfRule type="containsBlanks" dxfId="736" priority="799">
      <formula>LEN(TRIM(AS50))=0</formula>
    </cfRule>
    <cfRule type="cellIs" dxfId="735" priority="800" operator="notEqual">
      <formula>""""""</formula>
    </cfRule>
  </conditionalFormatting>
  <conditionalFormatting sqref="AJ50 AN50 AR50 AV50 AZ50 BD50">
    <cfRule type="containsBlanks" dxfId="734" priority="797">
      <formula>LEN(TRIM(AJ50))=0</formula>
    </cfRule>
    <cfRule type="cellIs" dxfId="733" priority="798" operator="notEqual">
      <formula>""""""</formula>
    </cfRule>
  </conditionalFormatting>
  <conditionalFormatting sqref="Y50:Z50">
    <cfRule type="containsBlanks" dxfId="732" priority="795">
      <formula>LEN(TRIM(Y50))=0</formula>
    </cfRule>
    <cfRule type="cellIs" dxfId="731" priority="796" operator="notEqual">
      <formula>""""""</formula>
    </cfRule>
  </conditionalFormatting>
  <conditionalFormatting sqref="AC50:AD50">
    <cfRule type="containsBlanks" dxfId="730" priority="793">
      <formula>LEN(TRIM(AC50))=0</formula>
    </cfRule>
    <cfRule type="cellIs" dxfId="729" priority="794" operator="notEqual">
      <formula>""""""</formula>
    </cfRule>
  </conditionalFormatting>
  <conditionalFormatting sqref="AG50:AH50">
    <cfRule type="containsBlanks" dxfId="728" priority="791">
      <formula>LEN(TRIM(AG50))=0</formula>
    </cfRule>
    <cfRule type="cellIs" dxfId="727" priority="792" operator="notEqual">
      <formula>""""""</formula>
    </cfRule>
  </conditionalFormatting>
  <conditionalFormatting sqref="AK50:AL50">
    <cfRule type="containsBlanks" dxfId="726" priority="789">
      <formula>LEN(TRIM(AK50))=0</formula>
    </cfRule>
    <cfRule type="cellIs" dxfId="725" priority="790" operator="notEqual">
      <formula>""""""</formula>
    </cfRule>
  </conditionalFormatting>
  <conditionalFormatting sqref="AO50:AP50">
    <cfRule type="containsBlanks" dxfId="724" priority="787">
      <formula>LEN(TRIM(AO50))=0</formula>
    </cfRule>
    <cfRule type="cellIs" dxfId="723" priority="788" operator="notEqual">
      <formula>""""""</formula>
    </cfRule>
  </conditionalFormatting>
  <conditionalFormatting sqref="AT50">
    <cfRule type="containsBlanks" dxfId="722" priority="785">
      <formula>LEN(TRIM(AT50))=0</formula>
    </cfRule>
    <cfRule type="cellIs" dxfId="721" priority="786" operator="notEqual">
      <formula>""""""</formula>
    </cfRule>
  </conditionalFormatting>
  <conditionalFormatting sqref="AX50">
    <cfRule type="containsBlanks" dxfId="720" priority="783">
      <formula>LEN(TRIM(AX50))=0</formula>
    </cfRule>
    <cfRule type="cellIs" dxfId="719" priority="784" operator="notEqual">
      <formula>""""""</formula>
    </cfRule>
  </conditionalFormatting>
  <conditionalFormatting sqref="BB50">
    <cfRule type="containsBlanks" dxfId="718" priority="781">
      <formula>LEN(TRIM(BB50))=0</formula>
    </cfRule>
    <cfRule type="cellIs" dxfId="717" priority="782" operator="notEqual">
      <formula>""""""</formula>
    </cfRule>
  </conditionalFormatting>
  <conditionalFormatting sqref="BQ59:BQ64">
    <cfRule type="containsBlanks" dxfId="716" priority="607">
      <formula>LEN(TRIM(BQ59))=0</formula>
    </cfRule>
    <cfRule type="cellIs" dxfId="715" priority="608" operator="notEqual">
      <formula>""""""</formula>
    </cfRule>
  </conditionalFormatting>
  <conditionalFormatting sqref="U65:V69 X65:X69">
    <cfRule type="containsBlanks" dxfId="714" priority="569">
      <formula>LEN(TRIM(U65))=0</formula>
    </cfRule>
    <cfRule type="cellIs" dxfId="713" priority="570" operator="notEqual">
      <formula>""""""</formula>
    </cfRule>
  </conditionalFormatting>
  <conditionalFormatting sqref="BH65:BH69 BE65:BF69">
    <cfRule type="containsBlanks" dxfId="712" priority="567">
      <formula>LEN(TRIM(BE65))=0</formula>
    </cfRule>
    <cfRule type="cellIs" dxfId="711" priority="568" operator="notEqual">
      <formula>""""""</formula>
    </cfRule>
  </conditionalFormatting>
  <conditionalFormatting sqref="BL65:BL69 BI65:BJ69">
    <cfRule type="containsBlanks" dxfId="710" priority="565">
      <formula>LEN(TRIM(BI65))=0</formula>
    </cfRule>
    <cfRule type="cellIs" dxfId="709" priority="566" operator="notEqual">
      <formula>""""""</formula>
    </cfRule>
  </conditionalFormatting>
  <conditionalFormatting sqref="BM59:BN64">
    <cfRule type="containsBlanks" dxfId="708" priority="599">
      <formula>LEN(TRIM(BM59))=0</formula>
    </cfRule>
    <cfRule type="cellIs" dxfId="707" priority="600" operator="notEqual">
      <formula>""""""</formula>
    </cfRule>
  </conditionalFormatting>
  <conditionalFormatting sqref="BP59:BP64">
    <cfRule type="containsBlanks" dxfId="706" priority="597">
      <formula>LEN(TRIM(BP59))=0</formula>
    </cfRule>
    <cfRule type="cellIs" dxfId="705" priority="598" operator="notEqual">
      <formula>""""""</formula>
    </cfRule>
  </conditionalFormatting>
  <conditionalFormatting sqref="AF59:AF64">
    <cfRule type="containsBlanks" dxfId="704" priority="595">
      <formula>LEN(TRIM(AF59))=0</formula>
    </cfRule>
    <cfRule type="cellIs" dxfId="703" priority="596" operator="notEqual">
      <formula>""""""</formula>
    </cfRule>
  </conditionalFormatting>
  <conditionalFormatting sqref="AB65:AB69">
    <cfRule type="containsBlanks" dxfId="702" priority="557">
      <formula>LEN(TRIM(AB65))=0</formula>
    </cfRule>
    <cfRule type="cellIs" dxfId="701" priority="558" operator="notEqual">
      <formula>""""""</formula>
    </cfRule>
  </conditionalFormatting>
  <conditionalFormatting sqref="AS65:AS69 AW65:AW69 BA65:BA69">
    <cfRule type="containsBlanks" dxfId="700" priority="555">
      <formula>LEN(TRIM(AS65))=0</formula>
    </cfRule>
    <cfRule type="cellIs" dxfId="699" priority="556" operator="notEqual">
      <formula>""""""</formula>
    </cfRule>
  </conditionalFormatting>
  <conditionalFormatting sqref="AJ59:AJ64 AN59:AN64 AR59:AR64 AV59:AV64 AZ59:AZ64 BD59:BD64">
    <cfRule type="containsBlanks" dxfId="698" priority="589">
      <formula>LEN(TRIM(AJ59))=0</formula>
    </cfRule>
    <cfRule type="cellIs" dxfId="697" priority="590" operator="notEqual">
      <formula>""""""</formula>
    </cfRule>
  </conditionalFormatting>
  <conditionalFormatting sqref="Y65:Z69">
    <cfRule type="containsBlanks" dxfId="696" priority="551">
      <formula>LEN(TRIM(Y65))=0</formula>
    </cfRule>
    <cfRule type="cellIs" dxfId="695" priority="552" operator="notEqual">
      <formula>""""""</formula>
    </cfRule>
  </conditionalFormatting>
  <conditionalFormatting sqref="AC70:AD70">
    <cfRule type="containsBlanks" dxfId="694" priority="513">
      <formula>LEN(TRIM(AC70))=0</formula>
    </cfRule>
    <cfRule type="cellIs" dxfId="693" priority="514" operator="notEqual">
      <formula>""""""</formula>
    </cfRule>
  </conditionalFormatting>
  <conditionalFormatting sqref="AG70:AH70">
    <cfRule type="containsBlanks" dxfId="692" priority="511">
      <formula>LEN(TRIM(AG70))=0</formula>
    </cfRule>
    <cfRule type="cellIs" dxfId="691" priority="512" operator="notEqual">
      <formula>""""""</formula>
    </cfRule>
  </conditionalFormatting>
  <conditionalFormatting sqref="AK70:AL70">
    <cfRule type="containsBlanks" dxfId="690" priority="509">
      <formula>LEN(TRIM(AK70))=0</formula>
    </cfRule>
    <cfRule type="cellIs" dxfId="689" priority="510" operator="notEqual">
      <formula>""""""</formula>
    </cfRule>
  </conditionalFormatting>
  <conditionalFormatting sqref="AO71:AP73">
    <cfRule type="containsBlanks" dxfId="688" priority="471">
      <formula>LEN(TRIM(AO71))=0</formula>
    </cfRule>
    <cfRule type="cellIs" dxfId="687" priority="472" operator="notEqual">
      <formula>""""""</formula>
    </cfRule>
  </conditionalFormatting>
  <conditionalFormatting sqref="AT71:AT73">
    <cfRule type="containsBlanks" dxfId="686" priority="469">
      <formula>LEN(TRIM(AT71))=0</formula>
    </cfRule>
    <cfRule type="cellIs" dxfId="685" priority="470" operator="notEqual">
      <formula>""""""</formula>
    </cfRule>
  </conditionalFormatting>
  <conditionalFormatting sqref="AX65:AX69">
    <cfRule type="containsBlanks" dxfId="684" priority="539">
      <formula>LEN(TRIM(AX65))=0</formula>
    </cfRule>
    <cfRule type="cellIs" dxfId="683" priority="540" operator="notEqual">
      <formula>""""""</formula>
    </cfRule>
  </conditionalFormatting>
  <conditionalFormatting sqref="BB65:BB69">
    <cfRule type="containsBlanks" dxfId="682" priority="537">
      <formula>LEN(TRIM(BB65))=0</formula>
    </cfRule>
    <cfRule type="cellIs" dxfId="681" priority="538" operator="notEqual">
      <formula>""""""</formula>
    </cfRule>
  </conditionalFormatting>
  <conditionalFormatting sqref="AS70 AW70 BA70">
    <cfRule type="containsBlanks" dxfId="680" priority="519">
      <formula>LEN(TRIM(AS70))=0</formula>
    </cfRule>
    <cfRule type="cellIs" dxfId="679" priority="520" operator="notEqual">
      <formula>""""""</formula>
    </cfRule>
  </conditionalFormatting>
  <conditionalFormatting sqref="AJ65:AJ69 AN65:AN69 AR65:AR69 AV65:AV69 AZ65:AZ69 BD65:BD69">
    <cfRule type="containsBlanks" dxfId="678" priority="553">
      <formula>LEN(TRIM(AJ65))=0</formula>
    </cfRule>
    <cfRule type="cellIs" dxfId="677" priority="554" operator="notEqual">
      <formula>""""""</formula>
    </cfRule>
  </conditionalFormatting>
  <conditionalFormatting sqref="Y70:Z70">
    <cfRule type="containsBlanks" dxfId="676" priority="515">
      <formula>LEN(TRIM(Y70))=0</formula>
    </cfRule>
    <cfRule type="cellIs" dxfId="675" priority="516" operator="notEqual">
      <formula>""""""</formula>
    </cfRule>
  </conditionalFormatting>
  <conditionalFormatting sqref="AC71:AD73">
    <cfRule type="containsBlanks" dxfId="674" priority="477">
      <formula>LEN(TRIM(AC71))=0</formula>
    </cfRule>
    <cfRule type="cellIs" dxfId="673" priority="478" operator="notEqual">
      <formula>""""""</formula>
    </cfRule>
  </conditionalFormatting>
  <conditionalFormatting sqref="AO74:AP75">
    <cfRule type="containsBlanks" dxfId="672" priority="435">
      <formula>LEN(TRIM(AO74))=0</formula>
    </cfRule>
    <cfRule type="cellIs" dxfId="671" priority="436" operator="notEqual">
      <formula>""""""</formula>
    </cfRule>
  </conditionalFormatting>
  <conditionalFormatting sqref="AG71:AH73">
    <cfRule type="containsBlanks" dxfId="670" priority="475">
      <formula>LEN(TRIM(AG71))=0</formula>
    </cfRule>
    <cfRule type="cellIs" dxfId="669" priority="476" operator="notEqual">
      <formula>""""""</formula>
    </cfRule>
  </conditionalFormatting>
  <conditionalFormatting sqref="AK71:AL73">
    <cfRule type="containsBlanks" dxfId="668" priority="473">
      <formula>LEN(TRIM(AK71))=0</formula>
    </cfRule>
    <cfRule type="cellIs" dxfId="667" priority="474" operator="notEqual">
      <formula>""""""</formula>
    </cfRule>
  </conditionalFormatting>
  <conditionalFormatting sqref="AT74:AT75">
    <cfRule type="containsBlanks" dxfId="666" priority="433">
      <formula>LEN(TRIM(AT74))=0</formula>
    </cfRule>
    <cfRule type="cellIs" dxfId="665" priority="434" operator="notEqual">
      <formula>""""""</formula>
    </cfRule>
  </conditionalFormatting>
  <conditionalFormatting sqref="AX70">
    <cfRule type="containsBlanks" dxfId="664" priority="503">
      <formula>LEN(TRIM(AX70))=0</formula>
    </cfRule>
    <cfRule type="cellIs" dxfId="663" priority="504" operator="notEqual">
      <formula>""""""</formula>
    </cfRule>
  </conditionalFormatting>
  <conditionalFormatting sqref="BB70">
    <cfRule type="containsBlanks" dxfId="662" priority="501">
      <formula>LEN(TRIM(BB70))=0</formula>
    </cfRule>
    <cfRule type="cellIs" dxfId="661" priority="502" operator="notEqual">
      <formula>""""""</formula>
    </cfRule>
  </conditionalFormatting>
  <conditionalFormatting sqref="U70:V70 X70">
    <cfRule type="containsBlanks" dxfId="660" priority="533">
      <formula>LEN(TRIM(U70))=0</formula>
    </cfRule>
    <cfRule type="cellIs" dxfId="659" priority="534" operator="notEqual">
      <formula>""""""</formula>
    </cfRule>
  </conditionalFormatting>
  <conditionalFormatting sqref="BH70 BE70:BF70">
    <cfRule type="containsBlanks" dxfId="658" priority="531">
      <formula>LEN(TRIM(BE70))=0</formula>
    </cfRule>
    <cfRule type="cellIs" dxfId="657" priority="532" operator="notEqual">
      <formula>""""""</formula>
    </cfRule>
  </conditionalFormatting>
  <conditionalFormatting sqref="BL70 BI70:BJ70">
    <cfRule type="containsBlanks" dxfId="656" priority="529">
      <formula>LEN(TRIM(BI70))=0</formula>
    </cfRule>
    <cfRule type="cellIs" dxfId="655" priority="530" operator="notEqual">
      <formula>""""""</formula>
    </cfRule>
  </conditionalFormatting>
  <conditionalFormatting sqref="AB70">
    <cfRule type="containsBlanks" dxfId="654" priority="521">
      <formula>LEN(TRIM(AB70))=0</formula>
    </cfRule>
    <cfRule type="cellIs" dxfId="653" priority="522" operator="notEqual">
      <formula>""""""</formula>
    </cfRule>
  </conditionalFormatting>
  <conditionalFormatting sqref="AS71:AS73 AW71:AW73 BA71:BA73">
    <cfRule type="containsBlanks" dxfId="652" priority="483">
      <formula>LEN(TRIM(AS71))=0</formula>
    </cfRule>
    <cfRule type="cellIs" dxfId="651" priority="484" operator="notEqual">
      <formula>""""""</formula>
    </cfRule>
  </conditionalFormatting>
  <conditionalFormatting sqref="Y71:Z73">
    <cfRule type="containsBlanks" dxfId="650" priority="479">
      <formula>LEN(TRIM(Y71))=0</formula>
    </cfRule>
    <cfRule type="cellIs" dxfId="649" priority="480" operator="notEqual">
      <formula>""""""</formula>
    </cfRule>
  </conditionalFormatting>
  <conditionalFormatting sqref="AC74:AD75">
    <cfRule type="containsBlanks" dxfId="648" priority="441">
      <formula>LEN(TRIM(AC74))=0</formula>
    </cfRule>
    <cfRule type="cellIs" dxfId="647" priority="442" operator="notEqual">
      <formula>""""""</formula>
    </cfRule>
  </conditionalFormatting>
  <conditionalFormatting sqref="AG74:AH75">
    <cfRule type="containsBlanks" dxfId="646" priority="439">
      <formula>LEN(TRIM(AG74))=0</formula>
    </cfRule>
    <cfRule type="cellIs" dxfId="645" priority="440" operator="notEqual">
      <formula>""""""</formula>
    </cfRule>
  </conditionalFormatting>
  <conditionalFormatting sqref="AK74:AL75">
    <cfRule type="containsBlanks" dxfId="644" priority="437">
      <formula>LEN(TRIM(AK74))=0</formula>
    </cfRule>
    <cfRule type="cellIs" dxfId="643" priority="438" operator="notEqual">
      <formula>""""""</formula>
    </cfRule>
  </conditionalFormatting>
  <conditionalFormatting sqref="AX71:AX73">
    <cfRule type="containsBlanks" dxfId="642" priority="467">
      <formula>LEN(TRIM(AX71))=0</formula>
    </cfRule>
    <cfRule type="cellIs" dxfId="641" priority="468" operator="notEqual">
      <formula>""""""</formula>
    </cfRule>
  </conditionalFormatting>
  <conditionalFormatting sqref="BB71:BB73">
    <cfRule type="containsBlanks" dxfId="640" priority="465">
      <formula>LEN(TRIM(BB71))=0</formula>
    </cfRule>
    <cfRule type="cellIs" dxfId="639" priority="466" operator="notEqual">
      <formula>""""""</formula>
    </cfRule>
  </conditionalFormatting>
  <conditionalFormatting sqref="BQ65:BQ69">
    <cfRule type="containsBlanks" dxfId="638" priority="571">
      <formula>LEN(TRIM(BQ65))=0</formula>
    </cfRule>
    <cfRule type="cellIs" dxfId="637" priority="572" operator="notEqual">
      <formula>""""""</formula>
    </cfRule>
  </conditionalFormatting>
  <conditionalFormatting sqref="BM65:BN69">
    <cfRule type="containsBlanks" dxfId="636" priority="563">
      <formula>LEN(TRIM(BM65))=0</formula>
    </cfRule>
    <cfRule type="cellIs" dxfId="635" priority="564" operator="notEqual">
      <formula>""""""</formula>
    </cfRule>
  </conditionalFormatting>
  <conditionalFormatting sqref="BP65:BP69">
    <cfRule type="containsBlanks" dxfId="634" priority="561">
      <formula>LEN(TRIM(BP65))=0</formula>
    </cfRule>
    <cfRule type="cellIs" dxfId="633" priority="562" operator="notEqual">
      <formula>""""""</formula>
    </cfRule>
  </conditionalFormatting>
  <conditionalFormatting sqref="AF65:AF69">
    <cfRule type="containsBlanks" dxfId="632" priority="559">
      <formula>LEN(TRIM(AF65))=0</formula>
    </cfRule>
    <cfRule type="cellIs" dxfId="631" priority="560" operator="notEqual">
      <formula>""""""</formula>
    </cfRule>
  </conditionalFormatting>
  <conditionalFormatting sqref="AJ70 AN70 AR70 AV70 AZ70 BD70">
    <cfRule type="containsBlanks" dxfId="630" priority="517">
      <formula>LEN(TRIM(AJ70))=0</formula>
    </cfRule>
    <cfRule type="cellIs" dxfId="629" priority="518" operator="notEqual">
      <formula>""""""</formula>
    </cfRule>
  </conditionalFormatting>
  <conditionalFormatting sqref="BQ53">
    <cfRule type="containsBlanks" dxfId="628" priority="707">
      <formula>LEN(TRIM(BQ53))=0</formula>
    </cfRule>
    <cfRule type="cellIs" dxfId="627" priority="708" operator="notEqual">
      <formula>""""""</formula>
    </cfRule>
  </conditionalFormatting>
  <conditionalFormatting sqref="U53:V53 X53">
    <cfRule type="containsBlanks" dxfId="626" priority="705">
      <formula>LEN(TRIM(U53))=0</formula>
    </cfRule>
    <cfRule type="cellIs" dxfId="625" priority="706" operator="notEqual">
      <formula>""""""</formula>
    </cfRule>
  </conditionalFormatting>
  <conditionalFormatting sqref="BH53 BE53:BF53">
    <cfRule type="containsBlanks" dxfId="624" priority="703">
      <formula>LEN(TRIM(BE53))=0</formula>
    </cfRule>
    <cfRule type="cellIs" dxfId="623" priority="704" operator="notEqual">
      <formula>""""""</formula>
    </cfRule>
  </conditionalFormatting>
  <conditionalFormatting sqref="BP53">
    <cfRule type="containsBlanks" dxfId="622" priority="697">
      <formula>LEN(TRIM(BP53))=0</formula>
    </cfRule>
    <cfRule type="cellIs" dxfId="621" priority="698" operator="notEqual">
      <formula>""""""</formula>
    </cfRule>
  </conditionalFormatting>
  <conditionalFormatting sqref="AF53">
    <cfRule type="containsBlanks" dxfId="620" priority="695">
      <formula>LEN(TRIM(AF53))=0</formula>
    </cfRule>
    <cfRule type="cellIs" dxfId="619" priority="696" operator="notEqual">
      <formula>""""""</formula>
    </cfRule>
  </conditionalFormatting>
  <conditionalFormatting sqref="AB53">
    <cfRule type="containsBlanks" dxfId="618" priority="693">
      <formula>LEN(TRIM(AB53))=0</formula>
    </cfRule>
    <cfRule type="cellIs" dxfId="617" priority="694" operator="notEqual">
      <formula>""""""</formula>
    </cfRule>
  </conditionalFormatting>
  <conditionalFormatting sqref="AS53 AW53 BA53">
    <cfRule type="containsBlanks" dxfId="616" priority="691">
      <formula>LEN(TRIM(AS53))=0</formula>
    </cfRule>
    <cfRule type="cellIs" dxfId="615" priority="692" operator="notEqual">
      <formula>""""""</formula>
    </cfRule>
  </conditionalFormatting>
  <conditionalFormatting sqref="AJ53 AN53 AR53 AV53 AZ53 BD53">
    <cfRule type="containsBlanks" dxfId="614" priority="689">
      <formula>LEN(TRIM(AJ53))=0</formula>
    </cfRule>
    <cfRule type="cellIs" dxfId="613" priority="690" operator="notEqual">
      <formula>""""""</formula>
    </cfRule>
  </conditionalFormatting>
  <conditionalFormatting sqref="BH71:BH73 BE71:BF73">
    <cfRule type="containsBlanks" dxfId="612" priority="495">
      <formula>LEN(TRIM(BE71))=0</formula>
    </cfRule>
    <cfRule type="cellIs" dxfId="611" priority="496" operator="notEqual">
      <formula>""""""</formula>
    </cfRule>
  </conditionalFormatting>
  <conditionalFormatting sqref="BL71:BL73 BI71:BJ73">
    <cfRule type="containsBlanks" dxfId="610" priority="493">
      <formula>LEN(TRIM(BI71))=0</formula>
    </cfRule>
    <cfRule type="cellIs" dxfId="609" priority="494" operator="notEqual">
      <formula>""""""</formula>
    </cfRule>
  </conditionalFormatting>
  <conditionalFormatting sqref="AG53:AH53">
    <cfRule type="containsBlanks" dxfId="608" priority="683">
      <formula>LEN(TRIM(AG53))=0</formula>
    </cfRule>
    <cfRule type="cellIs" dxfId="607" priority="684" operator="notEqual">
      <formula>""""""</formula>
    </cfRule>
  </conditionalFormatting>
  <conditionalFormatting sqref="AC53:AD53">
    <cfRule type="containsBlanks" dxfId="606" priority="685">
      <formula>LEN(TRIM(AC53))=0</formula>
    </cfRule>
    <cfRule type="cellIs" dxfId="605" priority="686" operator="notEqual">
      <formula>""""""</formula>
    </cfRule>
  </conditionalFormatting>
  <conditionalFormatting sqref="AO53:AP53">
    <cfRule type="containsBlanks" dxfId="604" priority="679">
      <formula>LEN(TRIM(AO53))=0</formula>
    </cfRule>
    <cfRule type="cellIs" dxfId="603" priority="680" operator="notEqual">
      <formula>""""""</formula>
    </cfRule>
  </conditionalFormatting>
  <conditionalFormatting sqref="AK53:AL53">
    <cfRule type="containsBlanks" dxfId="602" priority="681">
      <formula>LEN(TRIM(AK53))=0</formula>
    </cfRule>
    <cfRule type="cellIs" dxfId="601" priority="682" operator="notEqual">
      <formula>""""""</formula>
    </cfRule>
  </conditionalFormatting>
  <conditionalFormatting sqref="AT53">
    <cfRule type="containsBlanks" dxfId="600" priority="677">
      <formula>LEN(TRIM(AT53))=0</formula>
    </cfRule>
    <cfRule type="cellIs" dxfId="599" priority="678" operator="notEqual">
      <formula>""""""</formula>
    </cfRule>
  </conditionalFormatting>
  <conditionalFormatting sqref="BQ70">
    <cfRule type="containsBlanks" dxfId="598" priority="535">
      <formula>LEN(TRIM(BQ70))=0</formula>
    </cfRule>
    <cfRule type="cellIs" dxfId="597" priority="536" operator="notEqual">
      <formula>""""""</formula>
    </cfRule>
  </conditionalFormatting>
  <conditionalFormatting sqref="BB53">
    <cfRule type="containsBlanks" dxfId="596" priority="673">
      <formula>LEN(TRIM(BB53))=0</formula>
    </cfRule>
    <cfRule type="cellIs" dxfId="595" priority="674" operator="notEqual">
      <formula>""""""</formula>
    </cfRule>
  </conditionalFormatting>
  <conditionalFormatting sqref="BM70:BN70">
    <cfRule type="containsBlanks" dxfId="594" priority="527">
      <formula>LEN(TRIM(BM70))=0</formula>
    </cfRule>
    <cfRule type="cellIs" dxfId="593" priority="528" operator="notEqual">
      <formula>""""""</formula>
    </cfRule>
  </conditionalFormatting>
  <conditionalFormatting sqref="BP70">
    <cfRule type="containsBlanks" dxfId="592" priority="525">
      <formula>LEN(TRIM(BP70))=0</formula>
    </cfRule>
    <cfRule type="cellIs" dxfId="591" priority="526" operator="notEqual">
      <formula>""""""</formula>
    </cfRule>
  </conditionalFormatting>
  <conditionalFormatting sqref="AF70">
    <cfRule type="containsBlanks" dxfId="590" priority="523">
      <formula>LEN(TRIM(AF70))=0</formula>
    </cfRule>
    <cfRule type="cellIs" dxfId="589" priority="524" operator="notEqual">
      <formula>""""""</formula>
    </cfRule>
  </conditionalFormatting>
  <conditionalFormatting sqref="AB71:AB73">
    <cfRule type="containsBlanks" dxfId="588" priority="485">
      <formula>LEN(TRIM(AB71))=0</formula>
    </cfRule>
    <cfRule type="cellIs" dxfId="587" priority="486" operator="notEqual">
      <formula>""""""</formula>
    </cfRule>
  </conditionalFormatting>
  <conditionalFormatting sqref="U71:V73 X71:X73">
    <cfRule type="containsBlanks" dxfId="586" priority="497">
      <formula>LEN(TRIM(U71))=0</formula>
    </cfRule>
    <cfRule type="cellIs" dxfId="585" priority="498" operator="notEqual">
      <formula>""""""</formula>
    </cfRule>
  </conditionalFormatting>
  <conditionalFormatting sqref="BL74:BL75 BI74:BJ75">
    <cfRule type="containsBlanks" dxfId="584" priority="457">
      <formula>LEN(TRIM(BI74))=0</formula>
    </cfRule>
    <cfRule type="cellIs" dxfId="583" priority="458" operator="notEqual">
      <formula>""""""</formula>
    </cfRule>
  </conditionalFormatting>
  <conditionalFormatting sqref="AB74:AB75">
    <cfRule type="containsBlanks" dxfId="582" priority="449">
      <formula>LEN(TRIM(AB74))=0</formula>
    </cfRule>
    <cfRule type="cellIs" dxfId="581" priority="450" operator="notEqual">
      <formula>""""""</formula>
    </cfRule>
  </conditionalFormatting>
  <conditionalFormatting sqref="AS74:AS75 AW74:AW75 BA74:BA75">
    <cfRule type="containsBlanks" dxfId="580" priority="447">
      <formula>LEN(TRIM(AS74))=0</formula>
    </cfRule>
    <cfRule type="cellIs" dxfId="579" priority="448" operator="notEqual">
      <formula>""""""</formula>
    </cfRule>
  </conditionalFormatting>
  <conditionalFormatting sqref="Y74:Z75">
    <cfRule type="containsBlanks" dxfId="578" priority="443">
      <formula>LEN(TRIM(Y74))=0</formula>
    </cfRule>
    <cfRule type="cellIs" dxfId="577" priority="444" operator="notEqual">
      <formula>""""""</formula>
    </cfRule>
  </conditionalFormatting>
  <conditionalFormatting sqref="AX74:AX75">
    <cfRule type="containsBlanks" dxfId="576" priority="431">
      <formula>LEN(TRIM(AX74))=0</formula>
    </cfRule>
    <cfRule type="cellIs" dxfId="575" priority="432" operator="notEqual">
      <formula>""""""</formula>
    </cfRule>
  </conditionalFormatting>
  <conditionalFormatting sqref="BB74:BB75">
    <cfRule type="containsBlanks" dxfId="574" priority="429">
      <formula>LEN(TRIM(BB74))=0</formula>
    </cfRule>
    <cfRule type="cellIs" dxfId="573" priority="430" operator="notEqual">
      <formula>""""""</formula>
    </cfRule>
  </conditionalFormatting>
  <conditionalFormatting sqref="BQ71:BQ73">
    <cfRule type="containsBlanks" dxfId="572" priority="499">
      <formula>LEN(TRIM(BQ71))=0</formula>
    </cfRule>
    <cfRule type="cellIs" dxfId="571" priority="500" operator="notEqual">
      <formula>""""""</formula>
    </cfRule>
  </conditionalFormatting>
  <conditionalFormatting sqref="BM71:BN73">
    <cfRule type="containsBlanks" dxfId="570" priority="491">
      <formula>LEN(TRIM(BM71))=0</formula>
    </cfRule>
    <cfRule type="cellIs" dxfId="569" priority="492" operator="notEqual">
      <formula>""""""</formula>
    </cfRule>
  </conditionalFormatting>
  <conditionalFormatting sqref="BP71:BP73">
    <cfRule type="containsBlanks" dxfId="568" priority="489">
      <formula>LEN(TRIM(BP71))=0</formula>
    </cfRule>
    <cfRule type="cellIs" dxfId="567" priority="490" operator="notEqual">
      <formula>""""""</formula>
    </cfRule>
  </conditionalFormatting>
  <conditionalFormatting sqref="AF71:AF73">
    <cfRule type="containsBlanks" dxfId="566" priority="487">
      <formula>LEN(TRIM(AF71))=0</formula>
    </cfRule>
    <cfRule type="cellIs" dxfId="565" priority="488" operator="notEqual">
      <formula>""""""</formula>
    </cfRule>
  </conditionalFormatting>
  <conditionalFormatting sqref="AJ71:AJ73 AN71:AN73 AR71:AR73 AV71:AV73 AZ71:AZ73 BD71:BD73">
    <cfRule type="containsBlanks" dxfId="564" priority="481">
      <formula>LEN(TRIM(AJ71))=0</formula>
    </cfRule>
    <cfRule type="cellIs" dxfId="563" priority="482" operator="notEqual">
      <formula>""""""</formula>
    </cfRule>
  </conditionalFormatting>
  <conditionalFormatting sqref="BL53 BI53:BJ53">
    <cfRule type="containsBlanks" dxfId="562" priority="701">
      <formula>LEN(TRIM(BI53))=0</formula>
    </cfRule>
    <cfRule type="cellIs" dxfId="561" priority="702" operator="notEqual">
      <formula>""""""</formula>
    </cfRule>
  </conditionalFormatting>
  <conditionalFormatting sqref="Y53:Z53">
    <cfRule type="containsBlanks" dxfId="560" priority="687">
      <formula>LEN(TRIM(Y53))=0</formula>
    </cfRule>
    <cfRule type="cellIs" dxfId="559" priority="688" operator="notEqual">
      <formula>""""""</formula>
    </cfRule>
  </conditionalFormatting>
  <conditionalFormatting sqref="AX53">
    <cfRule type="containsBlanks" dxfId="558" priority="675">
      <formula>LEN(TRIM(AX53))=0</formula>
    </cfRule>
    <cfRule type="cellIs" dxfId="557" priority="676" operator="notEqual">
      <formula>""""""</formula>
    </cfRule>
  </conditionalFormatting>
  <conditionalFormatting sqref="BM53:BN53">
    <cfRule type="containsBlanks" dxfId="556" priority="699">
      <formula>LEN(TRIM(BM53))=0</formula>
    </cfRule>
    <cfRule type="cellIs" dxfId="555" priority="700" operator="notEqual">
      <formula>""""""</formula>
    </cfRule>
  </conditionalFormatting>
  <conditionalFormatting sqref="U74:V75 X74:X75">
    <cfRule type="containsBlanks" dxfId="554" priority="461">
      <formula>LEN(TRIM(U74))=0</formula>
    </cfRule>
    <cfRule type="cellIs" dxfId="553" priority="462" operator="notEqual">
      <formula>""""""</formula>
    </cfRule>
  </conditionalFormatting>
  <conditionalFormatting sqref="BH74:BH75 BE74:BF75">
    <cfRule type="containsBlanks" dxfId="552" priority="459">
      <formula>LEN(TRIM(BE74))=0</formula>
    </cfRule>
    <cfRule type="cellIs" dxfId="551" priority="460" operator="notEqual">
      <formula>""""""</formula>
    </cfRule>
  </conditionalFormatting>
  <conditionalFormatting sqref="BQ74:BQ75">
    <cfRule type="containsBlanks" dxfId="550" priority="463">
      <formula>LEN(TRIM(BQ74))=0</formula>
    </cfRule>
    <cfRule type="cellIs" dxfId="549" priority="464" operator="notEqual">
      <formula>""""""</formula>
    </cfRule>
  </conditionalFormatting>
  <conditionalFormatting sqref="BM74:BN75">
    <cfRule type="containsBlanks" dxfId="548" priority="455">
      <formula>LEN(TRIM(BM74))=0</formula>
    </cfRule>
    <cfRule type="cellIs" dxfId="547" priority="456" operator="notEqual">
      <formula>""""""</formula>
    </cfRule>
  </conditionalFormatting>
  <conditionalFormatting sqref="BP74:BP75">
    <cfRule type="containsBlanks" dxfId="546" priority="453">
      <formula>LEN(TRIM(BP74))=0</formula>
    </cfRule>
    <cfRule type="cellIs" dxfId="545" priority="454" operator="notEqual">
      <formula>""""""</formula>
    </cfRule>
  </conditionalFormatting>
  <conditionalFormatting sqref="AF74:AF75">
    <cfRule type="containsBlanks" dxfId="544" priority="451">
      <formula>LEN(TRIM(AF74))=0</formula>
    </cfRule>
    <cfRule type="cellIs" dxfId="543" priority="452" operator="notEqual">
      <formula>""""""</formula>
    </cfRule>
  </conditionalFormatting>
  <conditionalFormatting sqref="AJ74:AJ75 AN74:AN75 AR74:AR75 AV74:AV75 AZ74:AZ75 BD74:BD75">
    <cfRule type="containsBlanks" dxfId="542" priority="445">
      <formula>LEN(TRIM(AJ74))=0</formula>
    </cfRule>
    <cfRule type="cellIs" dxfId="541" priority="446" operator="notEqual">
      <formula>""""""</formula>
    </cfRule>
  </conditionalFormatting>
  <conditionalFormatting sqref="AO76:AP76">
    <cfRule type="containsBlanks" dxfId="540" priority="401">
      <formula>LEN(TRIM(AO76))=0</formula>
    </cfRule>
    <cfRule type="cellIs" dxfId="539" priority="402" operator="notEqual">
      <formula>""""""</formula>
    </cfRule>
  </conditionalFormatting>
  <conditionalFormatting sqref="AT76">
    <cfRule type="containsBlanks" dxfId="538" priority="399">
      <formula>LEN(TRIM(AT76))=0</formula>
    </cfRule>
    <cfRule type="cellIs" dxfId="537" priority="400" operator="notEqual">
      <formula>""""""</formula>
    </cfRule>
  </conditionalFormatting>
  <conditionalFormatting sqref="AC76:AD76">
    <cfRule type="containsBlanks" dxfId="536" priority="405">
      <formula>LEN(TRIM(AC76))=0</formula>
    </cfRule>
    <cfRule type="cellIs" dxfId="535" priority="406" operator="notEqual">
      <formula>""""""</formula>
    </cfRule>
  </conditionalFormatting>
  <conditionalFormatting sqref="AK76:AL76">
    <cfRule type="containsBlanks" dxfId="534" priority="403">
      <formula>LEN(TRIM(AK76))=0</formula>
    </cfRule>
    <cfRule type="cellIs" dxfId="533" priority="404" operator="notEqual">
      <formula>""""""</formula>
    </cfRule>
  </conditionalFormatting>
  <conditionalFormatting sqref="BL76 BI76:BJ76">
    <cfRule type="containsBlanks" dxfId="532" priority="421">
      <formula>LEN(TRIM(BI76))=0</formula>
    </cfRule>
    <cfRule type="cellIs" dxfId="531" priority="422" operator="notEqual">
      <formula>""""""</formula>
    </cfRule>
  </conditionalFormatting>
  <conditionalFormatting sqref="AB76">
    <cfRule type="containsBlanks" dxfId="530" priority="413">
      <formula>LEN(TRIM(AB76))=0</formula>
    </cfRule>
    <cfRule type="cellIs" dxfId="529" priority="414" operator="notEqual">
      <formula>""""""</formula>
    </cfRule>
  </conditionalFormatting>
  <conditionalFormatting sqref="AS76 AW76 BA76">
    <cfRule type="containsBlanks" dxfId="528" priority="411">
      <formula>LEN(TRIM(AS76))=0</formula>
    </cfRule>
    <cfRule type="cellIs" dxfId="527" priority="412" operator="notEqual">
      <formula>""""""</formula>
    </cfRule>
  </conditionalFormatting>
  <conditionalFormatting sqref="Y76:Z76">
    <cfRule type="containsBlanks" dxfId="526" priority="407">
      <formula>LEN(TRIM(Y76))=0</formula>
    </cfRule>
    <cfRule type="cellIs" dxfId="525" priority="408" operator="notEqual">
      <formula>""""""</formula>
    </cfRule>
  </conditionalFormatting>
  <conditionalFormatting sqref="AX76">
    <cfRule type="containsBlanks" dxfId="524" priority="397">
      <formula>LEN(TRIM(AX76))=0</formula>
    </cfRule>
    <cfRule type="cellIs" dxfId="523" priority="398" operator="notEqual">
      <formula>""""""</formula>
    </cfRule>
  </conditionalFormatting>
  <conditionalFormatting sqref="BB76">
    <cfRule type="containsBlanks" dxfId="522" priority="395">
      <formula>LEN(TRIM(BB76))=0</formula>
    </cfRule>
    <cfRule type="cellIs" dxfId="521" priority="396" operator="notEqual">
      <formula>""""""</formula>
    </cfRule>
  </conditionalFormatting>
  <conditionalFormatting sqref="U76:V76 X76">
    <cfRule type="containsBlanks" dxfId="520" priority="425">
      <formula>LEN(TRIM(U76))=0</formula>
    </cfRule>
    <cfRule type="cellIs" dxfId="519" priority="426" operator="notEqual">
      <formula>""""""</formula>
    </cfRule>
  </conditionalFormatting>
  <conditionalFormatting sqref="BH76 BE76:BF76">
    <cfRule type="containsBlanks" dxfId="518" priority="423">
      <formula>LEN(TRIM(BE76))=0</formula>
    </cfRule>
    <cfRule type="cellIs" dxfId="517" priority="424" operator="notEqual">
      <formula>""""""</formula>
    </cfRule>
  </conditionalFormatting>
  <conditionalFormatting sqref="BQ76">
    <cfRule type="containsBlanks" dxfId="516" priority="427">
      <formula>LEN(TRIM(BQ76))=0</formula>
    </cfRule>
    <cfRule type="cellIs" dxfId="515" priority="428" operator="notEqual">
      <formula>""""""</formula>
    </cfRule>
  </conditionalFormatting>
  <conditionalFormatting sqref="BM76:BN76">
    <cfRule type="containsBlanks" dxfId="514" priority="419">
      <formula>LEN(TRIM(BM76))=0</formula>
    </cfRule>
    <cfRule type="cellIs" dxfId="513" priority="420" operator="notEqual">
      <formula>""""""</formula>
    </cfRule>
  </conditionalFormatting>
  <conditionalFormatting sqref="BP76">
    <cfRule type="containsBlanks" dxfId="512" priority="417">
      <formula>LEN(TRIM(BP76))=0</formula>
    </cfRule>
    <cfRule type="cellIs" dxfId="511" priority="418" operator="notEqual">
      <formula>""""""</formula>
    </cfRule>
  </conditionalFormatting>
  <conditionalFormatting sqref="AF76">
    <cfRule type="containsBlanks" dxfId="510" priority="415">
      <formula>LEN(TRIM(AF76))=0</formula>
    </cfRule>
    <cfRule type="cellIs" dxfId="509" priority="416" operator="notEqual">
      <formula>""""""</formula>
    </cfRule>
  </conditionalFormatting>
  <conditionalFormatting sqref="AN76 AR76 AV76 AZ76 BD76">
    <cfRule type="containsBlanks" dxfId="508" priority="409">
      <formula>LEN(TRIM(AN76))=0</formula>
    </cfRule>
    <cfRule type="cellIs" dxfId="507" priority="410" operator="notEqual">
      <formula>""""""</formula>
    </cfRule>
  </conditionalFormatting>
  <conditionalFormatting sqref="AT54">
    <cfRule type="containsBlanks" dxfId="506" priority="389">
      <formula>LEN(TRIM(AT54))=0</formula>
    </cfRule>
    <cfRule type="cellIs" dxfId="505" priority="390" operator="notEqual">
      <formula>""""""</formula>
    </cfRule>
  </conditionalFormatting>
  <conditionalFormatting sqref="AS54 AW54 BA54">
    <cfRule type="containsBlanks" dxfId="504" priority="393">
      <formula>LEN(TRIM(AS54))=0</formula>
    </cfRule>
    <cfRule type="cellIs" dxfId="503" priority="394" operator="notEqual">
      <formula>""""""</formula>
    </cfRule>
  </conditionalFormatting>
  <conditionalFormatting sqref="AX54">
    <cfRule type="containsBlanks" dxfId="502" priority="387">
      <formula>LEN(TRIM(AX54))=0</formula>
    </cfRule>
    <cfRule type="cellIs" dxfId="501" priority="388" operator="notEqual">
      <formula>""""""</formula>
    </cfRule>
  </conditionalFormatting>
  <conditionalFormatting sqref="BB54">
    <cfRule type="containsBlanks" dxfId="500" priority="385">
      <formula>LEN(TRIM(BB54))=0</formula>
    </cfRule>
    <cfRule type="cellIs" dxfId="499" priority="386" operator="notEqual">
      <formula>""""""</formula>
    </cfRule>
  </conditionalFormatting>
  <conditionalFormatting sqref="AV54 AZ54 BD54">
    <cfRule type="containsBlanks" dxfId="498" priority="391">
      <formula>LEN(TRIM(AV54))=0</formula>
    </cfRule>
    <cfRule type="cellIs" dxfId="497" priority="392" operator="notEqual">
      <formula>""""""</formula>
    </cfRule>
  </conditionalFormatting>
  <conditionalFormatting sqref="BL79:BL103 BI79:BJ103">
    <cfRule type="containsBlanks" dxfId="496" priority="67">
      <formula>LEN(TRIM(BI79))=0</formula>
    </cfRule>
    <cfRule type="cellIs" dxfId="495" priority="68" operator="notEqual">
      <formula>""""""</formula>
    </cfRule>
  </conditionalFormatting>
  <conditionalFormatting sqref="BM79:BN103">
    <cfRule type="containsBlanks" dxfId="494" priority="65">
      <formula>LEN(TRIM(BM79))=0</formula>
    </cfRule>
    <cfRule type="cellIs" dxfId="493" priority="66" operator="notEqual">
      <formula>""""""</formula>
    </cfRule>
  </conditionalFormatting>
  <conditionalFormatting sqref="BP79:BP103">
    <cfRule type="containsBlanks" dxfId="492" priority="63">
      <formula>LEN(TRIM(BP79))=0</formula>
    </cfRule>
    <cfRule type="cellIs" dxfId="491" priority="64" operator="notEqual">
      <formula>""""""</formula>
    </cfRule>
  </conditionalFormatting>
  <conditionalFormatting sqref="AF79:AF103">
    <cfRule type="containsBlanks" dxfId="490" priority="61">
      <formula>LEN(TRIM(AF79))=0</formula>
    </cfRule>
    <cfRule type="cellIs" dxfId="489" priority="62" operator="notEqual">
      <formula>""""""</formula>
    </cfRule>
  </conditionalFormatting>
  <conditionalFormatting sqref="AB79:AB103">
    <cfRule type="containsBlanks" dxfId="488" priority="59">
      <formula>LEN(TRIM(AB79))=0</formula>
    </cfRule>
    <cfRule type="cellIs" dxfId="487" priority="60" operator="notEqual">
      <formula>""""""</formula>
    </cfRule>
  </conditionalFormatting>
  <conditionalFormatting sqref="AS79:AS103 AW79:AW103 BA79:BA103">
    <cfRule type="containsBlanks" dxfId="486" priority="57">
      <formula>LEN(TRIM(AS79))=0</formula>
    </cfRule>
    <cfRule type="cellIs" dxfId="485" priority="58" operator="notEqual">
      <formula>""""""</formula>
    </cfRule>
  </conditionalFormatting>
  <conditionalFormatting sqref="AH77 AJ77">
    <cfRule type="containsBlanks" dxfId="484" priority="149">
      <formula>LEN(TRIM(AH77))=0</formula>
    </cfRule>
    <cfRule type="cellIs" dxfId="483" priority="150" operator="notEqual">
      <formula>""""""</formula>
    </cfRule>
  </conditionalFormatting>
  <conditionalFormatting sqref="BL77 BI77:BJ77">
    <cfRule type="containsBlanks" dxfId="482" priority="141">
      <formula>LEN(TRIM(BI77))=0</formula>
    </cfRule>
    <cfRule type="cellIs" dxfId="481" priority="142" operator="notEqual">
      <formula>""""""</formula>
    </cfRule>
  </conditionalFormatting>
  <conditionalFormatting sqref="BM77:BN77">
    <cfRule type="containsBlanks" dxfId="480" priority="139">
      <formula>LEN(TRIM(BM77))=0</formula>
    </cfRule>
    <cfRule type="cellIs" dxfId="479" priority="140" operator="notEqual">
      <formula>""""""</formula>
    </cfRule>
  </conditionalFormatting>
  <conditionalFormatting sqref="BQ77">
    <cfRule type="containsBlanks" dxfId="478" priority="147">
      <formula>LEN(TRIM(BQ77))=0</formula>
    </cfRule>
    <cfRule type="cellIs" dxfId="477" priority="148" operator="notEqual">
      <formula>""""""</formula>
    </cfRule>
  </conditionalFormatting>
  <conditionalFormatting sqref="U77:V77 X77">
    <cfRule type="containsBlanks" dxfId="476" priority="145">
      <formula>LEN(TRIM(U77))=0</formula>
    </cfRule>
    <cfRule type="cellIs" dxfId="475" priority="146" operator="notEqual">
      <formula>""""""</formula>
    </cfRule>
  </conditionalFormatting>
  <conditionalFormatting sqref="BH77 BE77:BF77">
    <cfRule type="containsBlanks" dxfId="474" priority="143">
      <formula>LEN(TRIM(BE77))=0</formula>
    </cfRule>
    <cfRule type="cellIs" dxfId="473" priority="144" operator="notEqual">
      <formula>""""""</formula>
    </cfRule>
  </conditionalFormatting>
  <conditionalFormatting sqref="BP77">
    <cfRule type="containsBlanks" dxfId="472" priority="137">
      <formula>LEN(TRIM(BP77))=0</formula>
    </cfRule>
    <cfRule type="cellIs" dxfId="471" priority="138" operator="notEqual">
      <formula>""""""</formula>
    </cfRule>
  </conditionalFormatting>
  <conditionalFormatting sqref="AF77">
    <cfRule type="containsBlanks" dxfId="470" priority="135">
      <formula>LEN(TRIM(AF77))=0</formula>
    </cfRule>
    <cfRule type="cellIs" dxfId="469" priority="136" operator="notEqual">
      <formula>""""""</formula>
    </cfRule>
  </conditionalFormatting>
  <conditionalFormatting sqref="AB77">
    <cfRule type="containsBlanks" dxfId="468" priority="133">
      <formula>LEN(TRIM(AB77))=0</formula>
    </cfRule>
    <cfRule type="cellIs" dxfId="467" priority="134" operator="notEqual">
      <formula>""""""</formula>
    </cfRule>
  </conditionalFormatting>
  <conditionalFormatting sqref="AS77 AW77 BA77">
    <cfRule type="containsBlanks" dxfId="466" priority="131">
      <formula>LEN(TRIM(AS77))=0</formula>
    </cfRule>
    <cfRule type="cellIs" dxfId="465" priority="132" operator="notEqual">
      <formula>""""""</formula>
    </cfRule>
  </conditionalFormatting>
  <conditionalFormatting sqref="AN77 AR77 AV77 AZ77 BD77">
    <cfRule type="containsBlanks" dxfId="464" priority="129">
      <formula>LEN(TRIM(AN77))=0</formula>
    </cfRule>
    <cfRule type="cellIs" dxfId="463" priority="130" operator="notEqual">
      <formula>""""""</formula>
    </cfRule>
  </conditionalFormatting>
  <conditionalFormatting sqref="Y77:Z77">
    <cfRule type="containsBlanks" dxfId="462" priority="127">
      <formula>LEN(TRIM(Y77))=0</formula>
    </cfRule>
    <cfRule type="cellIs" dxfId="461" priority="128" operator="notEqual">
      <formula>""""""</formula>
    </cfRule>
  </conditionalFormatting>
  <conditionalFormatting sqref="AC77:AD77">
    <cfRule type="containsBlanks" dxfId="460" priority="125">
      <formula>LEN(TRIM(AC77))=0</formula>
    </cfRule>
    <cfRule type="cellIs" dxfId="459" priority="126" operator="notEqual">
      <formula>""""""</formula>
    </cfRule>
  </conditionalFormatting>
  <conditionalFormatting sqref="AK77:AL77">
    <cfRule type="containsBlanks" dxfId="458" priority="123">
      <formula>LEN(TRIM(AK77))=0</formula>
    </cfRule>
    <cfRule type="cellIs" dxfId="457" priority="124" operator="notEqual">
      <formula>""""""</formula>
    </cfRule>
  </conditionalFormatting>
  <conditionalFormatting sqref="AO77:AP77">
    <cfRule type="containsBlanks" dxfId="456" priority="121">
      <formula>LEN(TRIM(AO77))=0</formula>
    </cfRule>
    <cfRule type="cellIs" dxfId="455" priority="122" operator="notEqual">
      <formula>""""""</formula>
    </cfRule>
  </conditionalFormatting>
  <conditionalFormatting sqref="AT77">
    <cfRule type="containsBlanks" dxfId="454" priority="119">
      <formula>LEN(TRIM(AT77))=0</formula>
    </cfRule>
    <cfRule type="cellIs" dxfId="453" priority="120" operator="notEqual">
      <formula>""""""</formula>
    </cfRule>
  </conditionalFormatting>
  <conditionalFormatting sqref="AX77">
    <cfRule type="containsBlanks" dxfId="452" priority="117">
      <formula>LEN(TRIM(AX77))=0</formula>
    </cfRule>
    <cfRule type="cellIs" dxfId="451" priority="118" operator="notEqual">
      <formula>""""""</formula>
    </cfRule>
  </conditionalFormatting>
  <conditionalFormatting sqref="BB77">
    <cfRule type="containsBlanks" dxfId="450" priority="115">
      <formula>LEN(TRIM(BB77))=0</formula>
    </cfRule>
    <cfRule type="cellIs" dxfId="449" priority="116" operator="notEqual">
      <formula>""""""</formula>
    </cfRule>
  </conditionalFormatting>
  <conditionalFormatting sqref="AH78 AJ78">
    <cfRule type="containsBlanks" dxfId="448" priority="383">
      <formula>LEN(TRIM(AH78))=0</formula>
    </cfRule>
    <cfRule type="cellIs" dxfId="447" priority="384" operator="notEqual">
      <formula>""""""</formula>
    </cfRule>
  </conditionalFormatting>
  <conditionalFormatting sqref="AO78:AP78">
    <cfRule type="containsBlanks" dxfId="446" priority="355">
      <formula>LEN(TRIM(AO78))=0</formula>
    </cfRule>
    <cfRule type="cellIs" dxfId="445" priority="356" operator="notEqual">
      <formula>""""""</formula>
    </cfRule>
  </conditionalFormatting>
  <conditionalFormatting sqref="AT78">
    <cfRule type="containsBlanks" dxfId="444" priority="353">
      <formula>LEN(TRIM(AT78))=0</formula>
    </cfRule>
    <cfRule type="cellIs" dxfId="443" priority="354" operator="notEqual">
      <formula>""""""</formula>
    </cfRule>
  </conditionalFormatting>
  <conditionalFormatting sqref="AC78:AD78">
    <cfRule type="containsBlanks" dxfId="442" priority="359">
      <formula>LEN(TRIM(AC78))=0</formula>
    </cfRule>
    <cfRule type="cellIs" dxfId="441" priority="360" operator="notEqual">
      <formula>""""""</formula>
    </cfRule>
  </conditionalFormatting>
  <conditionalFormatting sqref="AK78:AL78">
    <cfRule type="containsBlanks" dxfId="440" priority="357">
      <formula>LEN(TRIM(AK78))=0</formula>
    </cfRule>
    <cfRule type="cellIs" dxfId="439" priority="358" operator="notEqual">
      <formula>""""""</formula>
    </cfRule>
  </conditionalFormatting>
  <conditionalFormatting sqref="BL78 BI78:BJ78">
    <cfRule type="containsBlanks" dxfId="438" priority="375">
      <formula>LEN(TRIM(BI78))=0</formula>
    </cfRule>
    <cfRule type="cellIs" dxfId="437" priority="376" operator="notEqual">
      <formula>""""""</formula>
    </cfRule>
  </conditionalFormatting>
  <conditionalFormatting sqref="AB78">
    <cfRule type="containsBlanks" dxfId="436" priority="367">
      <formula>LEN(TRIM(AB78))=0</formula>
    </cfRule>
    <cfRule type="cellIs" dxfId="435" priority="368" operator="notEqual">
      <formula>""""""</formula>
    </cfRule>
  </conditionalFormatting>
  <conditionalFormatting sqref="AS78 AW78 BA78">
    <cfRule type="containsBlanks" dxfId="434" priority="365">
      <formula>LEN(TRIM(AS78))=0</formula>
    </cfRule>
    <cfRule type="cellIs" dxfId="433" priority="366" operator="notEqual">
      <formula>""""""</formula>
    </cfRule>
  </conditionalFormatting>
  <conditionalFormatting sqref="Y78:Z78">
    <cfRule type="containsBlanks" dxfId="432" priority="361">
      <formula>LEN(TRIM(Y78))=0</formula>
    </cfRule>
    <cfRule type="cellIs" dxfId="431" priority="362" operator="notEqual">
      <formula>""""""</formula>
    </cfRule>
  </conditionalFormatting>
  <conditionalFormatting sqref="AX78">
    <cfRule type="containsBlanks" dxfId="430" priority="351">
      <formula>LEN(TRIM(AX78))=0</formula>
    </cfRule>
    <cfRule type="cellIs" dxfId="429" priority="352" operator="notEqual">
      <formula>""""""</formula>
    </cfRule>
  </conditionalFormatting>
  <conditionalFormatting sqref="BB78">
    <cfRule type="containsBlanks" dxfId="428" priority="349">
      <formula>LEN(TRIM(BB78))=0</formula>
    </cfRule>
    <cfRule type="cellIs" dxfId="427" priority="350" operator="notEqual">
      <formula>""""""</formula>
    </cfRule>
  </conditionalFormatting>
  <conditionalFormatting sqref="U78:V78 X78">
    <cfRule type="containsBlanks" dxfId="426" priority="379">
      <formula>LEN(TRIM(U78))=0</formula>
    </cfRule>
    <cfRule type="cellIs" dxfId="425" priority="380" operator="notEqual">
      <formula>""""""</formula>
    </cfRule>
  </conditionalFormatting>
  <conditionalFormatting sqref="BH78 BE78:BF78">
    <cfRule type="containsBlanks" dxfId="424" priority="377">
      <formula>LEN(TRIM(BE78))=0</formula>
    </cfRule>
    <cfRule type="cellIs" dxfId="423" priority="378" operator="notEqual">
      <formula>""""""</formula>
    </cfRule>
  </conditionalFormatting>
  <conditionalFormatting sqref="BQ78">
    <cfRule type="containsBlanks" dxfId="422" priority="381">
      <formula>LEN(TRIM(BQ78))=0</formula>
    </cfRule>
    <cfRule type="cellIs" dxfId="421" priority="382" operator="notEqual">
      <formula>""""""</formula>
    </cfRule>
  </conditionalFormatting>
  <conditionalFormatting sqref="BM78:BN78">
    <cfRule type="containsBlanks" dxfId="420" priority="373">
      <formula>LEN(TRIM(BM78))=0</formula>
    </cfRule>
    <cfRule type="cellIs" dxfId="419" priority="374" operator="notEqual">
      <formula>""""""</formula>
    </cfRule>
  </conditionalFormatting>
  <conditionalFormatting sqref="BP78">
    <cfRule type="containsBlanks" dxfId="418" priority="371">
      <formula>LEN(TRIM(BP78))=0</formula>
    </cfRule>
    <cfRule type="cellIs" dxfId="417" priority="372" operator="notEqual">
      <formula>""""""</formula>
    </cfRule>
  </conditionalFormatting>
  <conditionalFormatting sqref="AF78">
    <cfRule type="containsBlanks" dxfId="416" priority="369">
      <formula>LEN(TRIM(AF78))=0</formula>
    </cfRule>
    <cfRule type="cellIs" dxfId="415" priority="370" operator="notEqual">
      <formula>""""""</formula>
    </cfRule>
  </conditionalFormatting>
  <conditionalFormatting sqref="AN78 AR78 AV78 AZ78 BD78">
    <cfRule type="containsBlanks" dxfId="414" priority="363">
      <formula>LEN(TRIM(AN78))=0</formula>
    </cfRule>
    <cfRule type="cellIs" dxfId="413" priority="364" operator="notEqual">
      <formula>""""""</formula>
    </cfRule>
  </conditionalFormatting>
  <conditionalFormatting sqref="BM18:BN18">
    <cfRule type="containsBlanks" dxfId="412" priority="339">
      <formula>LEN(TRIM(BM18))=0</formula>
    </cfRule>
    <cfRule type="cellIs" dxfId="411" priority="340" operator="notEqual">
      <formula>""""""</formula>
    </cfRule>
  </conditionalFormatting>
  <conditionalFormatting sqref="BP18">
    <cfRule type="containsBlanks" dxfId="410" priority="337">
      <formula>LEN(TRIM(BP18))=0</formula>
    </cfRule>
    <cfRule type="cellIs" dxfId="409" priority="338" operator="notEqual">
      <formula>""""""</formula>
    </cfRule>
  </conditionalFormatting>
  <conditionalFormatting sqref="AF18">
    <cfRule type="containsBlanks" dxfId="408" priority="335">
      <formula>LEN(TRIM(AF18))=0</formula>
    </cfRule>
    <cfRule type="cellIs" dxfId="407" priority="336" operator="notEqual">
      <formula>""""""</formula>
    </cfRule>
  </conditionalFormatting>
  <conditionalFormatting sqref="AJ18 AN18 AR18 AV18 AZ18 BD18">
    <cfRule type="containsBlanks" dxfId="406" priority="327">
      <formula>LEN(TRIM(AJ18))=0</formula>
    </cfRule>
    <cfRule type="cellIs" dxfId="405" priority="328" operator="notEqual">
      <formula>""""""</formula>
    </cfRule>
  </conditionalFormatting>
  <conditionalFormatting sqref="AB18">
    <cfRule type="containsBlanks" dxfId="404" priority="331">
      <formula>LEN(TRIM(AB18))=0</formula>
    </cfRule>
    <cfRule type="cellIs" dxfId="403" priority="332" operator="notEqual">
      <formula>""""""</formula>
    </cfRule>
  </conditionalFormatting>
  <conditionalFormatting sqref="AG18:AH18 AK18:AL18 AO18:AP18 AS18:AT18 AW18:AX18 BA18:BB18">
    <cfRule type="containsBlanks" dxfId="402" priority="329">
      <formula>LEN(TRIM(AG18))=0</formula>
    </cfRule>
    <cfRule type="cellIs" dxfId="401" priority="330" operator="notEqual">
      <formula>""""""</formula>
    </cfRule>
  </conditionalFormatting>
  <conditionalFormatting sqref="BH18 BE18:BF18">
    <cfRule type="containsBlanks" dxfId="400" priority="343">
      <formula>LEN(TRIM(BE18))=0</formula>
    </cfRule>
    <cfRule type="cellIs" dxfId="399" priority="344" operator="notEqual">
      <formula>""""""</formula>
    </cfRule>
  </conditionalFormatting>
  <conditionalFormatting sqref="U18:V18 AD18 X18">
    <cfRule type="containsBlanks" dxfId="398" priority="345">
      <formula>LEN(TRIM(U18))=0</formula>
    </cfRule>
    <cfRule type="cellIs" dxfId="397" priority="346" operator="notEqual">
      <formula>""""""</formula>
    </cfRule>
  </conditionalFormatting>
  <conditionalFormatting sqref="BL18 BI18:BJ18">
    <cfRule type="containsBlanks" dxfId="396" priority="341">
      <formula>LEN(TRIM(BI18))=0</formula>
    </cfRule>
    <cfRule type="cellIs" dxfId="395" priority="342" operator="notEqual">
      <formula>""""""</formula>
    </cfRule>
  </conditionalFormatting>
  <conditionalFormatting sqref="Y18:Z18 AC18">
    <cfRule type="containsBlanks" dxfId="394" priority="333">
      <formula>LEN(TRIM(Y18))=0</formula>
    </cfRule>
    <cfRule type="cellIs" dxfId="393" priority="334" operator="notEqual">
      <formula>""""""</formula>
    </cfRule>
  </conditionalFormatting>
  <conditionalFormatting sqref="BQ18">
    <cfRule type="containsBlanks" dxfId="392" priority="347">
      <formula>LEN(TRIM(BQ18))=0</formula>
    </cfRule>
    <cfRule type="cellIs" dxfId="391" priority="348" operator="notEqual">
      <formula>""""""</formula>
    </cfRule>
  </conditionalFormatting>
  <conditionalFormatting sqref="BM19:BN19">
    <cfRule type="containsBlanks" dxfId="390" priority="317">
      <formula>LEN(TRIM(BM19))=0</formula>
    </cfRule>
    <cfRule type="cellIs" dxfId="389" priority="318" operator="notEqual">
      <formula>""""""</formula>
    </cfRule>
  </conditionalFormatting>
  <conditionalFormatting sqref="BP19">
    <cfRule type="containsBlanks" dxfId="388" priority="315">
      <formula>LEN(TRIM(BP19))=0</formula>
    </cfRule>
    <cfRule type="cellIs" dxfId="387" priority="316" operator="notEqual">
      <formula>""""""</formula>
    </cfRule>
  </conditionalFormatting>
  <conditionalFormatting sqref="AF19">
    <cfRule type="containsBlanks" dxfId="386" priority="313">
      <formula>LEN(TRIM(AF19))=0</formula>
    </cfRule>
    <cfRule type="cellIs" dxfId="385" priority="314" operator="notEqual">
      <formula>""""""</formula>
    </cfRule>
  </conditionalFormatting>
  <conditionalFormatting sqref="AJ19 AN19 AR19 AV19 AZ19 BD19">
    <cfRule type="containsBlanks" dxfId="384" priority="305">
      <formula>LEN(TRIM(AJ19))=0</formula>
    </cfRule>
    <cfRule type="cellIs" dxfId="383" priority="306" operator="notEqual">
      <formula>""""""</formula>
    </cfRule>
  </conditionalFormatting>
  <conditionalFormatting sqref="AB19">
    <cfRule type="containsBlanks" dxfId="382" priority="309">
      <formula>LEN(TRIM(AB19))=0</formula>
    </cfRule>
    <cfRule type="cellIs" dxfId="381" priority="310" operator="notEqual">
      <formula>""""""</formula>
    </cfRule>
  </conditionalFormatting>
  <conditionalFormatting sqref="AG19:AH19 AK19:AL19 AO19:AP19 AS19:AT19 AW19:AX19 BA19:BB19">
    <cfRule type="containsBlanks" dxfId="380" priority="307">
      <formula>LEN(TRIM(AG19))=0</formula>
    </cfRule>
    <cfRule type="cellIs" dxfId="379" priority="308" operator="notEqual">
      <formula>""""""</formula>
    </cfRule>
  </conditionalFormatting>
  <conditionalFormatting sqref="BH19 BE19:BF19">
    <cfRule type="containsBlanks" dxfId="378" priority="321">
      <formula>LEN(TRIM(BE19))=0</formula>
    </cfRule>
    <cfRule type="cellIs" dxfId="377" priority="322" operator="notEqual">
      <formula>""""""</formula>
    </cfRule>
  </conditionalFormatting>
  <conditionalFormatting sqref="U19:V19 AD19 X19">
    <cfRule type="containsBlanks" dxfId="376" priority="323">
      <formula>LEN(TRIM(U19))=0</formula>
    </cfRule>
    <cfRule type="cellIs" dxfId="375" priority="324" operator="notEqual">
      <formula>""""""</formula>
    </cfRule>
  </conditionalFormatting>
  <conditionalFormatting sqref="BL19 BI19:BJ19">
    <cfRule type="containsBlanks" dxfId="374" priority="319">
      <formula>LEN(TRIM(BI19))=0</formula>
    </cfRule>
    <cfRule type="cellIs" dxfId="373" priority="320" operator="notEqual">
      <formula>""""""</formula>
    </cfRule>
  </conditionalFormatting>
  <conditionalFormatting sqref="Y19:Z19 AC19">
    <cfRule type="containsBlanks" dxfId="372" priority="311">
      <formula>LEN(TRIM(Y19))=0</formula>
    </cfRule>
    <cfRule type="cellIs" dxfId="371" priority="312" operator="notEqual">
      <formula>""""""</formula>
    </cfRule>
  </conditionalFormatting>
  <conditionalFormatting sqref="BQ19">
    <cfRule type="containsBlanks" dxfId="370" priority="325">
      <formula>LEN(TRIM(BQ19))=0</formula>
    </cfRule>
    <cfRule type="cellIs" dxfId="369" priority="326" operator="notEqual">
      <formula>""""""</formula>
    </cfRule>
  </conditionalFormatting>
  <conditionalFormatting sqref="BM20:BN20">
    <cfRule type="containsBlanks" dxfId="368" priority="295">
      <formula>LEN(TRIM(BM20))=0</formula>
    </cfRule>
    <cfRule type="cellIs" dxfId="367" priority="296" operator="notEqual">
      <formula>""""""</formula>
    </cfRule>
  </conditionalFormatting>
  <conditionalFormatting sqref="BP20">
    <cfRule type="containsBlanks" dxfId="366" priority="293">
      <formula>LEN(TRIM(BP20))=0</formula>
    </cfRule>
    <cfRule type="cellIs" dxfId="365" priority="294" operator="notEqual">
      <formula>""""""</formula>
    </cfRule>
  </conditionalFormatting>
  <conditionalFormatting sqref="AF20">
    <cfRule type="containsBlanks" dxfId="364" priority="291">
      <formula>LEN(TRIM(AF20))=0</formula>
    </cfRule>
    <cfRule type="cellIs" dxfId="363" priority="292" operator="notEqual">
      <formula>""""""</formula>
    </cfRule>
  </conditionalFormatting>
  <conditionalFormatting sqref="AJ20 AN20 AR20 AV20 AZ20 BD20">
    <cfRule type="containsBlanks" dxfId="362" priority="283">
      <formula>LEN(TRIM(AJ20))=0</formula>
    </cfRule>
    <cfRule type="cellIs" dxfId="361" priority="284" operator="notEqual">
      <formula>""""""</formula>
    </cfRule>
  </conditionalFormatting>
  <conditionalFormatting sqref="AB20">
    <cfRule type="containsBlanks" dxfId="360" priority="287">
      <formula>LEN(TRIM(AB20))=0</formula>
    </cfRule>
    <cfRule type="cellIs" dxfId="359" priority="288" operator="notEqual">
      <formula>""""""</formula>
    </cfRule>
  </conditionalFormatting>
  <conditionalFormatting sqref="AG20:AH20 AK20:AL20 AO20:AP20 AS20:AT20 AW20:AX20 BA20:BB20">
    <cfRule type="containsBlanks" dxfId="358" priority="285">
      <formula>LEN(TRIM(AG20))=0</formula>
    </cfRule>
    <cfRule type="cellIs" dxfId="357" priority="286" operator="notEqual">
      <formula>""""""</formula>
    </cfRule>
  </conditionalFormatting>
  <conditionalFormatting sqref="BH20 BE20:BF20">
    <cfRule type="containsBlanks" dxfId="356" priority="299">
      <formula>LEN(TRIM(BE20))=0</formula>
    </cfRule>
    <cfRule type="cellIs" dxfId="355" priority="300" operator="notEqual">
      <formula>""""""</formula>
    </cfRule>
  </conditionalFormatting>
  <conditionalFormatting sqref="U20:V20 AD20 X20">
    <cfRule type="containsBlanks" dxfId="354" priority="301">
      <formula>LEN(TRIM(U20))=0</formula>
    </cfRule>
    <cfRule type="cellIs" dxfId="353" priority="302" operator="notEqual">
      <formula>""""""</formula>
    </cfRule>
  </conditionalFormatting>
  <conditionalFormatting sqref="BL20 BI20:BJ20">
    <cfRule type="containsBlanks" dxfId="352" priority="297">
      <formula>LEN(TRIM(BI20))=0</formula>
    </cfRule>
    <cfRule type="cellIs" dxfId="351" priority="298" operator="notEqual">
      <formula>""""""</formula>
    </cfRule>
  </conditionalFormatting>
  <conditionalFormatting sqref="Y20:Z20 AC20">
    <cfRule type="containsBlanks" dxfId="350" priority="289">
      <formula>LEN(TRIM(Y20))=0</formula>
    </cfRule>
    <cfRule type="cellIs" dxfId="349" priority="290" operator="notEqual">
      <formula>""""""</formula>
    </cfRule>
  </conditionalFormatting>
  <conditionalFormatting sqref="BQ20">
    <cfRule type="containsBlanks" dxfId="348" priority="303">
      <formula>LEN(TRIM(BQ20))=0</formula>
    </cfRule>
    <cfRule type="cellIs" dxfId="347" priority="304" operator="notEqual">
      <formula>""""""</formula>
    </cfRule>
  </conditionalFormatting>
  <conditionalFormatting sqref="BM21:BN22">
    <cfRule type="containsBlanks" dxfId="346" priority="273">
      <formula>LEN(TRIM(BM21))=0</formula>
    </cfRule>
    <cfRule type="cellIs" dxfId="345" priority="274" operator="notEqual">
      <formula>""""""</formula>
    </cfRule>
  </conditionalFormatting>
  <conditionalFormatting sqref="BP21:BP22">
    <cfRule type="containsBlanks" dxfId="344" priority="271">
      <formula>LEN(TRIM(BP21))=0</formula>
    </cfRule>
    <cfRule type="cellIs" dxfId="343" priority="272" operator="notEqual">
      <formula>""""""</formula>
    </cfRule>
  </conditionalFormatting>
  <conditionalFormatting sqref="AF21:AF22">
    <cfRule type="containsBlanks" dxfId="342" priority="269">
      <formula>LEN(TRIM(AF21))=0</formula>
    </cfRule>
    <cfRule type="cellIs" dxfId="341" priority="270" operator="notEqual">
      <formula>""""""</formula>
    </cfRule>
  </conditionalFormatting>
  <conditionalFormatting sqref="AJ21:AJ22 AN21:AN22 AR21:AR22 AV21:AV22 AZ21:AZ22 BD21:BD22">
    <cfRule type="containsBlanks" dxfId="340" priority="261">
      <formula>LEN(TRIM(AJ21))=0</formula>
    </cfRule>
    <cfRule type="cellIs" dxfId="339" priority="262" operator="notEqual">
      <formula>""""""</formula>
    </cfRule>
  </conditionalFormatting>
  <conditionalFormatting sqref="AB21:AB22">
    <cfRule type="containsBlanks" dxfId="338" priority="265">
      <formula>LEN(TRIM(AB21))=0</formula>
    </cfRule>
    <cfRule type="cellIs" dxfId="337" priority="266" operator="notEqual">
      <formula>""""""</formula>
    </cfRule>
  </conditionalFormatting>
  <conditionalFormatting sqref="AG21:AH22 AK21:AL22 AO21:AP22 AS21:AT22 AW21:AX22 BA21:BB22">
    <cfRule type="containsBlanks" dxfId="336" priority="263">
      <formula>LEN(TRIM(AG21))=0</formula>
    </cfRule>
    <cfRule type="cellIs" dxfId="335" priority="264" operator="notEqual">
      <formula>""""""</formula>
    </cfRule>
  </conditionalFormatting>
  <conditionalFormatting sqref="BH21:BH22 BE21:BF22">
    <cfRule type="containsBlanks" dxfId="334" priority="277">
      <formula>LEN(TRIM(BE21))=0</formula>
    </cfRule>
    <cfRule type="cellIs" dxfId="333" priority="278" operator="notEqual">
      <formula>""""""</formula>
    </cfRule>
  </conditionalFormatting>
  <conditionalFormatting sqref="U21:V22 AD21:AD22 X21:X22">
    <cfRule type="containsBlanks" dxfId="332" priority="279">
      <formula>LEN(TRIM(U21))=0</formula>
    </cfRule>
    <cfRule type="cellIs" dxfId="331" priority="280" operator="notEqual">
      <formula>""""""</formula>
    </cfRule>
  </conditionalFormatting>
  <conditionalFormatting sqref="BL21:BL22 BI21:BJ22">
    <cfRule type="containsBlanks" dxfId="330" priority="275">
      <formula>LEN(TRIM(BI21))=0</formula>
    </cfRule>
    <cfRule type="cellIs" dxfId="329" priority="276" operator="notEqual">
      <formula>""""""</formula>
    </cfRule>
  </conditionalFormatting>
  <conditionalFormatting sqref="Y21:Z22 AC21:AC22">
    <cfRule type="containsBlanks" dxfId="328" priority="267">
      <formula>LEN(TRIM(Y21))=0</formula>
    </cfRule>
    <cfRule type="cellIs" dxfId="327" priority="268" operator="notEqual">
      <formula>""""""</formula>
    </cfRule>
  </conditionalFormatting>
  <conditionalFormatting sqref="BQ21:BQ22">
    <cfRule type="containsBlanks" dxfId="326" priority="281">
      <formula>LEN(TRIM(BQ21))=0</formula>
    </cfRule>
    <cfRule type="cellIs" dxfId="325" priority="282" operator="notEqual">
      <formula>""""""</formula>
    </cfRule>
  </conditionalFormatting>
  <conditionalFormatting sqref="BM23:BN23">
    <cfRule type="containsBlanks" dxfId="324" priority="251">
      <formula>LEN(TRIM(BM23))=0</formula>
    </cfRule>
    <cfRule type="cellIs" dxfId="323" priority="252" operator="notEqual">
      <formula>""""""</formula>
    </cfRule>
  </conditionalFormatting>
  <conditionalFormatting sqref="BP23">
    <cfRule type="containsBlanks" dxfId="322" priority="249">
      <formula>LEN(TRIM(BP23))=0</formula>
    </cfRule>
    <cfRule type="cellIs" dxfId="321" priority="250" operator="notEqual">
      <formula>""""""</formula>
    </cfRule>
  </conditionalFormatting>
  <conditionalFormatting sqref="AF23">
    <cfRule type="containsBlanks" dxfId="320" priority="247">
      <formula>LEN(TRIM(AF23))=0</formula>
    </cfRule>
    <cfRule type="cellIs" dxfId="319" priority="248" operator="notEqual">
      <formula>""""""</formula>
    </cfRule>
  </conditionalFormatting>
  <conditionalFormatting sqref="AJ23 AN23 AR23 AV23 AZ23 BD23">
    <cfRule type="containsBlanks" dxfId="318" priority="239">
      <formula>LEN(TRIM(AJ23))=0</formula>
    </cfRule>
    <cfRule type="cellIs" dxfId="317" priority="240" operator="notEqual">
      <formula>""""""</formula>
    </cfRule>
  </conditionalFormatting>
  <conditionalFormatting sqref="AB23">
    <cfRule type="containsBlanks" dxfId="316" priority="243">
      <formula>LEN(TRIM(AB23))=0</formula>
    </cfRule>
    <cfRule type="cellIs" dxfId="315" priority="244" operator="notEqual">
      <formula>""""""</formula>
    </cfRule>
  </conditionalFormatting>
  <conditionalFormatting sqref="AG23:AH23 AK23:AL23 AO23:AP23 AS23:AT23 AW23:AX23 BA23:BB23">
    <cfRule type="containsBlanks" dxfId="314" priority="241">
      <formula>LEN(TRIM(AG23))=0</formula>
    </cfRule>
    <cfRule type="cellIs" dxfId="313" priority="242" operator="notEqual">
      <formula>""""""</formula>
    </cfRule>
  </conditionalFormatting>
  <conditionalFormatting sqref="BH23 BE23:BF23">
    <cfRule type="containsBlanks" dxfId="312" priority="255">
      <formula>LEN(TRIM(BE23))=0</formula>
    </cfRule>
    <cfRule type="cellIs" dxfId="311" priority="256" operator="notEqual">
      <formula>""""""</formula>
    </cfRule>
  </conditionalFormatting>
  <conditionalFormatting sqref="U23:V23 AD23 X23">
    <cfRule type="containsBlanks" dxfId="310" priority="257">
      <formula>LEN(TRIM(U23))=0</formula>
    </cfRule>
    <cfRule type="cellIs" dxfId="309" priority="258" operator="notEqual">
      <formula>""""""</formula>
    </cfRule>
  </conditionalFormatting>
  <conditionalFormatting sqref="BL23 BI23:BJ23">
    <cfRule type="containsBlanks" dxfId="308" priority="253">
      <formula>LEN(TRIM(BI23))=0</formula>
    </cfRule>
    <cfRule type="cellIs" dxfId="307" priority="254" operator="notEqual">
      <formula>""""""</formula>
    </cfRule>
  </conditionalFormatting>
  <conditionalFormatting sqref="Y23:Z23 AC23">
    <cfRule type="containsBlanks" dxfId="306" priority="245">
      <formula>LEN(TRIM(Y23))=0</formula>
    </cfRule>
    <cfRule type="cellIs" dxfId="305" priority="246" operator="notEqual">
      <formula>""""""</formula>
    </cfRule>
  </conditionalFormatting>
  <conditionalFormatting sqref="BQ23">
    <cfRule type="containsBlanks" dxfId="304" priority="259">
      <formula>LEN(TRIM(BQ23))=0</formula>
    </cfRule>
    <cfRule type="cellIs" dxfId="303" priority="260" operator="notEqual">
      <formula>""""""</formula>
    </cfRule>
  </conditionalFormatting>
  <conditionalFormatting sqref="BM24:BN24">
    <cfRule type="containsBlanks" dxfId="302" priority="229">
      <formula>LEN(TRIM(BM24))=0</formula>
    </cfRule>
    <cfRule type="cellIs" dxfId="301" priority="230" operator="notEqual">
      <formula>""""""</formula>
    </cfRule>
  </conditionalFormatting>
  <conditionalFormatting sqref="BP24">
    <cfRule type="containsBlanks" dxfId="300" priority="227">
      <formula>LEN(TRIM(BP24))=0</formula>
    </cfRule>
    <cfRule type="cellIs" dxfId="299" priority="228" operator="notEqual">
      <formula>""""""</formula>
    </cfRule>
  </conditionalFormatting>
  <conditionalFormatting sqref="AF24">
    <cfRule type="containsBlanks" dxfId="298" priority="225">
      <formula>LEN(TRIM(AF24))=0</formula>
    </cfRule>
    <cfRule type="cellIs" dxfId="297" priority="226" operator="notEqual">
      <formula>""""""</formula>
    </cfRule>
  </conditionalFormatting>
  <conditionalFormatting sqref="AJ24 AN24 AR24 AV24 AZ24 BD24">
    <cfRule type="containsBlanks" dxfId="296" priority="217">
      <formula>LEN(TRIM(AJ24))=0</formula>
    </cfRule>
    <cfRule type="cellIs" dxfId="295" priority="218" operator="notEqual">
      <formula>""""""</formula>
    </cfRule>
  </conditionalFormatting>
  <conditionalFormatting sqref="AB24">
    <cfRule type="containsBlanks" dxfId="294" priority="221">
      <formula>LEN(TRIM(AB24))=0</formula>
    </cfRule>
    <cfRule type="cellIs" dxfId="293" priority="222" operator="notEqual">
      <formula>""""""</formula>
    </cfRule>
  </conditionalFormatting>
  <conditionalFormatting sqref="AG24:AH24 AK24:AL24 AO24:AP24 AS24:AT24 AW24:AX24 BA24:BB24">
    <cfRule type="containsBlanks" dxfId="292" priority="219">
      <formula>LEN(TRIM(AG24))=0</formula>
    </cfRule>
    <cfRule type="cellIs" dxfId="291" priority="220" operator="notEqual">
      <formula>""""""</formula>
    </cfRule>
  </conditionalFormatting>
  <conditionalFormatting sqref="BH24 BE24:BF24">
    <cfRule type="containsBlanks" dxfId="290" priority="233">
      <formula>LEN(TRIM(BE24))=0</formula>
    </cfRule>
    <cfRule type="cellIs" dxfId="289" priority="234" operator="notEqual">
      <formula>""""""</formula>
    </cfRule>
  </conditionalFormatting>
  <conditionalFormatting sqref="U24:V24 AD24 X24">
    <cfRule type="containsBlanks" dxfId="288" priority="235">
      <formula>LEN(TRIM(U24))=0</formula>
    </cfRule>
    <cfRule type="cellIs" dxfId="287" priority="236" operator="notEqual">
      <formula>""""""</formula>
    </cfRule>
  </conditionalFormatting>
  <conditionalFormatting sqref="BL24 BI24:BJ24">
    <cfRule type="containsBlanks" dxfId="286" priority="231">
      <formula>LEN(TRIM(BI24))=0</formula>
    </cfRule>
    <cfRule type="cellIs" dxfId="285" priority="232" operator="notEqual">
      <formula>""""""</formula>
    </cfRule>
  </conditionalFormatting>
  <conditionalFormatting sqref="Y24:Z24 AC24">
    <cfRule type="containsBlanks" dxfId="284" priority="223">
      <formula>LEN(TRIM(Y24))=0</formula>
    </cfRule>
    <cfRule type="cellIs" dxfId="283" priority="224" operator="notEqual">
      <formula>""""""</formula>
    </cfRule>
  </conditionalFormatting>
  <conditionalFormatting sqref="BQ24">
    <cfRule type="containsBlanks" dxfId="282" priority="237">
      <formula>LEN(TRIM(BQ24))=0</formula>
    </cfRule>
    <cfRule type="cellIs" dxfId="281" priority="238" operator="notEqual">
      <formula>""""""</formula>
    </cfRule>
  </conditionalFormatting>
  <conditionalFormatting sqref="BM25:BN25">
    <cfRule type="containsBlanks" dxfId="280" priority="207">
      <formula>LEN(TRIM(BM25))=0</formula>
    </cfRule>
    <cfRule type="cellIs" dxfId="279" priority="208" operator="notEqual">
      <formula>""""""</formula>
    </cfRule>
  </conditionalFormatting>
  <conditionalFormatting sqref="BP25">
    <cfRule type="containsBlanks" dxfId="278" priority="205">
      <formula>LEN(TRIM(BP25))=0</formula>
    </cfRule>
    <cfRule type="cellIs" dxfId="277" priority="206" operator="notEqual">
      <formula>""""""</formula>
    </cfRule>
  </conditionalFormatting>
  <conditionalFormatting sqref="AF25">
    <cfRule type="containsBlanks" dxfId="276" priority="203">
      <formula>LEN(TRIM(AF25))=0</formula>
    </cfRule>
    <cfRule type="cellIs" dxfId="275" priority="204" operator="notEqual">
      <formula>""""""</formula>
    </cfRule>
  </conditionalFormatting>
  <conditionalFormatting sqref="AJ25 AN25 AR25 AV25 AZ25 BD25">
    <cfRule type="containsBlanks" dxfId="274" priority="195">
      <formula>LEN(TRIM(AJ25))=0</formula>
    </cfRule>
    <cfRule type="cellIs" dxfId="273" priority="196" operator="notEqual">
      <formula>""""""</formula>
    </cfRule>
  </conditionalFormatting>
  <conditionalFormatting sqref="AB25">
    <cfRule type="containsBlanks" dxfId="272" priority="199">
      <formula>LEN(TRIM(AB25))=0</formula>
    </cfRule>
    <cfRule type="cellIs" dxfId="271" priority="200" operator="notEqual">
      <formula>""""""</formula>
    </cfRule>
  </conditionalFormatting>
  <conditionalFormatting sqref="AG25:AH25 AK25:AL25 AO25:AP25 AS25:AT25 AW25:AX25 BA25:BB25">
    <cfRule type="containsBlanks" dxfId="270" priority="197">
      <formula>LEN(TRIM(AG25))=0</formula>
    </cfRule>
    <cfRule type="cellIs" dxfId="269" priority="198" operator="notEqual">
      <formula>""""""</formula>
    </cfRule>
  </conditionalFormatting>
  <conditionalFormatting sqref="BH25 BE25:BF25">
    <cfRule type="containsBlanks" dxfId="268" priority="211">
      <formula>LEN(TRIM(BE25))=0</formula>
    </cfRule>
    <cfRule type="cellIs" dxfId="267" priority="212" operator="notEqual">
      <formula>""""""</formula>
    </cfRule>
  </conditionalFormatting>
  <conditionalFormatting sqref="U25:V25 AD25 X25">
    <cfRule type="containsBlanks" dxfId="266" priority="213">
      <formula>LEN(TRIM(U25))=0</formula>
    </cfRule>
    <cfRule type="cellIs" dxfId="265" priority="214" operator="notEqual">
      <formula>""""""</formula>
    </cfRule>
  </conditionalFormatting>
  <conditionalFormatting sqref="BL25 BI25:BJ25">
    <cfRule type="containsBlanks" dxfId="264" priority="209">
      <formula>LEN(TRIM(BI25))=0</formula>
    </cfRule>
    <cfRule type="cellIs" dxfId="263" priority="210" operator="notEqual">
      <formula>""""""</formula>
    </cfRule>
  </conditionalFormatting>
  <conditionalFormatting sqref="Y25:Z25 AC25">
    <cfRule type="containsBlanks" dxfId="262" priority="201">
      <formula>LEN(TRIM(Y25))=0</formula>
    </cfRule>
    <cfRule type="cellIs" dxfId="261" priority="202" operator="notEqual">
      <formula>""""""</formula>
    </cfRule>
  </conditionalFormatting>
  <conditionalFormatting sqref="BQ25">
    <cfRule type="containsBlanks" dxfId="260" priority="215">
      <formula>LEN(TRIM(BQ25))=0</formula>
    </cfRule>
    <cfRule type="cellIs" dxfId="259" priority="216" operator="notEqual">
      <formula>""""""</formula>
    </cfRule>
  </conditionalFormatting>
  <conditionalFormatting sqref="BM26:BN26">
    <cfRule type="containsBlanks" dxfId="258" priority="185">
      <formula>LEN(TRIM(BM26))=0</formula>
    </cfRule>
    <cfRule type="cellIs" dxfId="257" priority="186" operator="notEqual">
      <formula>""""""</formula>
    </cfRule>
  </conditionalFormatting>
  <conditionalFormatting sqref="BP26">
    <cfRule type="containsBlanks" dxfId="256" priority="183">
      <formula>LEN(TRIM(BP26))=0</formula>
    </cfRule>
    <cfRule type="cellIs" dxfId="255" priority="184" operator="notEqual">
      <formula>""""""</formula>
    </cfRule>
  </conditionalFormatting>
  <conditionalFormatting sqref="AF26">
    <cfRule type="containsBlanks" dxfId="254" priority="181">
      <formula>LEN(TRIM(AF26))=0</formula>
    </cfRule>
    <cfRule type="cellIs" dxfId="253" priority="182" operator="notEqual">
      <formula>""""""</formula>
    </cfRule>
  </conditionalFormatting>
  <conditionalFormatting sqref="AJ26 AN26 AR26 AV26 AZ26 BD26">
    <cfRule type="containsBlanks" dxfId="252" priority="173">
      <formula>LEN(TRIM(AJ26))=0</formula>
    </cfRule>
    <cfRule type="cellIs" dxfId="251" priority="174" operator="notEqual">
      <formula>""""""</formula>
    </cfRule>
  </conditionalFormatting>
  <conditionalFormatting sqref="AB26">
    <cfRule type="containsBlanks" dxfId="250" priority="177">
      <formula>LEN(TRIM(AB26))=0</formula>
    </cfRule>
    <cfRule type="cellIs" dxfId="249" priority="178" operator="notEqual">
      <formula>""""""</formula>
    </cfRule>
  </conditionalFormatting>
  <conditionalFormatting sqref="AG26:AH26 AK26:AL26 AO26:AP26 AS26:AT26 AW26:AX26 BA26:BB26">
    <cfRule type="containsBlanks" dxfId="248" priority="175">
      <formula>LEN(TRIM(AG26))=0</formula>
    </cfRule>
    <cfRule type="cellIs" dxfId="247" priority="176" operator="notEqual">
      <formula>""""""</formula>
    </cfRule>
  </conditionalFormatting>
  <conditionalFormatting sqref="BH26 BE26:BF26">
    <cfRule type="containsBlanks" dxfId="246" priority="189">
      <formula>LEN(TRIM(BE26))=0</formula>
    </cfRule>
    <cfRule type="cellIs" dxfId="245" priority="190" operator="notEqual">
      <formula>""""""</formula>
    </cfRule>
  </conditionalFormatting>
  <conditionalFormatting sqref="U26:V26 AD26 X26">
    <cfRule type="containsBlanks" dxfId="244" priority="191">
      <formula>LEN(TRIM(U26))=0</formula>
    </cfRule>
    <cfRule type="cellIs" dxfId="243" priority="192" operator="notEqual">
      <formula>""""""</formula>
    </cfRule>
  </conditionalFormatting>
  <conditionalFormatting sqref="BL26 BI26:BJ26">
    <cfRule type="containsBlanks" dxfId="242" priority="187">
      <formula>LEN(TRIM(BI26))=0</formula>
    </cfRule>
    <cfRule type="cellIs" dxfId="241" priority="188" operator="notEqual">
      <formula>""""""</formula>
    </cfRule>
  </conditionalFormatting>
  <conditionalFormatting sqref="Y26:Z26 AC26">
    <cfRule type="containsBlanks" dxfId="240" priority="179">
      <formula>LEN(TRIM(Y26))=0</formula>
    </cfRule>
    <cfRule type="cellIs" dxfId="239" priority="180" operator="notEqual">
      <formula>""""""</formula>
    </cfRule>
  </conditionalFormatting>
  <conditionalFormatting sqref="BQ26">
    <cfRule type="containsBlanks" dxfId="238" priority="193">
      <formula>LEN(TRIM(BQ26))=0</formula>
    </cfRule>
    <cfRule type="cellIs" dxfId="237" priority="194" operator="notEqual">
      <formula>""""""</formula>
    </cfRule>
  </conditionalFormatting>
  <conditionalFormatting sqref="BM27:BN27">
    <cfRule type="containsBlanks" dxfId="236" priority="163">
      <formula>LEN(TRIM(BM27))=0</formula>
    </cfRule>
    <cfRule type="cellIs" dxfId="235" priority="164" operator="notEqual">
      <formula>""""""</formula>
    </cfRule>
  </conditionalFormatting>
  <conditionalFormatting sqref="BP27">
    <cfRule type="containsBlanks" dxfId="234" priority="161">
      <formula>LEN(TRIM(BP27))=0</formula>
    </cfRule>
    <cfRule type="cellIs" dxfId="233" priority="162" operator="notEqual">
      <formula>""""""</formula>
    </cfRule>
  </conditionalFormatting>
  <conditionalFormatting sqref="AF27">
    <cfRule type="containsBlanks" dxfId="232" priority="159">
      <formula>LEN(TRIM(AF27))=0</formula>
    </cfRule>
    <cfRule type="cellIs" dxfId="231" priority="160" operator="notEqual">
      <formula>""""""</formula>
    </cfRule>
  </conditionalFormatting>
  <conditionalFormatting sqref="AJ27 AN27 AR27 AV27 AZ27 BD27">
    <cfRule type="containsBlanks" dxfId="230" priority="151">
      <formula>LEN(TRIM(AJ27))=0</formula>
    </cfRule>
    <cfRule type="cellIs" dxfId="229" priority="152" operator="notEqual">
      <formula>""""""</formula>
    </cfRule>
  </conditionalFormatting>
  <conditionalFormatting sqref="AB27">
    <cfRule type="containsBlanks" dxfId="228" priority="155">
      <formula>LEN(TRIM(AB27))=0</formula>
    </cfRule>
    <cfRule type="cellIs" dxfId="227" priority="156" operator="notEqual">
      <formula>""""""</formula>
    </cfRule>
  </conditionalFormatting>
  <conditionalFormatting sqref="AG27:AH27 AK27:AL27 AO27:AP27 AS27:AT27 AW27:AX27 BA27:BB27">
    <cfRule type="containsBlanks" dxfId="226" priority="153">
      <formula>LEN(TRIM(AG27))=0</formula>
    </cfRule>
    <cfRule type="cellIs" dxfId="225" priority="154" operator="notEqual">
      <formula>""""""</formula>
    </cfRule>
  </conditionalFormatting>
  <conditionalFormatting sqref="BH27 BE27:BF27">
    <cfRule type="containsBlanks" dxfId="224" priority="167">
      <formula>LEN(TRIM(BE27))=0</formula>
    </cfRule>
    <cfRule type="cellIs" dxfId="223" priority="168" operator="notEqual">
      <formula>""""""</formula>
    </cfRule>
  </conditionalFormatting>
  <conditionalFormatting sqref="U27:V27 AD27 X27">
    <cfRule type="containsBlanks" dxfId="222" priority="169">
      <formula>LEN(TRIM(U27))=0</formula>
    </cfRule>
    <cfRule type="cellIs" dxfId="221" priority="170" operator="notEqual">
      <formula>""""""</formula>
    </cfRule>
  </conditionalFormatting>
  <conditionalFormatting sqref="BL27 BI27:BJ27">
    <cfRule type="containsBlanks" dxfId="220" priority="165">
      <formula>LEN(TRIM(BI27))=0</formula>
    </cfRule>
    <cfRule type="cellIs" dxfId="219" priority="166" operator="notEqual">
      <formula>""""""</formula>
    </cfRule>
  </conditionalFormatting>
  <conditionalFormatting sqref="Y27:Z27 AC27">
    <cfRule type="containsBlanks" dxfId="218" priority="157">
      <formula>LEN(TRIM(Y27))=0</formula>
    </cfRule>
    <cfRule type="cellIs" dxfId="217" priority="158" operator="notEqual">
      <formula>""""""</formula>
    </cfRule>
  </conditionalFormatting>
  <conditionalFormatting sqref="BQ27">
    <cfRule type="containsBlanks" dxfId="216" priority="171">
      <formula>LEN(TRIM(BQ27))=0</formula>
    </cfRule>
    <cfRule type="cellIs" dxfId="215" priority="172" operator="notEqual">
      <formula>""""""</formula>
    </cfRule>
  </conditionalFormatting>
  <conditionalFormatting sqref="AN79:AN103 AR79:AR103 AV79:AV103 AZ79:AZ103 BD79:BD103">
    <cfRule type="containsBlanks" dxfId="214" priority="55">
      <formula>LEN(TRIM(AN79))=0</formula>
    </cfRule>
    <cfRule type="cellIs" dxfId="213" priority="56" operator="notEqual">
      <formula>""""""</formula>
    </cfRule>
  </conditionalFormatting>
  <conditionalFormatting sqref="AK79:AL103">
    <cfRule type="containsBlanks" dxfId="212" priority="49">
      <formula>LEN(TRIM(AK79))=0</formula>
    </cfRule>
    <cfRule type="cellIs" dxfId="211" priority="50" operator="notEqual">
      <formula>""""""</formula>
    </cfRule>
  </conditionalFormatting>
  <conditionalFormatting sqref="Y81:Z103">
    <cfRule type="containsBlanks" dxfId="210" priority="53">
      <formula>LEN(TRIM(Y81))=0</formula>
    </cfRule>
    <cfRule type="cellIs" dxfId="209" priority="54" operator="notEqual">
      <formula>""""""</formula>
    </cfRule>
  </conditionalFormatting>
  <conditionalFormatting sqref="AC81:AD103">
    <cfRule type="containsBlanks" dxfId="208" priority="51">
      <formula>LEN(TRIM(AC81))=0</formula>
    </cfRule>
    <cfRule type="cellIs" dxfId="207" priority="52" operator="notEqual">
      <formula>""""""</formula>
    </cfRule>
  </conditionalFormatting>
  <conditionalFormatting sqref="AO79:AP103">
    <cfRule type="containsBlanks" dxfId="206" priority="47">
      <formula>LEN(TRIM(AO79))=0</formula>
    </cfRule>
    <cfRule type="cellIs" dxfId="205" priority="48" operator="notEqual">
      <formula>""""""</formula>
    </cfRule>
  </conditionalFormatting>
  <conditionalFormatting sqref="AT79:AT103">
    <cfRule type="containsBlanks" dxfId="204" priority="45">
      <formula>LEN(TRIM(AT79))=0</formula>
    </cfRule>
    <cfRule type="cellIs" dxfId="203" priority="46" operator="notEqual">
      <formula>""""""</formula>
    </cfRule>
  </conditionalFormatting>
  <conditionalFormatting sqref="AX79:AX103">
    <cfRule type="containsBlanks" dxfId="202" priority="43">
      <formula>LEN(TRIM(AX79))=0</formula>
    </cfRule>
    <cfRule type="cellIs" dxfId="201" priority="44" operator="notEqual">
      <formula>""""""</formula>
    </cfRule>
  </conditionalFormatting>
  <conditionalFormatting sqref="BB79:BB103">
    <cfRule type="containsBlanks" dxfId="200" priority="41">
      <formula>LEN(TRIM(BB79))=0</formula>
    </cfRule>
    <cfRule type="cellIs" dxfId="199" priority="42" operator="notEqual">
      <formula>""""""</formula>
    </cfRule>
  </conditionalFormatting>
  <conditionalFormatting sqref="Y79:Z80">
    <cfRule type="containsBlanks" dxfId="198" priority="39">
      <formula>LEN(TRIM(Y79))=0</formula>
    </cfRule>
    <cfRule type="cellIs" dxfId="197" priority="40" operator="notEqual">
      <formula>""""""</formula>
    </cfRule>
  </conditionalFormatting>
  <conditionalFormatting sqref="AG81">
    <cfRule type="containsBlanks" dxfId="196" priority="33">
      <formula>LEN(TRIM(AG81))=0</formula>
    </cfRule>
    <cfRule type="cellIs" dxfId="195" priority="34" operator="notEqual">
      <formula>""""""</formula>
    </cfRule>
  </conditionalFormatting>
  <conditionalFormatting sqref="AG82">
    <cfRule type="containsBlanks" dxfId="194" priority="31">
      <formula>LEN(TRIM(AG82))=0</formula>
    </cfRule>
    <cfRule type="cellIs" dxfId="193" priority="32" operator="notEqual">
      <formula>""""""</formula>
    </cfRule>
  </conditionalFormatting>
  <conditionalFormatting sqref="AC79:AD80">
    <cfRule type="containsBlanks" dxfId="192" priority="37">
      <formula>LEN(TRIM(AC79))=0</formula>
    </cfRule>
    <cfRule type="cellIs" dxfId="191" priority="38" operator="notEqual">
      <formula>""""""</formula>
    </cfRule>
  </conditionalFormatting>
  <conditionalFormatting sqref="AG79:AH80">
    <cfRule type="containsBlanks" dxfId="190" priority="35">
      <formula>LEN(TRIM(AG79))=0</formula>
    </cfRule>
    <cfRule type="cellIs" dxfId="189" priority="36" operator="notEqual">
      <formula>""""""</formula>
    </cfRule>
  </conditionalFormatting>
  <conditionalFormatting sqref="AG83:AG84">
    <cfRule type="containsBlanks" dxfId="188" priority="29">
      <formula>LEN(TRIM(AG83))=0</formula>
    </cfRule>
    <cfRule type="cellIs" dxfId="187" priority="30" operator="notEqual">
      <formula>""""""</formula>
    </cfRule>
  </conditionalFormatting>
  <conditionalFormatting sqref="AG86">
    <cfRule type="containsBlanks" dxfId="186" priority="27">
      <formula>LEN(TRIM(AG86))=0</formula>
    </cfRule>
    <cfRule type="cellIs" dxfId="185" priority="28" operator="notEqual">
      <formula>""""""</formula>
    </cfRule>
  </conditionalFormatting>
  <conditionalFormatting sqref="AG85">
    <cfRule type="containsBlanks" dxfId="184" priority="25">
      <formula>LEN(TRIM(AG85))=0</formula>
    </cfRule>
    <cfRule type="cellIs" dxfId="183" priority="26" operator="notEqual">
      <formula>""""""</formula>
    </cfRule>
  </conditionalFormatting>
  <conditionalFormatting sqref="AG87:AH89">
    <cfRule type="containsBlanks" dxfId="182" priority="23">
      <formula>LEN(TRIM(AG87))=0</formula>
    </cfRule>
    <cfRule type="cellIs" dxfId="181" priority="24" operator="notEqual">
      <formula>""""""</formula>
    </cfRule>
  </conditionalFormatting>
  <conditionalFormatting sqref="AH81:AH86 AJ79:AJ103 AH90:AH103">
    <cfRule type="containsBlanks" dxfId="180" priority="75">
      <formula>LEN(TRIM(AH79))=0</formula>
    </cfRule>
    <cfRule type="cellIs" dxfId="179" priority="76" operator="notEqual">
      <formula>""""""</formula>
    </cfRule>
  </conditionalFormatting>
  <conditionalFormatting sqref="BQ79:BQ103">
    <cfRule type="containsBlanks" dxfId="178" priority="73">
      <formula>LEN(TRIM(BQ79))=0</formula>
    </cfRule>
    <cfRule type="cellIs" dxfId="177" priority="74" operator="notEqual">
      <formula>""""""</formula>
    </cfRule>
  </conditionalFormatting>
  <conditionalFormatting sqref="U79:V103 X79:X103">
    <cfRule type="containsBlanks" dxfId="176" priority="71">
      <formula>LEN(TRIM(U79))=0</formula>
    </cfRule>
    <cfRule type="cellIs" dxfId="175" priority="72" operator="notEqual">
      <formula>""""""</formula>
    </cfRule>
  </conditionalFormatting>
  <conditionalFormatting sqref="BH79:BH103 BE79:BF103">
    <cfRule type="containsBlanks" dxfId="174" priority="69">
      <formula>LEN(TRIM(BE79))=0</formula>
    </cfRule>
    <cfRule type="cellIs" dxfId="173" priority="70" operator="notEqual">
      <formula>""""""</formula>
    </cfRule>
  </conditionalFormatting>
  <conditionalFormatting sqref="AH104 AJ104">
    <cfRule type="containsBlanks" dxfId="172" priority="113">
      <formula>LEN(TRIM(AH104))=0</formula>
    </cfRule>
    <cfRule type="cellIs" dxfId="171" priority="114" operator="notEqual">
      <formula>""""""</formula>
    </cfRule>
  </conditionalFormatting>
  <conditionalFormatting sqref="AO104:AP104">
    <cfRule type="containsBlanks" dxfId="170" priority="85">
      <formula>LEN(TRIM(AO104))=0</formula>
    </cfRule>
    <cfRule type="cellIs" dxfId="169" priority="86" operator="notEqual">
      <formula>""""""</formula>
    </cfRule>
  </conditionalFormatting>
  <conditionalFormatting sqref="AT104">
    <cfRule type="containsBlanks" dxfId="168" priority="83">
      <formula>LEN(TRIM(AT104))=0</formula>
    </cfRule>
    <cfRule type="cellIs" dxfId="167" priority="84" operator="notEqual">
      <formula>""""""</formula>
    </cfRule>
  </conditionalFormatting>
  <conditionalFormatting sqref="AC104:AD104">
    <cfRule type="containsBlanks" dxfId="166" priority="89">
      <formula>LEN(TRIM(AC104))=0</formula>
    </cfRule>
    <cfRule type="cellIs" dxfId="165" priority="90" operator="notEqual">
      <formula>""""""</formula>
    </cfRule>
  </conditionalFormatting>
  <conditionalFormatting sqref="AK104:AL104">
    <cfRule type="containsBlanks" dxfId="164" priority="87">
      <formula>LEN(TRIM(AK104))=0</formula>
    </cfRule>
    <cfRule type="cellIs" dxfId="163" priority="88" operator="notEqual">
      <formula>""""""</formula>
    </cfRule>
  </conditionalFormatting>
  <conditionalFormatting sqref="BL104 BI104:BJ104">
    <cfRule type="containsBlanks" dxfId="162" priority="105">
      <formula>LEN(TRIM(BI104))=0</formula>
    </cfRule>
    <cfRule type="cellIs" dxfId="161" priority="106" operator="notEqual">
      <formula>""""""</formula>
    </cfRule>
  </conditionalFormatting>
  <conditionalFormatting sqref="AB104">
    <cfRule type="containsBlanks" dxfId="160" priority="97">
      <formula>LEN(TRIM(AB104))=0</formula>
    </cfRule>
    <cfRule type="cellIs" dxfId="159" priority="98" operator="notEqual">
      <formula>""""""</formula>
    </cfRule>
  </conditionalFormatting>
  <conditionalFormatting sqref="AS104 AW104 BA104">
    <cfRule type="containsBlanks" dxfId="158" priority="95">
      <formula>LEN(TRIM(AS104))=0</formula>
    </cfRule>
    <cfRule type="cellIs" dxfId="157" priority="96" operator="notEqual">
      <formula>""""""</formula>
    </cfRule>
  </conditionalFormatting>
  <conditionalFormatting sqref="Y104:Z104">
    <cfRule type="containsBlanks" dxfId="156" priority="91">
      <formula>LEN(TRIM(Y104))=0</formula>
    </cfRule>
    <cfRule type="cellIs" dxfId="155" priority="92" operator="notEqual">
      <formula>""""""</formula>
    </cfRule>
  </conditionalFormatting>
  <conditionalFormatting sqref="AX104">
    <cfRule type="containsBlanks" dxfId="154" priority="81">
      <formula>LEN(TRIM(AX104))=0</formula>
    </cfRule>
    <cfRule type="cellIs" dxfId="153" priority="82" operator="notEqual">
      <formula>""""""</formula>
    </cfRule>
  </conditionalFormatting>
  <conditionalFormatting sqref="BB104">
    <cfRule type="containsBlanks" dxfId="152" priority="79">
      <formula>LEN(TRIM(BB104))=0</formula>
    </cfRule>
    <cfRule type="cellIs" dxfId="151" priority="80" operator="notEqual">
      <formula>""""""</formula>
    </cfRule>
  </conditionalFormatting>
  <conditionalFormatting sqref="U104:V104 X104">
    <cfRule type="containsBlanks" dxfId="150" priority="109">
      <formula>LEN(TRIM(U104))=0</formula>
    </cfRule>
    <cfRule type="cellIs" dxfId="149" priority="110" operator="notEqual">
      <formula>""""""</formula>
    </cfRule>
  </conditionalFormatting>
  <conditionalFormatting sqref="BH104 BE104:BF104">
    <cfRule type="containsBlanks" dxfId="148" priority="107">
      <formula>LEN(TRIM(BE104))=0</formula>
    </cfRule>
    <cfRule type="cellIs" dxfId="147" priority="108" operator="notEqual">
      <formula>""""""</formula>
    </cfRule>
  </conditionalFormatting>
  <conditionalFormatting sqref="BQ104">
    <cfRule type="containsBlanks" dxfId="146" priority="111">
      <formula>LEN(TRIM(BQ104))=0</formula>
    </cfRule>
    <cfRule type="cellIs" dxfId="145" priority="112" operator="notEqual">
      <formula>""""""</formula>
    </cfRule>
  </conditionalFormatting>
  <conditionalFormatting sqref="BM104:BN104">
    <cfRule type="containsBlanks" dxfId="144" priority="103">
      <formula>LEN(TRIM(BM104))=0</formula>
    </cfRule>
    <cfRule type="cellIs" dxfId="143" priority="104" operator="notEqual">
      <formula>""""""</formula>
    </cfRule>
  </conditionalFormatting>
  <conditionalFormatting sqref="BP104">
    <cfRule type="containsBlanks" dxfId="142" priority="101">
      <formula>LEN(TRIM(BP104))=0</formula>
    </cfRule>
    <cfRule type="cellIs" dxfId="141" priority="102" operator="notEqual">
      <formula>""""""</formula>
    </cfRule>
  </conditionalFormatting>
  <conditionalFormatting sqref="AF104">
    <cfRule type="containsBlanks" dxfId="140" priority="99">
      <formula>LEN(TRIM(AF104))=0</formula>
    </cfRule>
    <cfRule type="cellIs" dxfId="139" priority="100" operator="notEqual">
      <formula>""""""</formula>
    </cfRule>
  </conditionalFormatting>
  <conditionalFormatting sqref="AN104 AR104 AV104 AZ104 BD104">
    <cfRule type="containsBlanks" dxfId="138" priority="93">
      <formula>LEN(TRIM(AN104))=0</formula>
    </cfRule>
    <cfRule type="cellIs" dxfId="137" priority="94" operator="notEqual">
      <formula>""""""</formula>
    </cfRule>
  </conditionalFormatting>
  <conditionalFormatting sqref="AG104">
    <cfRule type="containsBlanks" dxfId="136" priority="77">
      <formula>LEN(TRIM(AG104))=0</formula>
    </cfRule>
    <cfRule type="cellIs" dxfId="135" priority="78" operator="notEqual">
      <formula>""""""</formula>
    </cfRule>
  </conditionalFormatting>
  <conditionalFormatting sqref="BM28:BN29">
    <cfRule type="containsBlanks" dxfId="134" priority="13">
      <formula>LEN(TRIM(BM28))=0</formula>
    </cfRule>
    <cfRule type="cellIs" dxfId="133" priority="14" operator="notEqual">
      <formula>""""""</formula>
    </cfRule>
  </conditionalFormatting>
  <conditionalFormatting sqref="BP28:BP29">
    <cfRule type="containsBlanks" dxfId="132" priority="11">
      <formula>LEN(TRIM(BP28))=0</formula>
    </cfRule>
    <cfRule type="cellIs" dxfId="131" priority="12" operator="notEqual">
      <formula>""""""</formula>
    </cfRule>
  </conditionalFormatting>
  <conditionalFormatting sqref="AF28:AF29">
    <cfRule type="containsBlanks" dxfId="130" priority="9">
      <formula>LEN(TRIM(AF28))=0</formula>
    </cfRule>
    <cfRule type="cellIs" dxfId="129" priority="10" operator="notEqual">
      <formula>""""""</formula>
    </cfRule>
  </conditionalFormatting>
  <conditionalFormatting sqref="AJ28:AJ29 AN28:AN29 AR28:AR29 AV28:AV29 AZ28:AZ29 BD28:BD29">
    <cfRule type="containsBlanks" dxfId="128" priority="1">
      <formula>LEN(TRIM(AJ28))=0</formula>
    </cfRule>
    <cfRule type="cellIs" dxfId="127" priority="2" operator="notEqual">
      <formula>""""""</formula>
    </cfRule>
  </conditionalFormatting>
  <conditionalFormatting sqref="AB28:AB29">
    <cfRule type="containsBlanks" dxfId="126" priority="5">
      <formula>LEN(TRIM(AB28))=0</formula>
    </cfRule>
    <cfRule type="cellIs" dxfId="125" priority="6" operator="notEqual">
      <formula>""""""</formula>
    </cfRule>
  </conditionalFormatting>
  <conditionalFormatting sqref="AG28:AH29 AK28:AL29 AO28:AP29 AS28:AT29 AW28:AX29 BA28:BB29">
    <cfRule type="containsBlanks" dxfId="124" priority="3">
      <formula>LEN(TRIM(AG28))=0</formula>
    </cfRule>
    <cfRule type="cellIs" dxfId="123" priority="4" operator="notEqual">
      <formula>""""""</formula>
    </cfRule>
  </conditionalFormatting>
  <conditionalFormatting sqref="BH28:BH29 BE28:BF29">
    <cfRule type="containsBlanks" dxfId="122" priority="17">
      <formula>LEN(TRIM(BE28))=0</formula>
    </cfRule>
    <cfRule type="cellIs" dxfId="121" priority="18" operator="notEqual">
      <formula>""""""</formula>
    </cfRule>
  </conditionalFormatting>
  <conditionalFormatting sqref="U28:V29 AD28:AD29 X28:X29">
    <cfRule type="containsBlanks" dxfId="120" priority="19">
      <formula>LEN(TRIM(U28))=0</formula>
    </cfRule>
    <cfRule type="cellIs" dxfId="119" priority="20" operator="notEqual">
      <formula>""""""</formula>
    </cfRule>
  </conditionalFormatting>
  <conditionalFormatting sqref="BL28:BL29 BI28:BJ29">
    <cfRule type="containsBlanks" dxfId="118" priority="15">
      <formula>LEN(TRIM(BI28))=0</formula>
    </cfRule>
    <cfRule type="cellIs" dxfId="117" priority="16" operator="notEqual">
      <formula>""""""</formula>
    </cfRule>
  </conditionalFormatting>
  <conditionalFormatting sqref="Y28:Z29 AC28:AC29">
    <cfRule type="containsBlanks" dxfId="116" priority="7">
      <formula>LEN(TRIM(Y28))=0</formula>
    </cfRule>
    <cfRule type="cellIs" dxfId="115" priority="8" operator="notEqual">
      <formula>""""""</formula>
    </cfRule>
  </conditionalFormatting>
  <conditionalFormatting sqref="BQ28:BQ29">
    <cfRule type="containsBlanks" dxfId="114" priority="21">
      <formula>LEN(TRIM(BQ28))=0</formula>
    </cfRule>
    <cfRule type="cellIs" dxfId="113" priority="22" operator="notEqual">
      <formula>""""""</formula>
    </cfRule>
  </conditionalFormatting>
  <dataValidations count="41">
    <dataValidation allowBlank="1" showDropDown="1" showInputMessage="1" showErrorMessage="1" sqref="C80"/>
    <dataValidation type="textLength" allowBlank="1" showInputMessage="1" showErrorMessage="1" errorTitle="Entrada no válida" error="Escriba un texto  Maximo 100 Caracteres" promptTitle="Cualquier contenido Maximo 100 Caracteres" sqref="G85:G86">
      <formula1>0</formula1>
      <formula2>100</formula2>
    </dataValidation>
    <dataValidation type="textLength" allowBlank="1" showInputMessage="1" showErrorMessage="1" errorTitle="Entrada no válida" error="Escriba un texto  Maximo 500 Caracteres" promptTitle="Cualquier contenido Maximo 500 Caracteres" sqref="H85:I86">
      <formula1>0</formula1>
      <formula2>500</formula2>
    </dataValidation>
    <dataValidation type="list" allowBlank="1" showDropDown="1" showInputMessage="1" showErrorMessage="1" sqref="M39:N42 N43">
      <formula1>Periodicidadindicador</formula1>
    </dataValidation>
    <dataValidation type="list" allowBlank="1" showDropDown="1" showInputMessage="1" showErrorMessage="1" sqref="I50 I81 I79">
      <formula1>Objetivosestratégicos</formula1>
    </dataValidation>
    <dataValidation type="list" allowBlank="1" showInputMessage="1" showErrorMessage="1" sqref="B36:D38 O81 B81:D81 J81">
      <formula1>#REF!</formula1>
    </dataValidation>
    <dataValidation type="list" allowBlank="1" showInputMessage="1" showErrorMessage="1" errorTitle="Error" error="Seleccione un valor de la lista desplegable" sqref="T37:T38 T81">
      <formula1>#REF!</formula1>
    </dataValidation>
    <dataValidation allowBlank="1" showInputMessage="1" showErrorMessage="1" prompt="Indicar los pasos que se deben realizar para obtener las variables que conforman el indicador y calcular su resultado." sqref="M12"/>
    <dataValidation type="list" allowBlank="1" showInputMessage="1" showErrorMessage="1" sqref="B105:B1048576">
      <formula1>Procesos</formula1>
    </dataValidation>
    <dataValidation type="list" allowBlank="1" showInputMessage="1" showErrorMessage="1" sqref="O106:O1048576">
      <formula1>TipoInd</formula1>
    </dataValidation>
    <dataValidation type="list" allowBlank="1" showInputMessage="1" showErrorMessage="1" sqref="C106:C1048576">
      <formula1>Subsistema</formula1>
    </dataValidation>
    <dataValidation allowBlank="1" showInputMessage="1" showErrorMessage="1" prompt="Formúlese según las características y programación del indicador." sqref="BS10 BV10:BX11"/>
    <dataValidation type="list" allowBlank="1" showInputMessage="1" showErrorMessage="1" sqref="G7:G8">
      <formula1>Años</formula1>
    </dataValidation>
    <dataValidation type="list" allowBlank="1" showInputMessage="1" showErrorMessage="1" sqref="D105 E106:E1048576 D69">
      <formula1>ObjEstratégico</formula1>
    </dataValidation>
    <dataValidation type="list" allowBlank="1" showInputMessage="1" showErrorMessage="1" sqref="C105 D106:D1048576">
      <formula1>ProyectoInv</formula1>
    </dataValidation>
    <dataValidation type="list" allowBlank="1" showInputMessage="1" showErrorMessage="1" sqref="O105 M106:N1048576 L43">
      <formula1>periodicidad</formula1>
    </dataValidation>
    <dataValidation type="list" allowBlank="1" showInputMessage="1" showErrorMessage="1" sqref="E7:E8">
      <formula1>Meses</formula1>
    </dataValidation>
    <dataValidation allowBlank="1" showInputMessage="1" showErrorMessage="1" prompt="Corresponde a los logros obtenidos durante el periodo de medición así como la identificación de las situaciones que conllevaron al incumplimiento de las metas propuestas." sqref="AR12 AV12 AZ12 BD12 BH12 BL12 BP12 X12 AB12 AF12 AJ12 AN12"/>
    <dataValidation allowBlank="1" showInputMessage="1" showErrorMessage="1" prompt="Corresponde a la operación matemática de la fórmula del indicador y que reflejará el resultado del indicador para el periodo de medición." sqref="AI12 AU12 AY12 BC12 BG12 BK12 BO12 AE12 AA12 W12 AQ12 AM12"/>
    <dataValidation allowBlank="1" showInputMessage="1" showErrorMessage="1" prompt="Corresponde a los resultados planificados para el periodo de medición. Todos los indicadores de gestión deben incluir programación." sqref="AH12 AT12 AX12 BB12 BF12 BJ12 BN12 AD12 Z12 V12 AP12 AL12"/>
    <dataValidation allowBlank="1" showInputMessage="1" showErrorMessage="1" prompt="Corresponde a los resultados obtenidos en el periodo de medición." sqref="AK12 AS12 AW12 BA12 BE12 BI12 BM12 U12 AC12 Y12 AG12 AO12"/>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2"/>
    <dataValidation allowBlank="1" showInputMessage="1" showErrorMessage="1" prompt="Es el resultado del indicador que se pretende alcanzar en el año, se debe tener como referencia la unidad de medida formulada para el indicador." sqref="S12"/>
    <dataValidation allowBlank="1" showInputMessage="1" showErrorMessage="1" prompt="Debe coincidir con la unidad de medida del indicador para poder ser comparables." sqref="R12"/>
    <dataValidation allowBlank="1" showInputMessage="1" showErrorMessage="1" prompt="Resultado que se tiene sobre este indicador de mediciones realizadas con anterioridad._x000a__x000a_En los casos en los que no se cuente con línea base se debe registrar “No aplica”." sqref="Q12"/>
    <dataValidation allowBlank="1" showInputMessage="1" showErrorMessage="1" prompt="Es el elemento que soporta la medición del indicador, estos pueden ser; documento, base de datos, entre otros. " sqref="P12"/>
    <dataValidation allowBlank="1" showInputMessage="1" showErrorMessage="1" prompt="Corresponde a la información a partir de la cual se obtienen los datos para el cálculo del indicador." sqref="L12"/>
    <dataValidation allowBlank="1" showInputMessage="1" showErrorMessage="1" prompt="Se estandariza en porcentaje (%)." sqref="N12"/>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dataValidation allowBlank="1" showInputMessage="1" showErrorMessage="1" prompt="Hace referencia a la clasificación del indicador._x000a__x000a_De la lista desplegable seleccione una de las siguientes opciones: eficacia, eficiencia o efectividad." sqref="J12"/>
    <dataValidation allowBlank="1" showInputMessage="1" showErrorMessage="1" prompt="Corresponde a la ecuación matemática que relaciona las variables del indicador (numerador/denominador)." sqref="K12"/>
    <dataValidation allowBlank="1" showInputMessage="1" showErrorMessage="1" prompt="Corresponde al aspecto clave de cuyo resultado depende el logro de la meta propuesta para el indicador." sqref="I12"/>
    <dataValidation allowBlank="1" showInputMessage="1" showErrorMessage="1" prompt="Describe al fin para el cual se formuló el indicador." sqref="H12"/>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dataValidation allowBlank="1" showInputMessage="1" showErrorMessage="1" prompt="Hace referencia a la fecha de expedición de la circular mediante la cual se solicita la creación o actualización del indicador de gestión." sqref="F12"/>
    <dataValidation allowBlank="1" showInputMessage="1" showErrorMessage="1" prompt="Se refiere al código consecutivo que es asignado por la Subdirección de Diseño, Evaluación y Sistematización – Equipo del Sistema Integrado de Gestión." sqref="E12"/>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dataValidation allowBlank="1" showInputMessage="1" showErrorMessage="1" prompt="Indicar el proceso institucional al cuál está asociado el indicador de gestión._x000a__x000a_De la lista despegable  seleccione el proceso." sqref="B12"/>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2"/>
    <dataValidation type="list" allowBlank="1" showInputMessage="1" showErrorMessage="1" sqref="S105:T105 T106:T1048576 S43 R83:R86">
      <formula1>TipoMeta</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09"/>
  <sheetViews>
    <sheetView workbookViewId="0"/>
  </sheetViews>
  <sheetFormatPr baseColWidth="10" defaultColWidth="14.109375" defaultRowHeight="13.8" x14ac:dyDescent="0.3"/>
  <cols>
    <col min="1" max="5" width="36" style="47" customWidth="1"/>
    <col min="6" max="6" width="14.109375" style="47" customWidth="1"/>
    <col min="7" max="7" width="35.44140625" style="47" customWidth="1"/>
    <col min="8" max="10" width="35.44140625" style="47" hidden="1" customWidth="1"/>
    <col min="11" max="11" width="21.6640625" style="47" hidden="1" customWidth="1"/>
    <col min="12" max="12" width="23.33203125" style="47" hidden="1" customWidth="1"/>
    <col min="13" max="13" width="23.33203125" style="48" hidden="1" customWidth="1"/>
    <col min="14" max="14" width="23" style="47" customWidth="1"/>
    <col min="15" max="15" width="24.88671875" style="47" customWidth="1"/>
    <col min="16" max="17" width="24.88671875" style="49" customWidth="1"/>
    <col min="18" max="18" width="24.88671875" style="50" customWidth="1"/>
    <col min="19" max="19" width="15.33203125" style="47" customWidth="1"/>
    <col min="20" max="23" width="22.6640625" style="47" customWidth="1"/>
    <col min="24" max="24" width="24.6640625" style="47" customWidth="1"/>
    <col min="25" max="25" width="22" style="47" hidden="1" customWidth="1"/>
    <col min="26" max="26" width="21.44140625" style="47" hidden="1" customWidth="1"/>
    <col min="27" max="27" width="22.6640625" style="47" hidden="1" customWidth="1"/>
    <col min="28" max="28" width="26.109375" style="47" hidden="1" customWidth="1"/>
    <col min="29" max="29" width="13.33203125" style="47" hidden="1" customWidth="1"/>
    <col min="30" max="32" width="13.33203125" style="47" customWidth="1"/>
    <col min="33" max="33" width="21.33203125" style="47" customWidth="1"/>
    <col min="34" max="39" width="17.109375" style="47" bestFit="1" customWidth="1"/>
    <col min="40" max="40" width="13.33203125" style="47" customWidth="1"/>
    <col min="41" max="41" width="25" style="47" customWidth="1"/>
    <col min="42" max="46" width="14.109375" style="47" customWidth="1"/>
    <col min="47" max="47" width="14.109375" style="47"/>
    <col min="48" max="62" width="14.109375" style="47" customWidth="1"/>
    <col min="63" max="16384" width="14.109375" style="47"/>
  </cols>
  <sheetData>
    <row r="1" spans="1:63" ht="89.25" customHeight="1" x14ac:dyDescent="0.3"/>
    <row r="2" spans="1:63" ht="71.25" customHeight="1" x14ac:dyDescent="0.3">
      <c r="A2" s="434" t="s">
        <v>562</v>
      </c>
      <c r="B2" s="435"/>
      <c r="C2" s="435"/>
      <c r="D2" s="435"/>
      <c r="E2" s="435"/>
      <c r="F2" s="435"/>
      <c r="G2" s="435"/>
      <c r="H2" s="436" t="s">
        <v>563</v>
      </c>
      <c r="I2" s="437"/>
      <c r="J2" s="437"/>
      <c r="K2" s="437"/>
      <c r="L2" s="437"/>
      <c r="M2" s="437"/>
      <c r="N2" s="438" t="s">
        <v>564</v>
      </c>
      <c r="O2" s="439"/>
      <c r="P2" s="439"/>
      <c r="Q2" s="440" t="s">
        <v>565</v>
      </c>
      <c r="R2" s="440"/>
      <c r="S2" s="441" t="s">
        <v>566</v>
      </c>
      <c r="T2" s="441"/>
      <c r="U2" s="441"/>
      <c r="V2" s="441"/>
      <c r="W2" s="441"/>
      <c r="X2" s="441"/>
      <c r="Y2" s="51"/>
      <c r="Z2" s="51"/>
      <c r="AA2" s="51"/>
      <c r="AB2" s="51"/>
      <c r="AC2" s="52" t="s">
        <v>567</v>
      </c>
      <c r="AD2" s="441" t="s">
        <v>568</v>
      </c>
      <c r="AE2" s="441"/>
      <c r="AF2" s="441"/>
      <c r="AG2" s="441"/>
      <c r="AH2" s="441"/>
      <c r="AI2" s="441"/>
      <c r="AJ2" s="441"/>
      <c r="AK2" s="441"/>
      <c r="AL2" s="433" t="s">
        <v>569</v>
      </c>
      <c r="AM2" s="433"/>
      <c r="AN2" s="433"/>
      <c r="AO2" s="433"/>
      <c r="AP2" s="433"/>
      <c r="AQ2" s="433"/>
      <c r="AR2" s="433"/>
      <c r="AS2" s="433"/>
      <c r="AT2" s="433"/>
      <c r="AU2" s="433"/>
      <c r="AV2" s="433"/>
      <c r="AW2" s="433"/>
      <c r="AX2" s="433"/>
      <c r="AY2" s="433"/>
      <c r="AZ2" s="433"/>
      <c r="BA2" s="433"/>
      <c r="BB2" s="433"/>
      <c r="BC2" s="433"/>
    </row>
    <row r="3" spans="1:63" s="61" customFormat="1" ht="55.2" x14ac:dyDescent="0.3">
      <c r="A3" s="53" t="s">
        <v>570</v>
      </c>
      <c r="B3" s="54" t="s">
        <v>571</v>
      </c>
      <c r="C3" s="54" t="s">
        <v>572</v>
      </c>
      <c r="D3" s="54" t="s">
        <v>573</v>
      </c>
      <c r="E3" s="54" t="s">
        <v>574</v>
      </c>
      <c r="F3" s="53" t="s">
        <v>575</v>
      </c>
      <c r="G3" s="53" t="s">
        <v>576</v>
      </c>
      <c r="H3" s="53" t="s">
        <v>577</v>
      </c>
      <c r="I3" s="53" t="s">
        <v>578</v>
      </c>
      <c r="J3" s="53" t="s">
        <v>579</v>
      </c>
      <c r="K3" s="53" t="s">
        <v>580</v>
      </c>
      <c r="L3" s="53" t="s">
        <v>581</v>
      </c>
      <c r="M3" s="55" t="s">
        <v>582</v>
      </c>
      <c r="N3" s="53" t="s">
        <v>583</v>
      </c>
      <c r="O3" s="53" t="s">
        <v>584</v>
      </c>
      <c r="P3" s="53" t="s">
        <v>585</v>
      </c>
      <c r="Q3" s="56" t="s">
        <v>586</v>
      </c>
      <c r="R3" s="57" t="s">
        <v>587</v>
      </c>
      <c r="S3" s="58" t="s">
        <v>588</v>
      </c>
      <c r="T3" s="58" t="s">
        <v>589</v>
      </c>
      <c r="U3" s="58" t="s">
        <v>590</v>
      </c>
      <c r="V3" s="58" t="s">
        <v>591</v>
      </c>
      <c r="W3" s="58" t="s">
        <v>592</v>
      </c>
      <c r="X3" s="58" t="s">
        <v>593</v>
      </c>
      <c r="Y3" s="58" t="s">
        <v>594</v>
      </c>
      <c r="Z3" s="58" t="s">
        <v>595</v>
      </c>
      <c r="AA3" s="58" t="s">
        <v>596</v>
      </c>
      <c r="AB3" s="58" t="s">
        <v>597</v>
      </c>
      <c r="AC3" s="58" t="s">
        <v>598</v>
      </c>
      <c r="AD3" s="58" t="s">
        <v>599</v>
      </c>
      <c r="AE3" s="58" t="s">
        <v>600</v>
      </c>
      <c r="AF3" s="58" t="s">
        <v>601</v>
      </c>
      <c r="AG3" s="58" t="s">
        <v>602</v>
      </c>
      <c r="AH3" s="58" t="s">
        <v>603</v>
      </c>
      <c r="AI3" s="58" t="s">
        <v>604</v>
      </c>
      <c r="AJ3" s="58" t="s">
        <v>605</v>
      </c>
      <c r="AK3" s="58" t="s">
        <v>606</v>
      </c>
      <c r="AL3" s="59" t="s">
        <v>607</v>
      </c>
      <c r="AM3" s="59" t="s">
        <v>608</v>
      </c>
      <c r="AN3" s="59" t="s">
        <v>609</v>
      </c>
      <c r="AO3" s="59" t="s">
        <v>610</v>
      </c>
      <c r="AP3" s="59" t="s">
        <v>611</v>
      </c>
      <c r="AQ3" s="59" t="s">
        <v>612</v>
      </c>
      <c r="AR3" s="59" t="s">
        <v>613</v>
      </c>
      <c r="AS3" s="59" t="s">
        <v>614</v>
      </c>
      <c r="AT3" s="59" t="s">
        <v>615</v>
      </c>
      <c r="AU3" s="59" t="s">
        <v>616</v>
      </c>
      <c r="AV3" s="59" t="s">
        <v>617</v>
      </c>
      <c r="AW3" s="59" t="s">
        <v>618</v>
      </c>
      <c r="AX3" s="59" t="s">
        <v>619</v>
      </c>
      <c r="AY3" s="58" t="s">
        <v>620</v>
      </c>
      <c r="AZ3" s="58" t="s">
        <v>621</v>
      </c>
      <c r="BA3" s="58" t="s">
        <v>622</v>
      </c>
      <c r="BB3" s="58" t="s">
        <v>623</v>
      </c>
      <c r="BC3" s="58" t="s">
        <v>624</v>
      </c>
      <c r="BD3" s="58" t="s">
        <v>625</v>
      </c>
      <c r="BE3" s="58" t="s">
        <v>626</v>
      </c>
      <c r="BF3" s="58" t="s">
        <v>627</v>
      </c>
      <c r="BG3" s="58" t="s">
        <v>628</v>
      </c>
      <c r="BH3" s="58" t="s">
        <v>629</v>
      </c>
      <c r="BI3" s="58" t="s">
        <v>630</v>
      </c>
      <c r="BJ3" s="58" t="s">
        <v>631</v>
      </c>
      <c r="BK3" s="60" t="s">
        <v>632</v>
      </c>
    </row>
    <row r="4" spans="1:63" s="73" customFormat="1" ht="15.75" customHeight="1" x14ac:dyDescent="0.25">
      <c r="A4" s="62" t="s">
        <v>633</v>
      </c>
      <c r="B4" s="63" t="s">
        <v>634</v>
      </c>
      <c r="C4" s="63" t="s">
        <v>635</v>
      </c>
      <c r="D4" s="63" t="s">
        <v>636</v>
      </c>
      <c r="E4" s="63" t="s">
        <v>637</v>
      </c>
      <c r="F4" s="64">
        <v>7770</v>
      </c>
      <c r="G4" s="65" t="s">
        <v>638</v>
      </c>
      <c r="H4" s="63" t="s">
        <v>639</v>
      </c>
      <c r="I4" s="63" t="s">
        <v>640</v>
      </c>
      <c r="J4" s="63" t="s">
        <v>641</v>
      </c>
      <c r="K4" s="64">
        <v>3</v>
      </c>
      <c r="L4" s="66" t="s">
        <v>642</v>
      </c>
      <c r="M4" s="67">
        <v>0.17</v>
      </c>
      <c r="N4" s="64">
        <v>1</v>
      </c>
      <c r="O4" s="65" t="s">
        <v>643</v>
      </c>
      <c r="P4" s="64">
        <v>87500</v>
      </c>
      <c r="Q4" s="64">
        <v>87827</v>
      </c>
      <c r="R4" s="68">
        <f>+Soportes[[#This Row],[Ejecución meta ]]/Soportes[[#This Row],[Magnitud meta vigencia ]]</f>
        <v>1.0037371428571429</v>
      </c>
      <c r="S4" s="64">
        <v>1</v>
      </c>
      <c r="T4" s="66" t="s">
        <v>644</v>
      </c>
      <c r="U4" s="64" t="s">
        <v>645</v>
      </c>
      <c r="V4" s="69">
        <v>0.08</v>
      </c>
      <c r="W4" s="70">
        <v>43836</v>
      </c>
      <c r="X4" s="70" t="s">
        <v>646</v>
      </c>
      <c r="Y4" s="71">
        <v>0</v>
      </c>
      <c r="Z4" s="71">
        <v>0</v>
      </c>
      <c r="AA4" s="71">
        <v>0</v>
      </c>
      <c r="AB4" s="71">
        <v>0</v>
      </c>
      <c r="AC4" s="71">
        <v>0</v>
      </c>
      <c r="AD4" s="71">
        <v>0</v>
      </c>
      <c r="AE4" s="71">
        <v>0.03</v>
      </c>
      <c r="AF4" s="71">
        <v>0.03</v>
      </c>
      <c r="AG4" s="71">
        <v>0.09</v>
      </c>
      <c r="AH4" s="71">
        <v>0.1</v>
      </c>
      <c r="AI4" s="71">
        <v>0.13</v>
      </c>
      <c r="AJ4" s="71">
        <v>0.14000000000000001</v>
      </c>
      <c r="AK4" s="72">
        <v>0.52</v>
      </c>
      <c r="AL4" s="71">
        <v>0</v>
      </c>
      <c r="AM4" s="71">
        <v>0</v>
      </c>
      <c r="AN4" s="71">
        <v>0</v>
      </c>
      <c r="AO4" s="71">
        <v>0</v>
      </c>
      <c r="AP4" s="71">
        <v>0</v>
      </c>
      <c r="AQ4" s="71">
        <v>0</v>
      </c>
      <c r="AR4" s="71">
        <v>0.03</v>
      </c>
      <c r="AS4" s="71">
        <v>0.03</v>
      </c>
      <c r="AT4" s="71">
        <v>0.09</v>
      </c>
      <c r="AU4" s="71">
        <v>0</v>
      </c>
      <c r="AV4" s="71">
        <v>0</v>
      </c>
      <c r="AW4" s="71">
        <v>0</v>
      </c>
      <c r="AX4" s="72">
        <v>0.15</v>
      </c>
      <c r="AY4" s="71">
        <v>0</v>
      </c>
      <c r="AZ4" s="71">
        <v>0</v>
      </c>
      <c r="BA4" s="71">
        <v>0</v>
      </c>
      <c r="BB4" s="71">
        <v>0</v>
      </c>
      <c r="BC4" s="71">
        <v>0</v>
      </c>
      <c r="BD4" s="71">
        <v>0</v>
      </c>
      <c r="BE4" s="71">
        <v>2.5000000000000001E-3</v>
      </c>
      <c r="BF4" s="71">
        <v>2.5000000000000001E-3</v>
      </c>
      <c r="BG4" s="71">
        <v>7.4999999999999997E-3</v>
      </c>
      <c r="BH4" s="71">
        <v>0</v>
      </c>
      <c r="BI4" s="71">
        <v>0</v>
      </c>
      <c r="BJ4" s="71">
        <v>0</v>
      </c>
      <c r="BK4" s="71">
        <v>0.28849999999999998</v>
      </c>
    </row>
    <row r="5" spans="1:63" s="73" customFormat="1" ht="15.75" customHeight="1" x14ac:dyDescent="0.25">
      <c r="A5" s="74" t="s">
        <v>633</v>
      </c>
      <c r="B5" s="63" t="s">
        <v>634</v>
      </c>
      <c r="C5" s="63" t="s">
        <v>635</v>
      </c>
      <c r="D5" s="63" t="s">
        <v>636</v>
      </c>
      <c r="E5" s="63" t="s">
        <v>637</v>
      </c>
      <c r="F5" s="64">
        <v>7770</v>
      </c>
      <c r="G5" s="65" t="s">
        <v>638</v>
      </c>
      <c r="H5" s="63" t="s">
        <v>639</v>
      </c>
      <c r="I5" s="63" t="s">
        <v>640</v>
      </c>
      <c r="J5" s="63" t="s">
        <v>641</v>
      </c>
      <c r="K5" s="64">
        <v>3</v>
      </c>
      <c r="L5" s="66" t="s">
        <v>642</v>
      </c>
      <c r="M5" s="67">
        <v>0.17</v>
      </c>
      <c r="N5" s="64">
        <v>1</v>
      </c>
      <c r="O5" s="65" t="s">
        <v>643</v>
      </c>
      <c r="P5" s="64">
        <v>87500</v>
      </c>
      <c r="Q5" s="64">
        <v>87827</v>
      </c>
      <c r="R5" s="68">
        <f>+Soportes[[#This Row],[Ejecución meta ]]/Soportes[[#This Row],[Magnitud meta vigencia ]]</f>
        <v>1.0037371428571429</v>
      </c>
      <c r="S5" s="64">
        <v>2</v>
      </c>
      <c r="T5" s="66" t="s">
        <v>647</v>
      </c>
      <c r="U5" s="64" t="s">
        <v>645</v>
      </c>
      <c r="V5" s="69">
        <v>0.08</v>
      </c>
      <c r="W5" s="70">
        <v>43836</v>
      </c>
      <c r="X5" s="70" t="s">
        <v>646</v>
      </c>
      <c r="Y5" s="71">
        <v>0</v>
      </c>
      <c r="Z5" s="71">
        <v>0</v>
      </c>
      <c r="AA5" s="71">
        <v>0</v>
      </c>
      <c r="AB5" s="71">
        <v>0</v>
      </c>
      <c r="AC5" s="71">
        <v>0</v>
      </c>
      <c r="AD5" s="71">
        <v>3.5999999999999997E-2</v>
      </c>
      <c r="AE5" s="71">
        <v>3.5999999999999997E-2</v>
      </c>
      <c r="AF5" s="71">
        <v>4.4999999999999998E-2</v>
      </c>
      <c r="AG5" s="71">
        <v>4.4999999999999998E-2</v>
      </c>
      <c r="AH5" s="71">
        <v>4.5999999999999999E-2</v>
      </c>
      <c r="AI5" s="71">
        <v>6.2E-2</v>
      </c>
      <c r="AJ5" s="71">
        <v>0.09</v>
      </c>
      <c r="AK5" s="72">
        <v>0.36</v>
      </c>
      <c r="AL5" s="71">
        <v>0</v>
      </c>
      <c r="AM5" s="71">
        <v>0</v>
      </c>
      <c r="AN5" s="71">
        <v>0</v>
      </c>
      <c r="AO5" s="71">
        <v>0</v>
      </c>
      <c r="AP5" s="71">
        <v>0</v>
      </c>
      <c r="AQ5" s="71">
        <v>3.5999999999999997E-2</v>
      </c>
      <c r="AR5" s="71">
        <v>3.5999999999999997E-2</v>
      </c>
      <c r="AS5" s="71">
        <v>4.4999999999999998E-2</v>
      </c>
      <c r="AT5" s="71">
        <v>4.4999999999999998E-2</v>
      </c>
      <c r="AU5" s="71">
        <v>0</v>
      </c>
      <c r="AV5" s="71">
        <v>0</v>
      </c>
      <c r="AW5" s="71">
        <v>0</v>
      </c>
      <c r="AX5" s="72">
        <v>0.16200000000000001</v>
      </c>
      <c r="AY5" s="71">
        <v>0</v>
      </c>
      <c r="AZ5" s="71">
        <v>0</v>
      </c>
      <c r="BA5" s="71">
        <v>0</v>
      </c>
      <c r="BB5" s="71">
        <v>0</v>
      </c>
      <c r="BC5" s="71">
        <v>0</v>
      </c>
      <c r="BD5" s="71">
        <v>3.0000000000000001E-3</v>
      </c>
      <c r="BE5" s="71">
        <v>3.0000000000000001E-3</v>
      </c>
      <c r="BF5" s="71">
        <v>3.8E-3</v>
      </c>
      <c r="BG5" s="71">
        <v>3.8E-3</v>
      </c>
      <c r="BH5" s="71">
        <v>0</v>
      </c>
      <c r="BI5" s="71">
        <v>0</v>
      </c>
      <c r="BJ5" s="71">
        <v>0</v>
      </c>
      <c r="BK5" s="71">
        <v>0.45</v>
      </c>
    </row>
    <row r="6" spans="1:63" s="73" customFormat="1" ht="15.75" customHeight="1" x14ac:dyDescent="0.25">
      <c r="A6" s="74" t="s">
        <v>633</v>
      </c>
      <c r="B6" s="63" t="s">
        <v>634</v>
      </c>
      <c r="C6" s="63" t="s">
        <v>635</v>
      </c>
      <c r="D6" s="63" t="s">
        <v>636</v>
      </c>
      <c r="E6" s="63" t="s">
        <v>637</v>
      </c>
      <c r="F6" s="64">
        <v>7770</v>
      </c>
      <c r="G6" s="65" t="s">
        <v>638</v>
      </c>
      <c r="H6" s="63" t="s">
        <v>639</v>
      </c>
      <c r="I6" s="63" t="s">
        <v>640</v>
      </c>
      <c r="J6" s="63" t="s">
        <v>641</v>
      </c>
      <c r="K6" s="64">
        <v>1</v>
      </c>
      <c r="L6" s="65" t="s">
        <v>648</v>
      </c>
      <c r="M6" s="67">
        <v>0.75</v>
      </c>
      <c r="N6" s="64">
        <v>2</v>
      </c>
      <c r="O6" s="65" t="s">
        <v>649</v>
      </c>
      <c r="P6" s="64">
        <v>9000</v>
      </c>
      <c r="Q6" s="64">
        <v>8914</v>
      </c>
      <c r="R6" s="68">
        <f>+Soportes[[#This Row],[Ejecución meta ]]/Soportes[[#This Row],[Magnitud meta vigencia ]]</f>
        <v>0.99044444444444446</v>
      </c>
      <c r="S6" s="64">
        <v>3</v>
      </c>
      <c r="T6" s="66" t="s">
        <v>650</v>
      </c>
      <c r="U6" s="64" t="s">
        <v>651</v>
      </c>
      <c r="V6" s="69">
        <v>0.08</v>
      </c>
      <c r="W6" s="70">
        <v>43836</v>
      </c>
      <c r="X6" s="70" t="s">
        <v>646</v>
      </c>
      <c r="Y6" s="71">
        <v>0</v>
      </c>
      <c r="Z6" s="71">
        <v>0</v>
      </c>
      <c r="AA6" s="71">
        <v>0</v>
      </c>
      <c r="AB6" s="71">
        <v>0</v>
      </c>
      <c r="AC6" s="71">
        <v>0</v>
      </c>
      <c r="AD6" s="71">
        <v>0</v>
      </c>
      <c r="AE6" s="71">
        <v>0.128</v>
      </c>
      <c r="AF6" s="71">
        <v>0.128</v>
      </c>
      <c r="AG6" s="71">
        <v>0.128</v>
      </c>
      <c r="AH6" s="71">
        <v>0.128</v>
      </c>
      <c r="AI6" s="71">
        <v>0.128</v>
      </c>
      <c r="AJ6" s="71">
        <v>0.04</v>
      </c>
      <c r="AK6" s="72">
        <v>0.68</v>
      </c>
      <c r="AL6" s="71">
        <v>0</v>
      </c>
      <c r="AM6" s="71">
        <v>0</v>
      </c>
      <c r="AN6" s="71">
        <v>0</v>
      </c>
      <c r="AO6" s="71">
        <v>0</v>
      </c>
      <c r="AP6" s="71">
        <v>0</v>
      </c>
      <c r="AQ6" s="71">
        <v>0</v>
      </c>
      <c r="AR6" s="71">
        <v>0.128</v>
      </c>
      <c r="AS6" s="71">
        <v>0.128</v>
      </c>
      <c r="AT6" s="71">
        <v>0.128</v>
      </c>
      <c r="AU6" s="71">
        <v>0</v>
      </c>
      <c r="AV6" s="71">
        <v>0</v>
      </c>
      <c r="AW6" s="71">
        <v>0</v>
      </c>
      <c r="AX6" s="72">
        <v>0.38400000000000001</v>
      </c>
      <c r="AY6" s="71">
        <v>0</v>
      </c>
      <c r="AZ6" s="71">
        <v>0</v>
      </c>
      <c r="BA6" s="71">
        <v>0</v>
      </c>
      <c r="BB6" s="71">
        <v>0</v>
      </c>
      <c r="BC6" s="71">
        <v>0</v>
      </c>
      <c r="BD6" s="71">
        <v>0</v>
      </c>
      <c r="BE6" s="71">
        <v>1.0699999999999999E-2</v>
      </c>
      <c r="BF6" s="71">
        <v>1.0699999999999999E-2</v>
      </c>
      <c r="BG6" s="71">
        <v>1.0699999999999999E-2</v>
      </c>
      <c r="BH6" s="71">
        <v>0</v>
      </c>
      <c r="BI6" s="71">
        <v>0</v>
      </c>
      <c r="BJ6" s="71">
        <v>0</v>
      </c>
      <c r="BK6" s="71">
        <v>0.56469999999999998</v>
      </c>
    </row>
    <row r="7" spans="1:63" s="73" customFormat="1" ht="15.75" customHeight="1" x14ac:dyDescent="0.25">
      <c r="A7" s="74" t="s">
        <v>633</v>
      </c>
      <c r="B7" s="63" t="s">
        <v>634</v>
      </c>
      <c r="C7" s="63" t="s">
        <v>635</v>
      </c>
      <c r="D7" s="63" t="s">
        <v>636</v>
      </c>
      <c r="E7" s="63" t="s">
        <v>637</v>
      </c>
      <c r="F7" s="64">
        <v>7770</v>
      </c>
      <c r="G7" s="65" t="s">
        <v>638</v>
      </c>
      <c r="H7" s="63" t="s">
        <v>639</v>
      </c>
      <c r="I7" s="63" t="s">
        <v>640</v>
      </c>
      <c r="J7" s="63" t="s">
        <v>641</v>
      </c>
      <c r="K7" s="64">
        <v>1</v>
      </c>
      <c r="L7" s="65" t="s">
        <v>648</v>
      </c>
      <c r="M7" s="67">
        <v>0.75</v>
      </c>
      <c r="N7" s="64">
        <v>2</v>
      </c>
      <c r="O7" s="65" t="s">
        <v>649</v>
      </c>
      <c r="P7" s="64">
        <v>9000</v>
      </c>
      <c r="Q7" s="64">
        <v>8914</v>
      </c>
      <c r="R7" s="68">
        <f>+Soportes[[#This Row],[Ejecución meta ]]/Soportes[[#This Row],[Magnitud meta vigencia ]]</f>
        <v>0.99044444444444446</v>
      </c>
      <c r="S7" s="64">
        <v>4</v>
      </c>
      <c r="T7" s="66" t="s">
        <v>652</v>
      </c>
      <c r="U7" s="64" t="s">
        <v>651</v>
      </c>
      <c r="V7" s="69">
        <v>0.08</v>
      </c>
      <c r="W7" s="70">
        <v>43836</v>
      </c>
      <c r="X7" s="70" t="s">
        <v>646</v>
      </c>
      <c r="Y7" s="71">
        <v>0</v>
      </c>
      <c r="Z7" s="71">
        <v>0</v>
      </c>
      <c r="AA7" s="71">
        <v>0</v>
      </c>
      <c r="AB7" s="71">
        <v>0</v>
      </c>
      <c r="AC7" s="71">
        <v>0</v>
      </c>
      <c r="AD7" s="71">
        <v>3.3000000000000002E-2</v>
      </c>
      <c r="AE7" s="71">
        <v>3.3000000000000002E-2</v>
      </c>
      <c r="AF7" s="71">
        <v>6.6000000000000003E-2</v>
      </c>
      <c r="AG7" s="71">
        <v>8.2500000000000004E-2</v>
      </c>
      <c r="AH7" s="71">
        <v>8.2500000000000004E-2</v>
      </c>
      <c r="AI7" s="71">
        <v>6.6000000000000003E-2</v>
      </c>
      <c r="AJ7" s="71">
        <v>6.9000000000000006E-2</v>
      </c>
      <c r="AK7" s="72">
        <v>0.43180000000000002</v>
      </c>
      <c r="AL7" s="71">
        <v>0</v>
      </c>
      <c r="AM7" s="71">
        <v>0</v>
      </c>
      <c r="AN7" s="71">
        <v>0</v>
      </c>
      <c r="AO7" s="71">
        <v>0</v>
      </c>
      <c r="AP7" s="71">
        <v>0</v>
      </c>
      <c r="AQ7" s="71">
        <v>0</v>
      </c>
      <c r="AR7" s="71">
        <v>0</v>
      </c>
      <c r="AS7" s="71">
        <v>6.6000000000000003E-2</v>
      </c>
      <c r="AT7" s="71">
        <v>8.2500000000000004E-2</v>
      </c>
      <c r="AU7" s="71">
        <v>0</v>
      </c>
      <c r="AV7" s="71">
        <v>0</v>
      </c>
      <c r="AW7" s="71">
        <v>0</v>
      </c>
      <c r="AX7" s="72">
        <v>0.1484</v>
      </c>
      <c r="AY7" s="71">
        <v>0</v>
      </c>
      <c r="AZ7" s="71">
        <v>0</v>
      </c>
      <c r="BA7" s="71">
        <v>0</v>
      </c>
      <c r="BB7" s="71">
        <v>0</v>
      </c>
      <c r="BC7" s="71">
        <v>0</v>
      </c>
      <c r="BD7" s="71">
        <v>0</v>
      </c>
      <c r="BE7" s="71">
        <v>0</v>
      </c>
      <c r="BF7" s="71">
        <v>5.4999999999999997E-3</v>
      </c>
      <c r="BG7" s="71">
        <v>6.8999999999999999E-3</v>
      </c>
      <c r="BH7" s="71">
        <v>0</v>
      </c>
      <c r="BI7" s="71">
        <v>0</v>
      </c>
      <c r="BJ7" s="71">
        <v>0</v>
      </c>
      <c r="BK7" s="71">
        <v>0.34379999999999999</v>
      </c>
    </row>
    <row r="8" spans="1:63" s="73" customFormat="1" ht="15.75" customHeight="1" x14ac:dyDescent="0.25">
      <c r="A8" s="74" t="s">
        <v>633</v>
      </c>
      <c r="B8" s="63" t="s">
        <v>634</v>
      </c>
      <c r="C8" s="63" t="s">
        <v>635</v>
      </c>
      <c r="D8" s="63" t="s">
        <v>636</v>
      </c>
      <c r="E8" s="63" t="s">
        <v>637</v>
      </c>
      <c r="F8" s="64">
        <v>7770</v>
      </c>
      <c r="G8" s="65" t="s">
        <v>638</v>
      </c>
      <c r="H8" s="63" t="s">
        <v>639</v>
      </c>
      <c r="I8" s="63" t="s">
        <v>640</v>
      </c>
      <c r="J8" s="63" t="s">
        <v>641</v>
      </c>
      <c r="K8" s="64">
        <v>1</v>
      </c>
      <c r="L8" s="65" t="s">
        <v>648</v>
      </c>
      <c r="M8" s="67">
        <v>0.75</v>
      </c>
      <c r="N8" s="64">
        <v>3</v>
      </c>
      <c r="O8" s="65" t="s">
        <v>653</v>
      </c>
      <c r="P8" s="64">
        <v>400</v>
      </c>
      <c r="Q8" s="64">
        <v>376</v>
      </c>
      <c r="R8" s="68">
        <f>+Soportes[[#This Row],[Ejecución meta ]]/Soportes[[#This Row],[Magnitud meta vigencia ]]</f>
        <v>0.94</v>
      </c>
      <c r="S8" s="64">
        <v>5</v>
      </c>
      <c r="T8" s="66" t="s">
        <v>652</v>
      </c>
      <c r="U8" s="64" t="s">
        <v>654</v>
      </c>
      <c r="V8" s="69">
        <v>0.08</v>
      </c>
      <c r="W8" s="70">
        <v>43836</v>
      </c>
      <c r="X8" s="70" t="s">
        <v>646</v>
      </c>
      <c r="Y8" s="71">
        <v>0</v>
      </c>
      <c r="Z8" s="71">
        <v>0</v>
      </c>
      <c r="AA8" s="71">
        <v>0</v>
      </c>
      <c r="AB8" s="71">
        <v>0</v>
      </c>
      <c r="AC8" s="71">
        <v>0</v>
      </c>
      <c r="AD8" s="71">
        <v>8.8000000000000005E-3</v>
      </c>
      <c r="AE8" s="71">
        <v>8.8000000000000005E-3</v>
      </c>
      <c r="AF8" s="71">
        <v>3.3799999999999997E-2</v>
      </c>
      <c r="AG8" s="71">
        <v>9.6299999999999997E-2</v>
      </c>
      <c r="AH8" s="71">
        <v>3.3799999999999997E-2</v>
      </c>
      <c r="AI8" s="71">
        <v>3.3799999999999997E-2</v>
      </c>
      <c r="AJ8" s="71">
        <v>3.5000000000000003E-2</v>
      </c>
      <c r="AK8" s="72">
        <v>0.25</v>
      </c>
      <c r="AL8" s="71">
        <v>0</v>
      </c>
      <c r="AM8" s="71">
        <v>0</v>
      </c>
      <c r="AN8" s="71">
        <v>0</v>
      </c>
      <c r="AO8" s="71">
        <v>0</v>
      </c>
      <c r="AP8" s="71">
        <v>0</v>
      </c>
      <c r="AQ8" s="71">
        <v>2.1299999999999999E-2</v>
      </c>
      <c r="AR8" s="71">
        <v>2.1299999999999999E-2</v>
      </c>
      <c r="AS8" s="71">
        <v>3.3799999999999997E-2</v>
      </c>
      <c r="AT8" s="71">
        <v>9.6299999999999997E-2</v>
      </c>
      <c r="AU8" s="71">
        <v>0</v>
      </c>
      <c r="AV8" s="71">
        <v>0</v>
      </c>
      <c r="AW8" s="71">
        <v>0</v>
      </c>
      <c r="AX8" s="72">
        <v>0.17249999999999999</v>
      </c>
      <c r="AY8" s="71">
        <v>0</v>
      </c>
      <c r="AZ8" s="71">
        <v>0</v>
      </c>
      <c r="BA8" s="71">
        <v>0</v>
      </c>
      <c r="BB8" s="71">
        <v>0</v>
      </c>
      <c r="BC8" s="71">
        <v>0</v>
      </c>
      <c r="BD8" s="71">
        <v>1.8E-3</v>
      </c>
      <c r="BE8" s="71">
        <v>1.8E-3</v>
      </c>
      <c r="BF8" s="71">
        <v>2.8E-3</v>
      </c>
      <c r="BG8" s="71">
        <v>8.0000000000000002E-3</v>
      </c>
      <c r="BH8" s="71">
        <v>0</v>
      </c>
      <c r="BI8" s="71">
        <v>0</v>
      </c>
      <c r="BJ8" s="71">
        <v>0</v>
      </c>
      <c r="BK8" s="71">
        <v>0.69</v>
      </c>
    </row>
    <row r="9" spans="1:63" s="73" customFormat="1" ht="15.75" customHeight="1" x14ac:dyDescent="0.25">
      <c r="A9" s="74" t="s">
        <v>633</v>
      </c>
      <c r="B9" s="63" t="s">
        <v>634</v>
      </c>
      <c r="C9" s="63" t="s">
        <v>635</v>
      </c>
      <c r="D9" s="63" t="s">
        <v>636</v>
      </c>
      <c r="E9" s="63" t="s">
        <v>637</v>
      </c>
      <c r="F9" s="64">
        <v>7770</v>
      </c>
      <c r="G9" s="65" t="s">
        <v>638</v>
      </c>
      <c r="H9" s="63" t="s">
        <v>639</v>
      </c>
      <c r="I9" s="63" t="s">
        <v>640</v>
      </c>
      <c r="J9" s="63" t="s">
        <v>641</v>
      </c>
      <c r="K9" s="64">
        <v>1</v>
      </c>
      <c r="L9" s="65" t="s">
        <v>648</v>
      </c>
      <c r="M9" s="67">
        <v>0.75</v>
      </c>
      <c r="N9" s="64">
        <v>3</v>
      </c>
      <c r="O9" s="65" t="s">
        <v>653</v>
      </c>
      <c r="P9" s="64">
        <v>400</v>
      </c>
      <c r="Q9" s="64">
        <v>376</v>
      </c>
      <c r="R9" s="68">
        <f>+Soportes[[#This Row],[Ejecución meta ]]/Soportes[[#This Row],[Magnitud meta vigencia ]]</f>
        <v>0.94</v>
      </c>
      <c r="S9" s="64">
        <v>6</v>
      </c>
      <c r="T9" s="66" t="s">
        <v>655</v>
      </c>
      <c r="U9" s="64" t="s">
        <v>654</v>
      </c>
      <c r="V9" s="69">
        <v>0.08</v>
      </c>
      <c r="W9" s="70">
        <v>43836</v>
      </c>
      <c r="X9" s="70" t="s">
        <v>646</v>
      </c>
      <c r="Y9" s="71">
        <v>0</v>
      </c>
      <c r="Z9" s="71">
        <v>0</v>
      </c>
      <c r="AA9" s="71">
        <v>0</v>
      </c>
      <c r="AB9" s="71">
        <v>0</v>
      </c>
      <c r="AC9" s="71">
        <v>0</v>
      </c>
      <c r="AD9" s="71">
        <v>0</v>
      </c>
      <c r="AE9" s="71">
        <v>7.0000000000000001E-3</v>
      </c>
      <c r="AF9" s="71">
        <v>1.2500000000000001E-2</v>
      </c>
      <c r="AG9" s="71">
        <v>0.06</v>
      </c>
      <c r="AH9" s="71">
        <v>6.3299999999999995E-2</v>
      </c>
      <c r="AI9" s="71">
        <v>0.10730000000000001</v>
      </c>
      <c r="AJ9" s="71">
        <v>0</v>
      </c>
      <c r="AK9" s="72">
        <v>0.25</v>
      </c>
      <c r="AL9" s="71">
        <v>0</v>
      </c>
      <c r="AM9" s="71">
        <v>0</v>
      </c>
      <c r="AN9" s="71">
        <v>0</v>
      </c>
      <c r="AO9" s="71">
        <v>0</v>
      </c>
      <c r="AP9" s="71">
        <v>0</v>
      </c>
      <c r="AQ9" s="71">
        <v>0</v>
      </c>
      <c r="AR9" s="71">
        <v>7.0000000000000001E-3</v>
      </c>
      <c r="AS9" s="71">
        <v>1.2500000000000001E-2</v>
      </c>
      <c r="AT9" s="71">
        <v>0.06</v>
      </c>
      <c r="AU9" s="71">
        <v>0</v>
      </c>
      <c r="AV9" s="71">
        <v>0</v>
      </c>
      <c r="AW9" s="71">
        <v>0</v>
      </c>
      <c r="AX9" s="72">
        <v>7.9500000000000001E-2</v>
      </c>
      <c r="AY9" s="71">
        <v>0</v>
      </c>
      <c r="AZ9" s="71">
        <v>0</v>
      </c>
      <c r="BA9" s="71">
        <v>0</v>
      </c>
      <c r="BB9" s="71">
        <v>0</v>
      </c>
      <c r="BC9" s="71">
        <v>0</v>
      </c>
      <c r="BD9" s="71">
        <v>0</v>
      </c>
      <c r="BE9" s="71">
        <v>5.9999999999999995E-4</v>
      </c>
      <c r="BF9" s="71">
        <v>1E-3</v>
      </c>
      <c r="BG9" s="71">
        <v>5.0000000000000001E-3</v>
      </c>
      <c r="BH9" s="71">
        <v>0</v>
      </c>
      <c r="BI9" s="71">
        <v>0</v>
      </c>
      <c r="BJ9" s="71">
        <v>0</v>
      </c>
      <c r="BK9" s="71">
        <v>0.318</v>
      </c>
    </row>
    <row r="10" spans="1:63" s="73" customFormat="1" ht="15.75" customHeight="1" x14ac:dyDescent="0.25">
      <c r="A10" s="74" t="s">
        <v>633</v>
      </c>
      <c r="B10" s="63" t="s">
        <v>634</v>
      </c>
      <c r="C10" s="63" t="s">
        <v>635</v>
      </c>
      <c r="D10" s="63" t="s">
        <v>636</v>
      </c>
      <c r="E10" s="63" t="s">
        <v>637</v>
      </c>
      <c r="F10" s="64">
        <v>7770</v>
      </c>
      <c r="G10" s="65" t="s">
        <v>638</v>
      </c>
      <c r="H10" s="63" t="s">
        <v>639</v>
      </c>
      <c r="I10" s="63" t="s">
        <v>640</v>
      </c>
      <c r="J10" s="63" t="s">
        <v>641</v>
      </c>
      <c r="K10" s="64">
        <v>1</v>
      </c>
      <c r="L10" s="65" t="s">
        <v>648</v>
      </c>
      <c r="M10" s="67">
        <v>0.75</v>
      </c>
      <c r="N10" s="64">
        <v>4</v>
      </c>
      <c r="O10" s="65" t="s">
        <v>656</v>
      </c>
      <c r="P10" s="64">
        <v>2408</v>
      </c>
      <c r="Q10" s="64">
        <v>2034</v>
      </c>
      <c r="R10" s="68">
        <f>+Soportes[[#This Row],[Ejecución meta ]]/Soportes[[#This Row],[Magnitud meta vigencia ]]</f>
        <v>0.84468438538205981</v>
      </c>
      <c r="S10" s="64">
        <v>7</v>
      </c>
      <c r="T10" s="66" t="s">
        <v>652</v>
      </c>
      <c r="U10" s="64" t="s">
        <v>657</v>
      </c>
      <c r="V10" s="69">
        <v>0.08</v>
      </c>
      <c r="W10" s="70">
        <v>43836</v>
      </c>
      <c r="X10" s="70" t="s">
        <v>646</v>
      </c>
      <c r="Y10" s="71">
        <v>0</v>
      </c>
      <c r="Z10" s="71">
        <v>0</v>
      </c>
      <c r="AA10" s="71">
        <v>0</v>
      </c>
      <c r="AB10" s="71">
        <v>0</v>
      </c>
      <c r="AC10" s="71">
        <v>0</v>
      </c>
      <c r="AD10" s="71">
        <v>1.5900000000000001E-2</v>
      </c>
      <c r="AE10" s="71">
        <v>1.5900000000000001E-2</v>
      </c>
      <c r="AF10" s="71">
        <v>1.5900000000000001E-2</v>
      </c>
      <c r="AG10" s="71">
        <v>1.5900000000000001E-2</v>
      </c>
      <c r="AH10" s="71">
        <v>1.5900000000000001E-2</v>
      </c>
      <c r="AI10" s="71">
        <v>0.127</v>
      </c>
      <c r="AJ10" s="71">
        <v>0.127</v>
      </c>
      <c r="AK10" s="72">
        <v>0.33329999999999999</v>
      </c>
      <c r="AL10" s="71">
        <v>0</v>
      </c>
      <c r="AM10" s="71">
        <v>0</v>
      </c>
      <c r="AN10" s="71">
        <v>0</v>
      </c>
      <c r="AO10" s="71">
        <v>0</v>
      </c>
      <c r="AP10" s="71">
        <v>0</v>
      </c>
      <c r="AQ10" s="71">
        <v>1.5900000000000001E-2</v>
      </c>
      <c r="AR10" s="71">
        <v>1.5900000000000001E-2</v>
      </c>
      <c r="AS10" s="71">
        <v>1.5900000000000001E-2</v>
      </c>
      <c r="AT10" s="71">
        <v>1.5900000000000001E-2</v>
      </c>
      <c r="AU10" s="71">
        <v>0</v>
      </c>
      <c r="AV10" s="71">
        <v>0</v>
      </c>
      <c r="AW10" s="71">
        <v>0</v>
      </c>
      <c r="AX10" s="72">
        <v>6.3500000000000001E-2</v>
      </c>
      <c r="AY10" s="71">
        <v>0</v>
      </c>
      <c r="AZ10" s="71">
        <v>0</v>
      </c>
      <c r="BA10" s="71">
        <v>0</v>
      </c>
      <c r="BB10" s="71">
        <v>0</v>
      </c>
      <c r="BC10" s="71">
        <v>0</v>
      </c>
      <c r="BD10" s="71">
        <v>1.2999999999999999E-3</v>
      </c>
      <c r="BE10" s="71">
        <v>1.2999999999999999E-3</v>
      </c>
      <c r="BF10" s="71">
        <v>1.2999999999999999E-3</v>
      </c>
      <c r="BG10" s="71">
        <v>1.2999999999999999E-3</v>
      </c>
      <c r="BH10" s="71">
        <v>0</v>
      </c>
      <c r="BI10" s="71">
        <v>0</v>
      </c>
      <c r="BJ10" s="71">
        <v>0</v>
      </c>
      <c r="BK10" s="71">
        <v>0.19040000000000001</v>
      </c>
    </row>
    <row r="11" spans="1:63" s="73" customFormat="1" ht="15.75" customHeight="1" x14ac:dyDescent="0.25">
      <c r="A11" s="74" t="s">
        <v>633</v>
      </c>
      <c r="B11" s="63" t="s">
        <v>634</v>
      </c>
      <c r="C11" s="63" t="s">
        <v>635</v>
      </c>
      <c r="D11" s="63" t="s">
        <v>636</v>
      </c>
      <c r="E11" s="63" t="s">
        <v>637</v>
      </c>
      <c r="F11" s="64">
        <v>7770</v>
      </c>
      <c r="G11" s="65" t="s">
        <v>638</v>
      </c>
      <c r="H11" s="63" t="s">
        <v>639</v>
      </c>
      <c r="I11" s="63" t="s">
        <v>640</v>
      </c>
      <c r="J11" s="63" t="s">
        <v>641</v>
      </c>
      <c r="K11" s="64">
        <v>1</v>
      </c>
      <c r="L11" s="65" t="s">
        <v>648</v>
      </c>
      <c r="M11" s="67">
        <v>0.75</v>
      </c>
      <c r="N11" s="64">
        <v>4</v>
      </c>
      <c r="O11" s="65" t="s">
        <v>656</v>
      </c>
      <c r="P11" s="64">
        <v>2408</v>
      </c>
      <c r="Q11" s="64">
        <v>2034</v>
      </c>
      <c r="R11" s="68">
        <f>+Soportes[[#This Row],[Ejecución meta ]]/Soportes[[#This Row],[Magnitud meta vigencia ]]</f>
        <v>0.84468438538205981</v>
      </c>
      <c r="S11" s="64">
        <v>8</v>
      </c>
      <c r="T11" s="66" t="s">
        <v>658</v>
      </c>
      <c r="U11" s="64" t="s">
        <v>657</v>
      </c>
      <c r="V11" s="69">
        <v>0.08</v>
      </c>
      <c r="W11" s="70">
        <v>43836</v>
      </c>
      <c r="X11" s="70" t="s">
        <v>646</v>
      </c>
      <c r="Y11" s="71">
        <v>0</v>
      </c>
      <c r="Z11" s="71">
        <v>0</v>
      </c>
      <c r="AA11" s="71">
        <v>0</v>
      </c>
      <c r="AB11" s="71">
        <v>0</v>
      </c>
      <c r="AC11" s="71">
        <v>0</v>
      </c>
      <c r="AD11" s="71">
        <v>0</v>
      </c>
      <c r="AE11" s="71">
        <v>0</v>
      </c>
      <c r="AF11" s="71">
        <v>0</v>
      </c>
      <c r="AG11" s="71">
        <v>0.1</v>
      </c>
      <c r="AH11" s="71">
        <v>0.05</v>
      </c>
      <c r="AI11" s="71">
        <v>0</v>
      </c>
      <c r="AJ11" s="71">
        <v>0.35</v>
      </c>
      <c r="AK11" s="72">
        <v>0.5</v>
      </c>
      <c r="AL11" s="71">
        <v>0</v>
      </c>
      <c r="AM11" s="71">
        <v>0</v>
      </c>
      <c r="AN11" s="71">
        <v>0</v>
      </c>
      <c r="AO11" s="71">
        <v>0</v>
      </c>
      <c r="AP11" s="71">
        <v>0</v>
      </c>
      <c r="AQ11" s="71">
        <v>0</v>
      </c>
      <c r="AR11" s="71">
        <v>0</v>
      </c>
      <c r="AS11" s="71">
        <v>0</v>
      </c>
      <c r="AT11" s="71">
        <v>0.1</v>
      </c>
      <c r="AU11" s="71">
        <v>0</v>
      </c>
      <c r="AV11" s="71">
        <v>0</v>
      </c>
      <c r="AW11" s="71">
        <v>0</v>
      </c>
      <c r="AX11" s="72">
        <v>0.1</v>
      </c>
      <c r="AY11" s="71">
        <v>0</v>
      </c>
      <c r="AZ11" s="71">
        <v>0</v>
      </c>
      <c r="BA11" s="71">
        <v>0</v>
      </c>
      <c r="BB11" s="71">
        <v>0</v>
      </c>
      <c r="BC11" s="71">
        <v>0</v>
      </c>
      <c r="BD11" s="71">
        <v>0</v>
      </c>
      <c r="BE11" s="71">
        <v>0</v>
      </c>
      <c r="BF11" s="71">
        <v>0</v>
      </c>
      <c r="BG11" s="71">
        <v>8.3000000000000001E-3</v>
      </c>
      <c r="BH11" s="71">
        <v>0</v>
      </c>
      <c r="BI11" s="71">
        <v>0</v>
      </c>
      <c r="BJ11" s="71">
        <v>0</v>
      </c>
      <c r="BK11" s="71">
        <v>0.2</v>
      </c>
    </row>
    <row r="12" spans="1:63" s="73" customFormat="1" ht="15.75" customHeight="1" x14ac:dyDescent="0.25">
      <c r="A12" s="74" t="s">
        <v>633</v>
      </c>
      <c r="B12" s="63" t="s">
        <v>634</v>
      </c>
      <c r="C12" s="63" t="s">
        <v>635</v>
      </c>
      <c r="D12" s="63" t="s">
        <v>636</v>
      </c>
      <c r="E12" s="63" t="s">
        <v>637</v>
      </c>
      <c r="F12" s="64">
        <v>7770</v>
      </c>
      <c r="G12" s="65" t="s">
        <v>638</v>
      </c>
      <c r="H12" s="63" t="s">
        <v>639</v>
      </c>
      <c r="I12" s="63" t="s">
        <v>640</v>
      </c>
      <c r="J12" s="63" t="s">
        <v>641</v>
      </c>
      <c r="K12" s="64">
        <v>2</v>
      </c>
      <c r="L12" s="65" t="s">
        <v>659</v>
      </c>
      <c r="M12" s="67">
        <v>0.08</v>
      </c>
      <c r="N12" s="64">
        <v>5</v>
      </c>
      <c r="O12" s="65" t="s">
        <v>660</v>
      </c>
      <c r="P12" s="64">
        <v>1</v>
      </c>
      <c r="Q12" s="64">
        <v>0.78</v>
      </c>
      <c r="R12" s="68">
        <f>+Soportes[[#This Row],[Ejecución meta ]]/Soportes[[#This Row],[Magnitud meta vigencia ]]</f>
        <v>0.78</v>
      </c>
      <c r="S12" s="64">
        <v>9</v>
      </c>
      <c r="T12" s="66" t="s">
        <v>661</v>
      </c>
      <c r="U12" s="64" t="s">
        <v>662</v>
      </c>
      <c r="V12" s="69">
        <v>0.08</v>
      </c>
      <c r="W12" s="70">
        <v>43836</v>
      </c>
      <c r="X12" s="70" t="s">
        <v>646</v>
      </c>
      <c r="Y12" s="71">
        <v>0</v>
      </c>
      <c r="Z12" s="71">
        <v>0</v>
      </c>
      <c r="AA12" s="71">
        <v>0</v>
      </c>
      <c r="AB12" s="71">
        <v>0</v>
      </c>
      <c r="AC12" s="71">
        <v>0</v>
      </c>
      <c r="AD12" s="71">
        <v>0</v>
      </c>
      <c r="AE12" s="71">
        <v>0</v>
      </c>
      <c r="AF12" s="71">
        <v>0</v>
      </c>
      <c r="AG12" s="71">
        <v>7.7999999999999996E-3</v>
      </c>
      <c r="AH12" s="71">
        <v>7.2499999999999995E-2</v>
      </c>
      <c r="AI12" s="71">
        <v>2.2499999999999999E-2</v>
      </c>
      <c r="AJ12" s="71">
        <v>0.29720000000000002</v>
      </c>
      <c r="AK12" s="72">
        <v>0.4</v>
      </c>
      <c r="AL12" s="71">
        <v>0</v>
      </c>
      <c r="AM12" s="71">
        <v>0</v>
      </c>
      <c r="AN12" s="71">
        <v>0</v>
      </c>
      <c r="AO12" s="71">
        <v>0</v>
      </c>
      <c r="AP12" s="71">
        <v>0</v>
      </c>
      <c r="AQ12" s="71">
        <v>0</v>
      </c>
      <c r="AR12" s="71">
        <v>0</v>
      </c>
      <c r="AS12" s="71">
        <v>0</v>
      </c>
      <c r="AT12" s="71">
        <v>7.7999999999999996E-3</v>
      </c>
      <c r="AU12" s="71">
        <v>0</v>
      </c>
      <c r="AV12" s="71">
        <v>0</v>
      </c>
      <c r="AW12" s="71">
        <v>0</v>
      </c>
      <c r="AX12" s="72">
        <v>7.7999999999999996E-3</v>
      </c>
      <c r="AY12" s="71">
        <v>0</v>
      </c>
      <c r="AZ12" s="71">
        <v>0</v>
      </c>
      <c r="BA12" s="71">
        <v>0</v>
      </c>
      <c r="BB12" s="71">
        <v>0</v>
      </c>
      <c r="BC12" s="71">
        <v>0</v>
      </c>
      <c r="BD12" s="71">
        <v>0</v>
      </c>
      <c r="BE12" s="71">
        <v>0</v>
      </c>
      <c r="BF12" s="71">
        <v>0</v>
      </c>
      <c r="BG12" s="71">
        <v>6.9999999999999999E-4</v>
      </c>
      <c r="BH12" s="71">
        <v>0</v>
      </c>
      <c r="BI12" s="71">
        <v>0</v>
      </c>
      <c r="BJ12" s="71">
        <v>0</v>
      </c>
      <c r="BK12" s="71">
        <v>1.95E-2</v>
      </c>
    </row>
    <row r="13" spans="1:63" s="73" customFormat="1" ht="15.75" customHeight="1" x14ac:dyDescent="0.25">
      <c r="A13" s="74" t="s">
        <v>633</v>
      </c>
      <c r="B13" s="63" t="s">
        <v>634</v>
      </c>
      <c r="C13" s="63" t="s">
        <v>635</v>
      </c>
      <c r="D13" s="63" t="s">
        <v>636</v>
      </c>
      <c r="E13" s="63" t="s">
        <v>637</v>
      </c>
      <c r="F13" s="64">
        <v>7770</v>
      </c>
      <c r="G13" s="65" t="s">
        <v>638</v>
      </c>
      <c r="H13" s="63" t="s">
        <v>639</v>
      </c>
      <c r="I13" s="63" t="s">
        <v>640</v>
      </c>
      <c r="J13" s="63" t="s">
        <v>641</v>
      </c>
      <c r="K13" s="64">
        <v>1</v>
      </c>
      <c r="L13" s="65" t="s">
        <v>648</v>
      </c>
      <c r="M13" s="67">
        <v>0.75</v>
      </c>
      <c r="N13" s="64">
        <v>6</v>
      </c>
      <c r="O13" s="65" t="s">
        <v>663</v>
      </c>
      <c r="P13" s="67">
        <v>1</v>
      </c>
      <c r="Q13" s="67">
        <v>0.25</v>
      </c>
      <c r="R13" s="68">
        <f>+Soportes[[#This Row],[Ejecución meta ]]/Soportes[[#This Row],[Magnitud meta vigencia ]]</f>
        <v>0.25</v>
      </c>
      <c r="S13" s="64">
        <v>10</v>
      </c>
      <c r="T13" s="66" t="s">
        <v>664</v>
      </c>
      <c r="U13" s="64" t="s">
        <v>662</v>
      </c>
      <c r="V13" s="69">
        <v>0.08</v>
      </c>
      <c r="W13" s="70">
        <v>43836</v>
      </c>
      <c r="X13" s="70" t="s">
        <v>646</v>
      </c>
      <c r="Y13" s="71">
        <v>0</v>
      </c>
      <c r="Z13" s="71">
        <v>0</v>
      </c>
      <c r="AA13" s="71">
        <v>0</v>
      </c>
      <c r="AB13" s="71">
        <v>0</v>
      </c>
      <c r="AC13" s="71">
        <v>0</v>
      </c>
      <c r="AD13" s="71">
        <v>0</v>
      </c>
      <c r="AE13" s="71">
        <v>0</v>
      </c>
      <c r="AF13" s="71">
        <v>0</v>
      </c>
      <c r="AG13" s="71">
        <v>2.5000000000000001E-2</v>
      </c>
      <c r="AH13" s="71">
        <v>0.16250000000000001</v>
      </c>
      <c r="AI13" s="71">
        <v>0.16250000000000001</v>
      </c>
      <c r="AJ13" s="71">
        <v>0.15</v>
      </c>
      <c r="AK13" s="72">
        <v>0.5</v>
      </c>
      <c r="AL13" s="71">
        <v>0</v>
      </c>
      <c r="AM13" s="71">
        <v>0</v>
      </c>
      <c r="AN13" s="71">
        <v>0</v>
      </c>
      <c r="AO13" s="71">
        <v>0</v>
      </c>
      <c r="AP13" s="71">
        <v>0</v>
      </c>
      <c r="AQ13" s="71">
        <v>0</v>
      </c>
      <c r="AR13" s="71">
        <v>0</v>
      </c>
      <c r="AS13" s="71">
        <v>0</v>
      </c>
      <c r="AT13" s="71">
        <v>2.5000000000000001E-2</v>
      </c>
      <c r="AU13" s="71">
        <v>0</v>
      </c>
      <c r="AV13" s="71">
        <v>0</v>
      </c>
      <c r="AW13" s="71">
        <v>0</v>
      </c>
      <c r="AX13" s="72">
        <v>2.5000000000000001E-2</v>
      </c>
      <c r="AY13" s="71">
        <v>0</v>
      </c>
      <c r="AZ13" s="71">
        <v>0</v>
      </c>
      <c r="BA13" s="71">
        <v>0</v>
      </c>
      <c r="BB13" s="71">
        <v>0</v>
      </c>
      <c r="BC13" s="71">
        <v>0</v>
      </c>
      <c r="BD13" s="71">
        <v>0</v>
      </c>
      <c r="BE13" s="71">
        <v>0</v>
      </c>
      <c r="BF13" s="71">
        <v>0</v>
      </c>
      <c r="BG13" s="71">
        <v>2.0999999999999999E-3</v>
      </c>
      <c r="BH13" s="71">
        <v>0</v>
      </c>
      <c r="BI13" s="71">
        <v>0</v>
      </c>
      <c r="BJ13" s="71">
        <v>0</v>
      </c>
      <c r="BK13" s="71">
        <v>0.05</v>
      </c>
    </row>
    <row r="14" spans="1:63" s="73" customFormat="1" ht="15.75" customHeight="1" x14ac:dyDescent="0.25">
      <c r="A14" s="74" t="s">
        <v>633</v>
      </c>
      <c r="B14" s="63" t="s">
        <v>634</v>
      </c>
      <c r="C14" s="63" t="s">
        <v>635</v>
      </c>
      <c r="D14" s="63" t="s">
        <v>636</v>
      </c>
      <c r="E14" s="63" t="s">
        <v>637</v>
      </c>
      <c r="F14" s="64">
        <v>7770</v>
      </c>
      <c r="G14" s="65" t="s">
        <v>638</v>
      </c>
      <c r="H14" s="63" t="s">
        <v>639</v>
      </c>
      <c r="I14" s="63" t="s">
        <v>640</v>
      </c>
      <c r="J14" s="63" t="s">
        <v>641</v>
      </c>
      <c r="K14" s="64">
        <v>1</v>
      </c>
      <c r="L14" s="65" t="s">
        <v>648</v>
      </c>
      <c r="M14" s="67">
        <v>0.75</v>
      </c>
      <c r="N14" s="64">
        <v>6</v>
      </c>
      <c r="O14" s="65" t="s">
        <v>663</v>
      </c>
      <c r="P14" s="67">
        <v>1</v>
      </c>
      <c r="Q14" s="67">
        <v>0.25</v>
      </c>
      <c r="R14" s="68">
        <f>+Soportes[[#This Row],[Ejecución meta ]]/Soportes[[#This Row],[Magnitud meta vigencia ]]</f>
        <v>0.25</v>
      </c>
      <c r="S14" s="64">
        <v>11</v>
      </c>
      <c r="T14" s="66" t="s">
        <v>665</v>
      </c>
      <c r="U14" s="64" t="s">
        <v>666</v>
      </c>
      <c r="V14" s="69">
        <v>0.08</v>
      </c>
      <c r="W14" s="70">
        <v>43836</v>
      </c>
      <c r="X14" s="70" t="s">
        <v>646</v>
      </c>
      <c r="Y14" s="71">
        <v>0</v>
      </c>
      <c r="Z14" s="71">
        <v>0</v>
      </c>
      <c r="AA14" s="71">
        <v>0</v>
      </c>
      <c r="AB14" s="71">
        <v>0</v>
      </c>
      <c r="AC14" s="71">
        <v>0</v>
      </c>
      <c r="AD14" s="71">
        <v>0</v>
      </c>
      <c r="AE14" s="71">
        <v>0</v>
      </c>
      <c r="AF14" s="71">
        <v>3.8600000000000002E-2</v>
      </c>
      <c r="AG14" s="71">
        <v>8.1799999999999998E-2</v>
      </c>
      <c r="AH14" s="71">
        <v>1.0800000000000001E-2</v>
      </c>
      <c r="AI14" s="71">
        <v>0</v>
      </c>
      <c r="AJ14" s="71">
        <v>0.30480000000000002</v>
      </c>
      <c r="AK14" s="72">
        <v>0.436</v>
      </c>
      <c r="AL14" s="71">
        <v>0</v>
      </c>
      <c r="AM14" s="71">
        <v>0</v>
      </c>
      <c r="AN14" s="71">
        <v>0</v>
      </c>
      <c r="AO14" s="71">
        <v>0</v>
      </c>
      <c r="AP14" s="71">
        <v>0</v>
      </c>
      <c r="AQ14" s="71">
        <v>0</v>
      </c>
      <c r="AR14" s="71">
        <v>0</v>
      </c>
      <c r="AS14" s="71">
        <v>3.8600000000000002E-2</v>
      </c>
      <c r="AT14" s="71">
        <v>8.1799999999999998E-2</v>
      </c>
      <c r="AU14" s="71">
        <v>0</v>
      </c>
      <c r="AV14" s="71">
        <v>0</v>
      </c>
      <c r="AW14" s="71">
        <v>0</v>
      </c>
      <c r="AX14" s="72">
        <v>0.1205</v>
      </c>
      <c r="AY14" s="71">
        <v>0</v>
      </c>
      <c r="AZ14" s="71">
        <v>0</v>
      </c>
      <c r="BA14" s="71">
        <v>0</v>
      </c>
      <c r="BB14" s="71">
        <v>0</v>
      </c>
      <c r="BC14" s="71">
        <v>0</v>
      </c>
      <c r="BD14" s="71">
        <v>0</v>
      </c>
      <c r="BE14" s="71">
        <v>0</v>
      </c>
      <c r="BF14" s="71">
        <v>3.2000000000000002E-3</v>
      </c>
      <c r="BG14" s="71">
        <v>6.7999999999999996E-3</v>
      </c>
      <c r="BH14" s="71">
        <v>0</v>
      </c>
      <c r="BI14" s="71">
        <v>0</v>
      </c>
      <c r="BJ14" s="71">
        <v>0</v>
      </c>
      <c r="BK14" s="71">
        <v>0.27629999999999999</v>
      </c>
    </row>
    <row r="15" spans="1:63" s="73" customFormat="1" ht="15.75" customHeight="1" x14ac:dyDescent="0.25">
      <c r="A15" s="74" t="s">
        <v>633</v>
      </c>
      <c r="B15" s="63" t="s">
        <v>634</v>
      </c>
      <c r="C15" s="63" t="s">
        <v>635</v>
      </c>
      <c r="D15" s="63" t="s">
        <v>636</v>
      </c>
      <c r="E15" s="63" t="s">
        <v>637</v>
      </c>
      <c r="F15" s="64">
        <v>7770</v>
      </c>
      <c r="G15" s="65" t="s">
        <v>638</v>
      </c>
      <c r="H15" s="63" t="s">
        <v>639</v>
      </c>
      <c r="I15" s="63" t="s">
        <v>640</v>
      </c>
      <c r="J15" s="63" t="s">
        <v>641</v>
      </c>
      <c r="K15" s="64">
        <v>1</v>
      </c>
      <c r="L15" s="65" t="s">
        <v>648</v>
      </c>
      <c r="M15" s="67">
        <v>0.75</v>
      </c>
      <c r="N15" s="64">
        <v>6</v>
      </c>
      <c r="O15" s="65" t="s">
        <v>663</v>
      </c>
      <c r="P15" s="67">
        <v>1</v>
      </c>
      <c r="Q15" s="67">
        <v>0.25</v>
      </c>
      <c r="R15" s="68">
        <f>+Soportes[[#This Row],[Ejecución meta ]]/Soportes[[#This Row],[Magnitud meta vigencia ]]</f>
        <v>0.25</v>
      </c>
      <c r="S15" s="64">
        <v>12</v>
      </c>
      <c r="T15" s="66" t="s">
        <v>667</v>
      </c>
      <c r="U15" s="64" t="s">
        <v>666</v>
      </c>
      <c r="V15" s="69">
        <v>0.08</v>
      </c>
      <c r="W15" s="70">
        <v>43836</v>
      </c>
      <c r="X15" s="70" t="s">
        <v>646</v>
      </c>
      <c r="Y15" s="71">
        <v>0</v>
      </c>
      <c r="Z15" s="71">
        <v>0</v>
      </c>
      <c r="AA15" s="71">
        <v>0</v>
      </c>
      <c r="AB15" s="71">
        <v>0</v>
      </c>
      <c r="AC15" s="71">
        <v>0</v>
      </c>
      <c r="AD15" s="71">
        <v>0</v>
      </c>
      <c r="AE15" s="71">
        <v>0</v>
      </c>
      <c r="AF15" s="71">
        <v>0.2233</v>
      </c>
      <c r="AG15" s="71">
        <v>0</v>
      </c>
      <c r="AH15" s="71">
        <v>0</v>
      </c>
      <c r="AI15" s="71">
        <v>0</v>
      </c>
      <c r="AJ15" s="71">
        <v>0.33329999999999999</v>
      </c>
      <c r="AK15" s="72">
        <v>0.55659999999999998</v>
      </c>
      <c r="AL15" s="71">
        <v>0</v>
      </c>
      <c r="AM15" s="71">
        <v>0</v>
      </c>
      <c r="AN15" s="71">
        <v>0</v>
      </c>
      <c r="AO15" s="71">
        <v>0</v>
      </c>
      <c r="AP15" s="71">
        <v>0</v>
      </c>
      <c r="AQ15" s="71">
        <v>0</v>
      </c>
      <c r="AR15" s="71">
        <v>0</v>
      </c>
      <c r="AS15" s="71">
        <v>0.2233</v>
      </c>
      <c r="AT15" s="71">
        <v>0</v>
      </c>
      <c r="AU15" s="71">
        <v>0</v>
      </c>
      <c r="AV15" s="71">
        <v>0</v>
      </c>
      <c r="AW15" s="71">
        <v>0</v>
      </c>
      <c r="AX15" s="72">
        <v>0.2233</v>
      </c>
      <c r="AY15" s="71">
        <v>0</v>
      </c>
      <c r="AZ15" s="71">
        <v>0</v>
      </c>
      <c r="BA15" s="71">
        <v>0</v>
      </c>
      <c r="BB15" s="71">
        <v>0</v>
      </c>
      <c r="BC15" s="71">
        <v>0</v>
      </c>
      <c r="BD15" s="71">
        <v>0</v>
      </c>
      <c r="BE15" s="71">
        <v>0</v>
      </c>
      <c r="BF15" s="71">
        <v>1.8599999999999998E-2</v>
      </c>
      <c r="BG15" s="71">
        <v>0</v>
      </c>
      <c r="BH15" s="71">
        <v>0</v>
      </c>
      <c r="BI15" s="71">
        <v>0</v>
      </c>
      <c r="BJ15" s="71">
        <v>0</v>
      </c>
      <c r="BK15" s="71">
        <v>0.4012</v>
      </c>
    </row>
    <row r="16" spans="1:63" s="73" customFormat="1" ht="15.75" customHeight="1" x14ac:dyDescent="0.25">
      <c r="A16" s="74" t="s">
        <v>633</v>
      </c>
      <c r="B16" s="75" t="s">
        <v>634</v>
      </c>
      <c r="C16" s="75" t="s">
        <v>635</v>
      </c>
      <c r="D16" s="75" t="s">
        <v>668</v>
      </c>
      <c r="E16" s="75" t="s">
        <v>637</v>
      </c>
      <c r="F16" s="76">
        <v>7752</v>
      </c>
      <c r="G16" s="76" t="s">
        <v>669</v>
      </c>
      <c r="H16" s="75" t="s">
        <v>670</v>
      </c>
      <c r="I16" s="75" t="s">
        <v>22</v>
      </c>
      <c r="J16" s="75" t="s">
        <v>671</v>
      </c>
      <c r="K16" s="76">
        <v>1</v>
      </c>
      <c r="L16" s="76" t="s">
        <v>672</v>
      </c>
      <c r="M16" s="77">
        <v>0.36</v>
      </c>
      <c r="N16" s="76">
        <v>1</v>
      </c>
      <c r="O16" s="76" t="s">
        <v>673</v>
      </c>
      <c r="P16" s="77">
        <v>1</v>
      </c>
      <c r="Q16" s="77">
        <v>1</v>
      </c>
      <c r="R16" s="78">
        <f>+Soportes[[#This Row],[Ejecución meta ]]/Soportes[[#This Row],[Magnitud meta vigencia ]]</f>
        <v>1</v>
      </c>
      <c r="S16" s="76">
        <v>1</v>
      </c>
      <c r="T16" s="76" t="s">
        <v>674</v>
      </c>
      <c r="U16" s="76" t="s">
        <v>675</v>
      </c>
      <c r="V16" s="79">
        <v>0.08</v>
      </c>
      <c r="W16" s="80">
        <v>43836</v>
      </c>
      <c r="X16" s="76" t="s">
        <v>646</v>
      </c>
      <c r="Y16" s="81">
        <v>0</v>
      </c>
      <c r="Z16" s="81">
        <v>0</v>
      </c>
      <c r="AA16" s="81">
        <v>0</v>
      </c>
      <c r="AB16" s="81">
        <v>0</v>
      </c>
      <c r="AC16" s="81">
        <v>0</v>
      </c>
      <c r="AD16" s="81">
        <v>0.18</v>
      </c>
      <c r="AE16" s="81">
        <v>0.12</v>
      </c>
      <c r="AF16" s="81">
        <v>0.15</v>
      </c>
      <c r="AG16" s="81">
        <v>7.4999999999999997E-2</v>
      </c>
      <c r="AH16" s="81">
        <v>7.4999999999999997E-2</v>
      </c>
      <c r="AI16" s="81">
        <v>0.2</v>
      </c>
      <c r="AJ16" s="81">
        <v>0.2</v>
      </c>
      <c r="AK16" s="82">
        <v>1</v>
      </c>
      <c r="AL16" s="81">
        <v>0</v>
      </c>
      <c r="AM16" s="81">
        <v>0</v>
      </c>
      <c r="AN16" s="81">
        <v>0</v>
      </c>
      <c r="AO16" s="81">
        <v>0</v>
      </c>
      <c r="AP16" s="81">
        <v>0</v>
      </c>
      <c r="AQ16" s="81">
        <v>0.18</v>
      </c>
      <c r="AR16" s="81">
        <v>0.12</v>
      </c>
      <c r="AS16" s="81">
        <v>0.15</v>
      </c>
      <c r="AT16" s="81">
        <v>7.4999999999999997E-2</v>
      </c>
      <c r="AU16" s="81">
        <v>0</v>
      </c>
      <c r="AV16" s="81">
        <v>0</v>
      </c>
      <c r="AW16" s="81">
        <v>0</v>
      </c>
      <c r="AX16" s="82">
        <v>0.52500000000000002</v>
      </c>
      <c r="AY16" s="81">
        <v>0</v>
      </c>
      <c r="AZ16" s="81">
        <v>0</v>
      </c>
      <c r="BA16" s="81">
        <v>0</v>
      </c>
      <c r="BB16" s="81">
        <v>0</v>
      </c>
      <c r="BC16" s="81">
        <v>0</v>
      </c>
      <c r="BD16" s="81">
        <v>1.44E-2</v>
      </c>
      <c r="BE16" s="81">
        <v>9.5999999999999992E-3</v>
      </c>
      <c r="BF16" s="81">
        <v>1.2E-2</v>
      </c>
      <c r="BG16" s="81">
        <v>6.0000000000000001E-3</v>
      </c>
      <c r="BH16" s="81">
        <v>0</v>
      </c>
      <c r="BI16" s="81">
        <v>0</v>
      </c>
      <c r="BJ16" s="81">
        <v>0</v>
      </c>
      <c r="BK16" s="83">
        <v>0.52500000000000002</v>
      </c>
    </row>
    <row r="17" spans="1:63" s="73" customFormat="1" ht="15.75" customHeight="1" x14ac:dyDescent="0.25">
      <c r="A17" s="74" t="s">
        <v>633</v>
      </c>
      <c r="B17" s="75" t="s">
        <v>634</v>
      </c>
      <c r="C17" s="75" t="s">
        <v>635</v>
      </c>
      <c r="D17" s="75" t="s">
        <v>668</v>
      </c>
      <c r="E17" s="75" t="s">
        <v>637</v>
      </c>
      <c r="F17" s="76">
        <v>7752</v>
      </c>
      <c r="G17" s="76" t="s">
        <v>669</v>
      </c>
      <c r="H17" s="75" t="s">
        <v>670</v>
      </c>
      <c r="I17" s="75" t="s">
        <v>22</v>
      </c>
      <c r="J17" s="75" t="s">
        <v>671</v>
      </c>
      <c r="K17" s="76">
        <v>1</v>
      </c>
      <c r="L17" s="76" t="s">
        <v>672</v>
      </c>
      <c r="M17" s="77">
        <v>0.36</v>
      </c>
      <c r="N17" s="76">
        <v>1</v>
      </c>
      <c r="O17" s="76" t="s">
        <v>673</v>
      </c>
      <c r="P17" s="77">
        <v>1</v>
      </c>
      <c r="Q17" s="77">
        <v>1</v>
      </c>
      <c r="R17" s="78">
        <f>+Soportes[[#This Row],[Ejecución meta ]]/Soportes[[#This Row],[Magnitud meta vigencia ]]</f>
        <v>1</v>
      </c>
      <c r="S17" s="76">
        <v>2</v>
      </c>
      <c r="T17" s="76" t="s">
        <v>676</v>
      </c>
      <c r="U17" s="76" t="s">
        <v>675</v>
      </c>
      <c r="V17" s="79">
        <v>0.08</v>
      </c>
      <c r="W17" s="80">
        <v>43841</v>
      </c>
      <c r="X17" s="76" t="s">
        <v>646</v>
      </c>
      <c r="Y17" s="81">
        <v>0</v>
      </c>
      <c r="Z17" s="81">
        <v>0</v>
      </c>
      <c r="AA17" s="81">
        <v>0</v>
      </c>
      <c r="AB17" s="81">
        <v>0</v>
      </c>
      <c r="AC17" s="81">
        <v>0</v>
      </c>
      <c r="AD17" s="81">
        <v>0</v>
      </c>
      <c r="AE17" s="81">
        <v>0</v>
      </c>
      <c r="AF17" s="81">
        <v>0</v>
      </c>
      <c r="AG17" s="81">
        <v>0</v>
      </c>
      <c r="AH17" s="81">
        <v>0</v>
      </c>
      <c r="AI17" s="81">
        <v>0.8</v>
      </c>
      <c r="AJ17" s="81">
        <v>0.2</v>
      </c>
      <c r="AK17" s="82">
        <v>1</v>
      </c>
      <c r="AL17" s="81">
        <v>0</v>
      </c>
      <c r="AM17" s="81">
        <v>0</v>
      </c>
      <c r="AN17" s="81">
        <v>0</v>
      </c>
      <c r="AO17" s="81">
        <v>0</v>
      </c>
      <c r="AP17" s="81">
        <v>0</v>
      </c>
      <c r="AQ17" s="81">
        <v>0</v>
      </c>
      <c r="AR17" s="81">
        <v>0</v>
      </c>
      <c r="AS17" s="81">
        <v>0</v>
      </c>
      <c r="AT17" s="81">
        <v>0</v>
      </c>
      <c r="AU17" s="81">
        <v>0</v>
      </c>
      <c r="AV17" s="81">
        <v>0</v>
      </c>
      <c r="AW17" s="81">
        <v>0</v>
      </c>
      <c r="AX17" s="82">
        <v>0</v>
      </c>
      <c r="AY17" s="81">
        <v>0</v>
      </c>
      <c r="AZ17" s="81">
        <v>0</v>
      </c>
      <c r="BA17" s="81">
        <v>0</v>
      </c>
      <c r="BB17" s="81">
        <v>0</v>
      </c>
      <c r="BC17" s="81">
        <v>0</v>
      </c>
      <c r="BD17" s="81">
        <v>0</v>
      </c>
      <c r="BE17" s="81">
        <v>0</v>
      </c>
      <c r="BF17" s="81">
        <v>0</v>
      </c>
      <c r="BG17" s="81">
        <v>0</v>
      </c>
      <c r="BH17" s="81">
        <v>0</v>
      </c>
      <c r="BI17" s="81">
        <v>0</v>
      </c>
      <c r="BJ17" s="81">
        <v>0</v>
      </c>
      <c r="BK17" s="83">
        <v>0</v>
      </c>
    </row>
    <row r="18" spans="1:63" s="73" customFormat="1" ht="15.75" customHeight="1" x14ac:dyDescent="0.25">
      <c r="A18" s="74" t="s">
        <v>633</v>
      </c>
      <c r="B18" s="75" t="s">
        <v>634</v>
      </c>
      <c r="C18" s="75" t="s">
        <v>635</v>
      </c>
      <c r="D18" s="75" t="s">
        <v>668</v>
      </c>
      <c r="E18" s="75" t="s">
        <v>637</v>
      </c>
      <c r="F18" s="76">
        <v>7752</v>
      </c>
      <c r="G18" s="76" t="s">
        <v>669</v>
      </c>
      <c r="H18" s="75" t="s">
        <v>670</v>
      </c>
      <c r="I18" s="75" t="s">
        <v>22</v>
      </c>
      <c r="J18" s="75" t="s">
        <v>671</v>
      </c>
      <c r="K18" s="76">
        <v>1</v>
      </c>
      <c r="L18" s="76" t="s">
        <v>672</v>
      </c>
      <c r="M18" s="77">
        <v>0.36</v>
      </c>
      <c r="N18" s="76">
        <v>1</v>
      </c>
      <c r="O18" s="76" t="s">
        <v>673</v>
      </c>
      <c r="P18" s="77">
        <v>1</v>
      </c>
      <c r="Q18" s="77">
        <v>1</v>
      </c>
      <c r="R18" s="78">
        <f>+Soportes[[#This Row],[Ejecución meta ]]/Soportes[[#This Row],[Magnitud meta vigencia ]]</f>
        <v>1</v>
      </c>
      <c r="S18" s="76">
        <v>3</v>
      </c>
      <c r="T18" s="76" t="s">
        <v>677</v>
      </c>
      <c r="U18" s="76" t="s">
        <v>675</v>
      </c>
      <c r="V18" s="79">
        <v>0.12</v>
      </c>
      <c r="W18" s="80">
        <v>43836</v>
      </c>
      <c r="X18" s="76" t="s">
        <v>646</v>
      </c>
      <c r="Y18" s="81">
        <v>0</v>
      </c>
      <c r="Z18" s="81">
        <v>0</v>
      </c>
      <c r="AA18" s="81">
        <v>0</v>
      </c>
      <c r="AB18" s="81">
        <v>0</v>
      </c>
      <c r="AC18" s="81">
        <v>0</v>
      </c>
      <c r="AD18" s="81">
        <v>0.14000000000000001</v>
      </c>
      <c r="AE18" s="81">
        <v>0.14000000000000001</v>
      </c>
      <c r="AF18" s="81">
        <v>0.14000000000000001</v>
      </c>
      <c r="AG18" s="81">
        <v>0.14000000000000001</v>
      </c>
      <c r="AH18" s="81">
        <v>0.14000000000000001</v>
      </c>
      <c r="AI18" s="81">
        <v>0.14000000000000001</v>
      </c>
      <c r="AJ18" s="81">
        <v>0.16</v>
      </c>
      <c r="AK18" s="82">
        <v>1</v>
      </c>
      <c r="AL18" s="81">
        <v>0</v>
      </c>
      <c r="AM18" s="81">
        <v>0</v>
      </c>
      <c r="AN18" s="81">
        <v>0</v>
      </c>
      <c r="AO18" s="81">
        <v>0</v>
      </c>
      <c r="AP18" s="81">
        <v>0</v>
      </c>
      <c r="AQ18" s="81">
        <v>0.14000000000000001</v>
      </c>
      <c r="AR18" s="81">
        <v>0.14000000000000001</v>
      </c>
      <c r="AS18" s="81">
        <v>0.14000000000000001</v>
      </c>
      <c r="AT18" s="81">
        <v>0.14000000000000001</v>
      </c>
      <c r="AU18" s="81">
        <v>0</v>
      </c>
      <c r="AV18" s="81">
        <v>0</v>
      </c>
      <c r="AW18" s="81">
        <v>0</v>
      </c>
      <c r="AX18" s="82">
        <v>0.56000000000000005</v>
      </c>
      <c r="AY18" s="81">
        <v>0</v>
      </c>
      <c r="AZ18" s="81">
        <v>0</v>
      </c>
      <c r="BA18" s="81">
        <v>0</v>
      </c>
      <c r="BB18" s="81">
        <v>0</v>
      </c>
      <c r="BC18" s="81">
        <v>0</v>
      </c>
      <c r="BD18" s="81">
        <v>1.6799999999999999E-2</v>
      </c>
      <c r="BE18" s="81">
        <v>1.6799999999999999E-2</v>
      </c>
      <c r="BF18" s="81">
        <v>1.6799999999999999E-2</v>
      </c>
      <c r="BG18" s="81">
        <v>1.6799999999999999E-2</v>
      </c>
      <c r="BH18" s="81">
        <v>0</v>
      </c>
      <c r="BI18" s="81">
        <v>0</v>
      </c>
      <c r="BJ18" s="81">
        <v>0</v>
      </c>
      <c r="BK18" s="83">
        <v>0.56000000000000005</v>
      </c>
    </row>
    <row r="19" spans="1:63" s="73" customFormat="1" ht="15.75" customHeight="1" x14ac:dyDescent="0.25">
      <c r="A19" s="74" t="s">
        <v>633</v>
      </c>
      <c r="B19" s="75" t="s">
        <v>634</v>
      </c>
      <c r="C19" s="75" t="s">
        <v>635</v>
      </c>
      <c r="D19" s="75" t="s">
        <v>668</v>
      </c>
      <c r="E19" s="75" t="s">
        <v>637</v>
      </c>
      <c r="F19" s="76">
        <v>7752</v>
      </c>
      <c r="G19" s="76" t="s">
        <v>669</v>
      </c>
      <c r="H19" s="75" t="s">
        <v>670</v>
      </c>
      <c r="I19" s="75" t="s">
        <v>22</v>
      </c>
      <c r="J19" s="75" t="s">
        <v>671</v>
      </c>
      <c r="K19" s="76">
        <v>1</v>
      </c>
      <c r="L19" s="76" t="s">
        <v>672</v>
      </c>
      <c r="M19" s="77">
        <v>0.36</v>
      </c>
      <c r="N19" s="76">
        <v>1</v>
      </c>
      <c r="O19" s="76" t="s">
        <v>673</v>
      </c>
      <c r="P19" s="77">
        <v>1</v>
      </c>
      <c r="Q19" s="77">
        <v>1</v>
      </c>
      <c r="R19" s="78">
        <f>+Soportes[[#This Row],[Ejecución meta ]]/Soportes[[#This Row],[Magnitud meta vigencia ]]</f>
        <v>1</v>
      </c>
      <c r="S19" s="76">
        <v>4</v>
      </c>
      <c r="T19" s="76" t="s">
        <v>678</v>
      </c>
      <c r="U19" s="76" t="s">
        <v>675</v>
      </c>
      <c r="V19" s="79">
        <v>0.08</v>
      </c>
      <c r="W19" s="80">
        <v>44197</v>
      </c>
      <c r="X19" s="76" t="s">
        <v>679</v>
      </c>
      <c r="Y19" s="81">
        <v>0</v>
      </c>
      <c r="Z19" s="81">
        <v>0</v>
      </c>
      <c r="AA19" s="81">
        <v>0</v>
      </c>
      <c r="AB19" s="81">
        <v>0</v>
      </c>
      <c r="AC19" s="81">
        <v>0</v>
      </c>
      <c r="AD19" s="81">
        <v>0</v>
      </c>
      <c r="AE19" s="81">
        <v>0</v>
      </c>
      <c r="AF19" s="81">
        <v>0</v>
      </c>
      <c r="AG19" s="81">
        <v>0</v>
      </c>
      <c r="AH19" s="81">
        <v>0</v>
      </c>
      <c r="AI19" s="81">
        <v>0</v>
      </c>
      <c r="AJ19" s="81">
        <v>0</v>
      </c>
      <c r="AK19" s="82">
        <v>0</v>
      </c>
      <c r="AL19" s="81">
        <v>0</v>
      </c>
      <c r="AM19" s="81">
        <v>0</v>
      </c>
      <c r="AN19" s="81">
        <v>0</v>
      </c>
      <c r="AO19" s="81">
        <v>0</v>
      </c>
      <c r="AP19" s="81">
        <v>0</v>
      </c>
      <c r="AQ19" s="81">
        <v>0</v>
      </c>
      <c r="AR19" s="81">
        <v>0</v>
      </c>
      <c r="AS19" s="81">
        <v>0</v>
      </c>
      <c r="AT19" s="81">
        <v>0</v>
      </c>
      <c r="AU19" s="81">
        <v>0</v>
      </c>
      <c r="AV19" s="81">
        <v>0</v>
      </c>
      <c r="AW19" s="81">
        <v>0</v>
      </c>
      <c r="AX19" s="82">
        <v>0</v>
      </c>
      <c r="AY19" s="81">
        <v>0</v>
      </c>
      <c r="AZ19" s="81">
        <v>0</v>
      </c>
      <c r="BA19" s="81">
        <v>0</v>
      </c>
      <c r="BB19" s="81">
        <v>0</v>
      </c>
      <c r="BC19" s="81">
        <v>0</v>
      </c>
      <c r="BD19" s="81">
        <v>0</v>
      </c>
      <c r="BE19" s="81">
        <v>0</v>
      </c>
      <c r="BF19" s="81">
        <v>0</v>
      </c>
      <c r="BG19" s="81">
        <v>0</v>
      </c>
      <c r="BH19" s="81">
        <v>0</v>
      </c>
      <c r="BI19" s="81">
        <v>0</v>
      </c>
      <c r="BJ19" s="81">
        <v>0</v>
      </c>
      <c r="BK19" s="84" t="s">
        <v>680</v>
      </c>
    </row>
    <row r="20" spans="1:63" s="73" customFormat="1" ht="15.75" customHeight="1" x14ac:dyDescent="0.25">
      <c r="A20" s="74" t="s">
        <v>633</v>
      </c>
      <c r="B20" s="75" t="s">
        <v>634</v>
      </c>
      <c r="C20" s="75" t="s">
        <v>635</v>
      </c>
      <c r="D20" s="75" t="s">
        <v>668</v>
      </c>
      <c r="E20" s="75" t="s">
        <v>637</v>
      </c>
      <c r="F20" s="76">
        <v>7752</v>
      </c>
      <c r="G20" s="76" t="s">
        <v>669</v>
      </c>
      <c r="H20" s="75" t="s">
        <v>670</v>
      </c>
      <c r="I20" s="75" t="s">
        <v>22</v>
      </c>
      <c r="J20" s="75" t="s">
        <v>671</v>
      </c>
      <c r="K20" s="76">
        <v>2</v>
      </c>
      <c r="L20" s="76" t="s">
        <v>681</v>
      </c>
      <c r="M20" s="77">
        <v>0.64</v>
      </c>
      <c r="N20" s="76">
        <v>2</v>
      </c>
      <c r="O20" s="76" t="s">
        <v>682</v>
      </c>
      <c r="P20" s="85">
        <v>0.1</v>
      </c>
      <c r="Q20" s="85">
        <v>0.05</v>
      </c>
      <c r="R20" s="78">
        <f>+Soportes[[#This Row],[Ejecución meta ]]/Soportes[[#This Row],[Magnitud meta vigencia ]]</f>
        <v>0.5</v>
      </c>
      <c r="S20" s="76">
        <v>5</v>
      </c>
      <c r="T20" s="76" t="s">
        <v>683</v>
      </c>
      <c r="U20" s="76" t="s">
        <v>684</v>
      </c>
      <c r="V20" s="79">
        <v>0.08</v>
      </c>
      <c r="W20" s="80">
        <v>43836</v>
      </c>
      <c r="X20" s="76" t="s">
        <v>646</v>
      </c>
      <c r="Y20" s="81">
        <v>0</v>
      </c>
      <c r="Z20" s="81">
        <v>0</v>
      </c>
      <c r="AA20" s="81">
        <v>0</v>
      </c>
      <c r="AB20" s="81">
        <v>0</v>
      </c>
      <c r="AC20" s="81">
        <v>0</v>
      </c>
      <c r="AD20" s="81">
        <v>8.2500000000000004E-2</v>
      </c>
      <c r="AE20" s="81">
        <v>8.2500000000000004E-2</v>
      </c>
      <c r="AF20" s="81">
        <v>0.16</v>
      </c>
      <c r="AG20" s="81">
        <v>0.125</v>
      </c>
      <c r="AH20" s="81">
        <v>0.15</v>
      </c>
      <c r="AI20" s="81">
        <v>0.05</v>
      </c>
      <c r="AJ20" s="81">
        <v>0.35</v>
      </c>
      <c r="AK20" s="82">
        <v>1</v>
      </c>
      <c r="AL20" s="81">
        <v>0</v>
      </c>
      <c r="AM20" s="81">
        <v>0</v>
      </c>
      <c r="AN20" s="81">
        <v>0</v>
      </c>
      <c r="AO20" s="81">
        <v>0</v>
      </c>
      <c r="AP20" s="81">
        <v>0</v>
      </c>
      <c r="AQ20" s="81">
        <v>8.2500000000000004E-2</v>
      </c>
      <c r="AR20" s="81">
        <v>8.2500000000000004E-2</v>
      </c>
      <c r="AS20" s="81">
        <v>0.16</v>
      </c>
      <c r="AT20" s="81">
        <v>0.125</v>
      </c>
      <c r="AU20" s="81">
        <v>0</v>
      </c>
      <c r="AV20" s="81">
        <v>0</v>
      </c>
      <c r="AW20" s="81">
        <v>0</v>
      </c>
      <c r="AX20" s="82">
        <v>0.45</v>
      </c>
      <c r="AY20" s="81">
        <v>0</v>
      </c>
      <c r="AZ20" s="81">
        <v>0</v>
      </c>
      <c r="BA20" s="81">
        <v>0</v>
      </c>
      <c r="BB20" s="81">
        <v>0</v>
      </c>
      <c r="BC20" s="81">
        <v>0</v>
      </c>
      <c r="BD20" s="81">
        <v>6.6E-3</v>
      </c>
      <c r="BE20" s="81">
        <v>6.6E-3</v>
      </c>
      <c r="BF20" s="81">
        <v>1.2800000000000001E-2</v>
      </c>
      <c r="BG20" s="81">
        <v>0.01</v>
      </c>
      <c r="BH20" s="81">
        <v>0</v>
      </c>
      <c r="BI20" s="81">
        <v>0</v>
      </c>
      <c r="BJ20" s="81">
        <v>0</v>
      </c>
      <c r="BK20" s="83">
        <v>0.45</v>
      </c>
    </row>
    <row r="21" spans="1:63" s="73" customFormat="1" ht="15.75" customHeight="1" x14ac:dyDescent="0.25">
      <c r="A21" s="74" t="s">
        <v>633</v>
      </c>
      <c r="B21" s="75" t="s">
        <v>634</v>
      </c>
      <c r="C21" s="75" t="s">
        <v>635</v>
      </c>
      <c r="D21" s="75" t="s">
        <v>668</v>
      </c>
      <c r="E21" s="75" t="s">
        <v>637</v>
      </c>
      <c r="F21" s="76">
        <v>7752</v>
      </c>
      <c r="G21" s="76" t="s">
        <v>669</v>
      </c>
      <c r="H21" s="75" t="s">
        <v>670</v>
      </c>
      <c r="I21" s="75" t="s">
        <v>22</v>
      </c>
      <c r="J21" s="75" t="s">
        <v>671</v>
      </c>
      <c r="K21" s="76">
        <v>2</v>
      </c>
      <c r="L21" s="76" t="s">
        <v>681</v>
      </c>
      <c r="M21" s="77">
        <v>0.64</v>
      </c>
      <c r="N21" s="76">
        <v>2</v>
      </c>
      <c r="O21" s="76" t="s">
        <v>682</v>
      </c>
      <c r="P21" s="85">
        <v>0.1</v>
      </c>
      <c r="Q21" s="85">
        <v>0.05</v>
      </c>
      <c r="R21" s="78">
        <f>+Soportes[[#This Row],[Ejecución meta ]]/Soportes[[#This Row],[Magnitud meta vigencia ]]</f>
        <v>0.5</v>
      </c>
      <c r="S21" s="76">
        <v>6</v>
      </c>
      <c r="T21" s="76" t="s">
        <v>685</v>
      </c>
      <c r="U21" s="76" t="s">
        <v>686</v>
      </c>
      <c r="V21" s="79">
        <v>0.08</v>
      </c>
      <c r="W21" s="80">
        <v>43836</v>
      </c>
      <c r="X21" s="76" t="s">
        <v>646</v>
      </c>
      <c r="Y21" s="81">
        <v>0</v>
      </c>
      <c r="Z21" s="81">
        <v>0</v>
      </c>
      <c r="AA21" s="81">
        <v>0</v>
      </c>
      <c r="AB21" s="81">
        <v>0</v>
      </c>
      <c r="AC21" s="81">
        <v>0</v>
      </c>
      <c r="AD21" s="81">
        <v>0.125</v>
      </c>
      <c r="AE21" s="81">
        <v>0.08</v>
      </c>
      <c r="AF21" s="81">
        <v>0.20499999999999999</v>
      </c>
      <c r="AG21" s="81">
        <v>0.08</v>
      </c>
      <c r="AH21" s="81">
        <v>0.20499999999999999</v>
      </c>
      <c r="AI21" s="81">
        <v>0.08</v>
      </c>
      <c r="AJ21" s="81">
        <v>0.22500000000000001</v>
      </c>
      <c r="AK21" s="82">
        <v>1</v>
      </c>
      <c r="AL21" s="81">
        <v>0</v>
      </c>
      <c r="AM21" s="81">
        <v>0</v>
      </c>
      <c r="AN21" s="81">
        <v>0</v>
      </c>
      <c r="AO21" s="81">
        <v>0</v>
      </c>
      <c r="AP21" s="81">
        <v>0</v>
      </c>
      <c r="AQ21" s="81">
        <v>0.125</v>
      </c>
      <c r="AR21" s="81">
        <v>0.08</v>
      </c>
      <c r="AS21" s="81">
        <v>0.20499999999999999</v>
      </c>
      <c r="AT21" s="81">
        <v>0.08</v>
      </c>
      <c r="AU21" s="81">
        <v>0</v>
      </c>
      <c r="AV21" s="81">
        <v>0</v>
      </c>
      <c r="AW21" s="81">
        <v>0</v>
      </c>
      <c r="AX21" s="82">
        <v>0.49</v>
      </c>
      <c r="AY21" s="81">
        <v>0</v>
      </c>
      <c r="AZ21" s="81">
        <v>0</v>
      </c>
      <c r="BA21" s="81">
        <v>0</v>
      </c>
      <c r="BB21" s="81">
        <v>0</v>
      </c>
      <c r="BC21" s="81">
        <v>0</v>
      </c>
      <c r="BD21" s="81">
        <v>0.01</v>
      </c>
      <c r="BE21" s="81">
        <v>6.4000000000000003E-3</v>
      </c>
      <c r="BF21" s="81">
        <v>1.6400000000000001E-2</v>
      </c>
      <c r="BG21" s="81">
        <v>6.4000000000000003E-3</v>
      </c>
      <c r="BH21" s="81">
        <v>0</v>
      </c>
      <c r="BI21" s="81">
        <v>0</v>
      </c>
      <c r="BJ21" s="81">
        <v>0</v>
      </c>
      <c r="BK21" s="83">
        <v>0.49</v>
      </c>
    </row>
    <row r="22" spans="1:63" s="73" customFormat="1" ht="15.75" customHeight="1" x14ac:dyDescent="0.25">
      <c r="A22" s="74" t="s">
        <v>633</v>
      </c>
      <c r="B22" s="75" t="s">
        <v>634</v>
      </c>
      <c r="C22" s="75" t="s">
        <v>635</v>
      </c>
      <c r="D22" s="75" t="s">
        <v>668</v>
      </c>
      <c r="E22" s="75" t="s">
        <v>637</v>
      </c>
      <c r="F22" s="76">
        <v>7752</v>
      </c>
      <c r="G22" s="76" t="s">
        <v>669</v>
      </c>
      <c r="H22" s="75" t="s">
        <v>670</v>
      </c>
      <c r="I22" s="75" t="s">
        <v>22</v>
      </c>
      <c r="J22" s="75" t="s">
        <v>671</v>
      </c>
      <c r="K22" s="76">
        <v>2</v>
      </c>
      <c r="L22" s="76" t="s">
        <v>681</v>
      </c>
      <c r="M22" s="77">
        <v>0.64</v>
      </c>
      <c r="N22" s="76">
        <v>2</v>
      </c>
      <c r="O22" s="76" t="s">
        <v>682</v>
      </c>
      <c r="P22" s="85">
        <v>0.1</v>
      </c>
      <c r="Q22" s="85">
        <v>0.05</v>
      </c>
      <c r="R22" s="78">
        <f>+Soportes[[#This Row],[Ejecución meta ]]/Soportes[[#This Row],[Magnitud meta vigencia ]]</f>
        <v>0.5</v>
      </c>
      <c r="S22" s="76">
        <v>7</v>
      </c>
      <c r="T22" s="76" t="s">
        <v>687</v>
      </c>
      <c r="U22" s="76" t="s">
        <v>688</v>
      </c>
      <c r="V22" s="79">
        <v>0.08</v>
      </c>
      <c r="W22" s="80">
        <v>43837</v>
      </c>
      <c r="X22" s="76" t="s">
        <v>646</v>
      </c>
      <c r="Y22" s="81">
        <v>0</v>
      </c>
      <c r="Z22" s="81">
        <v>0</v>
      </c>
      <c r="AA22" s="81">
        <v>0</v>
      </c>
      <c r="AB22" s="81">
        <v>0</v>
      </c>
      <c r="AC22" s="81">
        <v>0</v>
      </c>
      <c r="AD22" s="81">
        <v>0</v>
      </c>
      <c r="AE22" s="81">
        <v>0.13</v>
      </c>
      <c r="AF22" s="81">
        <v>0.13</v>
      </c>
      <c r="AG22" s="81">
        <v>0.155</v>
      </c>
      <c r="AH22" s="81">
        <v>0.155</v>
      </c>
      <c r="AI22" s="81">
        <v>0.13</v>
      </c>
      <c r="AJ22" s="81">
        <v>0.3</v>
      </c>
      <c r="AK22" s="82">
        <v>1</v>
      </c>
      <c r="AL22" s="81">
        <v>0</v>
      </c>
      <c r="AM22" s="81">
        <v>0</v>
      </c>
      <c r="AN22" s="81">
        <v>0</v>
      </c>
      <c r="AO22" s="81">
        <v>0</v>
      </c>
      <c r="AP22" s="81">
        <v>0</v>
      </c>
      <c r="AQ22" s="81">
        <v>0</v>
      </c>
      <c r="AR22" s="81">
        <v>0.13</v>
      </c>
      <c r="AS22" s="81">
        <v>0.13</v>
      </c>
      <c r="AT22" s="81">
        <v>0.155</v>
      </c>
      <c r="AU22" s="81">
        <v>0</v>
      </c>
      <c r="AV22" s="81">
        <v>0</v>
      </c>
      <c r="AW22" s="81">
        <v>0</v>
      </c>
      <c r="AX22" s="82">
        <v>0.41499999999999998</v>
      </c>
      <c r="AY22" s="81">
        <v>0</v>
      </c>
      <c r="AZ22" s="81">
        <v>0</v>
      </c>
      <c r="BA22" s="81">
        <v>0</v>
      </c>
      <c r="BB22" s="81">
        <v>0</v>
      </c>
      <c r="BC22" s="81">
        <v>0</v>
      </c>
      <c r="BD22" s="81">
        <v>0</v>
      </c>
      <c r="BE22" s="81">
        <v>1.04E-2</v>
      </c>
      <c r="BF22" s="81">
        <v>1.04E-2</v>
      </c>
      <c r="BG22" s="81">
        <v>1.24E-2</v>
      </c>
      <c r="BH22" s="81">
        <v>0</v>
      </c>
      <c r="BI22" s="81">
        <v>0</v>
      </c>
      <c r="BJ22" s="81">
        <v>0</v>
      </c>
      <c r="BK22" s="83">
        <v>0.41499999999999998</v>
      </c>
    </row>
    <row r="23" spans="1:63" s="73" customFormat="1" ht="15.75" customHeight="1" x14ac:dyDescent="0.25">
      <c r="A23" s="74" t="s">
        <v>633</v>
      </c>
      <c r="B23" s="75" t="s">
        <v>634</v>
      </c>
      <c r="C23" s="75" t="s">
        <v>635</v>
      </c>
      <c r="D23" s="75" t="s">
        <v>668</v>
      </c>
      <c r="E23" s="75" t="s">
        <v>637</v>
      </c>
      <c r="F23" s="76">
        <v>7752</v>
      </c>
      <c r="G23" s="76" t="s">
        <v>669</v>
      </c>
      <c r="H23" s="75" t="s">
        <v>670</v>
      </c>
      <c r="I23" s="75" t="s">
        <v>22</v>
      </c>
      <c r="J23" s="75" t="s">
        <v>671</v>
      </c>
      <c r="K23" s="76">
        <v>2</v>
      </c>
      <c r="L23" s="76" t="s">
        <v>681</v>
      </c>
      <c r="M23" s="77">
        <v>0.64</v>
      </c>
      <c r="N23" s="76">
        <v>2</v>
      </c>
      <c r="O23" s="76" t="s">
        <v>682</v>
      </c>
      <c r="P23" s="85">
        <v>0.1</v>
      </c>
      <c r="Q23" s="85">
        <v>0.05</v>
      </c>
      <c r="R23" s="78">
        <f>+Soportes[[#This Row],[Ejecución meta ]]/Soportes[[#This Row],[Magnitud meta vigencia ]]</f>
        <v>0.5</v>
      </c>
      <c r="S23" s="76">
        <v>8</v>
      </c>
      <c r="T23" s="76" t="s">
        <v>689</v>
      </c>
      <c r="U23" s="76" t="s">
        <v>690</v>
      </c>
      <c r="V23" s="79">
        <v>0.08</v>
      </c>
      <c r="W23" s="80">
        <v>43838</v>
      </c>
      <c r="X23" s="76" t="s">
        <v>691</v>
      </c>
      <c r="Y23" s="81">
        <v>0</v>
      </c>
      <c r="Z23" s="81">
        <v>0</v>
      </c>
      <c r="AA23" s="81">
        <v>0</v>
      </c>
      <c r="AB23" s="81">
        <v>0</v>
      </c>
      <c r="AC23" s="81">
        <v>0</v>
      </c>
      <c r="AD23" s="81">
        <v>0</v>
      </c>
      <c r="AE23" s="81">
        <v>0</v>
      </c>
      <c r="AF23" s="81">
        <v>0.16500000000000001</v>
      </c>
      <c r="AG23" s="81">
        <v>0.33</v>
      </c>
      <c r="AH23" s="81">
        <v>0.33500000000000002</v>
      </c>
      <c r="AI23" s="81">
        <v>0.17</v>
      </c>
      <c r="AJ23" s="81">
        <v>0</v>
      </c>
      <c r="AK23" s="82">
        <v>1</v>
      </c>
      <c r="AL23" s="81">
        <v>0</v>
      </c>
      <c r="AM23" s="81">
        <v>0</v>
      </c>
      <c r="AN23" s="81">
        <v>0</v>
      </c>
      <c r="AO23" s="81">
        <v>0</v>
      </c>
      <c r="AP23" s="81">
        <v>0</v>
      </c>
      <c r="AQ23" s="81">
        <v>0</v>
      </c>
      <c r="AR23" s="81">
        <v>0</v>
      </c>
      <c r="AS23" s="81">
        <v>0.16500000000000001</v>
      </c>
      <c r="AT23" s="81">
        <v>0.33</v>
      </c>
      <c r="AU23" s="81">
        <v>0</v>
      </c>
      <c r="AV23" s="81">
        <v>0</v>
      </c>
      <c r="AW23" s="81">
        <v>0</v>
      </c>
      <c r="AX23" s="82">
        <v>0.495</v>
      </c>
      <c r="AY23" s="81">
        <v>0</v>
      </c>
      <c r="AZ23" s="81">
        <v>0</v>
      </c>
      <c r="BA23" s="81">
        <v>0</v>
      </c>
      <c r="BB23" s="81">
        <v>0</v>
      </c>
      <c r="BC23" s="81">
        <v>0</v>
      </c>
      <c r="BD23" s="81">
        <v>0</v>
      </c>
      <c r="BE23" s="81">
        <v>0</v>
      </c>
      <c r="BF23" s="81">
        <v>1.32E-2</v>
      </c>
      <c r="BG23" s="81">
        <v>2.64E-2</v>
      </c>
      <c r="BH23" s="81">
        <v>0</v>
      </c>
      <c r="BI23" s="81">
        <v>0</v>
      </c>
      <c r="BJ23" s="81">
        <v>0</v>
      </c>
      <c r="BK23" s="83">
        <v>0.495</v>
      </c>
    </row>
    <row r="24" spans="1:63" s="73" customFormat="1" ht="15.75" customHeight="1" x14ac:dyDescent="0.25">
      <c r="A24" s="74" t="s">
        <v>633</v>
      </c>
      <c r="B24" s="75" t="s">
        <v>634</v>
      </c>
      <c r="C24" s="75" t="s">
        <v>635</v>
      </c>
      <c r="D24" s="75" t="s">
        <v>668</v>
      </c>
      <c r="E24" s="75" t="s">
        <v>637</v>
      </c>
      <c r="F24" s="76">
        <v>7752</v>
      </c>
      <c r="G24" s="76" t="s">
        <v>669</v>
      </c>
      <c r="H24" s="75" t="s">
        <v>670</v>
      </c>
      <c r="I24" s="75" t="s">
        <v>22</v>
      </c>
      <c r="J24" s="75" t="s">
        <v>671</v>
      </c>
      <c r="K24" s="76">
        <v>2</v>
      </c>
      <c r="L24" s="76" t="s">
        <v>681</v>
      </c>
      <c r="M24" s="77">
        <v>0.64</v>
      </c>
      <c r="N24" s="76">
        <v>3</v>
      </c>
      <c r="O24" s="76" t="s">
        <v>692</v>
      </c>
      <c r="P24" s="85">
        <v>0.1</v>
      </c>
      <c r="Q24" s="85">
        <v>0.04</v>
      </c>
      <c r="R24" s="78">
        <f>+Soportes[[#This Row],[Ejecución meta ]]/Soportes[[#This Row],[Magnitud meta vigencia ]]</f>
        <v>0.39999999999999997</v>
      </c>
      <c r="S24" s="76">
        <v>9</v>
      </c>
      <c r="T24" s="76" t="s">
        <v>693</v>
      </c>
      <c r="U24" s="76" t="s">
        <v>694</v>
      </c>
      <c r="V24" s="79">
        <v>0.08</v>
      </c>
      <c r="W24" s="80">
        <v>43836</v>
      </c>
      <c r="X24" s="76" t="s">
        <v>646</v>
      </c>
      <c r="Y24" s="81">
        <v>0</v>
      </c>
      <c r="Z24" s="81">
        <v>0</v>
      </c>
      <c r="AA24" s="81">
        <v>0</v>
      </c>
      <c r="AB24" s="81">
        <v>0</v>
      </c>
      <c r="AC24" s="81">
        <v>0</v>
      </c>
      <c r="AD24" s="81">
        <v>0.03</v>
      </c>
      <c r="AE24" s="81">
        <v>0.03</v>
      </c>
      <c r="AF24" s="81">
        <v>0.06</v>
      </c>
      <c r="AG24" s="81">
        <v>0.18</v>
      </c>
      <c r="AH24" s="81">
        <v>0.3</v>
      </c>
      <c r="AI24" s="81">
        <v>0.2</v>
      </c>
      <c r="AJ24" s="81">
        <v>0.2</v>
      </c>
      <c r="AK24" s="82">
        <v>1</v>
      </c>
      <c r="AL24" s="81">
        <v>0</v>
      </c>
      <c r="AM24" s="81">
        <v>0</v>
      </c>
      <c r="AN24" s="81">
        <v>0</v>
      </c>
      <c r="AO24" s="81">
        <v>0</v>
      </c>
      <c r="AP24" s="81">
        <v>0</v>
      </c>
      <c r="AQ24" s="81">
        <v>0.03</v>
      </c>
      <c r="AR24" s="81">
        <v>0.03</v>
      </c>
      <c r="AS24" s="81">
        <v>0.06</v>
      </c>
      <c r="AT24" s="81">
        <v>0</v>
      </c>
      <c r="AU24" s="81">
        <v>0</v>
      </c>
      <c r="AV24" s="81">
        <v>0</v>
      </c>
      <c r="AW24" s="81">
        <v>0</v>
      </c>
      <c r="AX24" s="82">
        <v>0.12</v>
      </c>
      <c r="AY24" s="81">
        <v>0</v>
      </c>
      <c r="AZ24" s="81">
        <v>0</v>
      </c>
      <c r="BA24" s="81">
        <v>0</v>
      </c>
      <c r="BB24" s="81">
        <v>0</v>
      </c>
      <c r="BC24" s="81">
        <v>0</v>
      </c>
      <c r="BD24" s="81">
        <v>2.3999999999999998E-3</v>
      </c>
      <c r="BE24" s="81">
        <v>2.3999999999999998E-3</v>
      </c>
      <c r="BF24" s="81">
        <v>4.7999999999999996E-3</v>
      </c>
      <c r="BG24" s="81">
        <v>0</v>
      </c>
      <c r="BH24" s="81">
        <v>0</v>
      </c>
      <c r="BI24" s="81">
        <v>0</v>
      </c>
      <c r="BJ24" s="81">
        <v>0</v>
      </c>
      <c r="BK24" s="83">
        <v>0.12</v>
      </c>
    </row>
    <row r="25" spans="1:63" s="73" customFormat="1" ht="15.75" customHeight="1" x14ac:dyDescent="0.25">
      <c r="A25" s="74" t="s">
        <v>633</v>
      </c>
      <c r="B25" s="75" t="s">
        <v>634</v>
      </c>
      <c r="C25" s="75" t="s">
        <v>635</v>
      </c>
      <c r="D25" s="75" t="s">
        <v>668</v>
      </c>
      <c r="E25" s="75" t="s">
        <v>637</v>
      </c>
      <c r="F25" s="76">
        <v>7752</v>
      </c>
      <c r="G25" s="76" t="s">
        <v>669</v>
      </c>
      <c r="H25" s="75" t="s">
        <v>670</v>
      </c>
      <c r="I25" s="75" t="s">
        <v>22</v>
      </c>
      <c r="J25" s="75" t="s">
        <v>671</v>
      </c>
      <c r="K25" s="76">
        <v>2</v>
      </c>
      <c r="L25" s="76" t="s">
        <v>681</v>
      </c>
      <c r="M25" s="77">
        <v>0.64</v>
      </c>
      <c r="N25" s="76">
        <v>3</v>
      </c>
      <c r="O25" s="76" t="s">
        <v>692</v>
      </c>
      <c r="P25" s="85">
        <v>0.1</v>
      </c>
      <c r="Q25" s="85">
        <v>0.04</v>
      </c>
      <c r="R25" s="78">
        <f>+Soportes[[#This Row],[Ejecución meta ]]/Soportes[[#This Row],[Magnitud meta vigencia ]]</f>
        <v>0.39999999999999997</v>
      </c>
      <c r="S25" s="76">
        <v>10</v>
      </c>
      <c r="T25" s="76" t="s">
        <v>695</v>
      </c>
      <c r="U25" s="76" t="s">
        <v>694</v>
      </c>
      <c r="V25" s="79">
        <v>0.08</v>
      </c>
      <c r="W25" s="80">
        <v>43836</v>
      </c>
      <c r="X25" s="76" t="s">
        <v>646</v>
      </c>
      <c r="Y25" s="81">
        <v>0</v>
      </c>
      <c r="Z25" s="81">
        <v>0</v>
      </c>
      <c r="AA25" s="81">
        <v>0</v>
      </c>
      <c r="AB25" s="81">
        <v>0</v>
      </c>
      <c r="AC25" s="81">
        <v>0</v>
      </c>
      <c r="AD25" s="81">
        <v>0.112</v>
      </c>
      <c r="AE25" s="81">
        <v>0.112</v>
      </c>
      <c r="AF25" s="81">
        <v>0.112</v>
      </c>
      <c r="AG25" s="81">
        <v>0.112</v>
      </c>
      <c r="AH25" s="81">
        <v>0.182</v>
      </c>
      <c r="AI25" s="81">
        <v>0.182</v>
      </c>
      <c r="AJ25" s="81">
        <v>0.188</v>
      </c>
      <c r="AK25" s="82">
        <v>1</v>
      </c>
      <c r="AL25" s="81">
        <v>0</v>
      </c>
      <c r="AM25" s="81">
        <v>0</v>
      </c>
      <c r="AN25" s="81">
        <v>0</v>
      </c>
      <c r="AO25" s="81">
        <v>0</v>
      </c>
      <c r="AP25" s="81">
        <v>0</v>
      </c>
      <c r="AQ25" s="81">
        <v>0.112</v>
      </c>
      <c r="AR25" s="81">
        <v>0.112</v>
      </c>
      <c r="AS25" s="81">
        <v>0.112</v>
      </c>
      <c r="AT25" s="81">
        <v>0.112</v>
      </c>
      <c r="AU25" s="81">
        <v>0</v>
      </c>
      <c r="AV25" s="81">
        <v>0</v>
      </c>
      <c r="AW25" s="81">
        <v>0</v>
      </c>
      <c r="AX25" s="82">
        <v>0.44800000000000001</v>
      </c>
      <c r="AY25" s="81">
        <v>0</v>
      </c>
      <c r="AZ25" s="81">
        <v>0</v>
      </c>
      <c r="BA25" s="81">
        <v>0</v>
      </c>
      <c r="BB25" s="81">
        <v>0</v>
      </c>
      <c r="BC25" s="81">
        <v>0</v>
      </c>
      <c r="BD25" s="81">
        <v>8.9999999999999993E-3</v>
      </c>
      <c r="BE25" s="81">
        <v>8.9999999999999993E-3</v>
      </c>
      <c r="BF25" s="81">
        <v>8.9999999999999993E-3</v>
      </c>
      <c r="BG25" s="81">
        <v>8.9999999999999993E-3</v>
      </c>
      <c r="BH25" s="81">
        <v>0</v>
      </c>
      <c r="BI25" s="81">
        <v>0</v>
      </c>
      <c r="BJ25" s="81">
        <v>0</v>
      </c>
      <c r="BK25" s="83">
        <v>0.44800000000000001</v>
      </c>
    </row>
    <row r="26" spans="1:63" s="73" customFormat="1" ht="15.75" customHeight="1" x14ac:dyDescent="0.25">
      <c r="A26" s="74" t="s">
        <v>633</v>
      </c>
      <c r="B26" s="75" t="s">
        <v>634</v>
      </c>
      <c r="C26" s="75" t="s">
        <v>635</v>
      </c>
      <c r="D26" s="75" t="s">
        <v>668</v>
      </c>
      <c r="E26" s="75" t="s">
        <v>637</v>
      </c>
      <c r="F26" s="76">
        <v>7752</v>
      </c>
      <c r="G26" s="76" t="s">
        <v>669</v>
      </c>
      <c r="H26" s="75" t="s">
        <v>670</v>
      </c>
      <c r="I26" s="75" t="s">
        <v>22</v>
      </c>
      <c r="J26" s="75" t="s">
        <v>671</v>
      </c>
      <c r="K26" s="76">
        <v>2</v>
      </c>
      <c r="L26" s="76" t="s">
        <v>681</v>
      </c>
      <c r="M26" s="77">
        <v>0.64</v>
      </c>
      <c r="N26" s="76">
        <v>3</v>
      </c>
      <c r="O26" s="76" t="s">
        <v>692</v>
      </c>
      <c r="P26" s="85">
        <v>0.1</v>
      </c>
      <c r="Q26" s="85">
        <v>0.04</v>
      </c>
      <c r="R26" s="78">
        <f>+Soportes[[#This Row],[Ejecución meta ]]/Soportes[[#This Row],[Magnitud meta vigencia ]]</f>
        <v>0.39999999999999997</v>
      </c>
      <c r="S26" s="76">
        <v>11</v>
      </c>
      <c r="T26" s="76" t="s">
        <v>696</v>
      </c>
      <c r="U26" s="76" t="s">
        <v>694</v>
      </c>
      <c r="V26" s="79">
        <v>0.08</v>
      </c>
      <c r="W26" s="80">
        <v>44197</v>
      </c>
      <c r="X26" s="76" t="s">
        <v>679</v>
      </c>
      <c r="Y26" s="81">
        <v>0</v>
      </c>
      <c r="Z26" s="81">
        <v>0</v>
      </c>
      <c r="AA26" s="81">
        <v>0</v>
      </c>
      <c r="AB26" s="81">
        <v>0</v>
      </c>
      <c r="AC26" s="81">
        <v>0</v>
      </c>
      <c r="AD26" s="81">
        <v>0</v>
      </c>
      <c r="AE26" s="81">
        <v>0</v>
      </c>
      <c r="AF26" s="81">
        <v>0</v>
      </c>
      <c r="AG26" s="81">
        <v>0</v>
      </c>
      <c r="AH26" s="81">
        <v>0</v>
      </c>
      <c r="AI26" s="81">
        <v>0</v>
      </c>
      <c r="AJ26" s="81">
        <v>0</v>
      </c>
      <c r="AK26" s="82">
        <v>0</v>
      </c>
      <c r="AL26" s="81">
        <v>0</v>
      </c>
      <c r="AM26" s="81">
        <v>0</v>
      </c>
      <c r="AN26" s="81">
        <v>0</v>
      </c>
      <c r="AO26" s="81">
        <v>0</v>
      </c>
      <c r="AP26" s="81">
        <v>0</v>
      </c>
      <c r="AQ26" s="81">
        <v>0</v>
      </c>
      <c r="AR26" s="81">
        <v>0</v>
      </c>
      <c r="AS26" s="81">
        <v>0</v>
      </c>
      <c r="AT26" s="81">
        <v>0</v>
      </c>
      <c r="AU26" s="81">
        <v>0</v>
      </c>
      <c r="AV26" s="81">
        <v>0</v>
      </c>
      <c r="AW26" s="81">
        <v>0</v>
      </c>
      <c r="AX26" s="82">
        <v>0</v>
      </c>
      <c r="AY26" s="81">
        <v>0</v>
      </c>
      <c r="AZ26" s="81">
        <v>0</v>
      </c>
      <c r="BA26" s="81">
        <v>0</v>
      </c>
      <c r="BB26" s="81">
        <v>0</v>
      </c>
      <c r="BC26" s="81">
        <v>0</v>
      </c>
      <c r="BD26" s="81">
        <v>0</v>
      </c>
      <c r="BE26" s="81">
        <v>0</v>
      </c>
      <c r="BF26" s="81">
        <v>0</v>
      </c>
      <c r="BG26" s="81">
        <v>0</v>
      </c>
      <c r="BH26" s="81">
        <v>0</v>
      </c>
      <c r="BI26" s="81">
        <v>0</v>
      </c>
      <c r="BJ26" s="81">
        <v>0</v>
      </c>
      <c r="BK26" s="84" t="s">
        <v>680</v>
      </c>
    </row>
    <row r="27" spans="1:63" s="73" customFormat="1" ht="15.75" customHeight="1" x14ac:dyDescent="0.25">
      <c r="A27" s="74" t="s">
        <v>633</v>
      </c>
      <c r="B27" s="75" t="s">
        <v>634</v>
      </c>
      <c r="C27" s="75" t="s">
        <v>635</v>
      </c>
      <c r="D27" s="75" t="s">
        <v>668</v>
      </c>
      <c r="E27" s="75" t="s">
        <v>637</v>
      </c>
      <c r="F27" s="76">
        <v>7752</v>
      </c>
      <c r="G27" s="76" t="s">
        <v>669</v>
      </c>
      <c r="H27" s="75" t="s">
        <v>670</v>
      </c>
      <c r="I27" s="75" t="s">
        <v>22</v>
      </c>
      <c r="J27" s="75" t="s">
        <v>671</v>
      </c>
      <c r="K27" s="76">
        <v>2</v>
      </c>
      <c r="L27" s="76" t="s">
        <v>681</v>
      </c>
      <c r="M27" s="77">
        <v>0.64</v>
      </c>
      <c r="N27" s="76">
        <v>3</v>
      </c>
      <c r="O27" s="76" t="s">
        <v>692</v>
      </c>
      <c r="P27" s="85">
        <v>0.1</v>
      </c>
      <c r="Q27" s="85">
        <v>0.04</v>
      </c>
      <c r="R27" s="78">
        <f>+Soportes[[#This Row],[Ejecución meta ]]/Soportes[[#This Row],[Magnitud meta vigencia ]]</f>
        <v>0.39999999999999997</v>
      </c>
      <c r="S27" s="76">
        <v>12</v>
      </c>
      <c r="T27" s="76" t="s">
        <v>697</v>
      </c>
      <c r="U27" s="76" t="s">
        <v>694</v>
      </c>
      <c r="V27" s="79">
        <v>0.08</v>
      </c>
      <c r="W27" s="80">
        <v>44197</v>
      </c>
      <c r="X27" s="76" t="s">
        <v>679</v>
      </c>
      <c r="Y27" s="81">
        <v>0</v>
      </c>
      <c r="Z27" s="81">
        <v>0</v>
      </c>
      <c r="AA27" s="81">
        <v>0</v>
      </c>
      <c r="AB27" s="81">
        <v>0</v>
      </c>
      <c r="AC27" s="81">
        <v>0</v>
      </c>
      <c r="AD27" s="81">
        <v>0</v>
      </c>
      <c r="AE27" s="81">
        <v>0</v>
      </c>
      <c r="AF27" s="81">
        <v>0</v>
      </c>
      <c r="AG27" s="81">
        <v>0</v>
      </c>
      <c r="AH27" s="81">
        <v>0</v>
      </c>
      <c r="AI27" s="81">
        <v>0</v>
      </c>
      <c r="AJ27" s="81">
        <v>0</v>
      </c>
      <c r="AK27" s="82">
        <v>0</v>
      </c>
      <c r="AL27" s="81">
        <v>0</v>
      </c>
      <c r="AM27" s="81">
        <v>0</v>
      </c>
      <c r="AN27" s="81">
        <v>0</v>
      </c>
      <c r="AO27" s="81">
        <v>0</v>
      </c>
      <c r="AP27" s="81">
        <v>0</v>
      </c>
      <c r="AQ27" s="81">
        <v>0</v>
      </c>
      <c r="AR27" s="81">
        <v>0</v>
      </c>
      <c r="AS27" s="81">
        <v>0</v>
      </c>
      <c r="AT27" s="81">
        <v>0</v>
      </c>
      <c r="AU27" s="81">
        <v>0</v>
      </c>
      <c r="AV27" s="81">
        <v>0</v>
      </c>
      <c r="AW27" s="81">
        <v>0</v>
      </c>
      <c r="AX27" s="82">
        <v>0</v>
      </c>
      <c r="AY27" s="81">
        <v>0</v>
      </c>
      <c r="AZ27" s="81">
        <v>0</v>
      </c>
      <c r="BA27" s="81">
        <v>0</v>
      </c>
      <c r="BB27" s="81">
        <v>0</v>
      </c>
      <c r="BC27" s="81">
        <v>0</v>
      </c>
      <c r="BD27" s="81">
        <v>0</v>
      </c>
      <c r="BE27" s="81">
        <v>0</v>
      </c>
      <c r="BF27" s="81">
        <v>0</v>
      </c>
      <c r="BG27" s="81">
        <v>0</v>
      </c>
      <c r="BH27" s="81">
        <v>0</v>
      </c>
      <c r="BI27" s="81">
        <v>0</v>
      </c>
      <c r="BJ27" s="81">
        <v>0</v>
      </c>
      <c r="BK27" s="84" t="s">
        <v>680</v>
      </c>
    </row>
    <row r="28" spans="1:63" s="73" customFormat="1" ht="15.75" customHeight="1" x14ac:dyDescent="0.25">
      <c r="A28" s="74" t="s">
        <v>633</v>
      </c>
      <c r="B28" s="63" t="s">
        <v>634</v>
      </c>
      <c r="C28" s="63" t="s">
        <v>635</v>
      </c>
      <c r="D28" s="63" t="s">
        <v>668</v>
      </c>
      <c r="E28" s="63" t="s">
        <v>698</v>
      </c>
      <c r="F28" s="64">
        <v>7756</v>
      </c>
      <c r="G28" s="65" t="s">
        <v>699</v>
      </c>
      <c r="H28" s="63" t="s">
        <v>700</v>
      </c>
      <c r="I28" s="63" t="s">
        <v>701</v>
      </c>
      <c r="J28" s="86" t="s">
        <v>702</v>
      </c>
      <c r="K28" s="64">
        <v>1</v>
      </c>
      <c r="L28" s="65" t="s">
        <v>703</v>
      </c>
      <c r="M28" s="67">
        <v>0.3</v>
      </c>
      <c r="N28" s="64">
        <v>1</v>
      </c>
      <c r="O28" s="65" t="s">
        <v>704</v>
      </c>
      <c r="P28" s="68">
        <v>1.5E-3</v>
      </c>
      <c r="Q28" s="68">
        <v>5.0000000000000001E-4</v>
      </c>
      <c r="R28" s="68">
        <f>+Soportes[[#This Row],[Ejecución meta ]]/Soportes[[#This Row],[Magnitud meta vigencia ]]</f>
        <v>0.33333333333333331</v>
      </c>
      <c r="S28" s="64">
        <v>1</v>
      </c>
      <c r="T28" s="66" t="s">
        <v>705</v>
      </c>
      <c r="U28" s="64" t="s">
        <v>706</v>
      </c>
      <c r="V28" s="69">
        <v>0.2</v>
      </c>
      <c r="W28" s="70">
        <v>43838</v>
      </c>
      <c r="X28" s="70" t="s">
        <v>646</v>
      </c>
      <c r="Y28" s="71">
        <v>0</v>
      </c>
      <c r="Z28" s="71">
        <v>0</v>
      </c>
      <c r="AA28" s="71">
        <v>0</v>
      </c>
      <c r="AB28" s="71">
        <v>0</v>
      </c>
      <c r="AC28" s="71">
        <v>0</v>
      </c>
      <c r="AD28" s="71">
        <v>0</v>
      </c>
      <c r="AE28" s="71">
        <v>0</v>
      </c>
      <c r="AF28" s="71">
        <v>0</v>
      </c>
      <c r="AG28" s="71">
        <v>0.315</v>
      </c>
      <c r="AH28" s="71">
        <v>7.4999999999999997E-2</v>
      </c>
      <c r="AI28" s="71">
        <v>0.4</v>
      </c>
      <c r="AJ28" s="71">
        <v>0.21</v>
      </c>
      <c r="AK28" s="72">
        <v>1</v>
      </c>
      <c r="AL28" s="71">
        <v>0</v>
      </c>
      <c r="AM28" s="71">
        <v>0</v>
      </c>
      <c r="AN28" s="71">
        <v>0</v>
      </c>
      <c r="AO28" s="71">
        <v>0</v>
      </c>
      <c r="AP28" s="71">
        <v>0</v>
      </c>
      <c r="AQ28" s="71">
        <v>0</v>
      </c>
      <c r="AR28" s="71">
        <v>0</v>
      </c>
      <c r="AS28" s="71">
        <v>0</v>
      </c>
      <c r="AT28" s="71">
        <v>0.315</v>
      </c>
      <c r="AU28" s="71">
        <v>0</v>
      </c>
      <c r="AV28" s="71">
        <v>0</v>
      </c>
      <c r="AW28" s="71">
        <v>0</v>
      </c>
      <c r="AX28" s="72">
        <v>0.315</v>
      </c>
      <c r="AY28" s="71">
        <v>0</v>
      </c>
      <c r="AZ28" s="71">
        <v>0</v>
      </c>
      <c r="BA28" s="71">
        <v>0</v>
      </c>
      <c r="BB28" s="71">
        <v>0</v>
      </c>
      <c r="BC28" s="71">
        <v>0</v>
      </c>
      <c r="BD28" s="71">
        <v>0</v>
      </c>
      <c r="BE28" s="71">
        <v>0</v>
      </c>
      <c r="BF28" s="71">
        <v>0</v>
      </c>
      <c r="BG28" s="71">
        <v>6.3E-2</v>
      </c>
      <c r="BH28" s="71">
        <v>0</v>
      </c>
      <c r="BI28" s="71">
        <v>0</v>
      </c>
      <c r="BJ28" s="71">
        <v>0</v>
      </c>
      <c r="BK28" s="71">
        <v>0.315</v>
      </c>
    </row>
    <row r="29" spans="1:63" s="73" customFormat="1" ht="15.75" customHeight="1" x14ac:dyDescent="0.25">
      <c r="A29" s="74" t="s">
        <v>633</v>
      </c>
      <c r="B29" s="63" t="s">
        <v>634</v>
      </c>
      <c r="C29" s="63" t="s">
        <v>635</v>
      </c>
      <c r="D29" s="63" t="s">
        <v>668</v>
      </c>
      <c r="E29" s="63" t="s">
        <v>698</v>
      </c>
      <c r="F29" s="64">
        <v>7756</v>
      </c>
      <c r="G29" s="65" t="s">
        <v>699</v>
      </c>
      <c r="H29" s="63" t="s">
        <v>700</v>
      </c>
      <c r="I29" s="63" t="s">
        <v>701</v>
      </c>
      <c r="J29" s="86" t="s">
        <v>702</v>
      </c>
      <c r="K29" s="64">
        <v>1</v>
      </c>
      <c r="L29" s="65" t="s">
        <v>703</v>
      </c>
      <c r="M29" s="67">
        <v>0.3</v>
      </c>
      <c r="N29" s="64">
        <v>1</v>
      </c>
      <c r="O29" s="65" t="s">
        <v>704</v>
      </c>
      <c r="P29" s="68">
        <v>1.5E-3</v>
      </c>
      <c r="Q29" s="68">
        <v>5.0000000000000001E-4</v>
      </c>
      <c r="R29" s="68">
        <f>+Soportes[[#This Row],[Ejecución meta ]]/Soportes[[#This Row],[Magnitud meta vigencia ]]</f>
        <v>0.33333333333333331</v>
      </c>
      <c r="S29" s="64">
        <v>2</v>
      </c>
      <c r="T29" s="66" t="s">
        <v>707</v>
      </c>
      <c r="U29" s="64" t="s">
        <v>706</v>
      </c>
      <c r="V29" s="69">
        <v>0.1</v>
      </c>
      <c r="W29" s="70">
        <v>43838</v>
      </c>
      <c r="X29" s="70" t="s">
        <v>646</v>
      </c>
      <c r="Y29" s="71">
        <v>0</v>
      </c>
      <c r="Z29" s="71">
        <v>0</v>
      </c>
      <c r="AA29" s="71">
        <v>0</v>
      </c>
      <c r="AB29" s="71">
        <v>0</v>
      </c>
      <c r="AC29" s="71">
        <v>0</v>
      </c>
      <c r="AD29" s="71">
        <v>0</v>
      </c>
      <c r="AE29" s="71">
        <v>0</v>
      </c>
      <c r="AF29" s="71">
        <v>0</v>
      </c>
      <c r="AG29" s="71">
        <v>0.28999999999999998</v>
      </c>
      <c r="AH29" s="71">
        <v>0.15</v>
      </c>
      <c r="AI29" s="71">
        <v>0.35</v>
      </c>
      <c r="AJ29" s="71">
        <v>0.21</v>
      </c>
      <c r="AK29" s="72">
        <v>1</v>
      </c>
      <c r="AL29" s="71">
        <v>0</v>
      </c>
      <c r="AM29" s="71">
        <v>0</v>
      </c>
      <c r="AN29" s="71">
        <v>0</v>
      </c>
      <c r="AO29" s="71">
        <v>0</v>
      </c>
      <c r="AP29" s="71">
        <v>0</v>
      </c>
      <c r="AQ29" s="71">
        <v>0</v>
      </c>
      <c r="AR29" s="71">
        <v>0</v>
      </c>
      <c r="AS29" s="71">
        <v>0</v>
      </c>
      <c r="AT29" s="71">
        <v>0.28999999999999998</v>
      </c>
      <c r="AU29" s="71">
        <v>0</v>
      </c>
      <c r="AV29" s="71">
        <v>0</v>
      </c>
      <c r="AW29" s="71">
        <v>0</v>
      </c>
      <c r="AX29" s="72">
        <v>0.28999999999999998</v>
      </c>
      <c r="AY29" s="71">
        <v>0</v>
      </c>
      <c r="AZ29" s="71">
        <v>0</v>
      </c>
      <c r="BA29" s="71">
        <v>0</v>
      </c>
      <c r="BB29" s="71">
        <v>0</v>
      </c>
      <c r="BC29" s="71">
        <v>0</v>
      </c>
      <c r="BD29" s="71">
        <v>0</v>
      </c>
      <c r="BE29" s="71">
        <v>0</v>
      </c>
      <c r="BF29" s="71">
        <v>0</v>
      </c>
      <c r="BG29" s="71">
        <v>2.9000000000000001E-2</v>
      </c>
      <c r="BH29" s="71">
        <v>0</v>
      </c>
      <c r="BI29" s="71">
        <v>0</v>
      </c>
      <c r="BJ29" s="71">
        <v>0</v>
      </c>
      <c r="BK29" s="71">
        <v>0.28999999999999998</v>
      </c>
    </row>
    <row r="30" spans="1:63" s="73" customFormat="1" ht="15.75" customHeight="1" x14ac:dyDescent="0.25">
      <c r="A30" s="74" t="s">
        <v>633</v>
      </c>
      <c r="B30" s="63" t="s">
        <v>634</v>
      </c>
      <c r="C30" s="63" t="s">
        <v>635</v>
      </c>
      <c r="D30" s="63" t="s">
        <v>668</v>
      </c>
      <c r="E30" s="63" t="s">
        <v>698</v>
      </c>
      <c r="F30" s="64">
        <v>7756</v>
      </c>
      <c r="G30" s="65" t="s">
        <v>699</v>
      </c>
      <c r="H30" s="63" t="s">
        <v>700</v>
      </c>
      <c r="I30" s="63" t="s">
        <v>701</v>
      </c>
      <c r="J30" s="86" t="s">
        <v>702</v>
      </c>
      <c r="K30" s="64">
        <v>2</v>
      </c>
      <c r="L30" s="65" t="s">
        <v>708</v>
      </c>
      <c r="M30" s="67">
        <v>0.7</v>
      </c>
      <c r="N30" s="64">
        <v>3</v>
      </c>
      <c r="O30" s="66" t="s">
        <v>709</v>
      </c>
      <c r="P30" s="64">
        <v>1</v>
      </c>
      <c r="Q30" s="69">
        <v>0</v>
      </c>
      <c r="R30" s="68">
        <f>+Soportes[[#This Row],[Ejecución meta ]]/Soportes[[#This Row],[Magnitud meta vigencia ]]</f>
        <v>0</v>
      </c>
      <c r="S30" s="70"/>
      <c r="T30" s="71"/>
      <c r="U30" s="71">
        <v>0</v>
      </c>
      <c r="V30" s="71">
        <v>0</v>
      </c>
      <c r="W30" s="71">
        <v>0</v>
      </c>
      <c r="X30" s="71">
        <v>0</v>
      </c>
      <c r="Y30" s="71">
        <v>0</v>
      </c>
      <c r="Z30" s="71">
        <v>0</v>
      </c>
      <c r="AA30" s="71">
        <v>0</v>
      </c>
      <c r="AB30" s="71">
        <v>0</v>
      </c>
      <c r="AC30" s="71">
        <v>0.5</v>
      </c>
      <c r="AD30" s="71">
        <v>0</v>
      </c>
      <c r="AE30" s="71">
        <v>0.5</v>
      </c>
      <c r="AF30" s="72">
        <v>1</v>
      </c>
      <c r="AG30" s="71">
        <v>0</v>
      </c>
      <c r="AH30" s="71">
        <v>0</v>
      </c>
      <c r="AI30" s="71">
        <v>0</v>
      </c>
      <c r="AJ30" s="71">
        <v>0</v>
      </c>
      <c r="AK30" s="71">
        <v>0</v>
      </c>
      <c r="AL30" s="71">
        <v>0</v>
      </c>
      <c r="AM30" s="71">
        <v>0</v>
      </c>
      <c r="AN30" s="71">
        <v>0</v>
      </c>
      <c r="AO30" s="71">
        <v>0</v>
      </c>
      <c r="AP30" s="71">
        <v>0</v>
      </c>
      <c r="AQ30" s="71">
        <v>0</v>
      </c>
      <c r="AR30" s="71">
        <v>0</v>
      </c>
      <c r="AS30" s="72">
        <v>0</v>
      </c>
      <c r="AT30" s="71">
        <v>0</v>
      </c>
      <c r="AU30" s="71">
        <v>0</v>
      </c>
      <c r="AV30" s="71">
        <v>0</v>
      </c>
      <c r="AW30" s="71">
        <v>0</v>
      </c>
      <c r="AX30" s="71">
        <v>0</v>
      </c>
      <c r="AY30" s="71">
        <v>0</v>
      </c>
      <c r="AZ30" s="71">
        <v>0</v>
      </c>
      <c r="BA30" s="71">
        <v>0</v>
      </c>
      <c r="BB30" s="71">
        <v>0</v>
      </c>
      <c r="BC30" s="71">
        <v>0</v>
      </c>
      <c r="BD30" s="71">
        <v>0</v>
      </c>
      <c r="BE30" s="71">
        <v>0</v>
      </c>
      <c r="BF30" s="71">
        <v>0</v>
      </c>
    </row>
    <row r="31" spans="1:63" s="73" customFormat="1" ht="15.75" customHeight="1" x14ac:dyDescent="0.25">
      <c r="A31" s="74" t="s">
        <v>633</v>
      </c>
      <c r="B31" s="63" t="s">
        <v>634</v>
      </c>
      <c r="C31" s="63" t="s">
        <v>635</v>
      </c>
      <c r="D31" s="63" t="s">
        <v>668</v>
      </c>
      <c r="E31" s="63" t="s">
        <v>698</v>
      </c>
      <c r="F31" s="64">
        <v>7756</v>
      </c>
      <c r="G31" s="65" t="s">
        <v>699</v>
      </c>
      <c r="H31" s="63" t="s">
        <v>700</v>
      </c>
      <c r="I31" s="63" t="s">
        <v>701</v>
      </c>
      <c r="J31" s="86" t="s">
        <v>702</v>
      </c>
      <c r="K31" s="64">
        <v>2</v>
      </c>
      <c r="L31" s="65" t="s">
        <v>708</v>
      </c>
      <c r="M31" s="67">
        <v>0.7</v>
      </c>
      <c r="N31" s="64">
        <v>5</v>
      </c>
      <c r="O31" s="65" t="s">
        <v>710</v>
      </c>
      <c r="P31" s="64">
        <v>1051</v>
      </c>
      <c r="Q31" s="64">
        <v>1072</v>
      </c>
      <c r="R31" s="68">
        <f>+Soportes[[#This Row],[Ejecución meta ]]/Soportes[[#This Row],[Magnitud meta vigencia ]]</f>
        <v>1.0199809705042817</v>
      </c>
      <c r="S31" s="64">
        <v>5</v>
      </c>
      <c r="T31" s="66" t="s">
        <v>711</v>
      </c>
      <c r="U31" s="64" t="s">
        <v>706</v>
      </c>
      <c r="V31" s="69">
        <v>0.3</v>
      </c>
      <c r="W31" s="70">
        <v>43836</v>
      </c>
      <c r="X31" s="70" t="s">
        <v>646</v>
      </c>
      <c r="Y31" s="71">
        <v>0</v>
      </c>
      <c r="Z31" s="71">
        <v>0</v>
      </c>
      <c r="AA31" s="71">
        <v>0</v>
      </c>
      <c r="AB31" s="71">
        <v>0</v>
      </c>
      <c r="AC31" s="71">
        <v>0</v>
      </c>
      <c r="AD31" s="71">
        <v>0.128</v>
      </c>
      <c r="AE31" s="71">
        <v>0.2</v>
      </c>
      <c r="AF31" s="71">
        <v>7.1999999999999995E-2</v>
      </c>
      <c r="AG31" s="71">
        <v>0.14199999999999999</v>
      </c>
      <c r="AH31" s="71">
        <v>0.13600000000000001</v>
      </c>
      <c r="AI31" s="71">
        <v>0.20599999999999999</v>
      </c>
      <c r="AJ31" s="71">
        <v>0.11600000000000001</v>
      </c>
      <c r="AK31" s="72">
        <v>1</v>
      </c>
      <c r="AL31" s="71">
        <v>0</v>
      </c>
      <c r="AM31" s="71">
        <v>0</v>
      </c>
      <c r="AN31" s="71">
        <v>0</v>
      </c>
      <c r="AO31" s="71">
        <v>0</v>
      </c>
      <c r="AP31" s="71">
        <v>0</v>
      </c>
      <c r="AQ31" s="71">
        <v>0.128</v>
      </c>
      <c r="AR31" s="71">
        <v>8.7999999999999995E-2</v>
      </c>
      <c r="AS31" s="71">
        <v>9.6000000000000002E-2</v>
      </c>
      <c r="AT31" s="71">
        <v>0.11</v>
      </c>
      <c r="AU31" s="71">
        <v>0</v>
      </c>
      <c r="AV31" s="71">
        <v>0</v>
      </c>
      <c r="AW31" s="71">
        <v>0</v>
      </c>
      <c r="AX31" s="72">
        <v>0.42199999999999999</v>
      </c>
      <c r="AY31" s="71">
        <v>0</v>
      </c>
      <c r="AZ31" s="71">
        <v>0</v>
      </c>
      <c r="BA31" s="71">
        <v>0</v>
      </c>
      <c r="BB31" s="71">
        <v>0</v>
      </c>
      <c r="BC31" s="71">
        <v>0</v>
      </c>
      <c r="BD31" s="71">
        <v>3.8399999999999997E-2</v>
      </c>
      <c r="BE31" s="71">
        <v>2.64E-2</v>
      </c>
      <c r="BF31" s="71">
        <v>2.8799999999999999E-2</v>
      </c>
      <c r="BG31" s="71">
        <v>3.3000000000000002E-2</v>
      </c>
      <c r="BH31" s="71">
        <v>0</v>
      </c>
      <c r="BI31" s="71">
        <v>0</v>
      </c>
      <c r="BJ31" s="71">
        <v>0</v>
      </c>
      <c r="BK31" s="71">
        <v>0.42199999999999999</v>
      </c>
    </row>
    <row r="32" spans="1:63" s="73" customFormat="1" ht="15.75" customHeight="1" x14ac:dyDescent="0.25">
      <c r="A32" s="74" t="s">
        <v>633</v>
      </c>
      <c r="B32" s="63" t="s">
        <v>634</v>
      </c>
      <c r="C32" s="63" t="s">
        <v>635</v>
      </c>
      <c r="D32" s="63" t="s">
        <v>668</v>
      </c>
      <c r="E32" s="63" t="s">
        <v>698</v>
      </c>
      <c r="F32" s="64">
        <v>7756</v>
      </c>
      <c r="G32" s="65" t="s">
        <v>699</v>
      </c>
      <c r="H32" s="63" t="s">
        <v>700</v>
      </c>
      <c r="I32" s="63" t="s">
        <v>701</v>
      </c>
      <c r="J32" s="86" t="s">
        <v>702</v>
      </c>
      <c r="K32" s="64">
        <v>2</v>
      </c>
      <c r="L32" s="65" t="s">
        <v>708</v>
      </c>
      <c r="M32" s="67">
        <v>0.7</v>
      </c>
      <c r="N32" s="64">
        <v>5</v>
      </c>
      <c r="O32" s="65" t="s">
        <v>710</v>
      </c>
      <c r="P32" s="64">
        <v>1051</v>
      </c>
      <c r="Q32" s="64">
        <v>1072</v>
      </c>
      <c r="R32" s="68">
        <f>+Soportes[[#This Row],[Ejecución meta ]]/Soportes[[#This Row],[Magnitud meta vigencia ]]</f>
        <v>1.0199809705042817</v>
      </c>
      <c r="S32" s="64">
        <v>6</v>
      </c>
      <c r="T32" s="66" t="s">
        <v>712</v>
      </c>
      <c r="U32" s="64" t="s">
        <v>706</v>
      </c>
      <c r="V32" s="69">
        <v>0.2</v>
      </c>
      <c r="W32" s="70">
        <v>43836</v>
      </c>
      <c r="X32" s="70" t="s">
        <v>646</v>
      </c>
      <c r="Y32" s="71">
        <v>0</v>
      </c>
      <c r="Z32" s="71">
        <v>0</v>
      </c>
      <c r="AA32" s="71">
        <v>0</v>
      </c>
      <c r="AB32" s="71">
        <v>0</v>
      </c>
      <c r="AC32" s="71">
        <v>0</v>
      </c>
      <c r="AD32" s="71">
        <v>0.47</v>
      </c>
      <c r="AE32" s="71">
        <v>0.17</v>
      </c>
      <c r="AF32" s="71">
        <v>0.06</v>
      </c>
      <c r="AG32" s="71">
        <v>0.06</v>
      </c>
      <c r="AH32" s="71">
        <v>0.1</v>
      </c>
      <c r="AI32" s="71">
        <v>0.1</v>
      </c>
      <c r="AJ32" s="71">
        <v>0.04</v>
      </c>
      <c r="AK32" s="72">
        <v>1</v>
      </c>
      <c r="AL32" s="71">
        <v>0</v>
      </c>
      <c r="AM32" s="71">
        <v>0</v>
      </c>
      <c r="AN32" s="71">
        <v>0</v>
      </c>
      <c r="AO32" s="71">
        <v>0</v>
      </c>
      <c r="AP32" s="71">
        <v>0</v>
      </c>
      <c r="AQ32" s="71">
        <v>0.47</v>
      </c>
      <c r="AR32" s="71">
        <v>0.17</v>
      </c>
      <c r="AS32" s="71">
        <v>0.06</v>
      </c>
      <c r="AT32" s="71">
        <v>0.06</v>
      </c>
      <c r="AU32" s="71">
        <v>0</v>
      </c>
      <c r="AV32" s="71">
        <v>0</v>
      </c>
      <c r="AW32" s="71">
        <v>0</v>
      </c>
      <c r="AX32" s="72">
        <v>0.76</v>
      </c>
      <c r="AY32" s="71">
        <v>0</v>
      </c>
      <c r="AZ32" s="71">
        <v>0</v>
      </c>
      <c r="BA32" s="71">
        <v>0</v>
      </c>
      <c r="BB32" s="71">
        <v>0</v>
      </c>
      <c r="BC32" s="71">
        <v>0</v>
      </c>
      <c r="BD32" s="71">
        <v>9.4E-2</v>
      </c>
      <c r="BE32" s="71">
        <v>3.4000000000000002E-2</v>
      </c>
      <c r="BF32" s="71">
        <v>1.2E-2</v>
      </c>
      <c r="BG32" s="71">
        <v>1.2E-2</v>
      </c>
      <c r="BH32" s="71">
        <v>0</v>
      </c>
      <c r="BI32" s="71">
        <v>0</v>
      </c>
      <c r="BJ32" s="71">
        <v>0</v>
      </c>
      <c r="BK32" s="71">
        <v>0.76</v>
      </c>
    </row>
    <row r="33" spans="1:63" s="73" customFormat="1" ht="15.75" customHeight="1" x14ac:dyDescent="0.25">
      <c r="A33" s="74" t="s">
        <v>633</v>
      </c>
      <c r="B33" s="63" t="s">
        <v>713</v>
      </c>
      <c r="C33" s="63" t="s">
        <v>714</v>
      </c>
      <c r="D33" s="63" t="s">
        <v>636</v>
      </c>
      <c r="E33" s="63" t="s">
        <v>715</v>
      </c>
      <c r="F33" s="64">
        <v>7748</v>
      </c>
      <c r="G33" s="65" t="s">
        <v>716</v>
      </c>
      <c r="H33" s="63" t="s">
        <v>717</v>
      </c>
      <c r="I33" s="63" t="s">
        <v>718</v>
      </c>
      <c r="J33" s="86" t="s">
        <v>719</v>
      </c>
      <c r="K33" s="64">
        <v>1</v>
      </c>
      <c r="L33" s="65" t="s">
        <v>720</v>
      </c>
      <c r="M33" s="67">
        <v>0.45</v>
      </c>
      <c r="N33" s="64">
        <v>1</v>
      </c>
      <c r="O33" s="65" t="s">
        <v>721</v>
      </c>
      <c r="P33" s="67">
        <v>1</v>
      </c>
      <c r="Q33" s="67">
        <v>0.85319999999999996</v>
      </c>
      <c r="R33" s="68">
        <f>+Soportes[[#This Row],[Ejecución meta ]]/Soportes[[#This Row],[Magnitud meta vigencia ]]</f>
        <v>0.85319999999999996</v>
      </c>
      <c r="S33" s="64">
        <v>1</v>
      </c>
      <c r="T33" s="66" t="s">
        <v>722</v>
      </c>
      <c r="U33" s="64" t="s">
        <v>723</v>
      </c>
      <c r="V33" s="69">
        <v>0.06</v>
      </c>
      <c r="W33" s="70">
        <v>43838</v>
      </c>
      <c r="X33" s="70" t="s">
        <v>646</v>
      </c>
      <c r="Y33" s="71">
        <v>0</v>
      </c>
      <c r="Z33" s="71">
        <v>0</v>
      </c>
      <c r="AA33" s="71">
        <v>0</v>
      </c>
      <c r="AB33" s="71">
        <v>0</v>
      </c>
      <c r="AC33" s="71">
        <v>0</v>
      </c>
      <c r="AD33" s="71">
        <v>0</v>
      </c>
      <c r="AE33" s="71">
        <v>0</v>
      </c>
      <c r="AF33" s="71">
        <v>0.2</v>
      </c>
      <c r="AG33" s="71">
        <v>0.2</v>
      </c>
      <c r="AH33" s="71">
        <v>0.2</v>
      </c>
      <c r="AI33" s="71">
        <v>0.2</v>
      </c>
      <c r="AJ33" s="71">
        <v>0.2</v>
      </c>
      <c r="AK33" s="72">
        <v>1</v>
      </c>
      <c r="AL33" s="71">
        <v>0</v>
      </c>
      <c r="AM33" s="71">
        <v>0</v>
      </c>
      <c r="AN33" s="71">
        <v>0</v>
      </c>
      <c r="AO33" s="71">
        <v>0</v>
      </c>
      <c r="AP33" s="71">
        <v>0</v>
      </c>
      <c r="AQ33" s="71">
        <v>0</v>
      </c>
      <c r="AR33" s="71">
        <v>0</v>
      </c>
      <c r="AS33" s="71">
        <v>0.2</v>
      </c>
      <c r="AT33" s="71">
        <v>0.2</v>
      </c>
      <c r="AU33" s="71">
        <v>0</v>
      </c>
      <c r="AV33" s="71">
        <v>0</v>
      </c>
      <c r="AW33" s="71">
        <v>0</v>
      </c>
      <c r="AX33" s="72">
        <v>0.4</v>
      </c>
      <c r="AY33" s="71">
        <v>0</v>
      </c>
      <c r="AZ33" s="71">
        <v>0</v>
      </c>
      <c r="BA33" s="71">
        <v>0</v>
      </c>
      <c r="BB33" s="71">
        <v>0</v>
      </c>
      <c r="BC33" s="71">
        <v>0</v>
      </c>
      <c r="BD33" s="71">
        <v>0</v>
      </c>
      <c r="BE33" s="71">
        <v>0</v>
      </c>
      <c r="BF33" s="71">
        <v>1.2E-2</v>
      </c>
      <c r="BG33" s="71">
        <v>1.2E-2</v>
      </c>
      <c r="BH33" s="71">
        <v>0</v>
      </c>
      <c r="BI33" s="71">
        <v>0</v>
      </c>
      <c r="BJ33" s="71">
        <v>0</v>
      </c>
      <c r="BK33" s="71">
        <v>0.4</v>
      </c>
    </row>
    <row r="34" spans="1:63" s="73" customFormat="1" ht="15.75" customHeight="1" x14ac:dyDescent="0.25">
      <c r="A34" s="74" t="s">
        <v>633</v>
      </c>
      <c r="B34" s="63" t="s">
        <v>713</v>
      </c>
      <c r="C34" s="63" t="s">
        <v>714</v>
      </c>
      <c r="D34" s="63" t="s">
        <v>636</v>
      </c>
      <c r="E34" s="63" t="s">
        <v>715</v>
      </c>
      <c r="F34" s="64">
        <v>7748</v>
      </c>
      <c r="G34" s="65" t="s">
        <v>716</v>
      </c>
      <c r="H34" s="63" t="s">
        <v>717</v>
      </c>
      <c r="I34" s="63" t="s">
        <v>718</v>
      </c>
      <c r="J34" s="86" t="s">
        <v>719</v>
      </c>
      <c r="K34" s="64">
        <v>1</v>
      </c>
      <c r="L34" s="65" t="s">
        <v>720</v>
      </c>
      <c r="M34" s="67">
        <v>0.45</v>
      </c>
      <c r="N34" s="64">
        <v>1</v>
      </c>
      <c r="O34" s="65" t="s">
        <v>721</v>
      </c>
      <c r="P34" s="67">
        <v>1</v>
      </c>
      <c r="Q34" s="67">
        <v>0.85319999999999996</v>
      </c>
      <c r="R34" s="68">
        <f>+Soportes[[#This Row],[Ejecución meta ]]/Soportes[[#This Row],[Magnitud meta vigencia ]]</f>
        <v>0.85319999999999996</v>
      </c>
      <c r="S34" s="64">
        <v>2</v>
      </c>
      <c r="T34" s="66" t="s">
        <v>724</v>
      </c>
      <c r="U34" s="64" t="s">
        <v>723</v>
      </c>
      <c r="V34" s="69">
        <v>0.06</v>
      </c>
      <c r="W34" s="70">
        <v>43838</v>
      </c>
      <c r="X34" s="70" t="s">
        <v>646</v>
      </c>
      <c r="Y34" s="71">
        <v>0</v>
      </c>
      <c r="Z34" s="71">
        <v>0</v>
      </c>
      <c r="AA34" s="71">
        <v>0</v>
      </c>
      <c r="AB34" s="71">
        <v>0</v>
      </c>
      <c r="AC34" s="71">
        <v>0</v>
      </c>
      <c r="AD34" s="71">
        <v>0</v>
      </c>
      <c r="AE34" s="71">
        <v>0</v>
      </c>
      <c r="AF34" s="71">
        <v>0.2</v>
      </c>
      <c r="AG34" s="71">
        <v>0.2</v>
      </c>
      <c r="AH34" s="71">
        <v>0.2</v>
      </c>
      <c r="AI34" s="71">
        <v>0.2</v>
      </c>
      <c r="AJ34" s="71">
        <v>0.2</v>
      </c>
      <c r="AK34" s="72">
        <v>1</v>
      </c>
      <c r="AL34" s="71">
        <v>0</v>
      </c>
      <c r="AM34" s="71">
        <v>0</v>
      </c>
      <c r="AN34" s="71">
        <v>0</v>
      </c>
      <c r="AO34" s="71">
        <v>0</v>
      </c>
      <c r="AP34" s="71">
        <v>0</v>
      </c>
      <c r="AQ34" s="71">
        <v>0</v>
      </c>
      <c r="AR34" s="71">
        <v>0</v>
      </c>
      <c r="AS34" s="71">
        <v>0.2</v>
      </c>
      <c r="AT34" s="71">
        <v>0.2</v>
      </c>
      <c r="AU34" s="71">
        <v>0</v>
      </c>
      <c r="AV34" s="71">
        <v>0</v>
      </c>
      <c r="AW34" s="71">
        <v>0</v>
      </c>
      <c r="AX34" s="72">
        <v>0.4</v>
      </c>
      <c r="AY34" s="71">
        <v>0</v>
      </c>
      <c r="AZ34" s="71">
        <v>0</v>
      </c>
      <c r="BA34" s="71">
        <v>0</v>
      </c>
      <c r="BB34" s="71">
        <v>0</v>
      </c>
      <c r="BC34" s="71">
        <v>0</v>
      </c>
      <c r="BD34" s="71">
        <v>0</v>
      </c>
      <c r="BE34" s="71">
        <v>0</v>
      </c>
      <c r="BF34" s="71">
        <v>1.2E-2</v>
      </c>
      <c r="BG34" s="71">
        <v>1.2E-2</v>
      </c>
      <c r="BH34" s="71">
        <v>0</v>
      </c>
      <c r="BI34" s="71">
        <v>0</v>
      </c>
      <c r="BJ34" s="71">
        <v>0</v>
      </c>
      <c r="BK34" s="71">
        <v>0.4</v>
      </c>
    </row>
    <row r="35" spans="1:63" s="73" customFormat="1" ht="15.75" customHeight="1" x14ac:dyDescent="0.25">
      <c r="A35" s="74" t="s">
        <v>633</v>
      </c>
      <c r="B35" s="63" t="s">
        <v>713</v>
      </c>
      <c r="C35" s="63" t="s">
        <v>714</v>
      </c>
      <c r="D35" s="63" t="s">
        <v>636</v>
      </c>
      <c r="E35" s="63" t="s">
        <v>715</v>
      </c>
      <c r="F35" s="64">
        <v>7748</v>
      </c>
      <c r="G35" s="65" t="s">
        <v>716</v>
      </c>
      <c r="H35" s="63" t="s">
        <v>717</v>
      </c>
      <c r="I35" s="63" t="s">
        <v>718</v>
      </c>
      <c r="J35" s="86" t="s">
        <v>719</v>
      </c>
      <c r="K35" s="64">
        <v>1</v>
      </c>
      <c r="L35" s="65" t="s">
        <v>720</v>
      </c>
      <c r="M35" s="67">
        <v>0.45</v>
      </c>
      <c r="N35" s="64">
        <v>1</v>
      </c>
      <c r="O35" s="65" t="s">
        <v>721</v>
      </c>
      <c r="P35" s="67">
        <v>1</v>
      </c>
      <c r="Q35" s="67">
        <v>0.85319999999999996</v>
      </c>
      <c r="R35" s="68">
        <f>+Soportes[[#This Row],[Ejecución meta ]]/Soportes[[#This Row],[Magnitud meta vigencia ]]</f>
        <v>0.85319999999999996</v>
      </c>
      <c r="S35" s="64">
        <v>3</v>
      </c>
      <c r="T35" s="66" t="s">
        <v>725</v>
      </c>
      <c r="U35" s="64" t="s">
        <v>723</v>
      </c>
      <c r="V35" s="69">
        <v>0.06</v>
      </c>
      <c r="W35" s="70">
        <v>43838</v>
      </c>
      <c r="X35" s="70" t="s">
        <v>646</v>
      </c>
      <c r="Y35" s="71">
        <v>0</v>
      </c>
      <c r="Z35" s="71">
        <v>0</v>
      </c>
      <c r="AA35" s="71">
        <v>0</v>
      </c>
      <c r="AB35" s="71">
        <v>0</v>
      </c>
      <c r="AC35" s="71">
        <v>0</v>
      </c>
      <c r="AD35" s="71">
        <v>0</v>
      </c>
      <c r="AE35" s="71">
        <v>0</v>
      </c>
      <c r="AF35" s="71">
        <v>0.2</v>
      </c>
      <c r="AG35" s="71">
        <v>0.2</v>
      </c>
      <c r="AH35" s="71">
        <v>0.2</v>
      </c>
      <c r="AI35" s="71">
        <v>0.2</v>
      </c>
      <c r="AJ35" s="71">
        <v>0.2</v>
      </c>
      <c r="AK35" s="72">
        <v>1</v>
      </c>
      <c r="AL35" s="71">
        <v>0</v>
      </c>
      <c r="AM35" s="71">
        <v>0</v>
      </c>
      <c r="AN35" s="71">
        <v>0</v>
      </c>
      <c r="AO35" s="71">
        <v>0</v>
      </c>
      <c r="AP35" s="71">
        <v>0</v>
      </c>
      <c r="AQ35" s="71">
        <v>0</v>
      </c>
      <c r="AR35" s="71">
        <v>0</v>
      </c>
      <c r="AS35" s="71">
        <v>0.2</v>
      </c>
      <c r="AT35" s="71">
        <v>0.2</v>
      </c>
      <c r="AU35" s="71">
        <v>0</v>
      </c>
      <c r="AV35" s="71">
        <v>0</v>
      </c>
      <c r="AW35" s="71">
        <v>0</v>
      </c>
      <c r="AX35" s="72">
        <v>0.4</v>
      </c>
      <c r="AY35" s="71">
        <v>0</v>
      </c>
      <c r="AZ35" s="71">
        <v>0</v>
      </c>
      <c r="BA35" s="71">
        <v>0</v>
      </c>
      <c r="BB35" s="71">
        <v>0</v>
      </c>
      <c r="BC35" s="71">
        <v>0</v>
      </c>
      <c r="BD35" s="71">
        <v>0</v>
      </c>
      <c r="BE35" s="71">
        <v>0</v>
      </c>
      <c r="BF35" s="71">
        <v>1.2E-2</v>
      </c>
      <c r="BG35" s="71">
        <v>1.2E-2</v>
      </c>
      <c r="BH35" s="71">
        <v>0</v>
      </c>
      <c r="BI35" s="71">
        <v>0</v>
      </c>
      <c r="BJ35" s="71">
        <v>0</v>
      </c>
      <c r="BK35" s="71">
        <v>0.4</v>
      </c>
    </row>
    <row r="36" spans="1:63" s="73" customFormat="1" ht="15.75" customHeight="1" x14ac:dyDescent="0.25">
      <c r="A36" s="74" t="s">
        <v>633</v>
      </c>
      <c r="B36" s="63" t="s">
        <v>713</v>
      </c>
      <c r="C36" s="63" t="s">
        <v>714</v>
      </c>
      <c r="D36" s="63" t="s">
        <v>636</v>
      </c>
      <c r="E36" s="63" t="s">
        <v>715</v>
      </c>
      <c r="F36" s="64">
        <v>7748</v>
      </c>
      <c r="G36" s="65" t="s">
        <v>716</v>
      </c>
      <c r="H36" s="63" t="s">
        <v>717</v>
      </c>
      <c r="I36" s="63" t="s">
        <v>718</v>
      </c>
      <c r="J36" s="86" t="s">
        <v>719</v>
      </c>
      <c r="K36" s="64">
        <v>1</v>
      </c>
      <c r="L36" s="65" t="s">
        <v>720</v>
      </c>
      <c r="M36" s="67">
        <v>0.45</v>
      </c>
      <c r="N36" s="64">
        <v>1</v>
      </c>
      <c r="O36" s="65" t="s">
        <v>721</v>
      </c>
      <c r="P36" s="67">
        <v>1</v>
      </c>
      <c r="Q36" s="67">
        <v>0.85319999999999996</v>
      </c>
      <c r="R36" s="68">
        <f>+Soportes[[#This Row],[Ejecución meta ]]/Soportes[[#This Row],[Magnitud meta vigencia ]]</f>
        <v>0.85319999999999996</v>
      </c>
      <c r="S36" s="64">
        <v>4</v>
      </c>
      <c r="T36" s="66" t="s">
        <v>726</v>
      </c>
      <c r="U36" s="64" t="s">
        <v>723</v>
      </c>
      <c r="V36" s="69">
        <v>0.06</v>
      </c>
      <c r="W36" s="70">
        <v>43838</v>
      </c>
      <c r="X36" s="70" t="s">
        <v>646</v>
      </c>
      <c r="Y36" s="71">
        <v>0</v>
      </c>
      <c r="Z36" s="71">
        <v>0</v>
      </c>
      <c r="AA36" s="71">
        <v>0</v>
      </c>
      <c r="AB36" s="71">
        <v>0</v>
      </c>
      <c r="AC36" s="71">
        <v>0</v>
      </c>
      <c r="AD36" s="71">
        <v>0</v>
      </c>
      <c r="AE36" s="71">
        <v>0</v>
      </c>
      <c r="AF36" s="71">
        <v>0.2</v>
      </c>
      <c r="AG36" s="71">
        <v>0.2</v>
      </c>
      <c r="AH36" s="71">
        <v>0.2</v>
      </c>
      <c r="AI36" s="71">
        <v>0.2</v>
      </c>
      <c r="AJ36" s="71">
        <v>0.2</v>
      </c>
      <c r="AK36" s="72">
        <v>1</v>
      </c>
      <c r="AL36" s="71">
        <v>0</v>
      </c>
      <c r="AM36" s="71">
        <v>0</v>
      </c>
      <c r="AN36" s="71">
        <v>0</v>
      </c>
      <c r="AO36" s="71">
        <v>0</v>
      </c>
      <c r="AP36" s="71">
        <v>0</v>
      </c>
      <c r="AQ36" s="71">
        <v>0</v>
      </c>
      <c r="AR36" s="71">
        <v>0</v>
      </c>
      <c r="AS36" s="71">
        <v>0.2</v>
      </c>
      <c r="AT36" s="71">
        <v>0.2</v>
      </c>
      <c r="AU36" s="71">
        <v>0</v>
      </c>
      <c r="AV36" s="71">
        <v>0</v>
      </c>
      <c r="AW36" s="71">
        <v>0</v>
      </c>
      <c r="AX36" s="72">
        <v>0.4</v>
      </c>
      <c r="AY36" s="71">
        <v>0</v>
      </c>
      <c r="AZ36" s="71">
        <v>0</v>
      </c>
      <c r="BA36" s="71">
        <v>0</v>
      </c>
      <c r="BB36" s="71">
        <v>0</v>
      </c>
      <c r="BC36" s="71">
        <v>0</v>
      </c>
      <c r="BD36" s="71">
        <v>0</v>
      </c>
      <c r="BE36" s="71">
        <v>0</v>
      </c>
      <c r="BF36" s="71">
        <v>1.2E-2</v>
      </c>
      <c r="BG36" s="71">
        <v>1.2E-2</v>
      </c>
      <c r="BH36" s="71">
        <v>0</v>
      </c>
      <c r="BI36" s="71">
        <v>0</v>
      </c>
      <c r="BJ36" s="71">
        <v>0</v>
      </c>
      <c r="BK36" s="71">
        <v>0.4</v>
      </c>
    </row>
    <row r="37" spans="1:63" s="73" customFormat="1" ht="15.75" customHeight="1" x14ac:dyDescent="0.25">
      <c r="A37" s="74" t="s">
        <v>633</v>
      </c>
      <c r="B37" s="63" t="s">
        <v>713</v>
      </c>
      <c r="C37" s="63" t="s">
        <v>714</v>
      </c>
      <c r="D37" s="63" t="s">
        <v>636</v>
      </c>
      <c r="E37" s="63" t="s">
        <v>715</v>
      </c>
      <c r="F37" s="64">
        <v>7748</v>
      </c>
      <c r="G37" s="65" t="s">
        <v>716</v>
      </c>
      <c r="H37" s="63" t="s">
        <v>717</v>
      </c>
      <c r="I37" s="63" t="s">
        <v>718</v>
      </c>
      <c r="J37" s="86" t="s">
        <v>719</v>
      </c>
      <c r="K37" s="64">
        <v>1</v>
      </c>
      <c r="L37" s="65" t="s">
        <v>720</v>
      </c>
      <c r="M37" s="67">
        <v>0.45</v>
      </c>
      <c r="N37" s="64">
        <v>1</v>
      </c>
      <c r="O37" s="65" t="s">
        <v>721</v>
      </c>
      <c r="P37" s="67">
        <v>1</v>
      </c>
      <c r="Q37" s="67">
        <v>0.85319999999999996</v>
      </c>
      <c r="R37" s="68">
        <f>+Soportes[[#This Row],[Ejecución meta ]]/Soportes[[#This Row],[Magnitud meta vigencia ]]</f>
        <v>0.85319999999999996</v>
      </c>
      <c r="S37" s="64">
        <v>5</v>
      </c>
      <c r="T37" s="66" t="s">
        <v>727</v>
      </c>
      <c r="U37" s="64" t="s">
        <v>723</v>
      </c>
      <c r="V37" s="69">
        <v>0.05</v>
      </c>
      <c r="W37" s="70">
        <v>43839</v>
      </c>
      <c r="X37" s="70" t="s">
        <v>691</v>
      </c>
      <c r="Y37" s="71">
        <v>0</v>
      </c>
      <c r="Z37" s="71">
        <v>0</v>
      </c>
      <c r="AA37" s="71">
        <v>0</v>
      </c>
      <c r="AB37" s="71">
        <v>0</v>
      </c>
      <c r="AC37" s="71">
        <v>0</v>
      </c>
      <c r="AD37" s="71">
        <v>0</v>
      </c>
      <c r="AE37" s="71">
        <v>0</v>
      </c>
      <c r="AF37" s="71">
        <v>0</v>
      </c>
      <c r="AG37" s="71">
        <v>0.33329999999999999</v>
      </c>
      <c r="AH37" s="71">
        <v>0.33329999999999999</v>
      </c>
      <c r="AI37" s="71">
        <v>0.33339999999999997</v>
      </c>
      <c r="AJ37" s="71">
        <v>0</v>
      </c>
      <c r="AK37" s="72">
        <v>1</v>
      </c>
      <c r="AL37" s="71">
        <v>0</v>
      </c>
      <c r="AM37" s="71">
        <v>0</v>
      </c>
      <c r="AN37" s="71">
        <v>0</v>
      </c>
      <c r="AO37" s="71">
        <v>0</v>
      </c>
      <c r="AP37" s="71">
        <v>0</v>
      </c>
      <c r="AQ37" s="71">
        <v>0</v>
      </c>
      <c r="AR37" s="71">
        <v>0</v>
      </c>
      <c r="AS37" s="71">
        <v>0</v>
      </c>
      <c r="AT37" s="71">
        <v>0</v>
      </c>
      <c r="AU37" s="71">
        <v>0</v>
      </c>
      <c r="AV37" s="71">
        <v>0</v>
      </c>
      <c r="AW37" s="71">
        <v>0</v>
      </c>
      <c r="AX37" s="72">
        <v>0</v>
      </c>
      <c r="AY37" s="71">
        <v>0</v>
      </c>
      <c r="AZ37" s="71">
        <v>0</v>
      </c>
      <c r="BA37" s="71">
        <v>0</v>
      </c>
      <c r="BB37" s="71">
        <v>0</v>
      </c>
      <c r="BC37" s="71">
        <v>0</v>
      </c>
      <c r="BD37" s="71">
        <v>0</v>
      </c>
      <c r="BE37" s="71">
        <v>0</v>
      </c>
      <c r="BF37" s="71">
        <v>0</v>
      </c>
      <c r="BG37" s="71">
        <v>0</v>
      </c>
      <c r="BH37" s="71">
        <v>0</v>
      </c>
      <c r="BI37" s="71">
        <v>0</v>
      </c>
      <c r="BJ37" s="71">
        <v>0</v>
      </c>
      <c r="BK37" s="71">
        <v>0</v>
      </c>
    </row>
    <row r="38" spans="1:63" s="73" customFormat="1" ht="12.6" customHeight="1" x14ac:dyDescent="0.25">
      <c r="A38" s="74" t="s">
        <v>633</v>
      </c>
      <c r="B38" s="63" t="s">
        <v>713</v>
      </c>
      <c r="C38" s="63" t="s">
        <v>714</v>
      </c>
      <c r="D38" s="63" t="s">
        <v>636</v>
      </c>
      <c r="E38" s="63" t="s">
        <v>715</v>
      </c>
      <c r="F38" s="64">
        <v>7748</v>
      </c>
      <c r="G38" s="65" t="s">
        <v>716</v>
      </c>
      <c r="H38" s="63" t="s">
        <v>717</v>
      </c>
      <c r="I38" s="63" t="s">
        <v>718</v>
      </c>
      <c r="J38" s="86" t="s">
        <v>719</v>
      </c>
      <c r="K38" s="64">
        <v>1</v>
      </c>
      <c r="L38" s="65" t="s">
        <v>720</v>
      </c>
      <c r="M38" s="67">
        <v>0.45</v>
      </c>
      <c r="N38" s="64">
        <v>1</v>
      </c>
      <c r="O38" s="65" t="s">
        <v>721</v>
      </c>
      <c r="P38" s="67">
        <v>1</v>
      </c>
      <c r="Q38" s="67">
        <v>0.85319999999999996</v>
      </c>
      <c r="R38" s="68">
        <f>+Soportes[[#This Row],[Ejecución meta ]]/Soportes[[#This Row],[Magnitud meta vigencia ]]</f>
        <v>0.85319999999999996</v>
      </c>
      <c r="S38" s="64">
        <v>6</v>
      </c>
      <c r="T38" s="66" t="s">
        <v>728</v>
      </c>
      <c r="U38" s="64" t="s">
        <v>723</v>
      </c>
      <c r="V38" s="69">
        <v>0.06</v>
      </c>
      <c r="W38" s="70">
        <v>43838</v>
      </c>
      <c r="X38" s="70" t="s">
        <v>691</v>
      </c>
      <c r="Y38" s="71">
        <v>0</v>
      </c>
      <c r="Z38" s="71">
        <v>0</v>
      </c>
      <c r="AA38" s="71">
        <v>0</v>
      </c>
      <c r="AB38" s="71">
        <v>0</v>
      </c>
      <c r="AC38" s="71">
        <v>0</v>
      </c>
      <c r="AD38" s="71">
        <v>0</v>
      </c>
      <c r="AE38" s="71">
        <v>0</v>
      </c>
      <c r="AF38" s="71">
        <v>0.25</v>
      </c>
      <c r="AG38" s="71">
        <v>0.25</v>
      </c>
      <c r="AH38" s="71">
        <v>0.25</v>
      </c>
      <c r="AI38" s="71">
        <v>0.25</v>
      </c>
      <c r="AJ38" s="71">
        <v>0</v>
      </c>
      <c r="AK38" s="72">
        <v>1</v>
      </c>
      <c r="AL38" s="71">
        <v>0</v>
      </c>
      <c r="AM38" s="71">
        <v>0</v>
      </c>
      <c r="AN38" s="71">
        <v>0</v>
      </c>
      <c r="AO38" s="71">
        <v>0</v>
      </c>
      <c r="AP38" s="71">
        <v>0</v>
      </c>
      <c r="AQ38" s="71">
        <v>0</v>
      </c>
      <c r="AR38" s="71">
        <v>0</v>
      </c>
      <c r="AS38" s="71">
        <v>0.25</v>
      </c>
      <c r="AT38" s="71">
        <v>0.25</v>
      </c>
      <c r="AU38" s="71">
        <v>0</v>
      </c>
      <c r="AV38" s="71">
        <v>0</v>
      </c>
      <c r="AW38" s="71">
        <v>0</v>
      </c>
      <c r="AX38" s="72">
        <v>0.5</v>
      </c>
      <c r="AY38" s="71">
        <v>0</v>
      </c>
      <c r="AZ38" s="71">
        <v>0</v>
      </c>
      <c r="BA38" s="71">
        <v>0</v>
      </c>
      <c r="BB38" s="71">
        <v>0</v>
      </c>
      <c r="BC38" s="71">
        <v>0</v>
      </c>
      <c r="BD38" s="71">
        <v>0</v>
      </c>
      <c r="BE38" s="71">
        <v>0</v>
      </c>
      <c r="BF38" s="71">
        <v>1.4999999999999999E-2</v>
      </c>
      <c r="BG38" s="71">
        <v>1.4999999999999999E-2</v>
      </c>
      <c r="BH38" s="71">
        <v>0</v>
      </c>
      <c r="BI38" s="71">
        <v>0</v>
      </c>
      <c r="BJ38" s="71">
        <v>0</v>
      </c>
      <c r="BK38" s="71">
        <v>0.5</v>
      </c>
    </row>
    <row r="39" spans="1:63" s="73" customFormat="1" ht="12.6" customHeight="1" x14ac:dyDescent="0.25">
      <c r="A39" s="74" t="s">
        <v>633</v>
      </c>
      <c r="B39" s="63" t="s">
        <v>713</v>
      </c>
      <c r="C39" s="63" t="s">
        <v>714</v>
      </c>
      <c r="D39" s="63" t="s">
        <v>636</v>
      </c>
      <c r="E39" s="63" t="s">
        <v>715</v>
      </c>
      <c r="F39" s="64">
        <v>7748</v>
      </c>
      <c r="G39" s="65" t="s">
        <v>716</v>
      </c>
      <c r="H39" s="63" t="s">
        <v>717</v>
      </c>
      <c r="I39" s="63" t="s">
        <v>718</v>
      </c>
      <c r="J39" s="86" t="s">
        <v>719</v>
      </c>
      <c r="K39" s="64">
        <v>1</v>
      </c>
      <c r="L39" s="65" t="s">
        <v>720</v>
      </c>
      <c r="M39" s="67">
        <v>0.45</v>
      </c>
      <c r="N39" s="64">
        <v>1</v>
      </c>
      <c r="O39" s="65" t="s">
        <v>721</v>
      </c>
      <c r="P39" s="67">
        <v>1</v>
      </c>
      <c r="Q39" s="67">
        <v>0.85319999999999996</v>
      </c>
      <c r="R39" s="68">
        <f>+Soportes[[#This Row],[Ejecución meta ]]/Soportes[[#This Row],[Magnitud meta vigencia ]]</f>
        <v>0.85319999999999996</v>
      </c>
      <c r="S39" s="64">
        <v>7</v>
      </c>
      <c r="T39" s="66" t="s">
        <v>729</v>
      </c>
      <c r="U39" s="64" t="s">
        <v>723</v>
      </c>
      <c r="V39" s="69">
        <v>0.01</v>
      </c>
      <c r="W39" s="70">
        <v>43838</v>
      </c>
      <c r="X39" s="70" t="s">
        <v>646</v>
      </c>
      <c r="Y39" s="71">
        <v>0</v>
      </c>
      <c r="Z39" s="71">
        <v>0</v>
      </c>
      <c r="AA39" s="71">
        <v>0</v>
      </c>
      <c r="AB39" s="71">
        <v>0</v>
      </c>
      <c r="AC39" s="71">
        <v>0</v>
      </c>
      <c r="AD39" s="71">
        <v>0</v>
      </c>
      <c r="AE39" s="71">
        <v>0</v>
      </c>
      <c r="AF39" s="71">
        <v>0.2</v>
      </c>
      <c r="AG39" s="71">
        <v>0.2</v>
      </c>
      <c r="AH39" s="71">
        <v>0.2</v>
      </c>
      <c r="AI39" s="71">
        <v>0.2</v>
      </c>
      <c r="AJ39" s="71">
        <v>0.2</v>
      </c>
      <c r="AK39" s="72">
        <v>1</v>
      </c>
      <c r="AL39" s="71">
        <v>0</v>
      </c>
      <c r="AM39" s="71">
        <v>0</v>
      </c>
      <c r="AN39" s="71">
        <v>0</v>
      </c>
      <c r="AO39" s="71">
        <v>0</v>
      </c>
      <c r="AP39" s="71">
        <v>0</v>
      </c>
      <c r="AQ39" s="71">
        <v>0</v>
      </c>
      <c r="AR39" s="71">
        <v>0</v>
      </c>
      <c r="AS39" s="71">
        <v>0.2</v>
      </c>
      <c r="AT39" s="71">
        <v>0.2</v>
      </c>
      <c r="AU39" s="71">
        <v>0</v>
      </c>
      <c r="AV39" s="71">
        <v>0</v>
      </c>
      <c r="AW39" s="71">
        <v>0</v>
      </c>
      <c r="AX39" s="72">
        <v>0.4</v>
      </c>
      <c r="AY39" s="71">
        <v>0</v>
      </c>
      <c r="AZ39" s="71">
        <v>0</v>
      </c>
      <c r="BA39" s="71">
        <v>0</v>
      </c>
      <c r="BB39" s="71">
        <v>0</v>
      </c>
      <c r="BC39" s="71">
        <v>0</v>
      </c>
      <c r="BD39" s="71">
        <v>0</v>
      </c>
      <c r="BE39" s="71">
        <v>0</v>
      </c>
      <c r="BF39" s="71">
        <v>2E-3</v>
      </c>
      <c r="BG39" s="71">
        <v>2E-3</v>
      </c>
      <c r="BH39" s="71">
        <v>0</v>
      </c>
      <c r="BI39" s="71">
        <v>0</v>
      </c>
      <c r="BJ39" s="71">
        <v>0</v>
      </c>
      <c r="BK39" s="71">
        <v>0.4</v>
      </c>
    </row>
    <row r="40" spans="1:63" s="73" customFormat="1" ht="12.6" customHeight="1" x14ac:dyDescent="0.25">
      <c r="A40" s="74" t="s">
        <v>633</v>
      </c>
      <c r="B40" s="63" t="s">
        <v>713</v>
      </c>
      <c r="C40" s="63" t="s">
        <v>714</v>
      </c>
      <c r="D40" s="63" t="s">
        <v>636</v>
      </c>
      <c r="E40" s="63" t="s">
        <v>715</v>
      </c>
      <c r="F40" s="64">
        <v>7748</v>
      </c>
      <c r="G40" s="65" t="s">
        <v>716</v>
      </c>
      <c r="H40" s="63" t="s">
        <v>717</v>
      </c>
      <c r="I40" s="63" t="s">
        <v>718</v>
      </c>
      <c r="J40" s="86" t="s">
        <v>719</v>
      </c>
      <c r="K40" s="64">
        <v>1</v>
      </c>
      <c r="L40" s="65" t="s">
        <v>720</v>
      </c>
      <c r="M40" s="67">
        <v>0.45</v>
      </c>
      <c r="N40" s="64">
        <v>1</v>
      </c>
      <c r="O40" s="65" t="s">
        <v>721</v>
      </c>
      <c r="P40" s="67">
        <v>1</v>
      </c>
      <c r="Q40" s="67">
        <v>0.85319999999999996</v>
      </c>
      <c r="R40" s="68">
        <f>+Soportes[[#This Row],[Ejecución meta ]]/Soportes[[#This Row],[Magnitud meta vigencia ]]</f>
        <v>0.85319999999999996</v>
      </c>
      <c r="S40" s="64">
        <v>8</v>
      </c>
      <c r="T40" s="66" t="s">
        <v>730</v>
      </c>
      <c r="U40" s="64" t="s">
        <v>723</v>
      </c>
      <c r="V40" s="69">
        <v>0.06</v>
      </c>
      <c r="W40" s="70">
        <v>43838</v>
      </c>
      <c r="X40" s="70" t="s">
        <v>646</v>
      </c>
      <c r="Y40" s="71">
        <v>0</v>
      </c>
      <c r="Z40" s="71">
        <v>0</v>
      </c>
      <c r="AA40" s="71">
        <v>0</v>
      </c>
      <c r="AB40" s="71">
        <v>0</v>
      </c>
      <c r="AC40" s="71">
        <v>0</v>
      </c>
      <c r="AD40" s="71">
        <v>0</v>
      </c>
      <c r="AE40" s="71">
        <v>0</v>
      </c>
      <c r="AF40" s="71">
        <v>0.2</v>
      </c>
      <c r="AG40" s="71">
        <v>0.2</v>
      </c>
      <c r="AH40" s="71">
        <v>0.2</v>
      </c>
      <c r="AI40" s="71">
        <v>0.2</v>
      </c>
      <c r="AJ40" s="71">
        <v>0.2</v>
      </c>
      <c r="AK40" s="72">
        <v>1</v>
      </c>
      <c r="AL40" s="71">
        <v>0</v>
      </c>
      <c r="AM40" s="71">
        <v>0</v>
      </c>
      <c r="AN40" s="71">
        <v>0</v>
      </c>
      <c r="AO40" s="71">
        <v>0</v>
      </c>
      <c r="AP40" s="71">
        <v>0</v>
      </c>
      <c r="AQ40" s="71">
        <v>0</v>
      </c>
      <c r="AR40" s="71">
        <v>0</v>
      </c>
      <c r="AS40" s="71">
        <v>0</v>
      </c>
      <c r="AT40" s="71">
        <v>0.2</v>
      </c>
      <c r="AU40" s="71">
        <v>0</v>
      </c>
      <c r="AV40" s="71">
        <v>0</v>
      </c>
      <c r="AW40" s="71">
        <v>0</v>
      </c>
      <c r="AX40" s="72">
        <v>0.2</v>
      </c>
      <c r="AY40" s="71">
        <v>0</v>
      </c>
      <c r="AZ40" s="71">
        <v>0</v>
      </c>
      <c r="BA40" s="71">
        <v>0</v>
      </c>
      <c r="BB40" s="71">
        <v>0</v>
      </c>
      <c r="BC40" s="71">
        <v>0</v>
      </c>
      <c r="BD40" s="71">
        <v>0</v>
      </c>
      <c r="BE40" s="71">
        <v>0</v>
      </c>
      <c r="BF40" s="71">
        <v>0</v>
      </c>
      <c r="BG40" s="71">
        <v>1.2E-2</v>
      </c>
      <c r="BH40" s="71">
        <v>0</v>
      </c>
      <c r="BI40" s="71">
        <v>0</v>
      </c>
      <c r="BJ40" s="71">
        <v>0</v>
      </c>
      <c r="BK40" s="71">
        <v>0.2</v>
      </c>
    </row>
    <row r="41" spans="1:63" s="73" customFormat="1" ht="12.6" customHeight="1" x14ac:dyDescent="0.25">
      <c r="A41" s="74" t="s">
        <v>633</v>
      </c>
      <c r="B41" s="63" t="s">
        <v>713</v>
      </c>
      <c r="C41" s="63" t="s">
        <v>714</v>
      </c>
      <c r="D41" s="63" t="s">
        <v>636</v>
      </c>
      <c r="E41" s="63" t="s">
        <v>715</v>
      </c>
      <c r="F41" s="64">
        <v>7748</v>
      </c>
      <c r="G41" s="65" t="s">
        <v>716</v>
      </c>
      <c r="H41" s="63" t="s">
        <v>717</v>
      </c>
      <c r="I41" s="63" t="s">
        <v>718</v>
      </c>
      <c r="J41" s="86" t="s">
        <v>719</v>
      </c>
      <c r="K41" s="64">
        <v>1</v>
      </c>
      <c r="L41" s="65" t="s">
        <v>720</v>
      </c>
      <c r="M41" s="67">
        <v>0.45</v>
      </c>
      <c r="N41" s="64">
        <v>1</v>
      </c>
      <c r="O41" s="65" t="s">
        <v>721</v>
      </c>
      <c r="P41" s="67">
        <v>1</v>
      </c>
      <c r="Q41" s="67">
        <v>0.85319999999999996</v>
      </c>
      <c r="R41" s="68">
        <f>+Soportes[[#This Row],[Ejecución meta ]]/Soportes[[#This Row],[Magnitud meta vigencia ]]</f>
        <v>0.85319999999999996</v>
      </c>
      <c r="S41" s="64">
        <v>9</v>
      </c>
      <c r="T41" s="66" t="s">
        <v>731</v>
      </c>
      <c r="U41" s="64" t="s">
        <v>723</v>
      </c>
      <c r="V41" s="69">
        <v>0.03</v>
      </c>
      <c r="W41" s="70">
        <v>43838</v>
      </c>
      <c r="X41" s="70" t="s">
        <v>646</v>
      </c>
      <c r="Y41" s="71">
        <v>0</v>
      </c>
      <c r="Z41" s="71">
        <v>0</v>
      </c>
      <c r="AA41" s="71">
        <v>0</v>
      </c>
      <c r="AB41" s="71">
        <v>0</v>
      </c>
      <c r="AC41" s="71">
        <v>0</v>
      </c>
      <c r="AD41" s="71">
        <v>0</v>
      </c>
      <c r="AE41" s="71">
        <v>0</v>
      </c>
      <c r="AF41" s="71">
        <v>0.2</v>
      </c>
      <c r="AG41" s="71">
        <v>0.2</v>
      </c>
      <c r="AH41" s="71">
        <v>0.2</v>
      </c>
      <c r="AI41" s="71">
        <v>0.2</v>
      </c>
      <c r="AJ41" s="71">
        <v>0.2</v>
      </c>
      <c r="AK41" s="72">
        <v>1</v>
      </c>
      <c r="AL41" s="71">
        <v>0</v>
      </c>
      <c r="AM41" s="71">
        <v>0</v>
      </c>
      <c r="AN41" s="71">
        <v>0</v>
      </c>
      <c r="AO41" s="71">
        <v>0</v>
      </c>
      <c r="AP41" s="71">
        <v>0</v>
      </c>
      <c r="AQ41" s="71">
        <v>0</v>
      </c>
      <c r="AR41" s="71">
        <v>0</v>
      </c>
      <c r="AS41" s="71">
        <v>0.2</v>
      </c>
      <c r="AT41" s="71">
        <v>0.2</v>
      </c>
      <c r="AU41" s="71">
        <v>0</v>
      </c>
      <c r="AV41" s="71">
        <v>0</v>
      </c>
      <c r="AW41" s="71">
        <v>0</v>
      </c>
      <c r="AX41" s="72">
        <v>0.4</v>
      </c>
      <c r="AY41" s="71">
        <v>0</v>
      </c>
      <c r="AZ41" s="71">
        <v>0</v>
      </c>
      <c r="BA41" s="71">
        <v>0</v>
      </c>
      <c r="BB41" s="71">
        <v>0</v>
      </c>
      <c r="BC41" s="71">
        <v>0</v>
      </c>
      <c r="BD41" s="71">
        <v>0</v>
      </c>
      <c r="BE41" s="71">
        <v>0</v>
      </c>
      <c r="BF41" s="71">
        <v>6.0000000000000001E-3</v>
      </c>
      <c r="BG41" s="71">
        <v>6.0000000000000001E-3</v>
      </c>
      <c r="BH41" s="71">
        <v>0</v>
      </c>
      <c r="BI41" s="71">
        <v>0</v>
      </c>
      <c r="BJ41" s="71">
        <v>0</v>
      </c>
      <c r="BK41" s="71">
        <v>0.4</v>
      </c>
    </row>
    <row r="42" spans="1:63" s="73" customFormat="1" ht="12.6" customHeight="1" x14ac:dyDescent="0.25">
      <c r="A42" s="74" t="s">
        <v>633</v>
      </c>
      <c r="B42" s="63" t="s">
        <v>713</v>
      </c>
      <c r="C42" s="63" t="s">
        <v>714</v>
      </c>
      <c r="D42" s="63" t="s">
        <v>636</v>
      </c>
      <c r="E42" s="63" t="s">
        <v>715</v>
      </c>
      <c r="F42" s="64">
        <v>7748</v>
      </c>
      <c r="G42" s="65" t="s">
        <v>716</v>
      </c>
      <c r="H42" s="63" t="s">
        <v>717</v>
      </c>
      <c r="I42" s="63" t="s">
        <v>718</v>
      </c>
      <c r="J42" s="86" t="s">
        <v>719</v>
      </c>
      <c r="K42" s="64">
        <v>2</v>
      </c>
      <c r="L42" s="65" t="s">
        <v>732</v>
      </c>
      <c r="M42" s="67">
        <v>0.05</v>
      </c>
      <c r="N42" s="64">
        <v>2</v>
      </c>
      <c r="O42" s="65" t="s">
        <v>733</v>
      </c>
      <c r="P42" s="68">
        <v>0.46300000000000002</v>
      </c>
      <c r="Q42" s="68">
        <v>0.45979999999999999</v>
      </c>
      <c r="R42" s="68">
        <f>+Soportes[[#This Row],[Ejecución meta ]]/Soportes[[#This Row],[Magnitud meta vigencia ]]</f>
        <v>0.9930885529157667</v>
      </c>
      <c r="S42" s="64">
        <v>10</v>
      </c>
      <c r="T42" s="66" t="s">
        <v>734</v>
      </c>
      <c r="U42" s="64" t="s">
        <v>735</v>
      </c>
      <c r="V42" s="69">
        <v>0.02</v>
      </c>
      <c r="W42" s="70">
        <v>43838</v>
      </c>
      <c r="X42" s="70" t="s">
        <v>646</v>
      </c>
      <c r="Y42" s="71">
        <v>0</v>
      </c>
      <c r="Z42" s="71">
        <v>0</v>
      </c>
      <c r="AA42" s="71">
        <v>0</v>
      </c>
      <c r="AB42" s="71">
        <v>0</v>
      </c>
      <c r="AC42" s="71">
        <v>0</v>
      </c>
      <c r="AD42" s="71">
        <v>0</v>
      </c>
      <c r="AE42" s="71">
        <v>0</v>
      </c>
      <c r="AF42" s="71">
        <v>0.2</v>
      </c>
      <c r="AG42" s="71">
        <v>0.2</v>
      </c>
      <c r="AH42" s="71">
        <v>0.2</v>
      </c>
      <c r="AI42" s="71">
        <v>0.2</v>
      </c>
      <c r="AJ42" s="71">
        <v>0.2</v>
      </c>
      <c r="AK42" s="72">
        <v>1</v>
      </c>
      <c r="AL42" s="71">
        <v>0</v>
      </c>
      <c r="AM42" s="71">
        <v>0</v>
      </c>
      <c r="AN42" s="71">
        <v>0</v>
      </c>
      <c r="AO42" s="71">
        <v>0</v>
      </c>
      <c r="AP42" s="71">
        <v>0</v>
      </c>
      <c r="AQ42" s="71">
        <v>0</v>
      </c>
      <c r="AR42" s="71">
        <v>0</v>
      </c>
      <c r="AS42" s="71">
        <v>0.2</v>
      </c>
      <c r="AT42" s="71">
        <v>0.1</v>
      </c>
      <c r="AU42" s="71">
        <v>0</v>
      </c>
      <c r="AV42" s="71">
        <v>0</v>
      </c>
      <c r="AW42" s="71">
        <v>0</v>
      </c>
      <c r="AX42" s="72">
        <v>0.3</v>
      </c>
      <c r="AY42" s="71">
        <v>0</v>
      </c>
      <c r="AZ42" s="71">
        <v>0</v>
      </c>
      <c r="BA42" s="71">
        <v>0</v>
      </c>
      <c r="BB42" s="71">
        <v>0</v>
      </c>
      <c r="BC42" s="71">
        <v>0</v>
      </c>
      <c r="BD42" s="71">
        <v>0</v>
      </c>
      <c r="BE42" s="71">
        <v>0</v>
      </c>
      <c r="BF42" s="71">
        <v>4.0000000000000001E-3</v>
      </c>
      <c r="BG42" s="71">
        <v>2E-3</v>
      </c>
      <c r="BH42" s="71">
        <v>0</v>
      </c>
      <c r="BI42" s="71">
        <v>0</v>
      </c>
      <c r="BJ42" s="71">
        <v>0</v>
      </c>
      <c r="BK42" s="71">
        <v>0.3</v>
      </c>
    </row>
    <row r="43" spans="1:63" s="73" customFormat="1" ht="12.6" customHeight="1" x14ac:dyDescent="0.25">
      <c r="A43" s="74" t="s">
        <v>633</v>
      </c>
      <c r="B43" s="63" t="s">
        <v>713</v>
      </c>
      <c r="C43" s="63" t="s">
        <v>714</v>
      </c>
      <c r="D43" s="63" t="s">
        <v>636</v>
      </c>
      <c r="E43" s="63" t="s">
        <v>715</v>
      </c>
      <c r="F43" s="64">
        <v>7748</v>
      </c>
      <c r="G43" s="65" t="s">
        <v>716</v>
      </c>
      <c r="H43" s="63" t="s">
        <v>717</v>
      </c>
      <c r="I43" s="63" t="s">
        <v>718</v>
      </c>
      <c r="J43" s="86" t="s">
        <v>719</v>
      </c>
      <c r="K43" s="64">
        <v>2</v>
      </c>
      <c r="L43" s="65" t="s">
        <v>732</v>
      </c>
      <c r="M43" s="67">
        <v>0.05</v>
      </c>
      <c r="N43" s="64">
        <v>2</v>
      </c>
      <c r="O43" s="65" t="s">
        <v>733</v>
      </c>
      <c r="P43" s="68">
        <v>0.46300000000000002</v>
      </c>
      <c r="Q43" s="68">
        <v>0.45979999999999999</v>
      </c>
      <c r="R43" s="68">
        <f>+Soportes[[#This Row],[Ejecución meta ]]/Soportes[[#This Row],[Magnitud meta vigencia ]]</f>
        <v>0.9930885529157667</v>
      </c>
      <c r="S43" s="64">
        <v>11</v>
      </c>
      <c r="T43" s="66" t="s">
        <v>736</v>
      </c>
      <c r="U43" s="64" t="s">
        <v>735</v>
      </c>
      <c r="V43" s="69">
        <v>0.01</v>
      </c>
      <c r="W43" s="70">
        <v>43838</v>
      </c>
      <c r="X43" s="70" t="s">
        <v>646</v>
      </c>
      <c r="Y43" s="71">
        <v>0</v>
      </c>
      <c r="Z43" s="71">
        <v>0</v>
      </c>
      <c r="AA43" s="71">
        <v>0</v>
      </c>
      <c r="AB43" s="71">
        <v>0</v>
      </c>
      <c r="AC43" s="71">
        <v>0</v>
      </c>
      <c r="AD43" s="71">
        <v>0</v>
      </c>
      <c r="AE43" s="71">
        <v>0</v>
      </c>
      <c r="AF43" s="71">
        <v>0.2</v>
      </c>
      <c r="AG43" s="71">
        <v>0.2</v>
      </c>
      <c r="AH43" s="71">
        <v>0.2</v>
      </c>
      <c r="AI43" s="71">
        <v>0.2</v>
      </c>
      <c r="AJ43" s="71">
        <v>0.2</v>
      </c>
      <c r="AK43" s="72">
        <v>1</v>
      </c>
      <c r="AL43" s="71">
        <v>0</v>
      </c>
      <c r="AM43" s="71">
        <v>0</v>
      </c>
      <c r="AN43" s="71">
        <v>0</v>
      </c>
      <c r="AO43" s="71">
        <v>0</v>
      </c>
      <c r="AP43" s="71">
        <v>0</v>
      </c>
      <c r="AQ43" s="71">
        <v>0</v>
      </c>
      <c r="AR43" s="71">
        <v>0</v>
      </c>
      <c r="AS43" s="71">
        <v>0.2</v>
      </c>
      <c r="AT43" s="71">
        <v>0.2</v>
      </c>
      <c r="AU43" s="71">
        <v>0</v>
      </c>
      <c r="AV43" s="71">
        <v>0</v>
      </c>
      <c r="AW43" s="71">
        <v>0</v>
      </c>
      <c r="AX43" s="72">
        <v>0.4</v>
      </c>
      <c r="AY43" s="71">
        <v>0</v>
      </c>
      <c r="AZ43" s="71">
        <v>0</v>
      </c>
      <c r="BA43" s="71">
        <v>0</v>
      </c>
      <c r="BB43" s="71">
        <v>0</v>
      </c>
      <c r="BC43" s="71">
        <v>0</v>
      </c>
      <c r="BD43" s="71">
        <v>0</v>
      </c>
      <c r="BE43" s="71">
        <v>0</v>
      </c>
      <c r="BF43" s="71">
        <v>2E-3</v>
      </c>
      <c r="BG43" s="71">
        <v>2E-3</v>
      </c>
      <c r="BH43" s="71">
        <v>0</v>
      </c>
      <c r="BI43" s="71">
        <v>0</v>
      </c>
      <c r="BJ43" s="71">
        <v>0</v>
      </c>
      <c r="BK43" s="71">
        <v>0.4</v>
      </c>
    </row>
    <row r="44" spans="1:63" s="73" customFormat="1" ht="12.6" customHeight="1" x14ac:dyDescent="0.25">
      <c r="A44" s="74" t="s">
        <v>633</v>
      </c>
      <c r="B44" s="63" t="s">
        <v>713</v>
      </c>
      <c r="C44" s="63" t="s">
        <v>714</v>
      </c>
      <c r="D44" s="63" t="s">
        <v>636</v>
      </c>
      <c r="E44" s="63" t="s">
        <v>715</v>
      </c>
      <c r="F44" s="64">
        <v>7748</v>
      </c>
      <c r="G44" s="65" t="s">
        <v>716</v>
      </c>
      <c r="H44" s="63" t="s">
        <v>717</v>
      </c>
      <c r="I44" s="63" t="s">
        <v>718</v>
      </c>
      <c r="J44" s="86" t="s">
        <v>719</v>
      </c>
      <c r="K44" s="64">
        <v>2</v>
      </c>
      <c r="L44" s="65" t="s">
        <v>732</v>
      </c>
      <c r="M44" s="67">
        <v>0.05</v>
      </c>
      <c r="N44" s="64">
        <v>2</v>
      </c>
      <c r="O44" s="65" t="s">
        <v>733</v>
      </c>
      <c r="P44" s="68">
        <v>0.46300000000000002</v>
      </c>
      <c r="Q44" s="68">
        <v>0.45979999999999999</v>
      </c>
      <c r="R44" s="68">
        <f>+Soportes[[#This Row],[Ejecución meta ]]/Soportes[[#This Row],[Magnitud meta vigencia ]]</f>
        <v>0.9930885529157667</v>
      </c>
      <c r="S44" s="64">
        <v>12</v>
      </c>
      <c r="T44" s="66" t="s">
        <v>737</v>
      </c>
      <c r="U44" s="64" t="s">
        <v>735</v>
      </c>
      <c r="V44" s="69">
        <v>0.02</v>
      </c>
      <c r="W44" s="70">
        <v>43838</v>
      </c>
      <c r="X44" s="70" t="s">
        <v>646</v>
      </c>
      <c r="Y44" s="71">
        <v>0</v>
      </c>
      <c r="Z44" s="71">
        <v>0</v>
      </c>
      <c r="AA44" s="71">
        <v>0</v>
      </c>
      <c r="AB44" s="71">
        <v>0</v>
      </c>
      <c r="AC44" s="71">
        <v>0</v>
      </c>
      <c r="AD44" s="71">
        <v>0</v>
      </c>
      <c r="AE44" s="71">
        <v>0</v>
      </c>
      <c r="AF44" s="71">
        <v>0.2</v>
      </c>
      <c r="AG44" s="71">
        <v>0.2</v>
      </c>
      <c r="AH44" s="71">
        <v>0.2</v>
      </c>
      <c r="AI44" s="71">
        <v>0.2</v>
      </c>
      <c r="AJ44" s="71">
        <v>0.2</v>
      </c>
      <c r="AK44" s="72">
        <v>1</v>
      </c>
      <c r="AL44" s="71">
        <v>0</v>
      </c>
      <c r="AM44" s="71">
        <v>0</v>
      </c>
      <c r="AN44" s="71">
        <v>0</v>
      </c>
      <c r="AO44" s="71">
        <v>0</v>
      </c>
      <c r="AP44" s="71">
        <v>0</v>
      </c>
      <c r="AQ44" s="71">
        <v>0</v>
      </c>
      <c r="AR44" s="71">
        <v>0</v>
      </c>
      <c r="AS44" s="71">
        <v>0</v>
      </c>
      <c r="AT44" s="71">
        <v>0.4</v>
      </c>
      <c r="AU44" s="71">
        <v>0</v>
      </c>
      <c r="AV44" s="71">
        <v>0</v>
      </c>
      <c r="AW44" s="71">
        <v>0</v>
      </c>
      <c r="AX44" s="72">
        <v>0.4</v>
      </c>
      <c r="AY44" s="71">
        <v>0</v>
      </c>
      <c r="AZ44" s="71">
        <v>0</v>
      </c>
      <c r="BA44" s="71">
        <v>0</v>
      </c>
      <c r="BB44" s="71">
        <v>0</v>
      </c>
      <c r="BC44" s="71">
        <v>0</v>
      </c>
      <c r="BD44" s="71">
        <v>0</v>
      </c>
      <c r="BE44" s="71">
        <v>0</v>
      </c>
      <c r="BF44" s="71">
        <v>0</v>
      </c>
      <c r="BG44" s="71">
        <v>8.0000000000000002E-3</v>
      </c>
      <c r="BH44" s="71">
        <v>0</v>
      </c>
      <c r="BI44" s="71">
        <v>0</v>
      </c>
      <c r="BJ44" s="71">
        <v>0</v>
      </c>
      <c r="BK44" s="71">
        <v>0.4</v>
      </c>
    </row>
    <row r="45" spans="1:63" s="73" customFormat="1" ht="12.6" customHeight="1" x14ac:dyDescent="0.25">
      <c r="A45" s="74" t="s">
        <v>633</v>
      </c>
      <c r="B45" s="63" t="s">
        <v>713</v>
      </c>
      <c r="C45" s="63" t="s">
        <v>714</v>
      </c>
      <c r="D45" s="63" t="s">
        <v>636</v>
      </c>
      <c r="E45" s="63" t="s">
        <v>715</v>
      </c>
      <c r="F45" s="64">
        <v>7748</v>
      </c>
      <c r="G45" s="65" t="s">
        <v>716</v>
      </c>
      <c r="H45" s="63" t="s">
        <v>717</v>
      </c>
      <c r="I45" s="63" t="s">
        <v>718</v>
      </c>
      <c r="J45" s="86" t="s">
        <v>719</v>
      </c>
      <c r="K45" s="64">
        <v>3</v>
      </c>
      <c r="L45" s="65" t="s">
        <v>738</v>
      </c>
      <c r="M45" s="67">
        <v>0.03</v>
      </c>
      <c r="N45" s="64">
        <v>3</v>
      </c>
      <c r="O45" s="65" t="s">
        <v>739</v>
      </c>
      <c r="P45" s="67">
        <v>0.15</v>
      </c>
      <c r="Q45" s="67">
        <v>0.08</v>
      </c>
      <c r="R45" s="68">
        <f>+Soportes[[#This Row],[Ejecución meta ]]/Soportes[[#This Row],[Magnitud meta vigencia ]]</f>
        <v>0.53333333333333333</v>
      </c>
      <c r="S45" s="64">
        <v>13</v>
      </c>
      <c r="T45" s="66" t="s">
        <v>740</v>
      </c>
      <c r="U45" s="64" t="s">
        <v>741</v>
      </c>
      <c r="V45" s="69">
        <v>0.01</v>
      </c>
      <c r="W45" s="70">
        <v>43839</v>
      </c>
      <c r="X45" s="70" t="s">
        <v>742</v>
      </c>
      <c r="Y45" s="71">
        <v>0</v>
      </c>
      <c r="Z45" s="71">
        <v>0</v>
      </c>
      <c r="AA45" s="71">
        <v>0</v>
      </c>
      <c r="AB45" s="71">
        <v>0</v>
      </c>
      <c r="AC45" s="71">
        <v>0</v>
      </c>
      <c r="AD45" s="71">
        <v>0</v>
      </c>
      <c r="AE45" s="71">
        <v>0</v>
      </c>
      <c r="AF45" s="71">
        <v>0</v>
      </c>
      <c r="AG45" s="71">
        <v>0.5</v>
      </c>
      <c r="AH45" s="71">
        <v>0.5</v>
      </c>
      <c r="AI45" s="71">
        <v>0</v>
      </c>
      <c r="AJ45" s="71">
        <v>0</v>
      </c>
      <c r="AK45" s="72">
        <v>1</v>
      </c>
      <c r="AL45" s="71">
        <v>0</v>
      </c>
      <c r="AM45" s="71">
        <v>0</v>
      </c>
      <c r="AN45" s="71">
        <v>0</v>
      </c>
      <c r="AO45" s="71">
        <v>0</v>
      </c>
      <c r="AP45" s="71">
        <v>0</v>
      </c>
      <c r="AQ45" s="71">
        <v>0</v>
      </c>
      <c r="AR45" s="71">
        <v>0</v>
      </c>
      <c r="AS45" s="71">
        <v>0</v>
      </c>
      <c r="AT45" s="71">
        <v>0.5</v>
      </c>
      <c r="AU45" s="71">
        <v>0</v>
      </c>
      <c r="AV45" s="71">
        <v>0</v>
      </c>
      <c r="AW45" s="71">
        <v>0</v>
      </c>
      <c r="AX45" s="72">
        <v>0.5</v>
      </c>
      <c r="AY45" s="71">
        <v>0</v>
      </c>
      <c r="AZ45" s="71">
        <v>0</v>
      </c>
      <c r="BA45" s="71">
        <v>0</v>
      </c>
      <c r="BB45" s="71">
        <v>0</v>
      </c>
      <c r="BC45" s="71">
        <v>0</v>
      </c>
      <c r="BD45" s="71">
        <v>0</v>
      </c>
      <c r="BE45" s="71">
        <v>0</v>
      </c>
      <c r="BF45" s="71">
        <v>0</v>
      </c>
      <c r="BG45" s="71">
        <v>5.0000000000000001E-3</v>
      </c>
      <c r="BH45" s="71">
        <v>0</v>
      </c>
      <c r="BI45" s="71">
        <v>0</v>
      </c>
      <c r="BJ45" s="71">
        <v>0</v>
      </c>
      <c r="BK45" s="71">
        <v>0.5</v>
      </c>
    </row>
    <row r="46" spans="1:63" s="73" customFormat="1" ht="12.6" customHeight="1" x14ac:dyDescent="0.25">
      <c r="A46" s="74" t="s">
        <v>633</v>
      </c>
      <c r="B46" s="63" t="s">
        <v>713</v>
      </c>
      <c r="C46" s="63" t="s">
        <v>714</v>
      </c>
      <c r="D46" s="63" t="s">
        <v>636</v>
      </c>
      <c r="E46" s="63" t="s">
        <v>715</v>
      </c>
      <c r="F46" s="64">
        <v>7748</v>
      </c>
      <c r="G46" s="65" t="s">
        <v>716</v>
      </c>
      <c r="H46" s="63" t="s">
        <v>717</v>
      </c>
      <c r="I46" s="63" t="s">
        <v>718</v>
      </c>
      <c r="J46" s="86" t="s">
        <v>719</v>
      </c>
      <c r="K46" s="64">
        <v>3</v>
      </c>
      <c r="L46" s="65" t="s">
        <v>738</v>
      </c>
      <c r="M46" s="67">
        <v>0.03</v>
      </c>
      <c r="N46" s="64">
        <v>3</v>
      </c>
      <c r="O46" s="65" t="s">
        <v>739</v>
      </c>
      <c r="P46" s="67">
        <v>0.15</v>
      </c>
      <c r="Q46" s="67">
        <v>0.08</v>
      </c>
      <c r="R46" s="68">
        <f>+Soportes[[#This Row],[Ejecución meta ]]/Soportes[[#This Row],[Magnitud meta vigencia ]]</f>
        <v>0.53333333333333333</v>
      </c>
      <c r="S46" s="64">
        <v>14</v>
      </c>
      <c r="T46" s="66" t="s">
        <v>743</v>
      </c>
      <c r="U46" s="64" t="s">
        <v>741</v>
      </c>
      <c r="V46" s="69">
        <v>0.02</v>
      </c>
      <c r="W46" s="70">
        <v>43838</v>
      </c>
      <c r="X46" s="70" t="s">
        <v>691</v>
      </c>
      <c r="Y46" s="71">
        <v>0</v>
      </c>
      <c r="Z46" s="71">
        <v>0</v>
      </c>
      <c r="AA46" s="71">
        <v>0</v>
      </c>
      <c r="AB46" s="71">
        <v>0</v>
      </c>
      <c r="AC46" s="71">
        <v>0</v>
      </c>
      <c r="AD46" s="71">
        <v>0</v>
      </c>
      <c r="AE46" s="71">
        <v>0</v>
      </c>
      <c r="AF46" s="71">
        <v>0.25</v>
      </c>
      <c r="AG46" s="71">
        <v>0.25</v>
      </c>
      <c r="AH46" s="71">
        <v>0.25</v>
      </c>
      <c r="AI46" s="71">
        <v>0.25</v>
      </c>
      <c r="AJ46" s="71">
        <v>0</v>
      </c>
      <c r="AK46" s="72">
        <v>1</v>
      </c>
      <c r="AL46" s="71">
        <v>0</v>
      </c>
      <c r="AM46" s="71">
        <v>0</v>
      </c>
      <c r="AN46" s="71">
        <v>0</v>
      </c>
      <c r="AO46" s="71">
        <v>0</v>
      </c>
      <c r="AP46" s="71">
        <v>0</v>
      </c>
      <c r="AQ46" s="71">
        <v>0</v>
      </c>
      <c r="AR46" s="71">
        <v>0</v>
      </c>
      <c r="AS46" s="71">
        <v>0.25</v>
      </c>
      <c r="AT46" s="71">
        <v>0.25</v>
      </c>
      <c r="AU46" s="71">
        <v>0</v>
      </c>
      <c r="AV46" s="71">
        <v>0</v>
      </c>
      <c r="AW46" s="71">
        <v>0</v>
      </c>
      <c r="AX46" s="72">
        <v>0.5</v>
      </c>
      <c r="AY46" s="71">
        <v>0</v>
      </c>
      <c r="AZ46" s="71">
        <v>0</v>
      </c>
      <c r="BA46" s="71">
        <v>0</v>
      </c>
      <c r="BB46" s="71">
        <v>0</v>
      </c>
      <c r="BC46" s="71">
        <v>0</v>
      </c>
      <c r="BD46" s="71">
        <v>0</v>
      </c>
      <c r="BE46" s="71">
        <v>0</v>
      </c>
      <c r="BF46" s="71">
        <v>5.0000000000000001E-3</v>
      </c>
      <c r="BG46" s="71">
        <v>5.0000000000000001E-3</v>
      </c>
      <c r="BH46" s="71">
        <v>0</v>
      </c>
      <c r="BI46" s="71">
        <v>0</v>
      </c>
      <c r="BJ46" s="71">
        <v>0</v>
      </c>
      <c r="BK46" s="71">
        <v>0.5</v>
      </c>
    </row>
    <row r="47" spans="1:63" s="73" customFormat="1" ht="12.6" customHeight="1" x14ac:dyDescent="0.25">
      <c r="A47" s="74" t="s">
        <v>633</v>
      </c>
      <c r="B47" s="63" t="s">
        <v>713</v>
      </c>
      <c r="C47" s="63" t="s">
        <v>714</v>
      </c>
      <c r="D47" s="63" t="s">
        <v>636</v>
      </c>
      <c r="E47" s="63" t="s">
        <v>715</v>
      </c>
      <c r="F47" s="64">
        <v>7748</v>
      </c>
      <c r="G47" s="65" t="s">
        <v>716</v>
      </c>
      <c r="H47" s="63" t="s">
        <v>717</v>
      </c>
      <c r="I47" s="63" t="s">
        <v>718</v>
      </c>
      <c r="J47" s="86" t="s">
        <v>719</v>
      </c>
      <c r="K47" s="64">
        <v>4</v>
      </c>
      <c r="L47" s="87" t="s">
        <v>744</v>
      </c>
      <c r="M47" s="88">
        <v>0.31</v>
      </c>
      <c r="N47" s="64">
        <v>4</v>
      </c>
      <c r="O47" s="65" t="s">
        <v>745</v>
      </c>
      <c r="P47" s="67">
        <v>1</v>
      </c>
      <c r="Q47" s="67">
        <v>1</v>
      </c>
      <c r="R47" s="68">
        <f>+Soportes[[#This Row],[Ejecución meta ]]/Soportes[[#This Row],[Magnitud meta vigencia ]]</f>
        <v>1</v>
      </c>
      <c r="S47" s="64">
        <v>15</v>
      </c>
      <c r="T47" s="66" t="s">
        <v>746</v>
      </c>
      <c r="U47" s="64" t="s">
        <v>747</v>
      </c>
      <c r="V47" s="69">
        <v>0.03</v>
      </c>
      <c r="W47" s="70">
        <v>43838</v>
      </c>
      <c r="X47" s="70" t="s">
        <v>646</v>
      </c>
      <c r="Y47" s="71">
        <v>0</v>
      </c>
      <c r="Z47" s="71">
        <v>0</v>
      </c>
      <c r="AA47" s="71">
        <v>0</v>
      </c>
      <c r="AB47" s="71">
        <v>0</v>
      </c>
      <c r="AC47" s="71">
        <v>0</v>
      </c>
      <c r="AD47" s="71">
        <v>0</v>
      </c>
      <c r="AE47" s="71">
        <v>0</v>
      </c>
      <c r="AF47" s="71">
        <v>0.2</v>
      </c>
      <c r="AG47" s="71">
        <v>0.2</v>
      </c>
      <c r="AH47" s="71">
        <v>0.2</v>
      </c>
      <c r="AI47" s="71">
        <v>0.2</v>
      </c>
      <c r="AJ47" s="71">
        <v>0.2</v>
      </c>
      <c r="AK47" s="72">
        <v>1</v>
      </c>
      <c r="AL47" s="71">
        <v>0</v>
      </c>
      <c r="AM47" s="71">
        <v>0</v>
      </c>
      <c r="AN47" s="71">
        <v>0</v>
      </c>
      <c r="AO47" s="71">
        <v>0</v>
      </c>
      <c r="AP47" s="71">
        <v>0</v>
      </c>
      <c r="AQ47" s="71">
        <v>0</v>
      </c>
      <c r="AR47" s="71">
        <v>0</v>
      </c>
      <c r="AS47" s="71">
        <v>0.2</v>
      </c>
      <c r="AT47" s="71">
        <v>0.2</v>
      </c>
      <c r="AU47" s="71">
        <v>0</v>
      </c>
      <c r="AV47" s="71">
        <v>0</v>
      </c>
      <c r="AW47" s="71">
        <v>0</v>
      </c>
      <c r="AX47" s="72">
        <v>0.4</v>
      </c>
      <c r="AY47" s="71">
        <v>0</v>
      </c>
      <c r="AZ47" s="71">
        <v>0</v>
      </c>
      <c r="BA47" s="71">
        <v>0</v>
      </c>
      <c r="BB47" s="71">
        <v>0</v>
      </c>
      <c r="BC47" s="71">
        <v>0</v>
      </c>
      <c r="BD47" s="71">
        <v>0</v>
      </c>
      <c r="BE47" s="71">
        <v>0</v>
      </c>
      <c r="BF47" s="71">
        <v>6.0000000000000001E-3</v>
      </c>
      <c r="BG47" s="71">
        <v>6.0000000000000001E-3</v>
      </c>
      <c r="BH47" s="71">
        <v>0</v>
      </c>
      <c r="BI47" s="71">
        <v>0</v>
      </c>
      <c r="BJ47" s="71">
        <v>0</v>
      </c>
      <c r="BK47" s="71">
        <v>0.4</v>
      </c>
    </row>
    <row r="48" spans="1:63" s="73" customFormat="1" ht="12.6" customHeight="1" x14ac:dyDescent="0.25">
      <c r="A48" s="74" t="s">
        <v>633</v>
      </c>
      <c r="B48" s="63" t="s">
        <v>713</v>
      </c>
      <c r="C48" s="63" t="s">
        <v>714</v>
      </c>
      <c r="D48" s="63" t="s">
        <v>636</v>
      </c>
      <c r="E48" s="63" t="s">
        <v>715</v>
      </c>
      <c r="F48" s="64">
        <v>7748</v>
      </c>
      <c r="G48" s="65" t="s">
        <v>716</v>
      </c>
      <c r="H48" s="63" t="s">
        <v>717</v>
      </c>
      <c r="I48" s="63" t="s">
        <v>718</v>
      </c>
      <c r="J48" s="86" t="s">
        <v>719</v>
      </c>
      <c r="K48" s="64">
        <v>4</v>
      </c>
      <c r="L48" s="87" t="s">
        <v>744</v>
      </c>
      <c r="M48" s="88">
        <v>0.31</v>
      </c>
      <c r="N48" s="64">
        <v>4</v>
      </c>
      <c r="O48" s="65" t="s">
        <v>745</v>
      </c>
      <c r="P48" s="67">
        <v>1</v>
      </c>
      <c r="Q48" s="67">
        <v>1</v>
      </c>
      <c r="R48" s="68">
        <f>+Soportes[[#This Row],[Ejecución meta ]]/Soportes[[#This Row],[Magnitud meta vigencia ]]</f>
        <v>1</v>
      </c>
      <c r="S48" s="64">
        <v>16</v>
      </c>
      <c r="T48" s="66" t="s">
        <v>748</v>
      </c>
      <c r="U48" s="64" t="s">
        <v>747</v>
      </c>
      <c r="V48" s="69">
        <v>0.02</v>
      </c>
      <c r="W48" s="70">
        <v>43838</v>
      </c>
      <c r="X48" s="70" t="s">
        <v>646</v>
      </c>
      <c r="Y48" s="71">
        <v>0</v>
      </c>
      <c r="Z48" s="71">
        <v>0</v>
      </c>
      <c r="AA48" s="71">
        <v>0</v>
      </c>
      <c r="AB48" s="71">
        <v>0</v>
      </c>
      <c r="AC48" s="71">
        <v>0</v>
      </c>
      <c r="AD48" s="71">
        <v>0</v>
      </c>
      <c r="AE48" s="71">
        <v>0</v>
      </c>
      <c r="AF48" s="71">
        <v>0.2</v>
      </c>
      <c r="AG48" s="71">
        <v>0.2</v>
      </c>
      <c r="AH48" s="71">
        <v>0.2</v>
      </c>
      <c r="AI48" s="71">
        <v>0.2</v>
      </c>
      <c r="AJ48" s="71">
        <v>0.2</v>
      </c>
      <c r="AK48" s="72">
        <v>1</v>
      </c>
      <c r="AL48" s="71">
        <v>0</v>
      </c>
      <c r="AM48" s="71">
        <v>0</v>
      </c>
      <c r="AN48" s="71">
        <v>0</v>
      </c>
      <c r="AO48" s="71">
        <v>0</v>
      </c>
      <c r="AP48" s="71">
        <v>0</v>
      </c>
      <c r="AQ48" s="71">
        <v>0</v>
      </c>
      <c r="AR48" s="71">
        <v>0</v>
      </c>
      <c r="AS48" s="71">
        <v>0.2</v>
      </c>
      <c r="AT48" s="71">
        <v>0.2</v>
      </c>
      <c r="AU48" s="71">
        <v>0</v>
      </c>
      <c r="AV48" s="71">
        <v>0</v>
      </c>
      <c r="AW48" s="71">
        <v>0</v>
      </c>
      <c r="AX48" s="72">
        <v>0.4</v>
      </c>
      <c r="AY48" s="71">
        <v>0</v>
      </c>
      <c r="AZ48" s="71">
        <v>0</v>
      </c>
      <c r="BA48" s="71">
        <v>0</v>
      </c>
      <c r="BB48" s="71">
        <v>0</v>
      </c>
      <c r="BC48" s="71">
        <v>0</v>
      </c>
      <c r="BD48" s="71">
        <v>0</v>
      </c>
      <c r="BE48" s="71">
        <v>0</v>
      </c>
      <c r="BF48" s="71">
        <v>4.0000000000000001E-3</v>
      </c>
      <c r="BG48" s="71">
        <v>4.0000000000000001E-3</v>
      </c>
      <c r="BH48" s="71">
        <v>0</v>
      </c>
      <c r="BI48" s="71">
        <v>0</v>
      </c>
      <c r="BJ48" s="71">
        <v>0</v>
      </c>
      <c r="BK48" s="71">
        <v>0.4</v>
      </c>
    </row>
    <row r="49" spans="1:63" s="73" customFormat="1" ht="12.6" customHeight="1" x14ac:dyDescent="0.25">
      <c r="A49" s="74" t="s">
        <v>633</v>
      </c>
      <c r="B49" s="63" t="s">
        <v>713</v>
      </c>
      <c r="C49" s="63" t="s">
        <v>714</v>
      </c>
      <c r="D49" s="63" t="s">
        <v>636</v>
      </c>
      <c r="E49" s="63" t="s">
        <v>715</v>
      </c>
      <c r="F49" s="64">
        <v>7748</v>
      </c>
      <c r="G49" s="65" t="s">
        <v>716</v>
      </c>
      <c r="H49" s="63" t="s">
        <v>717</v>
      </c>
      <c r="I49" s="63" t="s">
        <v>718</v>
      </c>
      <c r="J49" s="86" t="s">
        <v>719</v>
      </c>
      <c r="K49" s="64">
        <v>4</v>
      </c>
      <c r="L49" s="87" t="s">
        <v>744</v>
      </c>
      <c r="M49" s="88">
        <v>0.31</v>
      </c>
      <c r="N49" s="64">
        <v>4</v>
      </c>
      <c r="O49" s="65" t="s">
        <v>745</v>
      </c>
      <c r="P49" s="67">
        <v>1</v>
      </c>
      <c r="Q49" s="67">
        <v>1</v>
      </c>
      <c r="R49" s="68">
        <f>+Soportes[[#This Row],[Ejecución meta ]]/Soportes[[#This Row],[Magnitud meta vigencia ]]</f>
        <v>1</v>
      </c>
      <c r="S49" s="64">
        <v>17</v>
      </c>
      <c r="T49" s="66" t="s">
        <v>749</v>
      </c>
      <c r="U49" s="64" t="s">
        <v>750</v>
      </c>
      <c r="V49" s="69">
        <v>0.03</v>
      </c>
      <c r="W49" s="70">
        <v>43838</v>
      </c>
      <c r="X49" s="70" t="s">
        <v>646</v>
      </c>
      <c r="Y49" s="71">
        <v>0</v>
      </c>
      <c r="Z49" s="71">
        <v>0</v>
      </c>
      <c r="AA49" s="71">
        <v>0</v>
      </c>
      <c r="AB49" s="71">
        <v>0</v>
      </c>
      <c r="AC49" s="71">
        <v>0</v>
      </c>
      <c r="AD49" s="71">
        <v>0</v>
      </c>
      <c r="AE49" s="71">
        <v>0</v>
      </c>
      <c r="AF49" s="71">
        <v>0.2</v>
      </c>
      <c r="AG49" s="71">
        <v>0.2</v>
      </c>
      <c r="AH49" s="71">
        <v>0.2</v>
      </c>
      <c r="AI49" s="71">
        <v>0.2</v>
      </c>
      <c r="AJ49" s="71">
        <v>0.2</v>
      </c>
      <c r="AK49" s="72">
        <v>1</v>
      </c>
      <c r="AL49" s="71">
        <v>0</v>
      </c>
      <c r="AM49" s="71">
        <v>0</v>
      </c>
      <c r="AN49" s="71">
        <v>0</v>
      </c>
      <c r="AO49" s="71">
        <v>0</v>
      </c>
      <c r="AP49" s="71">
        <v>0</v>
      </c>
      <c r="AQ49" s="71">
        <v>0</v>
      </c>
      <c r="AR49" s="71">
        <v>0</v>
      </c>
      <c r="AS49" s="71">
        <v>0.2</v>
      </c>
      <c r="AT49" s="71">
        <v>0.2</v>
      </c>
      <c r="AU49" s="71">
        <v>0</v>
      </c>
      <c r="AV49" s="71">
        <v>0</v>
      </c>
      <c r="AW49" s="71">
        <v>0</v>
      </c>
      <c r="AX49" s="72">
        <v>0.4</v>
      </c>
      <c r="AY49" s="71">
        <v>0</v>
      </c>
      <c r="AZ49" s="71">
        <v>0</v>
      </c>
      <c r="BA49" s="71">
        <v>0</v>
      </c>
      <c r="BB49" s="71">
        <v>0</v>
      </c>
      <c r="BC49" s="71">
        <v>0</v>
      </c>
      <c r="BD49" s="71">
        <v>0</v>
      </c>
      <c r="BE49" s="71">
        <v>0</v>
      </c>
      <c r="BF49" s="71">
        <v>6.0000000000000001E-3</v>
      </c>
      <c r="BG49" s="71">
        <v>6.0000000000000001E-3</v>
      </c>
      <c r="BH49" s="71">
        <v>0</v>
      </c>
      <c r="BI49" s="71">
        <v>0</v>
      </c>
      <c r="BJ49" s="71">
        <v>0</v>
      </c>
      <c r="BK49" s="71">
        <v>0.4</v>
      </c>
    </row>
    <row r="50" spans="1:63" s="73" customFormat="1" ht="12.6" customHeight="1" x14ac:dyDescent="0.25">
      <c r="A50" s="74" t="s">
        <v>633</v>
      </c>
      <c r="B50" s="63" t="s">
        <v>713</v>
      </c>
      <c r="C50" s="63" t="s">
        <v>714</v>
      </c>
      <c r="D50" s="63" t="s">
        <v>636</v>
      </c>
      <c r="E50" s="63" t="s">
        <v>715</v>
      </c>
      <c r="F50" s="64">
        <v>7748</v>
      </c>
      <c r="G50" s="65" t="s">
        <v>716</v>
      </c>
      <c r="H50" s="63" t="s">
        <v>717</v>
      </c>
      <c r="I50" s="63" t="s">
        <v>718</v>
      </c>
      <c r="J50" s="86" t="s">
        <v>719</v>
      </c>
      <c r="K50" s="64">
        <v>4</v>
      </c>
      <c r="L50" s="87" t="s">
        <v>744</v>
      </c>
      <c r="M50" s="88">
        <v>0.31</v>
      </c>
      <c r="N50" s="64">
        <v>4</v>
      </c>
      <c r="O50" s="65" t="s">
        <v>745</v>
      </c>
      <c r="P50" s="67">
        <v>1</v>
      </c>
      <c r="Q50" s="67">
        <v>1</v>
      </c>
      <c r="R50" s="68">
        <f>+Soportes[[#This Row],[Ejecución meta ]]/Soportes[[#This Row],[Magnitud meta vigencia ]]</f>
        <v>1</v>
      </c>
      <c r="S50" s="64">
        <v>18</v>
      </c>
      <c r="T50" s="66" t="s">
        <v>751</v>
      </c>
      <c r="U50" s="58" t="s">
        <v>752</v>
      </c>
      <c r="V50" s="69">
        <v>0.19</v>
      </c>
      <c r="W50" s="70">
        <v>43838</v>
      </c>
      <c r="X50" s="70" t="s">
        <v>646</v>
      </c>
      <c r="Y50" s="71">
        <v>0</v>
      </c>
      <c r="Z50" s="71">
        <v>0</v>
      </c>
      <c r="AA50" s="71">
        <v>0</v>
      </c>
      <c r="AB50" s="71">
        <v>0</v>
      </c>
      <c r="AC50" s="71">
        <v>0</v>
      </c>
      <c r="AD50" s="71">
        <v>0</v>
      </c>
      <c r="AE50" s="71">
        <v>0</v>
      </c>
      <c r="AF50" s="71">
        <v>0.2</v>
      </c>
      <c r="AG50" s="71">
        <v>0.2</v>
      </c>
      <c r="AH50" s="71">
        <v>0.2</v>
      </c>
      <c r="AI50" s="71">
        <v>0.2</v>
      </c>
      <c r="AJ50" s="71">
        <v>0.2</v>
      </c>
      <c r="AK50" s="72">
        <v>1</v>
      </c>
      <c r="AL50" s="71">
        <v>0</v>
      </c>
      <c r="AM50" s="71">
        <v>0</v>
      </c>
      <c r="AN50" s="71">
        <v>0</v>
      </c>
      <c r="AO50" s="71">
        <v>0</v>
      </c>
      <c r="AP50" s="71">
        <v>0</v>
      </c>
      <c r="AQ50" s="71">
        <v>0</v>
      </c>
      <c r="AR50" s="71">
        <v>0</v>
      </c>
      <c r="AS50" s="71">
        <v>0.2</v>
      </c>
      <c r="AT50" s="71">
        <v>0.2</v>
      </c>
      <c r="AU50" s="71">
        <v>0</v>
      </c>
      <c r="AV50" s="71">
        <v>0</v>
      </c>
      <c r="AW50" s="71">
        <v>0</v>
      </c>
      <c r="AX50" s="72">
        <v>0.4</v>
      </c>
      <c r="AY50" s="71">
        <v>0</v>
      </c>
      <c r="AZ50" s="71">
        <v>0</v>
      </c>
      <c r="BA50" s="71">
        <v>0</v>
      </c>
      <c r="BB50" s="71">
        <v>0</v>
      </c>
      <c r="BC50" s="71">
        <v>0</v>
      </c>
      <c r="BD50" s="71">
        <v>0</v>
      </c>
      <c r="BE50" s="71">
        <v>0</v>
      </c>
      <c r="BF50" s="71">
        <v>3.7999999999999999E-2</v>
      </c>
      <c r="BG50" s="71">
        <v>3.7999999999999999E-2</v>
      </c>
      <c r="BH50" s="71">
        <v>0</v>
      </c>
      <c r="BI50" s="71">
        <v>0</v>
      </c>
      <c r="BJ50" s="71">
        <v>0</v>
      </c>
      <c r="BK50" s="71">
        <v>0.4</v>
      </c>
    </row>
    <row r="51" spans="1:63" s="73" customFormat="1" ht="12.6" customHeight="1" x14ac:dyDescent="0.25">
      <c r="A51" s="74" t="s">
        <v>633</v>
      </c>
      <c r="B51" s="63" t="s">
        <v>713</v>
      </c>
      <c r="C51" s="63" t="s">
        <v>714</v>
      </c>
      <c r="D51" s="63" t="s">
        <v>636</v>
      </c>
      <c r="E51" s="63" t="s">
        <v>715</v>
      </c>
      <c r="F51" s="64">
        <v>7748</v>
      </c>
      <c r="G51" s="65" t="s">
        <v>716</v>
      </c>
      <c r="H51" s="63" t="s">
        <v>717</v>
      </c>
      <c r="I51" s="63" t="s">
        <v>718</v>
      </c>
      <c r="J51" s="86" t="s">
        <v>719</v>
      </c>
      <c r="K51" s="64">
        <v>4</v>
      </c>
      <c r="L51" s="87" t="s">
        <v>744</v>
      </c>
      <c r="M51" s="88">
        <v>0.31</v>
      </c>
      <c r="N51" s="64">
        <v>5</v>
      </c>
      <c r="O51" s="65" t="s">
        <v>753</v>
      </c>
      <c r="P51" s="68">
        <v>1E-3</v>
      </c>
      <c r="Q51" s="68">
        <v>4.0000000000000002E-4</v>
      </c>
      <c r="R51" s="68">
        <f>+Soportes[[#This Row],[Ejecución meta ]]/Soportes[[#This Row],[Magnitud meta vigencia ]]</f>
        <v>0.4</v>
      </c>
      <c r="S51" s="64">
        <v>19</v>
      </c>
      <c r="T51" s="66" t="s">
        <v>754</v>
      </c>
      <c r="U51" s="58" t="s">
        <v>755</v>
      </c>
      <c r="V51" s="69">
        <v>0.04</v>
      </c>
      <c r="W51" s="70">
        <v>43838</v>
      </c>
      <c r="X51" s="70" t="s">
        <v>646</v>
      </c>
      <c r="Y51" s="71">
        <v>0</v>
      </c>
      <c r="Z51" s="71">
        <v>0</v>
      </c>
      <c r="AA51" s="71">
        <v>0</v>
      </c>
      <c r="AB51" s="71">
        <v>0</v>
      </c>
      <c r="AC51" s="71">
        <v>0</v>
      </c>
      <c r="AD51" s="71">
        <v>0</v>
      </c>
      <c r="AE51" s="71">
        <v>0</v>
      </c>
      <c r="AF51" s="71">
        <v>0.2</v>
      </c>
      <c r="AG51" s="71">
        <v>0.2</v>
      </c>
      <c r="AH51" s="71">
        <v>0.2</v>
      </c>
      <c r="AI51" s="71">
        <v>0.2</v>
      </c>
      <c r="AJ51" s="71">
        <v>0.2</v>
      </c>
      <c r="AK51" s="72">
        <v>1</v>
      </c>
      <c r="AL51" s="71">
        <v>0</v>
      </c>
      <c r="AM51" s="71">
        <v>0</v>
      </c>
      <c r="AN51" s="71">
        <v>0</v>
      </c>
      <c r="AO51" s="71">
        <v>0</v>
      </c>
      <c r="AP51" s="71">
        <v>0</v>
      </c>
      <c r="AQ51" s="71">
        <v>0</v>
      </c>
      <c r="AR51" s="71">
        <v>0</v>
      </c>
      <c r="AS51" s="71">
        <v>0.2</v>
      </c>
      <c r="AT51" s="71">
        <v>0.2</v>
      </c>
      <c r="AU51" s="71">
        <v>0</v>
      </c>
      <c r="AV51" s="71">
        <v>0</v>
      </c>
      <c r="AW51" s="71">
        <v>0</v>
      </c>
      <c r="AX51" s="72">
        <v>0.4</v>
      </c>
      <c r="AY51" s="71">
        <v>0</v>
      </c>
      <c r="AZ51" s="71">
        <v>0</v>
      </c>
      <c r="BA51" s="71">
        <v>0</v>
      </c>
      <c r="BB51" s="71">
        <v>0</v>
      </c>
      <c r="BC51" s="71">
        <v>0</v>
      </c>
      <c r="BD51" s="71">
        <v>0</v>
      </c>
      <c r="BE51" s="71">
        <v>0</v>
      </c>
      <c r="BF51" s="71">
        <v>8.0000000000000002E-3</v>
      </c>
      <c r="BG51" s="71">
        <v>8.0000000000000002E-3</v>
      </c>
      <c r="BH51" s="71">
        <v>0</v>
      </c>
      <c r="BI51" s="71">
        <v>0</v>
      </c>
      <c r="BJ51" s="71">
        <v>0</v>
      </c>
      <c r="BK51" s="71">
        <v>0.4</v>
      </c>
    </row>
    <row r="52" spans="1:63" s="73" customFormat="1" ht="12.6" customHeight="1" x14ac:dyDescent="0.25">
      <c r="A52" s="74" t="s">
        <v>633</v>
      </c>
      <c r="B52" s="63" t="s">
        <v>713</v>
      </c>
      <c r="C52" s="63" t="s">
        <v>714</v>
      </c>
      <c r="D52" s="63" t="s">
        <v>636</v>
      </c>
      <c r="E52" s="63" t="s">
        <v>715</v>
      </c>
      <c r="F52" s="64">
        <v>7748</v>
      </c>
      <c r="G52" s="65" t="s">
        <v>716</v>
      </c>
      <c r="H52" s="63" t="s">
        <v>717</v>
      </c>
      <c r="I52" s="63" t="s">
        <v>718</v>
      </c>
      <c r="J52" s="86" t="s">
        <v>719</v>
      </c>
      <c r="K52" s="64">
        <v>5</v>
      </c>
      <c r="L52" s="65" t="s">
        <v>756</v>
      </c>
      <c r="M52" s="67">
        <v>0.16</v>
      </c>
      <c r="N52" s="64">
        <v>6</v>
      </c>
      <c r="O52" s="65" t="s">
        <v>757</v>
      </c>
      <c r="P52" s="67">
        <v>0.1</v>
      </c>
      <c r="Q52" s="67">
        <v>0.04</v>
      </c>
      <c r="R52" s="68">
        <f>+Soportes[[#This Row],[Ejecución meta ]]/Soportes[[#This Row],[Magnitud meta vigencia ]]</f>
        <v>0.39999999999999997</v>
      </c>
      <c r="S52" s="64">
        <v>20</v>
      </c>
      <c r="T52" s="66" t="s">
        <v>758</v>
      </c>
      <c r="U52" s="58" t="s">
        <v>759</v>
      </c>
      <c r="V52" s="69">
        <v>7.0000000000000007E-2</v>
      </c>
      <c r="W52" s="70">
        <v>43838</v>
      </c>
      <c r="X52" s="70" t="s">
        <v>646</v>
      </c>
      <c r="Y52" s="71">
        <v>0</v>
      </c>
      <c r="Z52" s="71">
        <v>0</v>
      </c>
      <c r="AA52" s="71">
        <v>0</v>
      </c>
      <c r="AB52" s="71">
        <v>0</v>
      </c>
      <c r="AC52" s="71">
        <v>0</v>
      </c>
      <c r="AD52" s="71">
        <v>0</v>
      </c>
      <c r="AE52" s="71">
        <v>0</v>
      </c>
      <c r="AF52" s="71">
        <v>0.2</v>
      </c>
      <c r="AG52" s="71">
        <v>0.2</v>
      </c>
      <c r="AH52" s="71">
        <v>0.2</v>
      </c>
      <c r="AI52" s="71">
        <v>0.2</v>
      </c>
      <c r="AJ52" s="71">
        <v>0.2</v>
      </c>
      <c r="AK52" s="72">
        <v>1</v>
      </c>
      <c r="AL52" s="71">
        <v>0</v>
      </c>
      <c r="AM52" s="71">
        <v>0</v>
      </c>
      <c r="AN52" s="71">
        <v>0</v>
      </c>
      <c r="AO52" s="71">
        <v>0</v>
      </c>
      <c r="AP52" s="71">
        <v>0</v>
      </c>
      <c r="AQ52" s="71">
        <v>0</v>
      </c>
      <c r="AR52" s="71">
        <v>0</v>
      </c>
      <c r="AS52" s="71">
        <v>0.2</v>
      </c>
      <c r="AT52" s="71">
        <v>0.2</v>
      </c>
      <c r="AU52" s="71">
        <v>0</v>
      </c>
      <c r="AV52" s="71">
        <v>0</v>
      </c>
      <c r="AW52" s="71">
        <v>0</v>
      </c>
      <c r="AX52" s="72">
        <v>0.4</v>
      </c>
      <c r="AY52" s="71">
        <v>0</v>
      </c>
      <c r="AZ52" s="71">
        <v>0</v>
      </c>
      <c r="BA52" s="71">
        <v>0</v>
      </c>
      <c r="BB52" s="71">
        <v>0</v>
      </c>
      <c r="BC52" s="71">
        <v>0</v>
      </c>
      <c r="BD52" s="71">
        <v>0</v>
      </c>
      <c r="BE52" s="71">
        <v>0</v>
      </c>
      <c r="BF52" s="71">
        <v>1.4E-2</v>
      </c>
      <c r="BG52" s="71">
        <v>1.4E-2</v>
      </c>
      <c r="BH52" s="71">
        <v>0</v>
      </c>
      <c r="BI52" s="71">
        <v>0</v>
      </c>
      <c r="BJ52" s="71">
        <v>0</v>
      </c>
      <c r="BK52" s="71">
        <v>0.4</v>
      </c>
    </row>
    <row r="53" spans="1:63" s="73" customFormat="1" ht="12.6" customHeight="1" x14ac:dyDescent="0.25">
      <c r="A53" s="74" t="s">
        <v>633</v>
      </c>
      <c r="B53" s="63" t="s">
        <v>713</v>
      </c>
      <c r="C53" s="63" t="s">
        <v>714</v>
      </c>
      <c r="D53" s="63" t="s">
        <v>636</v>
      </c>
      <c r="E53" s="63" t="s">
        <v>715</v>
      </c>
      <c r="F53" s="64">
        <v>7748</v>
      </c>
      <c r="G53" s="65" t="s">
        <v>716</v>
      </c>
      <c r="H53" s="63" t="s">
        <v>717</v>
      </c>
      <c r="I53" s="63" t="s">
        <v>718</v>
      </c>
      <c r="J53" s="86" t="s">
        <v>719</v>
      </c>
      <c r="K53" s="64">
        <v>5</v>
      </c>
      <c r="L53" s="65" t="s">
        <v>756</v>
      </c>
      <c r="M53" s="67">
        <v>0.16</v>
      </c>
      <c r="N53" s="64">
        <v>7</v>
      </c>
      <c r="O53" s="65" t="s">
        <v>760</v>
      </c>
      <c r="P53" s="67">
        <v>0.1</v>
      </c>
      <c r="Q53" s="67">
        <v>0.04</v>
      </c>
      <c r="R53" s="68">
        <f>+Soportes[[#This Row],[Ejecución meta ]]/Soportes[[#This Row],[Magnitud meta vigencia ]]</f>
        <v>0.39999999999999997</v>
      </c>
      <c r="S53" s="64">
        <v>21</v>
      </c>
      <c r="T53" s="66" t="s">
        <v>761</v>
      </c>
      <c r="U53" s="58" t="s">
        <v>762</v>
      </c>
      <c r="V53" s="69">
        <v>0.03</v>
      </c>
      <c r="W53" s="70">
        <v>43838</v>
      </c>
      <c r="X53" s="70" t="s">
        <v>646</v>
      </c>
      <c r="Y53" s="71">
        <v>0</v>
      </c>
      <c r="Z53" s="71">
        <v>0</v>
      </c>
      <c r="AA53" s="71">
        <v>0</v>
      </c>
      <c r="AB53" s="71">
        <v>0</v>
      </c>
      <c r="AC53" s="71">
        <v>0</v>
      </c>
      <c r="AD53" s="71">
        <v>0</v>
      </c>
      <c r="AE53" s="71">
        <v>0</v>
      </c>
      <c r="AF53" s="71">
        <v>0.2</v>
      </c>
      <c r="AG53" s="71">
        <v>0.2</v>
      </c>
      <c r="AH53" s="71">
        <v>0.2</v>
      </c>
      <c r="AI53" s="71">
        <v>0.2</v>
      </c>
      <c r="AJ53" s="71">
        <v>0.2</v>
      </c>
      <c r="AK53" s="72">
        <v>1</v>
      </c>
      <c r="AL53" s="71">
        <v>0</v>
      </c>
      <c r="AM53" s="71">
        <v>0</v>
      </c>
      <c r="AN53" s="71">
        <v>0</v>
      </c>
      <c r="AO53" s="71">
        <v>0</v>
      </c>
      <c r="AP53" s="71">
        <v>0</v>
      </c>
      <c r="AQ53" s="71">
        <v>0</v>
      </c>
      <c r="AR53" s="71">
        <v>0</v>
      </c>
      <c r="AS53" s="71">
        <v>0.2</v>
      </c>
      <c r="AT53" s="71">
        <v>0.2</v>
      </c>
      <c r="AU53" s="71">
        <v>0</v>
      </c>
      <c r="AV53" s="71">
        <v>0</v>
      </c>
      <c r="AW53" s="71">
        <v>0</v>
      </c>
      <c r="AX53" s="72">
        <v>0.4</v>
      </c>
      <c r="AY53" s="71">
        <v>0</v>
      </c>
      <c r="AZ53" s="71">
        <v>0</v>
      </c>
      <c r="BA53" s="71">
        <v>0</v>
      </c>
      <c r="BB53" s="71">
        <v>0</v>
      </c>
      <c r="BC53" s="71">
        <v>0</v>
      </c>
      <c r="BD53" s="71">
        <v>0</v>
      </c>
      <c r="BE53" s="71">
        <v>0</v>
      </c>
      <c r="BF53" s="71">
        <v>6.0000000000000001E-3</v>
      </c>
      <c r="BG53" s="71">
        <v>6.0000000000000001E-3</v>
      </c>
      <c r="BH53" s="71">
        <v>0</v>
      </c>
      <c r="BI53" s="71">
        <v>0</v>
      </c>
      <c r="BJ53" s="71">
        <v>0</v>
      </c>
      <c r="BK53" s="71">
        <v>0.4</v>
      </c>
    </row>
    <row r="54" spans="1:63" s="73" customFormat="1" ht="12.6" customHeight="1" x14ac:dyDescent="0.25">
      <c r="A54" s="74" t="s">
        <v>633</v>
      </c>
      <c r="B54" s="63" t="s">
        <v>713</v>
      </c>
      <c r="C54" s="63" t="s">
        <v>714</v>
      </c>
      <c r="D54" s="63" t="s">
        <v>636</v>
      </c>
      <c r="E54" s="63" t="s">
        <v>715</v>
      </c>
      <c r="F54" s="64">
        <v>7748</v>
      </c>
      <c r="G54" s="65" t="s">
        <v>716</v>
      </c>
      <c r="H54" s="63" t="s">
        <v>717</v>
      </c>
      <c r="I54" s="63" t="s">
        <v>718</v>
      </c>
      <c r="J54" s="86" t="s">
        <v>719</v>
      </c>
      <c r="K54" s="64">
        <v>5</v>
      </c>
      <c r="L54" s="65" t="s">
        <v>756</v>
      </c>
      <c r="M54" s="67">
        <v>0.16</v>
      </c>
      <c r="N54" s="64">
        <v>7</v>
      </c>
      <c r="O54" s="65" t="s">
        <v>760</v>
      </c>
      <c r="P54" s="67">
        <v>0.1</v>
      </c>
      <c r="Q54" s="67">
        <v>0.04</v>
      </c>
      <c r="R54" s="68">
        <f>+Soportes[[#This Row],[Ejecución meta ]]/Soportes[[#This Row],[Magnitud meta vigencia ]]</f>
        <v>0.39999999999999997</v>
      </c>
      <c r="S54" s="64">
        <v>22</v>
      </c>
      <c r="T54" s="66" t="s">
        <v>763</v>
      </c>
      <c r="U54" s="58" t="s">
        <v>764</v>
      </c>
      <c r="V54" s="69">
        <v>0.03</v>
      </c>
      <c r="W54" s="70">
        <v>43838</v>
      </c>
      <c r="X54" s="70" t="s">
        <v>646</v>
      </c>
      <c r="Y54" s="71">
        <v>0</v>
      </c>
      <c r="Z54" s="71">
        <v>0</v>
      </c>
      <c r="AA54" s="71">
        <v>0</v>
      </c>
      <c r="AB54" s="71">
        <v>0</v>
      </c>
      <c r="AC54" s="71">
        <v>0</v>
      </c>
      <c r="AD54" s="71">
        <v>0</v>
      </c>
      <c r="AE54" s="71">
        <v>0</v>
      </c>
      <c r="AF54" s="71">
        <v>0.2</v>
      </c>
      <c r="AG54" s="71">
        <v>0.2</v>
      </c>
      <c r="AH54" s="71">
        <v>0.2</v>
      </c>
      <c r="AI54" s="71">
        <v>0.2</v>
      </c>
      <c r="AJ54" s="71">
        <v>0.2</v>
      </c>
      <c r="AK54" s="72">
        <v>1</v>
      </c>
      <c r="AL54" s="71">
        <v>0</v>
      </c>
      <c r="AM54" s="71">
        <v>0</v>
      </c>
      <c r="AN54" s="71">
        <v>0</v>
      </c>
      <c r="AO54" s="71">
        <v>0</v>
      </c>
      <c r="AP54" s="71">
        <v>0</v>
      </c>
      <c r="AQ54" s="71">
        <v>0</v>
      </c>
      <c r="AR54" s="71">
        <v>0</v>
      </c>
      <c r="AS54" s="71">
        <v>0.2</v>
      </c>
      <c r="AT54" s="71">
        <v>0.2</v>
      </c>
      <c r="AU54" s="71">
        <v>0</v>
      </c>
      <c r="AV54" s="71">
        <v>0</v>
      </c>
      <c r="AW54" s="71">
        <v>0</v>
      </c>
      <c r="AX54" s="72">
        <v>0.4</v>
      </c>
      <c r="AY54" s="71">
        <v>0</v>
      </c>
      <c r="AZ54" s="71">
        <v>0</v>
      </c>
      <c r="BA54" s="71">
        <v>0</v>
      </c>
      <c r="BB54" s="71">
        <v>0</v>
      </c>
      <c r="BC54" s="71">
        <v>0</v>
      </c>
      <c r="BD54" s="71">
        <v>0</v>
      </c>
      <c r="BE54" s="71">
        <v>0</v>
      </c>
      <c r="BF54" s="71">
        <v>6.0000000000000001E-3</v>
      </c>
      <c r="BG54" s="71">
        <v>6.0000000000000001E-3</v>
      </c>
      <c r="BH54" s="71">
        <v>0</v>
      </c>
      <c r="BI54" s="71">
        <v>0</v>
      </c>
      <c r="BJ54" s="71">
        <v>0</v>
      </c>
      <c r="BK54" s="71">
        <v>0.4</v>
      </c>
    </row>
    <row r="55" spans="1:63" s="73" customFormat="1" ht="12.6" customHeight="1" x14ac:dyDescent="0.25">
      <c r="A55" s="74" t="s">
        <v>633</v>
      </c>
      <c r="B55" s="63" t="s">
        <v>713</v>
      </c>
      <c r="C55" s="63" t="s">
        <v>714</v>
      </c>
      <c r="D55" s="63" t="s">
        <v>636</v>
      </c>
      <c r="E55" s="63" t="s">
        <v>715</v>
      </c>
      <c r="F55" s="64">
        <v>7748</v>
      </c>
      <c r="G55" s="65" t="s">
        <v>716</v>
      </c>
      <c r="H55" s="63" t="s">
        <v>717</v>
      </c>
      <c r="I55" s="63" t="s">
        <v>718</v>
      </c>
      <c r="J55" s="86" t="s">
        <v>719</v>
      </c>
      <c r="K55" s="64">
        <v>5</v>
      </c>
      <c r="L55" s="65" t="s">
        <v>756</v>
      </c>
      <c r="M55" s="67">
        <v>0.16</v>
      </c>
      <c r="N55" s="64">
        <v>7</v>
      </c>
      <c r="O55" s="65" t="s">
        <v>760</v>
      </c>
      <c r="P55" s="67">
        <v>0.1</v>
      </c>
      <c r="Q55" s="67">
        <v>0.04</v>
      </c>
      <c r="R55" s="68">
        <f>+Soportes[[#This Row],[Ejecución meta ]]/Soportes[[#This Row],[Magnitud meta vigencia ]]</f>
        <v>0.39999999999999997</v>
      </c>
      <c r="S55" s="64">
        <v>23</v>
      </c>
      <c r="T55" s="66" t="s">
        <v>765</v>
      </c>
      <c r="U55" s="58" t="s">
        <v>766</v>
      </c>
      <c r="V55" s="69">
        <v>0.03</v>
      </c>
      <c r="W55" s="70">
        <v>43838</v>
      </c>
      <c r="X55" s="70" t="s">
        <v>646</v>
      </c>
      <c r="Y55" s="71">
        <v>0</v>
      </c>
      <c r="Z55" s="71">
        <v>0</v>
      </c>
      <c r="AA55" s="71">
        <v>0</v>
      </c>
      <c r="AB55" s="71">
        <v>0</v>
      </c>
      <c r="AC55" s="71">
        <v>0</v>
      </c>
      <c r="AD55" s="71">
        <v>0</v>
      </c>
      <c r="AE55" s="71">
        <v>0</v>
      </c>
      <c r="AF55" s="71">
        <v>0.2</v>
      </c>
      <c r="AG55" s="71">
        <v>0.2</v>
      </c>
      <c r="AH55" s="71">
        <v>0.2</v>
      </c>
      <c r="AI55" s="71">
        <v>0.2</v>
      </c>
      <c r="AJ55" s="71">
        <v>0.2</v>
      </c>
      <c r="AK55" s="72">
        <v>1</v>
      </c>
      <c r="AL55" s="71">
        <v>0</v>
      </c>
      <c r="AM55" s="71">
        <v>0</v>
      </c>
      <c r="AN55" s="71">
        <v>0</v>
      </c>
      <c r="AO55" s="71">
        <v>0</v>
      </c>
      <c r="AP55" s="71">
        <v>0</v>
      </c>
      <c r="AQ55" s="71">
        <v>0</v>
      </c>
      <c r="AR55" s="71">
        <v>0</v>
      </c>
      <c r="AS55" s="71">
        <v>0.2</v>
      </c>
      <c r="AT55" s="71">
        <v>0.2</v>
      </c>
      <c r="AU55" s="71">
        <v>0</v>
      </c>
      <c r="AV55" s="71">
        <v>0</v>
      </c>
      <c r="AW55" s="71">
        <v>0</v>
      </c>
      <c r="AX55" s="72">
        <v>0.4</v>
      </c>
      <c r="AY55" s="71">
        <v>0</v>
      </c>
      <c r="AZ55" s="71">
        <v>0</v>
      </c>
      <c r="BA55" s="71">
        <v>0</v>
      </c>
      <c r="BB55" s="71">
        <v>0</v>
      </c>
      <c r="BC55" s="71">
        <v>0</v>
      </c>
      <c r="BD55" s="71">
        <v>0</v>
      </c>
      <c r="BE55" s="71">
        <v>0</v>
      </c>
      <c r="BF55" s="71">
        <v>6.0000000000000001E-3</v>
      </c>
      <c r="BG55" s="71">
        <v>6.0000000000000001E-3</v>
      </c>
      <c r="BH55" s="71">
        <v>0</v>
      </c>
      <c r="BI55" s="71">
        <v>0</v>
      </c>
      <c r="BJ55" s="71">
        <v>0</v>
      </c>
      <c r="BK55" s="71">
        <v>0.4</v>
      </c>
    </row>
    <row r="56" spans="1:63" s="73" customFormat="1" ht="12.6" customHeight="1" x14ac:dyDescent="0.3">
      <c r="A56" s="74" t="s">
        <v>633</v>
      </c>
      <c r="B56" s="75" t="s">
        <v>767</v>
      </c>
      <c r="C56" s="75" t="s">
        <v>768</v>
      </c>
      <c r="D56" s="75" t="s">
        <v>636</v>
      </c>
      <c r="E56" s="75" t="s">
        <v>715</v>
      </c>
      <c r="F56" s="89">
        <v>7733</v>
      </c>
      <c r="G56" s="90" t="s">
        <v>769</v>
      </c>
      <c r="H56" s="91" t="s">
        <v>770</v>
      </c>
      <c r="I56" s="91" t="s">
        <v>771</v>
      </c>
      <c r="J56" s="91" t="s">
        <v>772</v>
      </c>
      <c r="K56" s="76">
        <v>1</v>
      </c>
      <c r="L56" s="76" t="s">
        <v>773</v>
      </c>
      <c r="M56" s="77">
        <v>0.25</v>
      </c>
      <c r="N56" s="76">
        <v>1</v>
      </c>
      <c r="O56" s="76" t="s">
        <v>773</v>
      </c>
      <c r="P56" s="77">
        <v>7.0000000000000007E-2</v>
      </c>
      <c r="Q56" s="77">
        <v>2.8000000000000001E-2</v>
      </c>
      <c r="R56" s="78">
        <f>+Soportes[[#This Row],[Ejecución meta ]]/Soportes[[#This Row],[Magnitud meta vigencia ]]</f>
        <v>0.39999999999999997</v>
      </c>
      <c r="S56" s="76">
        <v>1</v>
      </c>
      <c r="T56" s="76" t="s">
        <v>774</v>
      </c>
      <c r="U56" s="64" t="s">
        <v>775</v>
      </c>
      <c r="V56" s="92">
        <v>0.1</v>
      </c>
      <c r="W56" s="80">
        <v>43836</v>
      </c>
      <c r="X56" s="76" t="s">
        <v>646</v>
      </c>
      <c r="Y56" s="81">
        <v>0</v>
      </c>
      <c r="Z56" s="81">
        <v>0</v>
      </c>
      <c r="AA56" s="81">
        <v>0</v>
      </c>
      <c r="AB56" s="81">
        <v>0</v>
      </c>
      <c r="AC56" s="81">
        <v>0</v>
      </c>
      <c r="AD56" s="81">
        <v>0</v>
      </c>
      <c r="AE56" s="81">
        <v>0</v>
      </c>
      <c r="AF56" s="81">
        <v>0</v>
      </c>
      <c r="AG56" s="81">
        <v>0</v>
      </c>
      <c r="AH56" s="81">
        <v>0.08</v>
      </c>
      <c r="AI56" s="81">
        <v>0.32</v>
      </c>
      <c r="AJ56" s="81">
        <v>0.6</v>
      </c>
      <c r="AK56" s="82">
        <v>1</v>
      </c>
      <c r="AL56" s="81">
        <v>0</v>
      </c>
      <c r="AM56" s="81">
        <v>0</v>
      </c>
      <c r="AN56" s="81">
        <v>0</v>
      </c>
      <c r="AO56" s="81">
        <v>0</v>
      </c>
      <c r="AP56" s="81">
        <v>0</v>
      </c>
      <c r="AQ56" s="81">
        <v>0</v>
      </c>
      <c r="AR56" s="81">
        <v>0</v>
      </c>
      <c r="AS56" s="81">
        <v>0</v>
      </c>
      <c r="AT56" s="81">
        <v>0</v>
      </c>
      <c r="AU56" s="81">
        <v>0</v>
      </c>
      <c r="AV56" s="81">
        <v>0</v>
      </c>
      <c r="AW56" s="81">
        <v>0</v>
      </c>
      <c r="AX56" s="82">
        <v>0</v>
      </c>
      <c r="AY56" s="81">
        <v>0</v>
      </c>
      <c r="AZ56" s="81">
        <v>0</v>
      </c>
      <c r="BA56" s="81">
        <v>0</v>
      </c>
      <c r="BB56" s="81">
        <v>0</v>
      </c>
      <c r="BC56" s="81">
        <v>0</v>
      </c>
      <c r="BD56" s="81">
        <v>0</v>
      </c>
      <c r="BE56" s="81">
        <v>0</v>
      </c>
      <c r="BF56" s="81">
        <v>0</v>
      </c>
      <c r="BG56" s="81">
        <v>0</v>
      </c>
      <c r="BH56" s="81">
        <v>0</v>
      </c>
      <c r="BI56" s="81">
        <v>0</v>
      </c>
      <c r="BJ56" s="81">
        <v>0</v>
      </c>
      <c r="BK56" s="83">
        <v>0</v>
      </c>
    </row>
    <row r="57" spans="1:63" s="73" customFormat="1" ht="12.6" customHeight="1" x14ac:dyDescent="0.3">
      <c r="A57" s="74" t="s">
        <v>633</v>
      </c>
      <c r="B57" s="75" t="s">
        <v>767</v>
      </c>
      <c r="C57" s="75" t="s">
        <v>768</v>
      </c>
      <c r="D57" s="75" t="s">
        <v>636</v>
      </c>
      <c r="E57" s="75" t="s">
        <v>715</v>
      </c>
      <c r="F57" s="89">
        <v>7733</v>
      </c>
      <c r="G57" s="90" t="s">
        <v>769</v>
      </c>
      <c r="H57" s="91" t="s">
        <v>770</v>
      </c>
      <c r="I57" s="91" t="s">
        <v>771</v>
      </c>
      <c r="J57" s="91" t="s">
        <v>772</v>
      </c>
      <c r="K57" s="76">
        <v>1</v>
      </c>
      <c r="L57" s="76" t="s">
        <v>773</v>
      </c>
      <c r="M57" s="77">
        <v>0.25</v>
      </c>
      <c r="N57" s="76">
        <v>1</v>
      </c>
      <c r="O57" s="76" t="s">
        <v>773</v>
      </c>
      <c r="P57" s="77">
        <v>7.0000000000000007E-2</v>
      </c>
      <c r="Q57" s="77">
        <v>2.8000000000000001E-2</v>
      </c>
      <c r="R57" s="78">
        <f>+Soportes[[#This Row],[Ejecución meta ]]/Soportes[[#This Row],[Magnitud meta vigencia ]]</f>
        <v>0.39999999999999997</v>
      </c>
      <c r="S57" s="76">
        <v>2</v>
      </c>
      <c r="T57" s="76" t="s">
        <v>776</v>
      </c>
      <c r="U57" s="76" t="s">
        <v>777</v>
      </c>
      <c r="V57" s="92">
        <v>0.15</v>
      </c>
      <c r="W57" s="80">
        <v>43836</v>
      </c>
      <c r="X57" s="76" t="s">
        <v>646</v>
      </c>
      <c r="Y57" s="81">
        <v>0</v>
      </c>
      <c r="Z57" s="81">
        <v>0</v>
      </c>
      <c r="AA57" s="81">
        <v>0</v>
      </c>
      <c r="AB57" s="81">
        <v>0</v>
      </c>
      <c r="AC57" s="81">
        <v>0</v>
      </c>
      <c r="AD57" s="81">
        <v>0.05</v>
      </c>
      <c r="AE57" s="81">
        <v>0.15</v>
      </c>
      <c r="AF57" s="81">
        <v>0.16500000000000001</v>
      </c>
      <c r="AG57" s="81">
        <v>0.29499999999999998</v>
      </c>
      <c r="AH57" s="81">
        <v>0.105</v>
      </c>
      <c r="AI57" s="81">
        <v>0.105</v>
      </c>
      <c r="AJ57" s="81">
        <v>0.13</v>
      </c>
      <c r="AK57" s="82">
        <v>1</v>
      </c>
      <c r="AL57" s="81">
        <v>0</v>
      </c>
      <c r="AM57" s="81">
        <v>0</v>
      </c>
      <c r="AN57" s="81">
        <v>0</v>
      </c>
      <c r="AO57" s="81">
        <v>0</v>
      </c>
      <c r="AP57" s="81">
        <v>0</v>
      </c>
      <c r="AQ57" s="81">
        <v>0.05</v>
      </c>
      <c r="AR57" s="81">
        <v>0.15</v>
      </c>
      <c r="AS57" s="81">
        <v>0.16500000000000001</v>
      </c>
      <c r="AT57" s="81">
        <v>0.29499999999999998</v>
      </c>
      <c r="AU57" s="81">
        <v>0</v>
      </c>
      <c r="AV57" s="81">
        <v>0</v>
      </c>
      <c r="AW57" s="81">
        <v>0</v>
      </c>
      <c r="AX57" s="82">
        <v>0.66</v>
      </c>
      <c r="AY57" s="81">
        <v>0</v>
      </c>
      <c r="AZ57" s="81">
        <v>0</v>
      </c>
      <c r="BA57" s="81">
        <v>0</v>
      </c>
      <c r="BB57" s="81">
        <v>0</v>
      </c>
      <c r="BC57" s="81">
        <v>0</v>
      </c>
      <c r="BD57" s="81">
        <v>7.4999999999999997E-3</v>
      </c>
      <c r="BE57" s="81">
        <v>2.2499999999999999E-2</v>
      </c>
      <c r="BF57" s="81">
        <v>2.4799999999999999E-2</v>
      </c>
      <c r="BG57" s="81">
        <v>4.4299999999999999E-2</v>
      </c>
      <c r="BH57" s="81">
        <v>0</v>
      </c>
      <c r="BI57" s="81">
        <v>0</v>
      </c>
      <c r="BJ57" s="81">
        <v>0</v>
      </c>
      <c r="BK57" s="83">
        <v>0.66</v>
      </c>
    </row>
    <row r="58" spans="1:63" s="73" customFormat="1" ht="12.6" customHeight="1" x14ac:dyDescent="0.3">
      <c r="A58" s="74" t="s">
        <v>633</v>
      </c>
      <c r="B58" s="75" t="s">
        <v>767</v>
      </c>
      <c r="C58" s="75" t="s">
        <v>768</v>
      </c>
      <c r="D58" s="75" t="s">
        <v>636</v>
      </c>
      <c r="E58" s="75" t="s">
        <v>715</v>
      </c>
      <c r="F58" s="89">
        <v>7733</v>
      </c>
      <c r="G58" s="90" t="s">
        <v>769</v>
      </c>
      <c r="H58" s="91" t="s">
        <v>770</v>
      </c>
      <c r="I58" s="91" t="s">
        <v>771</v>
      </c>
      <c r="J58" s="91" t="s">
        <v>772</v>
      </c>
      <c r="K58" s="76">
        <v>2</v>
      </c>
      <c r="L58" s="76" t="s">
        <v>778</v>
      </c>
      <c r="M58" s="77">
        <v>0.5</v>
      </c>
      <c r="N58" s="76">
        <v>2</v>
      </c>
      <c r="O58" s="76" t="s">
        <v>779</v>
      </c>
      <c r="P58" s="77">
        <v>1</v>
      </c>
      <c r="Q58" s="77">
        <v>0.46400000000000002</v>
      </c>
      <c r="R58" s="78">
        <f>+Soportes[[#This Row],[Ejecución meta ]]/Soportes[[#This Row],[Magnitud meta vigencia ]]</f>
        <v>0.46400000000000002</v>
      </c>
      <c r="S58" s="76">
        <v>3</v>
      </c>
      <c r="T58" s="76" t="s">
        <v>780</v>
      </c>
      <c r="U58" s="76" t="s">
        <v>781</v>
      </c>
      <c r="V58" s="92">
        <v>0.15</v>
      </c>
      <c r="W58" s="80">
        <v>43836</v>
      </c>
      <c r="X58" s="76" t="s">
        <v>646</v>
      </c>
      <c r="Y58" s="81">
        <v>0</v>
      </c>
      <c r="Z58" s="81">
        <v>0</v>
      </c>
      <c r="AA58" s="81">
        <v>0</v>
      </c>
      <c r="AB58" s="81">
        <v>0</v>
      </c>
      <c r="AC58" s="81">
        <v>0</v>
      </c>
      <c r="AD58" s="81">
        <v>0</v>
      </c>
      <c r="AE58" s="81">
        <v>0.4</v>
      </c>
      <c r="AF58" s="81">
        <v>0</v>
      </c>
      <c r="AG58" s="81">
        <v>0</v>
      </c>
      <c r="AH58" s="81">
        <v>0.4</v>
      </c>
      <c r="AI58" s="81">
        <v>0</v>
      </c>
      <c r="AJ58" s="81">
        <v>0.2</v>
      </c>
      <c r="AK58" s="82">
        <v>1</v>
      </c>
      <c r="AL58" s="81">
        <v>0</v>
      </c>
      <c r="AM58" s="81">
        <v>0</v>
      </c>
      <c r="AN58" s="81">
        <v>0</v>
      </c>
      <c r="AO58" s="81">
        <v>0</v>
      </c>
      <c r="AP58" s="81">
        <v>0</v>
      </c>
      <c r="AQ58" s="81">
        <v>0</v>
      </c>
      <c r="AR58" s="81">
        <v>0.4</v>
      </c>
      <c r="AS58" s="81">
        <v>0</v>
      </c>
      <c r="AT58" s="81">
        <v>0</v>
      </c>
      <c r="AU58" s="81">
        <v>0</v>
      </c>
      <c r="AV58" s="81">
        <v>0</v>
      </c>
      <c r="AW58" s="81">
        <v>0</v>
      </c>
      <c r="AX58" s="82">
        <v>0.4</v>
      </c>
      <c r="AY58" s="81">
        <v>0</v>
      </c>
      <c r="AZ58" s="81">
        <v>0</v>
      </c>
      <c r="BA58" s="81">
        <v>0</v>
      </c>
      <c r="BB58" s="81">
        <v>0</v>
      </c>
      <c r="BC58" s="81">
        <v>0</v>
      </c>
      <c r="BD58" s="81">
        <v>0</v>
      </c>
      <c r="BE58" s="81">
        <v>0.06</v>
      </c>
      <c r="BF58" s="81">
        <v>0</v>
      </c>
      <c r="BG58" s="81">
        <v>0</v>
      </c>
      <c r="BH58" s="81">
        <v>0</v>
      </c>
      <c r="BI58" s="81">
        <v>0</v>
      </c>
      <c r="BJ58" s="81">
        <v>0</v>
      </c>
      <c r="BK58" s="83">
        <v>0.4</v>
      </c>
    </row>
    <row r="59" spans="1:63" s="73" customFormat="1" ht="12.6" customHeight="1" x14ac:dyDescent="0.3">
      <c r="A59" s="74" t="s">
        <v>633</v>
      </c>
      <c r="B59" s="75" t="s">
        <v>767</v>
      </c>
      <c r="C59" s="75" t="s">
        <v>768</v>
      </c>
      <c r="D59" s="75" t="s">
        <v>636</v>
      </c>
      <c r="E59" s="75" t="s">
        <v>715</v>
      </c>
      <c r="F59" s="89">
        <v>7733</v>
      </c>
      <c r="G59" s="90" t="s">
        <v>769</v>
      </c>
      <c r="H59" s="91" t="s">
        <v>770</v>
      </c>
      <c r="I59" s="91" t="s">
        <v>771</v>
      </c>
      <c r="J59" s="91" t="s">
        <v>772</v>
      </c>
      <c r="K59" s="76">
        <v>2</v>
      </c>
      <c r="L59" s="76" t="s">
        <v>778</v>
      </c>
      <c r="M59" s="77">
        <v>0.5</v>
      </c>
      <c r="N59" s="76">
        <v>2</v>
      </c>
      <c r="O59" s="76" t="s">
        <v>779</v>
      </c>
      <c r="P59" s="77">
        <v>1</v>
      </c>
      <c r="Q59" s="77">
        <v>0.46400000000000002</v>
      </c>
      <c r="R59" s="78">
        <f>+Soportes[[#This Row],[Ejecución meta ]]/Soportes[[#This Row],[Magnitud meta vigencia ]]</f>
        <v>0.46400000000000002</v>
      </c>
      <c r="S59" s="76">
        <v>4</v>
      </c>
      <c r="T59" s="76" t="s">
        <v>782</v>
      </c>
      <c r="U59" s="64" t="s">
        <v>783</v>
      </c>
      <c r="V59" s="92">
        <v>0.1</v>
      </c>
      <c r="W59" s="80">
        <v>43836</v>
      </c>
      <c r="X59" s="76" t="s">
        <v>646</v>
      </c>
      <c r="Y59" s="81">
        <v>0</v>
      </c>
      <c r="Z59" s="81">
        <v>0</v>
      </c>
      <c r="AA59" s="81">
        <v>0</v>
      </c>
      <c r="AB59" s="81">
        <v>0</v>
      </c>
      <c r="AC59" s="81">
        <v>0</v>
      </c>
      <c r="AD59" s="81">
        <v>0</v>
      </c>
      <c r="AE59" s="81">
        <v>0</v>
      </c>
      <c r="AF59" s="81">
        <v>0.44</v>
      </c>
      <c r="AG59" s="81">
        <v>0.12</v>
      </c>
      <c r="AH59" s="81">
        <v>0.2</v>
      </c>
      <c r="AI59" s="81">
        <v>0.12</v>
      </c>
      <c r="AJ59" s="81">
        <v>0.12</v>
      </c>
      <c r="AK59" s="82">
        <v>1</v>
      </c>
      <c r="AL59" s="81">
        <v>0</v>
      </c>
      <c r="AM59" s="81">
        <v>0</v>
      </c>
      <c r="AN59" s="81">
        <v>0</v>
      </c>
      <c r="AO59" s="81">
        <v>0</v>
      </c>
      <c r="AP59" s="81">
        <v>0</v>
      </c>
      <c r="AQ59" s="81">
        <v>0</v>
      </c>
      <c r="AR59" s="81">
        <v>0</v>
      </c>
      <c r="AS59" s="81">
        <v>0.44</v>
      </c>
      <c r="AT59" s="81">
        <v>0.12</v>
      </c>
      <c r="AU59" s="81">
        <v>0</v>
      </c>
      <c r="AV59" s="81">
        <v>0</v>
      </c>
      <c r="AW59" s="81">
        <v>0</v>
      </c>
      <c r="AX59" s="82">
        <v>0.56000000000000005</v>
      </c>
      <c r="AY59" s="81">
        <v>0</v>
      </c>
      <c r="AZ59" s="81">
        <v>0</v>
      </c>
      <c r="BA59" s="81">
        <v>0</v>
      </c>
      <c r="BB59" s="81">
        <v>0</v>
      </c>
      <c r="BC59" s="81">
        <v>0</v>
      </c>
      <c r="BD59" s="81">
        <v>0</v>
      </c>
      <c r="BE59" s="81">
        <v>0</v>
      </c>
      <c r="BF59" s="81">
        <v>4.3999999999999997E-2</v>
      </c>
      <c r="BG59" s="81">
        <v>1.2E-2</v>
      </c>
      <c r="BH59" s="81">
        <v>0</v>
      </c>
      <c r="BI59" s="81">
        <v>0</v>
      </c>
      <c r="BJ59" s="81">
        <v>0</v>
      </c>
      <c r="BK59" s="83">
        <v>0.56000000000000005</v>
      </c>
    </row>
    <row r="60" spans="1:63" s="73" customFormat="1" ht="12.6" customHeight="1" x14ac:dyDescent="0.3">
      <c r="A60" s="74" t="s">
        <v>633</v>
      </c>
      <c r="B60" s="75" t="s">
        <v>767</v>
      </c>
      <c r="C60" s="75" t="s">
        <v>768</v>
      </c>
      <c r="D60" s="75" t="s">
        <v>636</v>
      </c>
      <c r="E60" s="75" t="s">
        <v>715</v>
      </c>
      <c r="F60" s="89">
        <v>7733</v>
      </c>
      <c r="G60" s="90" t="s">
        <v>769</v>
      </c>
      <c r="H60" s="91" t="s">
        <v>770</v>
      </c>
      <c r="I60" s="91" t="s">
        <v>771</v>
      </c>
      <c r="J60" s="91" t="s">
        <v>772</v>
      </c>
      <c r="K60" s="76">
        <v>2</v>
      </c>
      <c r="L60" s="76" t="s">
        <v>778</v>
      </c>
      <c r="M60" s="77">
        <v>0.5</v>
      </c>
      <c r="N60" s="76">
        <v>3</v>
      </c>
      <c r="O60" s="76" t="s">
        <v>784</v>
      </c>
      <c r="P60" s="77">
        <v>1</v>
      </c>
      <c r="Q60" s="77">
        <v>0.35799999999999998</v>
      </c>
      <c r="R60" s="78">
        <f>+Soportes[[#This Row],[Ejecución meta ]]/Soportes[[#This Row],[Magnitud meta vigencia ]]</f>
        <v>0.35799999999999998</v>
      </c>
      <c r="S60" s="76">
        <v>5</v>
      </c>
      <c r="T60" s="76" t="s">
        <v>785</v>
      </c>
      <c r="U60" s="58" t="s">
        <v>786</v>
      </c>
      <c r="V60" s="92">
        <v>0.1</v>
      </c>
      <c r="W60" s="80">
        <v>43836</v>
      </c>
      <c r="X60" s="76" t="s">
        <v>646</v>
      </c>
      <c r="Y60" s="81">
        <v>0</v>
      </c>
      <c r="Z60" s="81">
        <v>0</v>
      </c>
      <c r="AA60" s="81">
        <v>0</v>
      </c>
      <c r="AB60" s="81">
        <v>0</v>
      </c>
      <c r="AC60" s="81">
        <v>0</v>
      </c>
      <c r="AD60" s="81">
        <v>7.4999999999999997E-2</v>
      </c>
      <c r="AE60" s="81">
        <v>0.42499999999999999</v>
      </c>
      <c r="AF60" s="81">
        <v>7.4999999999999997E-2</v>
      </c>
      <c r="AG60" s="81">
        <v>7.4999999999999997E-2</v>
      </c>
      <c r="AH60" s="81">
        <v>7.4999999999999997E-2</v>
      </c>
      <c r="AI60" s="81">
        <v>7.4999999999999997E-2</v>
      </c>
      <c r="AJ60" s="81">
        <v>0.2</v>
      </c>
      <c r="AK60" s="82">
        <v>1</v>
      </c>
      <c r="AL60" s="81">
        <v>0</v>
      </c>
      <c r="AM60" s="81">
        <v>0</v>
      </c>
      <c r="AN60" s="81">
        <v>0</v>
      </c>
      <c r="AO60" s="81">
        <v>0</v>
      </c>
      <c r="AP60" s="81">
        <v>0</v>
      </c>
      <c r="AQ60" s="81">
        <v>7.4999999999999997E-2</v>
      </c>
      <c r="AR60" s="81">
        <v>0.42499999999999999</v>
      </c>
      <c r="AS60" s="81">
        <v>7.4999999999999997E-2</v>
      </c>
      <c r="AT60" s="81">
        <v>7.4999999999999997E-2</v>
      </c>
      <c r="AU60" s="81">
        <v>0</v>
      </c>
      <c r="AV60" s="81">
        <v>0</v>
      </c>
      <c r="AW60" s="81">
        <v>0</v>
      </c>
      <c r="AX60" s="82">
        <v>0.65</v>
      </c>
      <c r="AY60" s="81">
        <v>0</v>
      </c>
      <c r="AZ60" s="81">
        <v>0</v>
      </c>
      <c r="BA60" s="81">
        <v>0</v>
      </c>
      <c r="BB60" s="81">
        <v>0</v>
      </c>
      <c r="BC60" s="81">
        <v>0</v>
      </c>
      <c r="BD60" s="81">
        <v>7.4999999999999997E-3</v>
      </c>
      <c r="BE60" s="81">
        <v>4.2500000000000003E-2</v>
      </c>
      <c r="BF60" s="81">
        <v>7.4999999999999997E-3</v>
      </c>
      <c r="BG60" s="81">
        <v>7.4999999999999997E-3</v>
      </c>
      <c r="BH60" s="81">
        <v>0</v>
      </c>
      <c r="BI60" s="81">
        <v>0</v>
      </c>
      <c r="BJ60" s="81">
        <v>0</v>
      </c>
      <c r="BK60" s="83">
        <v>0.65</v>
      </c>
    </row>
    <row r="61" spans="1:63" s="73" customFormat="1" ht="12.6" customHeight="1" x14ac:dyDescent="0.3">
      <c r="A61" s="74" t="s">
        <v>633</v>
      </c>
      <c r="B61" s="75" t="s">
        <v>767</v>
      </c>
      <c r="C61" s="75" t="s">
        <v>768</v>
      </c>
      <c r="D61" s="75" t="s">
        <v>636</v>
      </c>
      <c r="E61" s="75" t="s">
        <v>715</v>
      </c>
      <c r="F61" s="89">
        <v>7733</v>
      </c>
      <c r="G61" s="90" t="s">
        <v>769</v>
      </c>
      <c r="H61" s="91" t="s">
        <v>770</v>
      </c>
      <c r="I61" s="91" t="s">
        <v>771</v>
      </c>
      <c r="J61" s="91" t="s">
        <v>772</v>
      </c>
      <c r="K61" s="76">
        <v>2</v>
      </c>
      <c r="L61" s="76" t="s">
        <v>778</v>
      </c>
      <c r="M61" s="77">
        <v>0.5</v>
      </c>
      <c r="N61" s="76">
        <v>3</v>
      </c>
      <c r="O61" s="76" t="s">
        <v>784</v>
      </c>
      <c r="P61" s="77">
        <v>1</v>
      </c>
      <c r="Q61" s="77">
        <v>0.35799999999999998</v>
      </c>
      <c r="R61" s="78">
        <f>+Soportes[[#This Row],[Ejecución meta ]]/Soportes[[#This Row],[Magnitud meta vigencia ]]</f>
        <v>0.35799999999999998</v>
      </c>
      <c r="S61" s="76">
        <v>6</v>
      </c>
      <c r="T61" s="76" t="s">
        <v>787</v>
      </c>
      <c r="U61" s="58" t="s">
        <v>788</v>
      </c>
      <c r="V61" s="92">
        <v>0.15</v>
      </c>
      <c r="W61" s="80">
        <v>43836</v>
      </c>
      <c r="X61" s="76" t="s">
        <v>646</v>
      </c>
      <c r="Y61" s="81">
        <v>0</v>
      </c>
      <c r="Z61" s="81">
        <v>0</v>
      </c>
      <c r="AA61" s="81">
        <v>0</v>
      </c>
      <c r="AB61" s="81">
        <v>0</v>
      </c>
      <c r="AC61" s="81">
        <v>0</v>
      </c>
      <c r="AD61" s="81">
        <v>0</v>
      </c>
      <c r="AE61" s="81">
        <v>0</v>
      </c>
      <c r="AF61" s="81">
        <v>0.05</v>
      </c>
      <c r="AG61" s="81">
        <v>0.1125</v>
      </c>
      <c r="AH61" s="81">
        <v>0.16250000000000001</v>
      </c>
      <c r="AI61" s="81">
        <v>0.33750000000000002</v>
      </c>
      <c r="AJ61" s="81">
        <v>0.33750000000000002</v>
      </c>
      <c r="AK61" s="82">
        <v>1</v>
      </c>
      <c r="AL61" s="81">
        <v>0</v>
      </c>
      <c r="AM61" s="81">
        <v>0</v>
      </c>
      <c r="AN61" s="81">
        <v>0</v>
      </c>
      <c r="AO61" s="81">
        <v>0</v>
      </c>
      <c r="AP61" s="81">
        <v>0</v>
      </c>
      <c r="AQ61" s="81">
        <v>0</v>
      </c>
      <c r="AR61" s="81">
        <v>0</v>
      </c>
      <c r="AS61" s="81">
        <v>0.05</v>
      </c>
      <c r="AT61" s="81">
        <v>0.1125</v>
      </c>
      <c r="AU61" s="81">
        <v>0</v>
      </c>
      <c r="AV61" s="81">
        <v>0</v>
      </c>
      <c r="AW61" s="81">
        <v>0</v>
      </c>
      <c r="AX61" s="82">
        <v>0.16250000000000001</v>
      </c>
      <c r="AY61" s="81">
        <v>0</v>
      </c>
      <c r="AZ61" s="81">
        <v>0</v>
      </c>
      <c r="BA61" s="81">
        <v>0</v>
      </c>
      <c r="BB61" s="81">
        <v>0</v>
      </c>
      <c r="BC61" s="81">
        <v>0</v>
      </c>
      <c r="BD61" s="81">
        <v>0</v>
      </c>
      <c r="BE61" s="81">
        <v>0</v>
      </c>
      <c r="BF61" s="81">
        <v>7.4999999999999997E-3</v>
      </c>
      <c r="BG61" s="81">
        <v>1.6899999999999998E-2</v>
      </c>
      <c r="BH61" s="81">
        <v>0</v>
      </c>
      <c r="BI61" s="81">
        <v>0</v>
      </c>
      <c r="BJ61" s="81">
        <v>0</v>
      </c>
      <c r="BK61" s="83">
        <v>0.16250000000000001</v>
      </c>
    </row>
    <row r="62" spans="1:63" s="73" customFormat="1" ht="12.6" customHeight="1" x14ac:dyDescent="0.3">
      <c r="A62" s="74" t="s">
        <v>633</v>
      </c>
      <c r="B62" s="75" t="s">
        <v>767</v>
      </c>
      <c r="C62" s="75" t="s">
        <v>768</v>
      </c>
      <c r="D62" s="75" t="s">
        <v>636</v>
      </c>
      <c r="E62" s="75" t="s">
        <v>715</v>
      </c>
      <c r="F62" s="89">
        <v>7733</v>
      </c>
      <c r="G62" s="90" t="s">
        <v>769</v>
      </c>
      <c r="H62" s="91" t="s">
        <v>770</v>
      </c>
      <c r="I62" s="91" t="s">
        <v>771</v>
      </c>
      <c r="J62" s="91" t="s">
        <v>772</v>
      </c>
      <c r="K62" s="76">
        <v>3</v>
      </c>
      <c r="L62" s="76" t="s">
        <v>789</v>
      </c>
      <c r="M62" s="77">
        <v>0.25</v>
      </c>
      <c r="N62" s="76">
        <v>4</v>
      </c>
      <c r="O62" s="76" t="s">
        <v>790</v>
      </c>
      <c r="P62" s="77">
        <v>1</v>
      </c>
      <c r="Q62" s="77">
        <v>0.374</v>
      </c>
      <c r="R62" s="78">
        <f>+Soportes[[#This Row],[Ejecución meta ]]/Soportes[[#This Row],[Magnitud meta vigencia ]]</f>
        <v>0.374</v>
      </c>
      <c r="S62" s="76">
        <v>7</v>
      </c>
      <c r="T62" s="76" t="s">
        <v>791</v>
      </c>
      <c r="U62" s="76" t="s">
        <v>792</v>
      </c>
      <c r="V62" s="92">
        <v>0.1</v>
      </c>
      <c r="W62" s="80">
        <v>43836</v>
      </c>
      <c r="X62" s="76" t="s">
        <v>646</v>
      </c>
      <c r="Y62" s="81">
        <v>0</v>
      </c>
      <c r="Z62" s="81">
        <v>0</v>
      </c>
      <c r="AA62" s="81">
        <v>0</v>
      </c>
      <c r="AB62" s="81">
        <v>0</v>
      </c>
      <c r="AC62" s="81">
        <v>0</v>
      </c>
      <c r="AD62" s="81">
        <v>0</v>
      </c>
      <c r="AE62" s="81">
        <v>0</v>
      </c>
      <c r="AF62" s="81">
        <v>0.28000000000000003</v>
      </c>
      <c r="AG62" s="81">
        <v>0.32</v>
      </c>
      <c r="AH62" s="81">
        <v>0</v>
      </c>
      <c r="AI62" s="81">
        <v>0</v>
      </c>
      <c r="AJ62" s="81">
        <v>0.4</v>
      </c>
      <c r="AK62" s="82">
        <v>1</v>
      </c>
      <c r="AL62" s="81">
        <v>0</v>
      </c>
      <c r="AM62" s="81">
        <v>0</v>
      </c>
      <c r="AN62" s="81">
        <v>0</v>
      </c>
      <c r="AO62" s="81">
        <v>0</v>
      </c>
      <c r="AP62" s="81">
        <v>0</v>
      </c>
      <c r="AQ62" s="81">
        <v>0</v>
      </c>
      <c r="AR62" s="81">
        <v>0</v>
      </c>
      <c r="AS62" s="81">
        <v>0.28000000000000003</v>
      </c>
      <c r="AT62" s="81">
        <v>0.24</v>
      </c>
      <c r="AU62" s="81">
        <v>0</v>
      </c>
      <c r="AV62" s="81">
        <v>0</v>
      </c>
      <c r="AW62" s="81">
        <v>0</v>
      </c>
      <c r="AX62" s="82">
        <v>0.52</v>
      </c>
      <c r="AY62" s="81">
        <v>0</v>
      </c>
      <c r="AZ62" s="81">
        <v>0</v>
      </c>
      <c r="BA62" s="81">
        <v>0</v>
      </c>
      <c r="BB62" s="81">
        <v>0</v>
      </c>
      <c r="BC62" s="81">
        <v>0</v>
      </c>
      <c r="BD62" s="81">
        <v>0</v>
      </c>
      <c r="BE62" s="81">
        <v>0</v>
      </c>
      <c r="BF62" s="81">
        <v>2.8000000000000001E-2</v>
      </c>
      <c r="BG62" s="81">
        <v>2.4E-2</v>
      </c>
      <c r="BH62" s="81">
        <v>0</v>
      </c>
      <c r="BI62" s="81">
        <v>0</v>
      </c>
      <c r="BJ62" s="81">
        <v>0</v>
      </c>
      <c r="BK62" s="83">
        <v>0.52</v>
      </c>
    </row>
    <row r="63" spans="1:63" s="73" customFormat="1" ht="12.6" customHeight="1" x14ac:dyDescent="0.3">
      <c r="A63" s="74" t="s">
        <v>633</v>
      </c>
      <c r="B63" s="75" t="s">
        <v>767</v>
      </c>
      <c r="C63" s="75" t="s">
        <v>768</v>
      </c>
      <c r="D63" s="75" t="s">
        <v>636</v>
      </c>
      <c r="E63" s="75" t="s">
        <v>715</v>
      </c>
      <c r="F63" s="89">
        <v>7733</v>
      </c>
      <c r="G63" s="90" t="s">
        <v>769</v>
      </c>
      <c r="H63" s="91" t="s">
        <v>770</v>
      </c>
      <c r="I63" s="91" t="s">
        <v>771</v>
      </c>
      <c r="J63" s="91" t="s">
        <v>772</v>
      </c>
      <c r="K63" s="76">
        <v>3</v>
      </c>
      <c r="L63" s="76" t="s">
        <v>789</v>
      </c>
      <c r="M63" s="77">
        <v>0.25</v>
      </c>
      <c r="N63" s="76">
        <v>4</v>
      </c>
      <c r="O63" s="76" t="s">
        <v>790</v>
      </c>
      <c r="P63" s="77">
        <v>1</v>
      </c>
      <c r="Q63" s="77">
        <v>0.374</v>
      </c>
      <c r="R63" s="78">
        <f>+Soportes[[#This Row],[Ejecución meta ]]/Soportes[[#This Row],[Magnitud meta vigencia ]]</f>
        <v>0.374</v>
      </c>
      <c r="S63" s="76">
        <v>8</v>
      </c>
      <c r="T63" s="76" t="s">
        <v>793</v>
      </c>
      <c r="U63" s="76" t="s">
        <v>794</v>
      </c>
      <c r="V63" s="92">
        <v>0.15</v>
      </c>
      <c r="W63" s="80">
        <v>43836</v>
      </c>
      <c r="X63" s="76" t="s">
        <v>646</v>
      </c>
      <c r="Y63" s="81">
        <v>0</v>
      </c>
      <c r="Z63" s="81">
        <v>0</v>
      </c>
      <c r="AA63" s="81">
        <v>0</v>
      </c>
      <c r="AB63" s="81">
        <v>0</v>
      </c>
      <c r="AC63" s="81">
        <v>0</v>
      </c>
      <c r="AD63" s="81">
        <v>0</v>
      </c>
      <c r="AE63" s="81">
        <v>0</v>
      </c>
      <c r="AF63" s="81">
        <v>0.03</v>
      </c>
      <c r="AG63" s="81">
        <v>0.24640000000000001</v>
      </c>
      <c r="AH63" s="81">
        <v>0</v>
      </c>
      <c r="AI63" s="81">
        <v>0</v>
      </c>
      <c r="AJ63" s="81">
        <v>0.72360000000000002</v>
      </c>
      <c r="AK63" s="82">
        <v>1</v>
      </c>
      <c r="AL63" s="81">
        <v>0</v>
      </c>
      <c r="AM63" s="81">
        <v>0</v>
      </c>
      <c r="AN63" s="81">
        <v>0</v>
      </c>
      <c r="AO63" s="81">
        <v>0</v>
      </c>
      <c r="AP63" s="81">
        <v>0</v>
      </c>
      <c r="AQ63" s="81">
        <v>0</v>
      </c>
      <c r="AR63" s="81">
        <v>0</v>
      </c>
      <c r="AS63" s="81">
        <v>0.03</v>
      </c>
      <c r="AT63" s="81">
        <v>0.24640000000000001</v>
      </c>
      <c r="AU63" s="81">
        <v>0</v>
      </c>
      <c r="AV63" s="81">
        <v>0</v>
      </c>
      <c r="AW63" s="81">
        <v>0</v>
      </c>
      <c r="AX63" s="82">
        <v>0.27639999999999998</v>
      </c>
      <c r="AY63" s="81">
        <v>0</v>
      </c>
      <c r="AZ63" s="81">
        <v>0</v>
      </c>
      <c r="BA63" s="81">
        <v>0</v>
      </c>
      <c r="BB63" s="81">
        <v>0</v>
      </c>
      <c r="BC63" s="81">
        <v>0</v>
      </c>
      <c r="BD63" s="81">
        <v>0</v>
      </c>
      <c r="BE63" s="81">
        <v>0</v>
      </c>
      <c r="BF63" s="81">
        <v>4.4999999999999997E-3</v>
      </c>
      <c r="BG63" s="81">
        <v>3.6999999999999998E-2</v>
      </c>
      <c r="BH63" s="81">
        <v>0</v>
      </c>
      <c r="BI63" s="81">
        <v>0</v>
      </c>
      <c r="BJ63" s="81">
        <v>0</v>
      </c>
      <c r="BK63" s="83">
        <v>0.27639999999999998</v>
      </c>
    </row>
    <row r="64" spans="1:63" s="73" customFormat="1" ht="12.6" customHeight="1" x14ac:dyDescent="0.25">
      <c r="A64" s="74" t="s">
        <v>633</v>
      </c>
      <c r="B64" s="63" t="s">
        <v>634</v>
      </c>
      <c r="C64" s="63" t="s">
        <v>635</v>
      </c>
      <c r="D64" s="63" t="s">
        <v>636</v>
      </c>
      <c r="E64" s="63" t="s">
        <v>637</v>
      </c>
      <c r="F64" s="64">
        <v>7565</v>
      </c>
      <c r="G64" s="65" t="s">
        <v>795</v>
      </c>
      <c r="H64" s="63" t="s">
        <v>639</v>
      </c>
      <c r="I64" s="63" t="s">
        <v>25</v>
      </c>
      <c r="J64" s="86" t="s">
        <v>719</v>
      </c>
      <c r="K64" s="64">
        <v>1</v>
      </c>
      <c r="L64" s="65" t="s">
        <v>796</v>
      </c>
      <c r="M64" s="67">
        <v>0.37</v>
      </c>
      <c r="N64" s="64">
        <v>1</v>
      </c>
      <c r="O64" s="65" t="s">
        <v>797</v>
      </c>
      <c r="P64" s="64">
        <v>1</v>
      </c>
      <c r="Q64" s="64">
        <v>0</v>
      </c>
      <c r="R64" s="68">
        <f>+Soportes[[#This Row],[Ejecución meta ]]/Soportes[[#This Row],[Magnitud meta vigencia ]]</f>
        <v>0</v>
      </c>
      <c r="S64" s="64">
        <v>1</v>
      </c>
      <c r="T64" s="66" t="s">
        <v>798</v>
      </c>
      <c r="U64" s="64" t="s">
        <v>799</v>
      </c>
      <c r="V64" s="69">
        <v>0.28999999999999998</v>
      </c>
      <c r="W64" s="70">
        <v>43836</v>
      </c>
      <c r="X64" s="70" t="s">
        <v>646</v>
      </c>
      <c r="Y64" s="71">
        <v>0</v>
      </c>
      <c r="Z64" s="71">
        <v>0</v>
      </c>
      <c r="AA64" s="71">
        <v>0</v>
      </c>
      <c r="AB64" s="71">
        <v>0</v>
      </c>
      <c r="AC64" s="71">
        <v>0</v>
      </c>
      <c r="AD64" s="71">
        <v>0.23039999999999999</v>
      </c>
      <c r="AE64" s="71">
        <v>0.10539999999999999</v>
      </c>
      <c r="AF64" s="71">
        <v>0.21790000000000001</v>
      </c>
      <c r="AG64" s="71">
        <v>0.15540000000000001</v>
      </c>
      <c r="AH64" s="71">
        <v>4.2900000000000001E-2</v>
      </c>
      <c r="AI64" s="71">
        <v>4.2900000000000001E-2</v>
      </c>
      <c r="AJ64" s="71">
        <v>0.2051</v>
      </c>
      <c r="AK64" s="72">
        <v>1</v>
      </c>
      <c r="AL64" s="71">
        <v>0</v>
      </c>
      <c r="AM64" s="71">
        <v>0</v>
      </c>
      <c r="AN64" s="71">
        <v>0</v>
      </c>
      <c r="AO64" s="71">
        <v>0</v>
      </c>
      <c r="AP64" s="71">
        <v>0</v>
      </c>
      <c r="AQ64" s="71">
        <v>0.23039999999999999</v>
      </c>
      <c r="AR64" s="71">
        <v>0.10539999999999999</v>
      </c>
      <c r="AS64" s="71">
        <v>0.21790000000000001</v>
      </c>
      <c r="AT64" s="71">
        <v>9.2899999999999996E-2</v>
      </c>
      <c r="AU64" s="71">
        <v>0</v>
      </c>
      <c r="AV64" s="71">
        <v>0</v>
      </c>
      <c r="AW64" s="71">
        <v>0</v>
      </c>
      <c r="AX64" s="72">
        <v>0.64659999999999995</v>
      </c>
      <c r="AY64" s="71">
        <v>0</v>
      </c>
      <c r="AZ64" s="71">
        <v>0</v>
      </c>
      <c r="BA64" s="71">
        <v>0</v>
      </c>
      <c r="BB64" s="71">
        <v>0</v>
      </c>
      <c r="BC64" s="71">
        <v>0</v>
      </c>
      <c r="BD64" s="71">
        <v>6.6799999999999998E-2</v>
      </c>
      <c r="BE64" s="71">
        <v>3.0599999999999999E-2</v>
      </c>
      <c r="BF64" s="71">
        <v>6.3200000000000006E-2</v>
      </c>
      <c r="BG64" s="71">
        <v>2.69E-2</v>
      </c>
      <c r="BH64" s="71">
        <v>0</v>
      </c>
      <c r="BI64" s="71">
        <v>0</v>
      </c>
      <c r="BJ64" s="71">
        <v>0</v>
      </c>
      <c r="BK64" s="71">
        <v>0.64659999999999995</v>
      </c>
    </row>
    <row r="65" spans="1:63" s="73" customFormat="1" ht="12.6" customHeight="1" x14ac:dyDescent="0.25">
      <c r="A65" s="74" t="s">
        <v>633</v>
      </c>
      <c r="B65" s="63" t="s">
        <v>634</v>
      </c>
      <c r="C65" s="63" t="s">
        <v>635</v>
      </c>
      <c r="D65" s="63" t="s">
        <v>636</v>
      </c>
      <c r="E65" s="63" t="s">
        <v>637</v>
      </c>
      <c r="F65" s="64">
        <v>7565</v>
      </c>
      <c r="G65" s="65" t="s">
        <v>795</v>
      </c>
      <c r="H65" s="63" t="s">
        <v>639</v>
      </c>
      <c r="I65" s="63" t="s">
        <v>25</v>
      </c>
      <c r="J65" s="86" t="s">
        <v>719</v>
      </c>
      <c r="K65" s="64">
        <v>1</v>
      </c>
      <c r="L65" s="65" t="s">
        <v>796</v>
      </c>
      <c r="M65" s="67">
        <v>0.37</v>
      </c>
      <c r="N65" s="64">
        <v>3</v>
      </c>
      <c r="O65" s="65" t="s">
        <v>800</v>
      </c>
      <c r="P65" s="64">
        <v>5</v>
      </c>
      <c r="Q65" s="64">
        <v>1</v>
      </c>
      <c r="R65" s="68">
        <f>+Soportes[[#This Row],[Ejecución meta ]]/Soportes[[#This Row],[Magnitud meta vigencia ]]</f>
        <v>0.2</v>
      </c>
      <c r="S65" s="64">
        <v>2</v>
      </c>
      <c r="T65" s="66" t="s">
        <v>801</v>
      </c>
      <c r="U65" s="64" t="s">
        <v>799</v>
      </c>
      <c r="V65" s="69">
        <v>0.06</v>
      </c>
      <c r="W65" s="70">
        <v>43836</v>
      </c>
      <c r="X65" s="70" t="s">
        <v>646</v>
      </c>
      <c r="Y65" s="71">
        <v>0</v>
      </c>
      <c r="Z65" s="71">
        <v>0</v>
      </c>
      <c r="AA65" s="71">
        <v>0</v>
      </c>
      <c r="AB65" s="71">
        <v>0</v>
      </c>
      <c r="AC65" s="71">
        <v>0</v>
      </c>
      <c r="AD65" s="71">
        <v>0.1144</v>
      </c>
      <c r="AE65" s="71">
        <v>0.1144</v>
      </c>
      <c r="AF65" s="71">
        <v>0.16439999999999999</v>
      </c>
      <c r="AG65" s="71">
        <v>0.18940000000000001</v>
      </c>
      <c r="AH65" s="71">
        <v>0.1144</v>
      </c>
      <c r="AI65" s="71">
        <v>0.1144</v>
      </c>
      <c r="AJ65" s="71">
        <v>0.18859999999999999</v>
      </c>
      <c r="AK65" s="72">
        <v>1</v>
      </c>
      <c r="AL65" s="71">
        <v>0</v>
      </c>
      <c r="AM65" s="71">
        <v>0</v>
      </c>
      <c r="AN65" s="71">
        <v>0</v>
      </c>
      <c r="AO65" s="71">
        <v>0</v>
      </c>
      <c r="AP65" s="71">
        <v>0</v>
      </c>
      <c r="AQ65" s="71">
        <v>0.1144</v>
      </c>
      <c r="AR65" s="71">
        <v>0.1144</v>
      </c>
      <c r="AS65" s="71">
        <v>0.16439999999999999</v>
      </c>
      <c r="AT65" s="71">
        <v>0.1144</v>
      </c>
      <c r="AU65" s="71">
        <v>0</v>
      </c>
      <c r="AV65" s="71">
        <v>0</v>
      </c>
      <c r="AW65" s="71">
        <v>0</v>
      </c>
      <c r="AX65" s="72">
        <v>0.50760000000000005</v>
      </c>
      <c r="AY65" s="71">
        <v>0</v>
      </c>
      <c r="AZ65" s="71">
        <v>0</v>
      </c>
      <c r="BA65" s="71">
        <v>0</v>
      </c>
      <c r="BB65" s="71">
        <v>0</v>
      </c>
      <c r="BC65" s="71">
        <v>0</v>
      </c>
      <c r="BD65" s="71">
        <v>6.8999999999999999E-3</v>
      </c>
      <c r="BE65" s="71">
        <v>6.8999999999999999E-3</v>
      </c>
      <c r="BF65" s="71">
        <v>9.9000000000000008E-3</v>
      </c>
      <c r="BG65" s="71">
        <v>6.8999999999999999E-3</v>
      </c>
      <c r="BH65" s="71">
        <v>0</v>
      </c>
      <c r="BI65" s="71">
        <v>0</v>
      </c>
      <c r="BJ65" s="71">
        <v>0</v>
      </c>
      <c r="BK65" s="71">
        <v>0.50760000000000005</v>
      </c>
    </row>
    <row r="66" spans="1:63" s="73" customFormat="1" ht="12.6" customHeight="1" x14ac:dyDescent="0.25">
      <c r="A66" s="74" t="s">
        <v>633</v>
      </c>
      <c r="B66" s="63" t="s">
        <v>634</v>
      </c>
      <c r="C66" s="63" t="s">
        <v>635</v>
      </c>
      <c r="D66" s="63" t="s">
        <v>636</v>
      </c>
      <c r="E66" s="63" t="s">
        <v>637</v>
      </c>
      <c r="F66" s="64">
        <v>7565</v>
      </c>
      <c r="G66" s="65" t="s">
        <v>795</v>
      </c>
      <c r="H66" s="63" t="s">
        <v>639</v>
      </c>
      <c r="I66" s="63" t="s">
        <v>25</v>
      </c>
      <c r="J66" s="86" t="s">
        <v>719</v>
      </c>
      <c r="K66" s="64">
        <v>2</v>
      </c>
      <c r="L66" s="65" t="s">
        <v>802</v>
      </c>
      <c r="M66" s="67">
        <v>0.05</v>
      </c>
      <c r="N66" s="64">
        <v>5</v>
      </c>
      <c r="O66" s="65" t="s">
        <v>803</v>
      </c>
      <c r="P66" s="64">
        <v>1</v>
      </c>
      <c r="Q66" s="64">
        <v>1</v>
      </c>
      <c r="R66" s="68">
        <f>+Soportes[[#This Row],[Ejecución meta ]]/Soportes[[#This Row],[Magnitud meta vigencia ]]</f>
        <v>1</v>
      </c>
      <c r="S66" s="64">
        <v>3</v>
      </c>
      <c r="T66" s="66" t="s">
        <v>804</v>
      </c>
      <c r="U66" s="64" t="s">
        <v>799</v>
      </c>
      <c r="V66" s="69">
        <v>0.01</v>
      </c>
      <c r="W66" s="70">
        <v>43836</v>
      </c>
      <c r="X66" s="70" t="s">
        <v>646</v>
      </c>
      <c r="Y66" s="71">
        <v>0</v>
      </c>
      <c r="Z66" s="71">
        <v>0</v>
      </c>
      <c r="AA66" s="71">
        <v>0</v>
      </c>
      <c r="AB66" s="71">
        <v>0</v>
      </c>
      <c r="AC66" s="71">
        <v>0</v>
      </c>
      <c r="AD66" s="71">
        <v>0.12870000000000001</v>
      </c>
      <c r="AE66" s="71">
        <v>0.12870000000000001</v>
      </c>
      <c r="AF66" s="71">
        <v>0.1787</v>
      </c>
      <c r="AG66" s="71">
        <v>0.12870000000000001</v>
      </c>
      <c r="AH66" s="71">
        <v>0.12870000000000001</v>
      </c>
      <c r="AI66" s="71">
        <v>0.12870000000000001</v>
      </c>
      <c r="AJ66" s="71">
        <v>0.17780000000000001</v>
      </c>
      <c r="AK66" s="72">
        <v>1</v>
      </c>
      <c r="AL66" s="71">
        <v>0</v>
      </c>
      <c r="AM66" s="71">
        <v>0</v>
      </c>
      <c r="AN66" s="71">
        <v>0</v>
      </c>
      <c r="AO66" s="71">
        <v>0</v>
      </c>
      <c r="AP66" s="71">
        <v>0</v>
      </c>
      <c r="AQ66" s="71">
        <v>0.9</v>
      </c>
      <c r="AR66" s="71">
        <v>0</v>
      </c>
      <c r="AS66" s="71">
        <v>0.05</v>
      </c>
      <c r="AT66" s="71">
        <v>0</v>
      </c>
      <c r="AU66" s="71">
        <v>0</v>
      </c>
      <c r="AV66" s="71">
        <v>0</v>
      </c>
      <c r="AW66" s="71">
        <v>0</v>
      </c>
      <c r="AX66" s="72">
        <v>0.95</v>
      </c>
      <c r="AY66" s="71">
        <v>0</v>
      </c>
      <c r="AZ66" s="71">
        <v>0</v>
      </c>
      <c r="BA66" s="71">
        <v>0</v>
      </c>
      <c r="BB66" s="71">
        <v>0</v>
      </c>
      <c r="BC66" s="71">
        <v>0</v>
      </c>
      <c r="BD66" s="71">
        <v>8.9999999999999993E-3</v>
      </c>
      <c r="BE66" s="71">
        <v>0</v>
      </c>
      <c r="BF66" s="71">
        <v>5.0000000000000001E-4</v>
      </c>
      <c r="BG66" s="71">
        <v>0</v>
      </c>
      <c r="BH66" s="71">
        <v>0</v>
      </c>
      <c r="BI66" s="71">
        <v>0</v>
      </c>
      <c r="BJ66" s="71">
        <v>0</v>
      </c>
      <c r="BK66" s="71">
        <v>0.95</v>
      </c>
    </row>
    <row r="67" spans="1:63" s="73" customFormat="1" ht="12.75" customHeight="1" x14ac:dyDescent="0.25">
      <c r="A67" s="74" t="s">
        <v>633</v>
      </c>
      <c r="B67" s="63" t="s">
        <v>634</v>
      </c>
      <c r="C67" s="63" t="s">
        <v>635</v>
      </c>
      <c r="D67" s="63" t="s">
        <v>636</v>
      </c>
      <c r="E67" s="63" t="s">
        <v>637</v>
      </c>
      <c r="F67" s="64">
        <v>7565</v>
      </c>
      <c r="G67" s="65" t="s">
        <v>795</v>
      </c>
      <c r="H67" s="63" t="s">
        <v>639</v>
      </c>
      <c r="I67" s="63" t="s">
        <v>25</v>
      </c>
      <c r="J67" s="86" t="s">
        <v>719</v>
      </c>
      <c r="K67" s="64">
        <v>2</v>
      </c>
      <c r="L67" s="65" t="s">
        <v>802</v>
      </c>
      <c r="M67" s="67">
        <v>0.05</v>
      </c>
      <c r="N67" s="64">
        <v>11</v>
      </c>
      <c r="O67" s="65" t="s">
        <v>805</v>
      </c>
      <c r="P67" s="67">
        <v>0.1</v>
      </c>
      <c r="Q67" s="67">
        <v>0</v>
      </c>
      <c r="R67" s="68">
        <f>+Soportes[[#This Row],[Ejecución meta ]]/Soportes[[#This Row],[Magnitud meta vigencia ]]</f>
        <v>0</v>
      </c>
      <c r="S67" s="64">
        <v>4</v>
      </c>
      <c r="T67" s="66" t="s">
        <v>806</v>
      </c>
      <c r="U67" s="64" t="s">
        <v>799</v>
      </c>
      <c r="V67" s="69">
        <v>0.04</v>
      </c>
      <c r="W67" s="70">
        <v>43838</v>
      </c>
      <c r="X67" s="70" t="s">
        <v>646</v>
      </c>
      <c r="Y67" s="71">
        <v>0</v>
      </c>
      <c r="Z67" s="71">
        <v>0</v>
      </c>
      <c r="AA67" s="71">
        <v>0</v>
      </c>
      <c r="AB67" s="71">
        <v>0</v>
      </c>
      <c r="AC67" s="71">
        <v>0</v>
      </c>
      <c r="AD67" s="71">
        <v>0</v>
      </c>
      <c r="AE67" s="71">
        <v>0</v>
      </c>
      <c r="AF67" s="71">
        <v>0.5</v>
      </c>
      <c r="AG67" s="71">
        <v>0.25</v>
      </c>
      <c r="AH67" s="71">
        <v>0</v>
      </c>
      <c r="AI67" s="71">
        <v>0</v>
      </c>
      <c r="AJ67" s="71">
        <v>0.25</v>
      </c>
      <c r="AK67" s="72">
        <v>1</v>
      </c>
      <c r="AL67" s="71">
        <v>0</v>
      </c>
      <c r="AM67" s="71">
        <v>0</v>
      </c>
      <c r="AN67" s="71">
        <v>0</v>
      </c>
      <c r="AO67" s="71">
        <v>0</v>
      </c>
      <c r="AP67" s="71">
        <v>0</v>
      </c>
      <c r="AQ67" s="71">
        <v>0</v>
      </c>
      <c r="AR67" s="71">
        <v>0</v>
      </c>
      <c r="AS67" s="71">
        <v>0</v>
      </c>
      <c r="AT67" s="71">
        <v>0.5</v>
      </c>
      <c r="AU67" s="71">
        <v>0</v>
      </c>
      <c r="AV67" s="71">
        <v>0</v>
      </c>
      <c r="AW67" s="71">
        <v>0</v>
      </c>
      <c r="AX67" s="72">
        <v>0.5</v>
      </c>
      <c r="AY67" s="71">
        <v>0</v>
      </c>
      <c r="AZ67" s="71">
        <v>0</v>
      </c>
      <c r="BA67" s="71">
        <v>0</v>
      </c>
      <c r="BB67" s="71">
        <v>0</v>
      </c>
      <c r="BC67" s="71">
        <v>0</v>
      </c>
      <c r="BD67" s="71">
        <v>0</v>
      </c>
      <c r="BE67" s="71">
        <v>0</v>
      </c>
      <c r="BF67" s="71">
        <v>0</v>
      </c>
      <c r="BG67" s="71">
        <v>0.02</v>
      </c>
      <c r="BH67" s="71">
        <v>0</v>
      </c>
      <c r="BI67" s="71">
        <v>0</v>
      </c>
      <c r="BJ67" s="71">
        <v>0</v>
      </c>
      <c r="BK67" s="71">
        <v>0.5</v>
      </c>
    </row>
    <row r="68" spans="1:63" s="73" customFormat="1" ht="12.6" customHeight="1" x14ac:dyDescent="0.25">
      <c r="A68" s="74" t="s">
        <v>633</v>
      </c>
      <c r="B68" s="63" t="s">
        <v>634</v>
      </c>
      <c r="C68" s="63" t="s">
        <v>635</v>
      </c>
      <c r="D68" s="63" t="s">
        <v>636</v>
      </c>
      <c r="E68" s="63" t="s">
        <v>637</v>
      </c>
      <c r="F68" s="64">
        <v>7565</v>
      </c>
      <c r="G68" s="65" t="s">
        <v>795</v>
      </c>
      <c r="H68" s="63" t="s">
        <v>639</v>
      </c>
      <c r="I68" s="63" t="s">
        <v>25</v>
      </c>
      <c r="J68" s="86" t="s">
        <v>719</v>
      </c>
      <c r="K68" s="64">
        <v>3</v>
      </c>
      <c r="L68" s="65" t="s">
        <v>807</v>
      </c>
      <c r="M68" s="67">
        <v>0.24</v>
      </c>
      <c r="N68" s="64">
        <v>7</v>
      </c>
      <c r="O68" s="65" t="s">
        <v>808</v>
      </c>
      <c r="P68" s="67">
        <v>0.6</v>
      </c>
      <c r="Q68" s="67">
        <v>0.33939999999999998</v>
      </c>
      <c r="R68" s="68">
        <f>+Soportes[[#This Row],[Ejecución meta ]]/Soportes[[#This Row],[Magnitud meta vigencia ]]</f>
        <v>0.56566666666666665</v>
      </c>
      <c r="S68" s="64">
        <v>5</v>
      </c>
      <c r="T68" s="66" t="s">
        <v>809</v>
      </c>
      <c r="U68" s="64" t="s">
        <v>799</v>
      </c>
      <c r="V68" s="69">
        <v>0.01</v>
      </c>
      <c r="W68" s="70">
        <v>43838</v>
      </c>
      <c r="X68" s="70" t="s">
        <v>646</v>
      </c>
      <c r="Y68" s="71">
        <v>0</v>
      </c>
      <c r="Z68" s="71">
        <v>0</v>
      </c>
      <c r="AA68" s="71">
        <v>0</v>
      </c>
      <c r="AB68" s="71">
        <v>0</v>
      </c>
      <c r="AC68" s="71">
        <v>0</v>
      </c>
      <c r="AD68" s="71">
        <v>0</v>
      </c>
      <c r="AE68" s="71">
        <v>0</v>
      </c>
      <c r="AF68" s="71">
        <v>0</v>
      </c>
      <c r="AG68" s="71">
        <v>0</v>
      </c>
      <c r="AH68" s="71">
        <v>0</v>
      </c>
      <c r="AI68" s="71">
        <v>0</v>
      </c>
      <c r="AJ68" s="71">
        <v>1</v>
      </c>
      <c r="AK68" s="72">
        <v>1</v>
      </c>
      <c r="AL68" s="71">
        <v>0</v>
      </c>
      <c r="AM68" s="71">
        <v>0</v>
      </c>
      <c r="AN68" s="71">
        <v>0</v>
      </c>
      <c r="AO68" s="71">
        <v>0</v>
      </c>
      <c r="AP68" s="71">
        <v>0</v>
      </c>
      <c r="AQ68" s="71">
        <v>0</v>
      </c>
      <c r="AR68" s="71">
        <v>0</v>
      </c>
      <c r="AS68" s="71">
        <v>0</v>
      </c>
      <c r="AT68" s="71">
        <v>0</v>
      </c>
      <c r="AU68" s="71">
        <v>0</v>
      </c>
      <c r="AV68" s="71">
        <v>0</v>
      </c>
      <c r="AW68" s="71">
        <v>0</v>
      </c>
      <c r="AX68" s="72">
        <v>0</v>
      </c>
      <c r="AY68" s="71">
        <v>0</v>
      </c>
      <c r="AZ68" s="71">
        <v>0</v>
      </c>
      <c r="BA68" s="71">
        <v>0</v>
      </c>
      <c r="BB68" s="71">
        <v>0</v>
      </c>
      <c r="BC68" s="71">
        <v>0</v>
      </c>
      <c r="BD68" s="71">
        <v>0</v>
      </c>
      <c r="BE68" s="71">
        <v>0</v>
      </c>
      <c r="BF68" s="71">
        <v>0</v>
      </c>
      <c r="BG68" s="71">
        <v>0</v>
      </c>
      <c r="BH68" s="71">
        <v>0</v>
      </c>
      <c r="BI68" s="71">
        <v>0</v>
      </c>
      <c r="BJ68" s="71">
        <v>0</v>
      </c>
      <c r="BK68" s="71">
        <v>0</v>
      </c>
    </row>
    <row r="69" spans="1:63" s="73" customFormat="1" ht="12.6" customHeight="1" x14ac:dyDescent="0.25">
      <c r="A69" s="74" t="s">
        <v>633</v>
      </c>
      <c r="B69" s="63" t="s">
        <v>634</v>
      </c>
      <c r="C69" s="63" t="s">
        <v>635</v>
      </c>
      <c r="D69" s="63" t="s">
        <v>636</v>
      </c>
      <c r="E69" s="63" t="s">
        <v>637</v>
      </c>
      <c r="F69" s="64">
        <v>7565</v>
      </c>
      <c r="G69" s="65" t="s">
        <v>795</v>
      </c>
      <c r="H69" s="63" t="s">
        <v>639</v>
      </c>
      <c r="I69" s="63" t="s">
        <v>25</v>
      </c>
      <c r="J69" s="86" t="s">
        <v>719</v>
      </c>
      <c r="K69" s="64">
        <v>3</v>
      </c>
      <c r="L69" s="65" t="s">
        <v>807</v>
      </c>
      <c r="M69" s="67">
        <v>0.24</v>
      </c>
      <c r="N69" s="64">
        <v>7</v>
      </c>
      <c r="O69" s="65" t="s">
        <v>808</v>
      </c>
      <c r="P69" s="67">
        <v>0.6</v>
      </c>
      <c r="Q69" s="67">
        <v>0.33939999999999998</v>
      </c>
      <c r="R69" s="68">
        <f>+Soportes[[#This Row],[Ejecución meta ]]/Soportes[[#This Row],[Magnitud meta vigencia ]]</f>
        <v>0.56566666666666665</v>
      </c>
      <c r="S69" s="64">
        <v>6</v>
      </c>
      <c r="T69" s="66" t="s">
        <v>810</v>
      </c>
      <c r="U69" s="64" t="s">
        <v>799</v>
      </c>
      <c r="V69" s="69">
        <v>0.02</v>
      </c>
      <c r="W69" s="70">
        <v>43838</v>
      </c>
      <c r="X69" s="70" t="s">
        <v>646</v>
      </c>
      <c r="Y69" s="71">
        <v>0</v>
      </c>
      <c r="Z69" s="71">
        <v>0</v>
      </c>
      <c r="AA69" s="71">
        <v>0</v>
      </c>
      <c r="AB69" s="71">
        <v>0</v>
      </c>
      <c r="AC69" s="71">
        <v>0</v>
      </c>
      <c r="AD69" s="71">
        <v>0</v>
      </c>
      <c r="AE69" s="71">
        <v>0</v>
      </c>
      <c r="AF69" s="71">
        <v>0</v>
      </c>
      <c r="AG69" s="71">
        <v>0</v>
      </c>
      <c r="AH69" s="71">
        <v>0</v>
      </c>
      <c r="AI69" s="71">
        <v>0</v>
      </c>
      <c r="AJ69" s="71">
        <v>1</v>
      </c>
      <c r="AK69" s="72">
        <v>1</v>
      </c>
      <c r="AL69" s="71">
        <v>0</v>
      </c>
      <c r="AM69" s="71">
        <v>0</v>
      </c>
      <c r="AN69" s="71">
        <v>0</v>
      </c>
      <c r="AO69" s="71">
        <v>0</v>
      </c>
      <c r="AP69" s="71">
        <v>0</v>
      </c>
      <c r="AQ69" s="71">
        <v>0</v>
      </c>
      <c r="AR69" s="71">
        <v>0</v>
      </c>
      <c r="AS69" s="71">
        <v>0</v>
      </c>
      <c r="AT69" s="71">
        <v>0.5</v>
      </c>
      <c r="AU69" s="71">
        <v>0</v>
      </c>
      <c r="AV69" s="71">
        <v>0</v>
      </c>
      <c r="AW69" s="71">
        <v>0</v>
      </c>
      <c r="AX69" s="72">
        <v>0.5</v>
      </c>
      <c r="AY69" s="71">
        <v>0</v>
      </c>
      <c r="AZ69" s="71">
        <v>0</v>
      </c>
      <c r="BA69" s="71">
        <v>0</v>
      </c>
      <c r="BB69" s="71">
        <v>0</v>
      </c>
      <c r="BC69" s="71">
        <v>0</v>
      </c>
      <c r="BD69" s="71">
        <v>0</v>
      </c>
      <c r="BE69" s="71">
        <v>0</v>
      </c>
      <c r="BF69" s="71">
        <v>0</v>
      </c>
      <c r="BG69" s="71">
        <v>0.01</v>
      </c>
      <c r="BH69" s="71">
        <v>0</v>
      </c>
      <c r="BI69" s="71">
        <v>0</v>
      </c>
      <c r="BJ69" s="71">
        <v>0</v>
      </c>
      <c r="BK69" s="71">
        <v>0.5</v>
      </c>
    </row>
    <row r="70" spans="1:63" s="73" customFormat="1" ht="12.6" customHeight="1" x14ac:dyDescent="0.25">
      <c r="A70" s="74" t="s">
        <v>633</v>
      </c>
      <c r="B70" s="63" t="s">
        <v>634</v>
      </c>
      <c r="C70" s="63" t="s">
        <v>635</v>
      </c>
      <c r="D70" s="63" t="s">
        <v>636</v>
      </c>
      <c r="E70" s="63" t="s">
        <v>637</v>
      </c>
      <c r="F70" s="64">
        <v>7565</v>
      </c>
      <c r="G70" s="65" t="s">
        <v>795</v>
      </c>
      <c r="H70" s="63" t="s">
        <v>639</v>
      </c>
      <c r="I70" s="63" t="s">
        <v>25</v>
      </c>
      <c r="J70" s="86" t="s">
        <v>719</v>
      </c>
      <c r="K70" s="64">
        <v>3</v>
      </c>
      <c r="L70" s="65" t="s">
        <v>807</v>
      </c>
      <c r="M70" s="67">
        <v>0.24</v>
      </c>
      <c r="N70" s="64">
        <v>7</v>
      </c>
      <c r="O70" s="65" t="s">
        <v>808</v>
      </c>
      <c r="P70" s="67">
        <v>0.6</v>
      </c>
      <c r="Q70" s="67">
        <v>0.33939999999999998</v>
      </c>
      <c r="R70" s="68">
        <f>+Soportes[[#This Row],[Ejecución meta ]]/Soportes[[#This Row],[Magnitud meta vigencia ]]</f>
        <v>0.56566666666666665</v>
      </c>
      <c r="S70" s="64">
        <v>7</v>
      </c>
      <c r="T70" s="66" t="s">
        <v>811</v>
      </c>
      <c r="U70" s="64" t="s">
        <v>799</v>
      </c>
      <c r="V70" s="69">
        <v>0.12</v>
      </c>
      <c r="W70" s="70">
        <v>43836</v>
      </c>
      <c r="X70" s="70" t="s">
        <v>646</v>
      </c>
      <c r="Y70" s="71">
        <v>0</v>
      </c>
      <c r="Z70" s="71">
        <v>0</v>
      </c>
      <c r="AA70" s="71">
        <v>0</v>
      </c>
      <c r="AB70" s="71">
        <v>0</v>
      </c>
      <c r="AC70" s="71">
        <v>0</v>
      </c>
      <c r="AD70" s="71">
        <v>0.41789999999999999</v>
      </c>
      <c r="AE70" s="71">
        <v>4.2900000000000001E-2</v>
      </c>
      <c r="AF70" s="71">
        <v>4.2900000000000001E-2</v>
      </c>
      <c r="AG70" s="71">
        <v>0.1429</v>
      </c>
      <c r="AH70" s="71">
        <v>0.26790000000000003</v>
      </c>
      <c r="AI70" s="71">
        <v>4.2900000000000001E-2</v>
      </c>
      <c r="AJ70" s="71">
        <v>4.2599999999999999E-2</v>
      </c>
      <c r="AK70" s="72">
        <v>1</v>
      </c>
      <c r="AL70" s="71">
        <v>0</v>
      </c>
      <c r="AM70" s="71">
        <v>0</v>
      </c>
      <c r="AN70" s="71">
        <v>0</v>
      </c>
      <c r="AO70" s="71">
        <v>0</v>
      </c>
      <c r="AP70" s="71">
        <v>0</v>
      </c>
      <c r="AQ70" s="71">
        <v>0.41789999999999999</v>
      </c>
      <c r="AR70" s="71">
        <v>4.2900000000000001E-2</v>
      </c>
      <c r="AS70" s="71">
        <v>4.2900000000000001E-2</v>
      </c>
      <c r="AT70" s="71">
        <v>0.1429</v>
      </c>
      <c r="AU70" s="71">
        <v>0</v>
      </c>
      <c r="AV70" s="71">
        <v>0</v>
      </c>
      <c r="AW70" s="71">
        <v>0</v>
      </c>
      <c r="AX70" s="72">
        <v>0.64659999999999995</v>
      </c>
      <c r="AY70" s="71">
        <v>0</v>
      </c>
      <c r="AZ70" s="71">
        <v>0</v>
      </c>
      <c r="BA70" s="71">
        <v>0</v>
      </c>
      <c r="BB70" s="71">
        <v>0</v>
      </c>
      <c r="BC70" s="71">
        <v>0</v>
      </c>
      <c r="BD70" s="71">
        <v>5.0099999999999999E-2</v>
      </c>
      <c r="BE70" s="71">
        <v>5.1000000000000004E-3</v>
      </c>
      <c r="BF70" s="71">
        <v>5.1000000000000004E-3</v>
      </c>
      <c r="BG70" s="71">
        <v>1.7100000000000001E-2</v>
      </c>
      <c r="BH70" s="71">
        <v>0</v>
      </c>
      <c r="BI70" s="71">
        <v>0</v>
      </c>
      <c r="BJ70" s="71">
        <v>0</v>
      </c>
      <c r="BK70" s="71">
        <v>0.64659999999999995</v>
      </c>
    </row>
    <row r="71" spans="1:63" s="73" customFormat="1" ht="12.6" customHeight="1" x14ac:dyDescent="0.25">
      <c r="A71" s="74" t="s">
        <v>633</v>
      </c>
      <c r="B71" s="63" t="s">
        <v>634</v>
      </c>
      <c r="C71" s="63" t="s">
        <v>635</v>
      </c>
      <c r="D71" s="63" t="s">
        <v>636</v>
      </c>
      <c r="E71" s="63" t="s">
        <v>637</v>
      </c>
      <c r="F71" s="64">
        <v>7565</v>
      </c>
      <c r="G71" s="65" t="s">
        <v>795</v>
      </c>
      <c r="H71" s="63" t="s">
        <v>639</v>
      </c>
      <c r="I71" s="63" t="s">
        <v>25</v>
      </c>
      <c r="J71" s="86" t="s">
        <v>719</v>
      </c>
      <c r="K71" s="64">
        <v>3</v>
      </c>
      <c r="L71" s="65" t="s">
        <v>807</v>
      </c>
      <c r="M71" s="67">
        <v>0.24</v>
      </c>
      <c r="N71" s="64">
        <v>7</v>
      </c>
      <c r="O71" s="65" t="s">
        <v>808</v>
      </c>
      <c r="P71" s="67">
        <v>0.6</v>
      </c>
      <c r="Q71" s="67">
        <v>0.33939999999999998</v>
      </c>
      <c r="R71" s="68">
        <f>+Soportes[[#This Row],[Ejecución meta ]]/Soportes[[#This Row],[Magnitud meta vigencia ]]</f>
        <v>0.56566666666666665</v>
      </c>
      <c r="S71" s="64">
        <v>8</v>
      </c>
      <c r="T71" s="66" t="s">
        <v>812</v>
      </c>
      <c r="U71" s="64" t="s">
        <v>799</v>
      </c>
      <c r="V71" s="69">
        <v>0.04</v>
      </c>
      <c r="W71" s="70">
        <v>43836</v>
      </c>
      <c r="X71" s="70" t="s">
        <v>813</v>
      </c>
      <c r="Y71" s="71">
        <v>0</v>
      </c>
      <c r="Z71" s="71">
        <v>0</v>
      </c>
      <c r="AA71" s="71">
        <v>0</v>
      </c>
      <c r="AB71" s="71">
        <v>0</v>
      </c>
      <c r="AC71" s="71">
        <v>0</v>
      </c>
      <c r="AD71" s="71">
        <v>0.75</v>
      </c>
      <c r="AE71" s="71">
        <v>0.125</v>
      </c>
      <c r="AF71" s="71">
        <v>0.125</v>
      </c>
      <c r="AG71" s="71">
        <v>0</v>
      </c>
      <c r="AH71" s="71">
        <v>0</v>
      </c>
      <c r="AI71" s="71">
        <v>0</v>
      </c>
      <c r="AJ71" s="71">
        <v>0</v>
      </c>
      <c r="AK71" s="72">
        <v>1</v>
      </c>
      <c r="AL71" s="71">
        <v>0</v>
      </c>
      <c r="AM71" s="71">
        <v>0</v>
      </c>
      <c r="AN71" s="71">
        <v>0</v>
      </c>
      <c r="AO71" s="71">
        <v>0</v>
      </c>
      <c r="AP71" s="71">
        <v>0</v>
      </c>
      <c r="AQ71" s="71">
        <v>0.75</v>
      </c>
      <c r="AR71" s="71">
        <v>0.125</v>
      </c>
      <c r="AS71" s="71">
        <v>0.125</v>
      </c>
      <c r="AT71" s="71">
        <v>0</v>
      </c>
      <c r="AU71" s="71">
        <v>0</v>
      </c>
      <c r="AV71" s="71">
        <v>0</v>
      </c>
      <c r="AW71" s="71">
        <v>0</v>
      </c>
      <c r="AX71" s="72">
        <v>1</v>
      </c>
      <c r="AY71" s="71">
        <v>0</v>
      </c>
      <c r="AZ71" s="71">
        <v>0</v>
      </c>
      <c r="BA71" s="71">
        <v>0</v>
      </c>
      <c r="BB71" s="71">
        <v>0</v>
      </c>
      <c r="BC71" s="71">
        <v>0</v>
      </c>
      <c r="BD71" s="71">
        <v>0.03</v>
      </c>
      <c r="BE71" s="71">
        <v>5.0000000000000001E-3</v>
      </c>
      <c r="BF71" s="71">
        <v>5.0000000000000001E-3</v>
      </c>
      <c r="BG71" s="71">
        <v>0</v>
      </c>
      <c r="BH71" s="71">
        <v>0</v>
      </c>
      <c r="BI71" s="71">
        <v>0</v>
      </c>
      <c r="BJ71" s="71">
        <v>0</v>
      </c>
      <c r="BK71" s="71">
        <v>1</v>
      </c>
    </row>
    <row r="72" spans="1:63" s="73" customFormat="1" ht="12.6" customHeight="1" x14ac:dyDescent="0.25">
      <c r="A72" s="74" t="s">
        <v>633</v>
      </c>
      <c r="B72" s="63" t="s">
        <v>634</v>
      </c>
      <c r="C72" s="63" t="s">
        <v>635</v>
      </c>
      <c r="D72" s="63" t="s">
        <v>636</v>
      </c>
      <c r="E72" s="63" t="s">
        <v>637</v>
      </c>
      <c r="F72" s="64">
        <v>7565</v>
      </c>
      <c r="G72" s="65" t="s">
        <v>795</v>
      </c>
      <c r="H72" s="63" t="s">
        <v>639</v>
      </c>
      <c r="I72" s="63" t="s">
        <v>25</v>
      </c>
      <c r="J72" s="86" t="s">
        <v>719</v>
      </c>
      <c r="K72" s="64">
        <v>3</v>
      </c>
      <c r="L72" s="65" t="s">
        <v>807</v>
      </c>
      <c r="M72" s="67">
        <v>0.24</v>
      </c>
      <c r="N72" s="64">
        <v>7</v>
      </c>
      <c r="O72" s="65" t="s">
        <v>808</v>
      </c>
      <c r="P72" s="67">
        <v>0.6</v>
      </c>
      <c r="Q72" s="67">
        <v>0.33939999999999998</v>
      </c>
      <c r="R72" s="68">
        <f>+Soportes[[#This Row],[Ejecución meta ]]/Soportes[[#This Row],[Magnitud meta vigencia ]]</f>
        <v>0.56566666666666665</v>
      </c>
      <c r="S72" s="64">
        <v>9</v>
      </c>
      <c r="T72" s="66" t="s">
        <v>814</v>
      </c>
      <c r="U72" s="64" t="s">
        <v>799</v>
      </c>
      <c r="V72" s="69">
        <v>0.02</v>
      </c>
      <c r="W72" s="70">
        <v>43837</v>
      </c>
      <c r="X72" s="70" t="s">
        <v>646</v>
      </c>
      <c r="Y72" s="71">
        <v>0</v>
      </c>
      <c r="Z72" s="71">
        <v>0</v>
      </c>
      <c r="AA72" s="71">
        <v>0</v>
      </c>
      <c r="AB72" s="71">
        <v>0</v>
      </c>
      <c r="AC72" s="71">
        <v>0</v>
      </c>
      <c r="AD72" s="71">
        <v>0</v>
      </c>
      <c r="AE72" s="71">
        <v>0</v>
      </c>
      <c r="AF72" s="71">
        <v>0.5</v>
      </c>
      <c r="AG72" s="71">
        <v>0</v>
      </c>
      <c r="AH72" s="71">
        <v>0</v>
      </c>
      <c r="AI72" s="71">
        <v>0</v>
      </c>
      <c r="AJ72" s="71">
        <v>0.5</v>
      </c>
      <c r="AK72" s="72">
        <v>1</v>
      </c>
      <c r="AL72" s="71">
        <v>0</v>
      </c>
      <c r="AM72" s="71">
        <v>0</v>
      </c>
      <c r="AN72" s="71">
        <v>0</v>
      </c>
      <c r="AO72" s="71">
        <v>0</v>
      </c>
      <c r="AP72" s="71">
        <v>0</v>
      </c>
      <c r="AQ72" s="71">
        <v>0</v>
      </c>
      <c r="AR72" s="71">
        <v>0</v>
      </c>
      <c r="AS72" s="71">
        <v>0.5</v>
      </c>
      <c r="AT72" s="71">
        <v>0</v>
      </c>
      <c r="AU72" s="71">
        <v>0</v>
      </c>
      <c r="AV72" s="71">
        <v>0</v>
      </c>
      <c r="AW72" s="71">
        <v>0</v>
      </c>
      <c r="AX72" s="72">
        <v>0.5</v>
      </c>
      <c r="AY72" s="71">
        <v>0</v>
      </c>
      <c r="AZ72" s="71">
        <v>0</v>
      </c>
      <c r="BA72" s="71">
        <v>0</v>
      </c>
      <c r="BB72" s="71">
        <v>0</v>
      </c>
      <c r="BC72" s="71">
        <v>0</v>
      </c>
      <c r="BD72" s="71">
        <v>0</v>
      </c>
      <c r="BE72" s="71">
        <v>0</v>
      </c>
      <c r="BF72" s="71">
        <v>0.01</v>
      </c>
      <c r="BG72" s="71">
        <v>0</v>
      </c>
      <c r="BH72" s="71">
        <v>0</v>
      </c>
      <c r="BI72" s="71">
        <v>0</v>
      </c>
      <c r="BJ72" s="71">
        <v>0</v>
      </c>
      <c r="BK72" s="71">
        <v>0.5</v>
      </c>
    </row>
    <row r="73" spans="1:63" s="73" customFormat="1" ht="12.6" customHeight="1" x14ac:dyDescent="0.25">
      <c r="A73" s="74" t="s">
        <v>633</v>
      </c>
      <c r="B73" s="63" t="s">
        <v>634</v>
      </c>
      <c r="C73" s="63" t="s">
        <v>635</v>
      </c>
      <c r="D73" s="63" t="s">
        <v>636</v>
      </c>
      <c r="E73" s="63" t="s">
        <v>637</v>
      </c>
      <c r="F73" s="64">
        <v>7565</v>
      </c>
      <c r="G73" s="65" t="s">
        <v>795</v>
      </c>
      <c r="H73" s="63" t="s">
        <v>639</v>
      </c>
      <c r="I73" s="63" t="s">
        <v>25</v>
      </c>
      <c r="J73" s="86" t="s">
        <v>719</v>
      </c>
      <c r="K73" s="64">
        <v>3</v>
      </c>
      <c r="L73" s="65" t="s">
        <v>807</v>
      </c>
      <c r="M73" s="67">
        <v>0.24</v>
      </c>
      <c r="N73" s="64">
        <v>7</v>
      </c>
      <c r="O73" s="65" t="s">
        <v>808</v>
      </c>
      <c r="P73" s="67">
        <v>0.6</v>
      </c>
      <c r="Q73" s="67">
        <v>0.33939999999999998</v>
      </c>
      <c r="R73" s="68">
        <f>+Soportes[[#This Row],[Ejecución meta ]]/Soportes[[#This Row],[Magnitud meta vigencia ]]</f>
        <v>0.56566666666666665</v>
      </c>
      <c r="S73" s="64">
        <v>10</v>
      </c>
      <c r="T73" s="66" t="s">
        <v>815</v>
      </c>
      <c r="U73" s="64" t="s">
        <v>799</v>
      </c>
      <c r="V73" s="69">
        <v>0.03</v>
      </c>
      <c r="W73" s="70">
        <v>43837</v>
      </c>
      <c r="X73" s="70" t="s">
        <v>646</v>
      </c>
      <c r="Y73" s="71">
        <v>0</v>
      </c>
      <c r="Z73" s="71">
        <v>0</v>
      </c>
      <c r="AA73" s="71">
        <v>0</v>
      </c>
      <c r="AB73" s="71">
        <v>0</v>
      </c>
      <c r="AC73" s="71">
        <v>0</v>
      </c>
      <c r="AD73" s="71">
        <v>0</v>
      </c>
      <c r="AE73" s="71">
        <v>0</v>
      </c>
      <c r="AF73" s="71">
        <v>0.5</v>
      </c>
      <c r="AG73" s="71">
        <v>0</v>
      </c>
      <c r="AH73" s="71">
        <v>0</v>
      </c>
      <c r="AI73" s="71">
        <v>0</v>
      </c>
      <c r="AJ73" s="71">
        <v>0.5</v>
      </c>
      <c r="AK73" s="72">
        <v>1</v>
      </c>
      <c r="AL73" s="71">
        <v>0</v>
      </c>
      <c r="AM73" s="71">
        <v>0</v>
      </c>
      <c r="AN73" s="71">
        <v>0</v>
      </c>
      <c r="AO73" s="71">
        <v>0</v>
      </c>
      <c r="AP73" s="71">
        <v>0</v>
      </c>
      <c r="AQ73" s="71">
        <v>0</v>
      </c>
      <c r="AR73" s="71">
        <v>0</v>
      </c>
      <c r="AS73" s="71">
        <v>0.5</v>
      </c>
      <c r="AT73" s="71">
        <v>0</v>
      </c>
      <c r="AU73" s="71">
        <v>0</v>
      </c>
      <c r="AV73" s="71">
        <v>0</v>
      </c>
      <c r="AW73" s="71">
        <v>0</v>
      </c>
      <c r="AX73" s="72">
        <v>0.5</v>
      </c>
      <c r="AY73" s="71">
        <v>0</v>
      </c>
      <c r="AZ73" s="71">
        <v>0</v>
      </c>
      <c r="BA73" s="71">
        <v>0</v>
      </c>
      <c r="BB73" s="71">
        <v>0</v>
      </c>
      <c r="BC73" s="71">
        <v>0</v>
      </c>
      <c r="BD73" s="71">
        <v>0</v>
      </c>
      <c r="BE73" s="71">
        <v>0</v>
      </c>
      <c r="BF73" s="71">
        <v>1.4999999999999999E-2</v>
      </c>
      <c r="BG73" s="71">
        <v>0</v>
      </c>
      <c r="BH73" s="71">
        <v>0</v>
      </c>
      <c r="BI73" s="71">
        <v>0</v>
      </c>
      <c r="BJ73" s="71">
        <v>0</v>
      </c>
      <c r="BK73" s="71">
        <v>0.5</v>
      </c>
    </row>
    <row r="74" spans="1:63" s="73" customFormat="1" ht="12.6" customHeight="1" x14ac:dyDescent="0.25">
      <c r="A74" s="74" t="s">
        <v>633</v>
      </c>
      <c r="B74" s="63" t="s">
        <v>634</v>
      </c>
      <c r="C74" s="63" t="s">
        <v>635</v>
      </c>
      <c r="D74" s="63" t="s">
        <v>636</v>
      </c>
      <c r="E74" s="63" t="s">
        <v>637</v>
      </c>
      <c r="F74" s="64">
        <v>7565</v>
      </c>
      <c r="G74" s="65" t="s">
        <v>795</v>
      </c>
      <c r="H74" s="63" t="s">
        <v>639</v>
      </c>
      <c r="I74" s="63" t="s">
        <v>25</v>
      </c>
      <c r="J74" s="86" t="s">
        <v>719</v>
      </c>
      <c r="K74" s="64">
        <v>4</v>
      </c>
      <c r="L74" s="65" t="s">
        <v>816</v>
      </c>
      <c r="M74" s="67">
        <v>0.33</v>
      </c>
      <c r="N74" s="64">
        <v>8</v>
      </c>
      <c r="O74" s="65" t="s">
        <v>817</v>
      </c>
      <c r="P74" s="67">
        <v>0.1</v>
      </c>
      <c r="Q74" s="67">
        <v>0.05</v>
      </c>
      <c r="R74" s="68">
        <f>+Soportes[[#This Row],[Ejecución meta ]]/Soportes[[#This Row],[Magnitud meta vigencia ]]</f>
        <v>0.5</v>
      </c>
      <c r="S74" s="64">
        <v>11</v>
      </c>
      <c r="T74" s="66" t="s">
        <v>818</v>
      </c>
      <c r="U74" s="64" t="s">
        <v>799</v>
      </c>
      <c r="V74" s="69">
        <v>0.33</v>
      </c>
      <c r="W74" s="70">
        <v>43836</v>
      </c>
      <c r="X74" s="70" t="s">
        <v>646</v>
      </c>
      <c r="Y74" s="71">
        <v>0</v>
      </c>
      <c r="Z74" s="71">
        <v>0</v>
      </c>
      <c r="AA74" s="71">
        <v>0</v>
      </c>
      <c r="AB74" s="71">
        <v>0</v>
      </c>
      <c r="AC74" s="71">
        <v>0</v>
      </c>
      <c r="AD74" s="71">
        <v>7.1499999999999994E-2</v>
      </c>
      <c r="AE74" s="71">
        <v>7.1499999999999994E-2</v>
      </c>
      <c r="AF74" s="71">
        <v>0.2215</v>
      </c>
      <c r="AG74" s="71">
        <v>0.17150000000000001</v>
      </c>
      <c r="AH74" s="71">
        <v>7.1499999999999994E-2</v>
      </c>
      <c r="AI74" s="71">
        <v>0.17150000000000001</v>
      </c>
      <c r="AJ74" s="71">
        <v>0.221</v>
      </c>
      <c r="AK74" s="72">
        <v>1</v>
      </c>
      <c r="AL74" s="71">
        <v>0</v>
      </c>
      <c r="AM74" s="71">
        <v>0</v>
      </c>
      <c r="AN74" s="71">
        <v>0</v>
      </c>
      <c r="AO74" s="71">
        <v>0</v>
      </c>
      <c r="AP74" s="71">
        <v>0</v>
      </c>
      <c r="AQ74" s="71">
        <v>6.4399999999999999E-2</v>
      </c>
      <c r="AR74" s="71">
        <v>6.4399999999999999E-2</v>
      </c>
      <c r="AS74" s="71">
        <v>0.2142</v>
      </c>
      <c r="AT74" s="71">
        <v>0.16600000000000001</v>
      </c>
      <c r="AU74" s="71">
        <v>0</v>
      </c>
      <c r="AV74" s="71">
        <v>0</v>
      </c>
      <c r="AW74" s="71">
        <v>0</v>
      </c>
      <c r="AX74" s="72">
        <v>0.50890000000000002</v>
      </c>
      <c r="AY74" s="71">
        <v>0</v>
      </c>
      <c r="AZ74" s="71">
        <v>0</v>
      </c>
      <c r="BA74" s="71">
        <v>0</v>
      </c>
      <c r="BB74" s="71">
        <v>0</v>
      </c>
      <c r="BC74" s="71">
        <v>0</v>
      </c>
      <c r="BD74" s="71">
        <v>2.12E-2</v>
      </c>
      <c r="BE74" s="71">
        <v>2.12E-2</v>
      </c>
      <c r="BF74" s="71">
        <v>7.0699999999999999E-2</v>
      </c>
      <c r="BG74" s="71">
        <v>5.4800000000000001E-2</v>
      </c>
      <c r="BH74" s="71">
        <v>0</v>
      </c>
      <c r="BI74" s="71">
        <v>0</v>
      </c>
      <c r="BJ74" s="71">
        <v>0</v>
      </c>
      <c r="BK74" s="71">
        <v>0.50890000000000002</v>
      </c>
    </row>
    <row r="75" spans="1:63" s="73" customFormat="1" ht="12.6" customHeight="1" x14ac:dyDescent="0.25">
      <c r="A75" s="74" t="s">
        <v>633</v>
      </c>
      <c r="B75" s="63" t="s">
        <v>634</v>
      </c>
      <c r="C75" s="63" t="s">
        <v>635</v>
      </c>
      <c r="D75" s="63" t="s">
        <v>636</v>
      </c>
      <c r="E75" s="63" t="s">
        <v>637</v>
      </c>
      <c r="F75" s="64">
        <v>7565</v>
      </c>
      <c r="G75" s="65" t="s">
        <v>795</v>
      </c>
      <c r="H75" s="63" t="s">
        <v>639</v>
      </c>
      <c r="I75" s="63" t="s">
        <v>25</v>
      </c>
      <c r="J75" s="86" t="s">
        <v>719</v>
      </c>
      <c r="K75" s="64">
        <v>5</v>
      </c>
      <c r="L75" s="65" t="s">
        <v>819</v>
      </c>
      <c r="M75" s="67">
        <v>0.01</v>
      </c>
      <c r="N75" s="64">
        <v>9</v>
      </c>
      <c r="O75" s="65" t="s">
        <v>820</v>
      </c>
      <c r="P75" s="64">
        <v>2</v>
      </c>
      <c r="Q75" s="64">
        <v>0</v>
      </c>
      <c r="R75" s="68">
        <f>+Soportes[[#This Row],[Ejecución meta ]]/Soportes[[#This Row],[Magnitud meta vigencia ]]</f>
        <v>0</v>
      </c>
      <c r="S75" s="64">
        <v>12</v>
      </c>
      <c r="T75" s="66" t="s">
        <v>821</v>
      </c>
      <c r="U75" s="64" t="s">
        <v>799</v>
      </c>
      <c r="V75" s="69">
        <v>0.01</v>
      </c>
      <c r="W75" s="70">
        <v>43836</v>
      </c>
      <c r="X75" s="70" t="s">
        <v>646</v>
      </c>
      <c r="Y75" s="71">
        <v>0</v>
      </c>
      <c r="Z75" s="71">
        <v>0</v>
      </c>
      <c r="AA75" s="71">
        <v>0</v>
      </c>
      <c r="AB75" s="71">
        <v>0</v>
      </c>
      <c r="AC75" s="71">
        <v>0</v>
      </c>
      <c r="AD75" s="71">
        <v>0</v>
      </c>
      <c r="AE75" s="71">
        <v>0</v>
      </c>
      <c r="AF75" s="71">
        <v>0</v>
      </c>
      <c r="AG75" s="71">
        <v>0</v>
      </c>
      <c r="AH75" s="71">
        <v>0.9</v>
      </c>
      <c r="AI75" s="71">
        <v>0</v>
      </c>
      <c r="AJ75" s="71">
        <v>0.1</v>
      </c>
      <c r="AK75" s="72">
        <v>1</v>
      </c>
      <c r="AL75" s="71">
        <v>0</v>
      </c>
      <c r="AM75" s="71">
        <v>0</v>
      </c>
      <c r="AN75" s="71">
        <v>0</v>
      </c>
      <c r="AO75" s="71">
        <v>0</v>
      </c>
      <c r="AP75" s="71">
        <v>0</v>
      </c>
      <c r="AQ75" s="71">
        <v>0</v>
      </c>
      <c r="AR75" s="71">
        <v>0</v>
      </c>
      <c r="AS75" s="71">
        <v>0</v>
      </c>
      <c r="AT75" s="71">
        <v>0</v>
      </c>
      <c r="AU75" s="71">
        <v>0</v>
      </c>
      <c r="AV75" s="71">
        <v>0</v>
      </c>
      <c r="AW75" s="71">
        <v>0</v>
      </c>
      <c r="AX75" s="72">
        <v>0</v>
      </c>
      <c r="AY75" s="71">
        <v>0</v>
      </c>
      <c r="AZ75" s="71">
        <v>0</v>
      </c>
      <c r="BA75" s="71">
        <v>0</v>
      </c>
      <c r="BB75" s="71">
        <v>0</v>
      </c>
      <c r="BC75" s="71">
        <v>0</v>
      </c>
      <c r="BD75" s="71">
        <v>0</v>
      </c>
      <c r="BE75" s="71">
        <v>0</v>
      </c>
      <c r="BF75" s="71">
        <v>0</v>
      </c>
      <c r="BG75" s="71">
        <v>0</v>
      </c>
      <c r="BH75" s="71">
        <v>0</v>
      </c>
      <c r="BI75" s="71">
        <v>0</v>
      </c>
      <c r="BJ75" s="71">
        <v>0</v>
      </c>
      <c r="BK75" s="71">
        <v>0</v>
      </c>
    </row>
    <row r="76" spans="1:63" s="73" customFormat="1" ht="12.6" customHeight="1" x14ac:dyDescent="0.25">
      <c r="A76" s="74" t="s">
        <v>633</v>
      </c>
      <c r="B76" s="63" t="s">
        <v>634</v>
      </c>
      <c r="C76" s="63" t="s">
        <v>635</v>
      </c>
      <c r="D76" s="63" t="s">
        <v>636</v>
      </c>
      <c r="E76" s="63" t="s">
        <v>637</v>
      </c>
      <c r="F76" s="64">
        <v>7565</v>
      </c>
      <c r="G76" s="65" t="s">
        <v>795</v>
      </c>
      <c r="H76" s="63" t="s">
        <v>639</v>
      </c>
      <c r="I76" s="63" t="s">
        <v>25</v>
      </c>
      <c r="J76" s="86" t="s">
        <v>719</v>
      </c>
      <c r="K76" s="64">
        <v>1</v>
      </c>
      <c r="L76" s="65" t="s">
        <v>796</v>
      </c>
      <c r="M76" s="67">
        <v>0.37</v>
      </c>
      <c r="N76" s="64">
        <v>12</v>
      </c>
      <c r="O76" s="65" t="s">
        <v>822</v>
      </c>
      <c r="P76" s="64">
        <v>2</v>
      </c>
      <c r="Q76" s="64">
        <v>1</v>
      </c>
      <c r="R76" s="68">
        <f>+Soportes[[#This Row],[Ejecución meta ]]/Soportes[[#This Row],[Magnitud meta vigencia ]]</f>
        <v>0.5</v>
      </c>
      <c r="S76" s="64">
        <v>13</v>
      </c>
      <c r="T76" s="66" t="s">
        <v>823</v>
      </c>
      <c r="U76" s="64" t="s">
        <v>799</v>
      </c>
      <c r="V76" s="69">
        <v>0.02</v>
      </c>
      <c r="W76" s="70">
        <v>43836</v>
      </c>
      <c r="X76" s="70" t="s">
        <v>646</v>
      </c>
      <c r="Y76" s="71">
        <v>0</v>
      </c>
      <c r="Z76" s="71">
        <v>0</v>
      </c>
      <c r="AA76" s="71">
        <v>0</v>
      </c>
      <c r="AB76" s="71">
        <v>0</v>
      </c>
      <c r="AC76" s="71">
        <v>0</v>
      </c>
      <c r="AD76" s="71">
        <v>0</v>
      </c>
      <c r="AE76" s="71">
        <v>0</v>
      </c>
      <c r="AF76" s="71">
        <v>0.5</v>
      </c>
      <c r="AG76" s="71">
        <v>0</v>
      </c>
      <c r="AH76" s="71">
        <v>0.5</v>
      </c>
      <c r="AI76" s="71">
        <v>0</v>
      </c>
      <c r="AJ76" s="71">
        <v>0</v>
      </c>
      <c r="AK76" s="72">
        <v>1</v>
      </c>
      <c r="AL76" s="71">
        <v>0</v>
      </c>
      <c r="AM76" s="71">
        <v>0</v>
      </c>
      <c r="AN76" s="71">
        <v>0</v>
      </c>
      <c r="AO76" s="71">
        <v>0</v>
      </c>
      <c r="AP76" s="71">
        <v>0</v>
      </c>
      <c r="AQ76" s="71">
        <v>0</v>
      </c>
      <c r="AR76" s="71">
        <v>0</v>
      </c>
      <c r="AS76" s="71">
        <v>0.5</v>
      </c>
      <c r="AT76" s="71">
        <v>0</v>
      </c>
      <c r="AU76" s="71">
        <v>0</v>
      </c>
      <c r="AV76" s="71">
        <v>0</v>
      </c>
      <c r="AW76" s="71">
        <v>0</v>
      </c>
      <c r="AX76" s="72">
        <v>0.5</v>
      </c>
      <c r="AY76" s="71">
        <v>0</v>
      </c>
      <c r="AZ76" s="71">
        <v>0</v>
      </c>
      <c r="BA76" s="71">
        <v>0</v>
      </c>
      <c r="BB76" s="71">
        <v>0</v>
      </c>
      <c r="BC76" s="71">
        <v>0</v>
      </c>
      <c r="BD76" s="71">
        <v>0</v>
      </c>
      <c r="BE76" s="71">
        <v>0</v>
      </c>
      <c r="BF76" s="71">
        <v>0.01</v>
      </c>
      <c r="BG76" s="71">
        <v>0</v>
      </c>
      <c r="BH76" s="71">
        <v>0</v>
      </c>
      <c r="BI76" s="71">
        <v>0</v>
      </c>
      <c r="BJ76" s="71">
        <v>0</v>
      </c>
      <c r="BK76" s="71">
        <v>0.5</v>
      </c>
    </row>
    <row r="77" spans="1:63" s="73" customFormat="1" ht="12.6" customHeight="1" x14ac:dyDescent="0.25">
      <c r="A77" s="74" t="s">
        <v>633</v>
      </c>
      <c r="B77" s="93" t="s">
        <v>713</v>
      </c>
      <c r="C77" s="93" t="s">
        <v>824</v>
      </c>
      <c r="D77" s="93" t="s">
        <v>636</v>
      </c>
      <c r="E77" s="93" t="s">
        <v>825</v>
      </c>
      <c r="F77" s="64">
        <v>7741</v>
      </c>
      <c r="G77" s="65" t="s">
        <v>826</v>
      </c>
      <c r="H77" s="93" t="s">
        <v>827</v>
      </c>
      <c r="I77" s="93" t="s">
        <v>828</v>
      </c>
      <c r="J77" s="94" t="s">
        <v>829</v>
      </c>
      <c r="K77" s="64">
        <v>1</v>
      </c>
      <c r="L77" s="65" t="s">
        <v>830</v>
      </c>
      <c r="M77" s="67">
        <v>0.52</v>
      </c>
      <c r="N77" s="95">
        <v>1</v>
      </c>
      <c r="O77" s="65" t="s">
        <v>831</v>
      </c>
      <c r="P77" s="67">
        <v>1</v>
      </c>
      <c r="Q77" s="68">
        <v>0.57299999999999995</v>
      </c>
      <c r="R77" s="68">
        <f>+Soportes[[#This Row],[Ejecución meta ]]/Soportes[[#This Row],[Magnitud meta vigencia ]]</f>
        <v>0.57299999999999995</v>
      </c>
      <c r="S77" s="95">
        <v>1</v>
      </c>
      <c r="T77" s="66" t="s">
        <v>832</v>
      </c>
      <c r="U77" s="64" t="s">
        <v>833</v>
      </c>
      <c r="V77" s="67">
        <v>0.2</v>
      </c>
      <c r="W77" s="70">
        <v>43983</v>
      </c>
      <c r="X77" s="70">
        <v>44196</v>
      </c>
      <c r="Y77" s="68">
        <v>0</v>
      </c>
      <c r="Z77" s="68">
        <v>0</v>
      </c>
      <c r="AA77" s="68">
        <v>0</v>
      </c>
      <c r="AB77" s="68">
        <v>0</v>
      </c>
      <c r="AC77" s="68">
        <v>0</v>
      </c>
      <c r="AD77" s="68">
        <v>0.14280000000000001</v>
      </c>
      <c r="AE77" s="68">
        <v>0.14280000000000001</v>
      </c>
      <c r="AF77" s="68">
        <v>0.14280000000000001</v>
      </c>
      <c r="AG77" s="68">
        <v>0.1429</v>
      </c>
      <c r="AH77" s="68">
        <v>0.1429</v>
      </c>
      <c r="AI77" s="68">
        <v>0.1429</v>
      </c>
      <c r="AJ77" s="68">
        <v>0.1429</v>
      </c>
      <c r="AK77" s="96">
        <v>1</v>
      </c>
      <c r="AL77" s="68">
        <v>0</v>
      </c>
      <c r="AM77" s="68">
        <v>0</v>
      </c>
      <c r="AN77" s="68">
        <v>0</v>
      </c>
      <c r="AO77" s="68">
        <v>0</v>
      </c>
      <c r="AP77" s="68">
        <v>0</v>
      </c>
      <c r="AQ77" s="68">
        <v>0.14280000000000001</v>
      </c>
      <c r="AR77" s="68">
        <v>0.14280000000000001</v>
      </c>
      <c r="AS77" s="68">
        <v>0.142757</v>
      </c>
      <c r="AT77" s="68">
        <v>0.142757</v>
      </c>
      <c r="AU77" s="68">
        <v>0</v>
      </c>
      <c r="AV77" s="68">
        <v>0</v>
      </c>
      <c r="AW77" s="68">
        <v>0</v>
      </c>
      <c r="AX77" s="96">
        <v>0.57111400000000001</v>
      </c>
      <c r="AY77" s="68">
        <v>0</v>
      </c>
      <c r="AZ77" s="68">
        <v>0</v>
      </c>
      <c r="BA77" s="68">
        <v>0</v>
      </c>
      <c r="BB77" s="68">
        <v>0</v>
      </c>
      <c r="BC77" s="68">
        <v>0</v>
      </c>
      <c r="BD77" s="68">
        <v>2.8560000000000002E-2</v>
      </c>
      <c r="BE77" s="68">
        <v>2.8560000000000002E-2</v>
      </c>
      <c r="BF77" s="68">
        <v>2.8551400000000001E-2</v>
      </c>
      <c r="BG77" s="68">
        <v>2.8551400000000001E-2</v>
      </c>
      <c r="BH77" s="68">
        <v>0</v>
      </c>
      <c r="BI77" s="68">
        <v>0</v>
      </c>
      <c r="BJ77" s="68">
        <v>0</v>
      </c>
      <c r="BK77" s="68">
        <v>0.57111400000000001</v>
      </c>
    </row>
    <row r="78" spans="1:63" s="73" customFormat="1" ht="12.6" customHeight="1" x14ac:dyDescent="0.25">
      <c r="A78" s="74" t="s">
        <v>633</v>
      </c>
      <c r="B78" s="93" t="s">
        <v>713</v>
      </c>
      <c r="C78" s="93" t="s">
        <v>824</v>
      </c>
      <c r="D78" s="93" t="s">
        <v>636</v>
      </c>
      <c r="E78" s="93" t="s">
        <v>825</v>
      </c>
      <c r="F78" s="64">
        <v>7741</v>
      </c>
      <c r="G78" s="65" t="s">
        <v>826</v>
      </c>
      <c r="H78" s="93" t="s">
        <v>827</v>
      </c>
      <c r="I78" s="93" t="s">
        <v>828</v>
      </c>
      <c r="J78" s="94" t="s">
        <v>829</v>
      </c>
      <c r="K78" s="64">
        <v>1</v>
      </c>
      <c r="L78" s="65" t="s">
        <v>830</v>
      </c>
      <c r="M78" s="67">
        <v>0.52</v>
      </c>
      <c r="N78" s="95">
        <v>1</v>
      </c>
      <c r="O78" s="65" t="s">
        <v>831</v>
      </c>
      <c r="P78" s="67">
        <v>1</v>
      </c>
      <c r="Q78" s="68">
        <v>0.57299999999999995</v>
      </c>
      <c r="R78" s="68">
        <f>+Soportes[[#This Row],[Ejecución meta ]]/Soportes[[#This Row],[Magnitud meta vigencia ]]</f>
        <v>0.57299999999999995</v>
      </c>
      <c r="S78" s="95">
        <v>2</v>
      </c>
      <c r="T78" s="66" t="s">
        <v>834</v>
      </c>
      <c r="U78" s="64" t="s">
        <v>833</v>
      </c>
      <c r="V78" s="67">
        <v>0.08</v>
      </c>
      <c r="W78" s="70">
        <v>43983</v>
      </c>
      <c r="X78" s="70">
        <v>44196</v>
      </c>
      <c r="Y78" s="68">
        <v>0</v>
      </c>
      <c r="Z78" s="68">
        <v>0</v>
      </c>
      <c r="AA78" s="68">
        <v>0</v>
      </c>
      <c r="AB78" s="68">
        <v>0</v>
      </c>
      <c r="AC78" s="68">
        <v>0</v>
      </c>
      <c r="AD78" s="68">
        <v>0.14280000000000001</v>
      </c>
      <c r="AE78" s="68">
        <v>0.14280000000000001</v>
      </c>
      <c r="AF78" s="68">
        <v>0.14280000000000001</v>
      </c>
      <c r="AG78" s="68">
        <v>0.1429</v>
      </c>
      <c r="AH78" s="68">
        <v>0.1429</v>
      </c>
      <c r="AI78" s="68">
        <v>0.1429</v>
      </c>
      <c r="AJ78" s="68">
        <v>0.1429</v>
      </c>
      <c r="AK78" s="96">
        <v>1</v>
      </c>
      <c r="AL78" s="68">
        <v>0</v>
      </c>
      <c r="AM78" s="68">
        <v>0</v>
      </c>
      <c r="AN78" s="68">
        <v>0</v>
      </c>
      <c r="AO78" s="68">
        <v>0</v>
      </c>
      <c r="AP78" s="68">
        <v>0</v>
      </c>
      <c r="AQ78" s="68">
        <v>0.14280000000000001</v>
      </c>
      <c r="AR78" s="68">
        <v>0.14280000000000001</v>
      </c>
      <c r="AS78" s="68">
        <v>0.142757</v>
      </c>
      <c r="AT78" s="68">
        <v>0.142757</v>
      </c>
      <c r="AU78" s="68">
        <v>0</v>
      </c>
      <c r="AV78" s="68">
        <v>0</v>
      </c>
      <c r="AW78" s="68">
        <v>0</v>
      </c>
      <c r="AX78" s="96">
        <v>0.57111400000000001</v>
      </c>
      <c r="AY78" s="68">
        <v>0</v>
      </c>
      <c r="AZ78" s="68">
        <v>0</v>
      </c>
      <c r="BA78" s="68">
        <v>0</v>
      </c>
      <c r="BB78" s="68">
        <v>0</v>
      </c>
      <c r="BC78" s="68">
        <v>0</v>
      </c>
      <c r="BD78" s="68">
        <v>1.1424000000000002E-2</v>
      </c>
      <c r="BE78" s="68">
        <v>1.1424000000000002E-2</v>
      </c>
      <c r="BF78" s="68">
        <v>1.142056E-2</v>
      </c>
      <c r="BG78" s="68">
        <v>1.142056E-2</v>
      </c>
      <c r="BH78" s="68">
        <v>0</v>
      </c>
      <c r="BI78" s="68">
        <v>0</v>
      </c>
      <c r="BJ78" s="68">
        <v>0</v>
      </c>
      <c r="BK78" s="68">
        <v>0.57111400000000001</v>
      </c>
    </row>
    <row r="79" spans="1:63" s="73" customFormat="1" ht="12.6" customHeight="1" x14ac:dyDescent="0.25">
      <c r="A79" s="74" t="s">
        <v>633</v>
      </c>
      <c r="B79" s="93" t="s">
        <v>713</v>
      </c>
      <c r="C79" s="93" t="s">
        <v>824</v>
      </c>
      <c r="D79" s="93" t="s">
        <v>636</v>
      </c>
      <c r="E79" s="93" t="s">
        <v>825</v>
      </c>
      <c r="F79" s="64">
        <v>7741</v>
      </c>
      <c r="G79" s="65" t="s">
        <v>826</v>
      </c>
      <c r="H79" s="93" t="s">
        <v>827</v>
      </c>
      <c r="I79" s="93" t="s">
        <v>828</v>
      </c>
      <c r="J79" s="94" t="s">
        <v>829</v>
      </c>
      <c r="K79" s="64">
        <v>1</v>
      </c>
      <c r="L79" s="65" t="s">
        <v>830</v>
      </c>
      <c r="M79" s="67">
        <v>0.52</v>
      </c>
      <c r="N79" s="95">
        <v>2</v>
      </c>
      <c r="O79" s="65" t="s">
        <v>835</v>
      </c>
      <c r="P79" s="67">
        <v>0.24</v>
      </c>
      <c r="Q79" s="68">
        <v>0.57130000000000003</v>
      </c>
      <c r="R79" s="68">
        <f>+Soportes[[#This Row],[Ejecución meta ]]/Soportes[[#This Row],[Magnitud meta vigencia ]]</f>
        <v>2.3804166666666671</v>
      </c>
      <c r="S79" s="95">
        <v>1</v>
      </c>
      <c r="T79" s="66" t="s">
        <v>836</v>
      </c>
      <c r="U79" s="64" t="s">
        <v>833</v>
      </c>
      <c r="V79" s="67">
        <v>0.06</v>
      </c>
      <c r="W79" s="70">
        <v>43983</v>
      </c>
      <c r="X79" s="70">
        <v>44196</v>
      </c>
      <c r="Y79" s="68">
        <v>0</v>
      </c>
      <c r="Z79" s="68">
        <v>0</v>
      </c>
      <c r="AA79" s="68">
        <v>0</v>
      </c>
      <c r="AB79" s="68">
        <v>0</v>
      </c>
      <c r="AC79" s="68">
        <v>0</v>
      </c>
      <c r="AD79" s="68">
        <v>0.14280000000000001</v>
      </c>
      <c r="AE79" s="68">
        <v>0.14280000000000001</v>
      </c>
      <c r="AF79" s="68">
        <v>0.14280000000000001</v>
      </c>
      <c r="AG79" s="68">
        <v>0.1429</v>
      </c>
      <c r="AH79" s="68">
        <v>0.1429</v>
      </c>
      <c r="AI79" s="68">
        <v>0.1429</v>
      </c>
      <c r="AJ79" s="68">
        <v>0.1429</v>
      </c>
      <c r="AK79" s="96">
        <v>1</v>
      </c>
      <c r="AL79" s="68">
        <v>0</v>
      </c>
      <c r="AM79" s="68">
        <v>0</v>
      </c>
      <c r="AN79" s="68">
        <v>0</v>
      </c>
      <c r="AO79" s="68">
        <v>0</v>
      </c>
      <c r="AP79" s="68">
        <v>0</v>
      </c>
      <c r="AQ79" s="68">
        <v>0.14280000000000001</v>
      </c>
      <c r="AR79" s="68">
        <v>0.14280000000000001</v>
      </c>
      <c r="AS79" s="68">
        <v>0.14280000000000001</v>
      </c>
      <c r="AT79" s="68">
        <v>0.14280000000000001</v>
      </c>
      <c r="AU79" s="68">
        <v>0</v>
      </c>
      <c r="AV79" s="68">
        <v>0</v>
      </c>
      <c r="AW79" s="68">
        <v>0</v>
      </c>
      <c r="AX79" s="96">
        <v>0.57120000000000004</v>
      </c>
      <c r="AY79" s="68">
        <v>0</v>
      </c>
      <c r="AZ79" s="68">
        <v>0</v>
      </c>
      <c r="BA79" s="68">
        <v>0</v>
      </c>
      <c r="BB79" s="68">
        <v>0</v>
      </c>
      <c r="BC79" s="68">
        <v>0</v>
      </c>
      <c r="BD79" s="68">
        <v>8.568000000000001E-3</v>
      </c>
      <c r="BE79" s="68">
        <v>8.568000000000001E-3</v>
      </c>
      <c r="BF79" s="68">
        <v>8.568000000000001E-3</v>
      </c>
      <c r="BG79" s="68">
        <v>8.568000000000001E-3</v>
      </c>
      <c r="BH79" s="68">
        <v>0</v>
      </c>
      <c r="BI79" s="68">
        <v>0</v>
      </c>
      <c r="BJ79" s="68">
        <v>0</v>
      </c>
      <c r="BK79" s="68">
        <v>0.57120000000000004</v>
      </c>
    </row>
    <row r="80" spans="1:63" s="73" customFormat="1" ht="12.6" customHeight="1" x14ac:dyDescent="0.25">
      <c r="A80" s="74" t="s">
        <v>633</v>
      </c>
      <c r="B80" s="93" t="s">
        <v>713</v>
      </c>
      <c r="C80" s="93" t="s">
        <v>824</v>
      </c>
      <c r="D80" s="93" t="s">
        <v>636</v>
      </c>
      <c r="E80" s="93" t="s">
        <v>825</v>
      </c>
      <c r="F80" s="64">
        <v>7741</v>
      </c>
      <c r="G80" s="65" t="s">
        <v>826</v>
      </c>
      <c r="H80" s="93" t="s">
        <v>827</v>
      </c>
      <c r="I80" s="93" t="s">
        <v>828</v>
      </c>
      <c r="J80" s="94" t="s">
        <v>829</v>
      </c>
      <c r="K80" s="64">
        <v>1</v>
      </c>
      <c r="L80" s="65" t="s">
        <v>830</v>
      </c>
      <c r="M80" s="67">
        <v>0.52</v>
      </c>
      <c r="N80" s="95">
        <v>2</v>
      </c>
      <c r="O80" s="65" t="s">
        <v>835</v>
      </c>
      <c r="P80" s="67">
        <v>0.24</v>
      </c>
      <c r="Q80" s="68">
        <v>0.57130000000000003</v>
      </c>
      <c r="R80" s="68">
        <f>+Soportes[[#This Row],[Ejecución meta ]]/Soportes[[#This Row],[Magnitud meta vigencia ]]</f>
        <v>2.3804166666666671</v>
      </c>
      <c r="S80" s="95">
        <v>2</v>
      </c>
      <c r="T80" s="66" t="s">
        <v>837</v>
      </c>
      <c r="U80" s="64" t="s">
        <v>833</v>
      </c>
      <c r="V80" s="69">
        <v>0.11</v>
      </c>
      <c r="W80" s="70">
        <v>43983</v>
      </c>
      <c r="X80" s="70">
        <v>44196</v>
      </c>
      <c r="Y80" s="71">
        <v>0</v>
      </c>
      <c r="Z80" s="71">
        <v>0</v>
      </c>
      <c r="AA80" s="71">
        <v>0</v>
      </c>
      <c r="AB80" s="71">
        <v>0</v>
      </c>
      <c r="AC80" s="71">
        <v>0</v>
      </c>
      <c r="AD80" s="71">
        <v>0.14280000000000001</v>
      </c>
      <c r="AE80" s="71">
        <v>0.14280000000000001</v>
      </c>
      <c r="AF80" s="71">
        <v>0.14280000000000001</v>
      </c>
      <c r="AG80" s="71">
        <v>0.14280000000000001</v>
      </c>
      <c r="AH80" s="71">
        <v>0.14280000000000001</v>
      </c>
      <c r="AI80" s="71">
        <v>0.14299999999999999</v>
      </c>
      <c r="AJ80" s="71">
        <v>0.14299999999999999</v>
      </c>
      <c r="AK80" s="72">
        <v>1</v>
      </c>
      <c r="AL80" s="71">
        <v>0</v>
      </c>
      <c r="AM80" s="71">
        <v>0</v>
      </c>
      <c r="AN80" s="71">
        <v>0</v>
      </c>
      <c r="AO80" s="71">
        <v>0</v>
      </c>
      <c r="AP80" s="71">
        <v>0</v>
      </c>
      <c r="AQ80" s="71">
        <v>0.14280000000000001</v>
      </c>
      <c r="AR80" s="71">
        <v>0.14280000000000001</v>
      </c>
      <c r="AS80" s="71">
        <v>0.14280000000000001</v>
      </c>
      <c r="AT80" s="71">
        <v>0.14280000000000001</v>
      </c>
      <c r="AU80" s="71">
        <v>0</v>
      </c>
      <c r="AV80" s="71">
        <v>0</v>
      </c>
      <c r="AW80" s="71">
        <v>0</v>
      </c>
      <c r="AX80" s="72">
        <v>0.57120000000000004</v>
      </c>
      <c r="AY80" s="71">
        <v>0</v>
      </c>
      <c r="AZ80" s="71">
        <v>0</v>
      </c>
      <c r="BA80" s="71">
        <v>0</v>
      </c>
      <c r="BB80" s="71">
        <v>0</v>
      </c>
      <c r="BC80" s="71">
        <v>0</v>
      </c>
      <c r="BD80" s="71">
        <v>1.5708E-2</v>
      </c>
      <c r="BE80" s="71">
        <v>1.5708E-2</v>
      </c>
      <c r="BF80" s="71">
        <v>1.5708E-2</v>
      </c>
      <c r="BG80" s="71">
        <v>1.5708E-2</v>
      </c>
      <c r="BH80" s="71">
        <v>0</v>
      </c>
      <c r="BI80" s="71">
        <v>0</v>
      </c>
      <c r="BJ80" s="71">
        <v>0</v>
      </c>
      <c r="BK80" s="71">
        <v>0.57120000000000004</v>
      </c>
    </row>
    <row r="81" spans="1:63" s="73" customFormat="1" ht="12.6" customHeight="1" x14ac:dyDescent="0.25">
      <c r="A81" s="74" t="s">
        <v>633</v>
      </c>
      <c r="B81" s="93" t="s">
        <v>713</v>
      </c>
      <c r="C81" s="93" t="s">
        <v>824</v>
      </c>
      <c r="D81" s="93" t="s">
        <v>636</v>
      </c>
      <c r="E81" s="93" t="s">
        <v>825</v>
      </c>
      <c r="F81" s="64">
        <v>7741</v>
      </c>
      <c r="G81" s="65" t="s">
        <v>826</v>
      </c>
      <c r="H81" s="93" t="s">
        <v>827</v>
      </c>
      <c r="I81" s="93" t="s">
        <v>828</v>
      </c>
      <c r="J81" s="94" t="s">
        <v>829</v>
      </c>
      <c r="K81" s="64">
        <v>1</v>
      </c>
      <c r="L81" s="65" t="s">
        <v>830</v>
      </c>
      <c r="M81" s="67">
        <v>0.52</v>
      </c>
      <c r="N81" s="95">
        <v>2</v>
      </c>
      <c r="O81" s="65" t="s">
        <v>835</v>
      </c>
      <c r="P81" s="67">
        <v>0.24</v>
      </c>
      <c r="Q81" s="68">
        <v>0.57130000000000003</v>
      </c>
      <c r="R81" s="68">
        <f>+Soportes[[#This Row],[Ejecución meta ]]/Soportes[[#This Row],[Magnitud meta vigencia ]]</f>
        <v>2.3804166666666671</v>
      </c>
      <c r="S81" s="95">
        <v>3</v>
      </c>
      <c r="T81" s="66" t="s">
        <v>838</v>
      </c>
      <c r="U81" s="64" t="s">
        <v>833</v>
      </c>
      <c r="V81" s="69">
        <v>7.0000000000000007E-2</v>
      </c>
      <c r="W81" s="70">
        <v>43983</v>
      </c>
      <c r="X81" s="70">
        <v>44196</v>
      </c>
      <c r="Y81" s="71">
        <v>0</v>
      </c>
      <c r="Z81" s="71">
        <v>0</v>
      </c>
      <c r="AA81" s="71">
        <v>0</v>
      </c>
      <c r="AB81" s="71">
        <v>0</v>
      </c>
      <c r="AC81" s="71">
        <v>0</v>
      </c>
      <c r="AD81" s="71">
        <v>0.14280000000000001</v>
      </c>
      <c r="AE81" s="71">
        <v>0.14280000000000001</v>
      </c>
      <c r="AF81" s="71">
        <v>0.14280000000000001</v>
      </c>
      <c r="AG81" s="71">
        <v>0.1429</v>
      </c>
      <c r="AH81" s="71">
        <v>0.1429</v>
      </c>
      <c r="AI81" s="71">
        <v>0.1429</v>
      </c>
      <c r="AJ81" s="71">
        <v>0.1429</v>
      </c>
      <c r="AK81" s="72">
        <v>1</v>
      </c>
      <c r="AL81" s="71">
        <v>0</v>
      </c>
      <c r="AM81" s="71">
        <v>0</v>
      </c>
      <c r="AN81" s="71">
        <v>0</v>
      </c>
      <c r="AO81" s="71">
        <v>0</v>
      </c>
      <c r="AP81" s="71">
        <v>0</v>
      </c>
      <c r="AQ81" s="71">
        <v>0.14280000000000001</v>
      </c>
      <c r="AR81" s="71">
        <v>0.14280000000000001</v>
      </c>
      <c r="AS81" s="71">
        <v>0.14280000000000001</v>
      </c>
      <c r="AT81" s="71">
        <v>0.14280000000000001</v>
      </c>
      <c r="AU81" s="71">
        <v>0</v>
      </c>
      <c r="AV81" s="71">
        <v>0</v>
      </c>
      <c r="AW81" s="71">
        <v>0</v>
      </c>
      <c r="AX81" s="72">
        <v>0.57120000000000004</v>
      </c>
      <c r="AY81" s="71">
        <v>0</v>
      </c>
      <c r="AZ81" s="71">
        <v>0</v>
      </c>
      <c r="BA81" s="71">
        <v>0</v>
      </c>
      <c r="BB81" s="71">
        <v>0</v>
      </c>
      <c r="BC81" s="71">
        <v>0</v>
      </c>
      <c r="BD81" s="71">
        <v>9.9960000000000014E-3</v>
      </c>
      <c r="BE81" s="71">
        <v>9.9960000000000014E-3</v>
      </c>
      <c r="BF81" s="71">
        <v>9.9960000000000014E-3</v>
      </c>
      <c r="BG81" s="71">
        <v>9.9960000000000014E-3</v>
      </c>
      <c r="BH81" s="71">
        <v>0</v>
      </c>
      <c r="BI81" s="71">
        <v>0</v>
      </c>
      <c r="BJ81" s="71">
        <v>0</v>
      </c>
      <c r="BK81" s="71">
        <v>0.57120000000000004</v>
      </c>
    </row>
    <row r="82" spans="1:63" s="73" customFormat="1" ht="12.6" customHeight="1" x14ac:dyDescent="0.25">
      <c r="A82" s="74" t="s">
        <v>633</v>
      </c>
      <c r="B82" s="93" t="s">
        <v>713</v>
      </c>
      <c r="C82" s="93" t="s">
        <v>824</v>
      </c>
      <c r="D82" s="93" t="s">
        <v>636</v>
      </c>
      <c r="E82" s="93" t="s">
        <v>825</v>
      </c>
      <c r="F82" s="64">
        <v>7741</v>
      </c>
      <c r="G82" s="65" t="s">
        <v>826</v>
      </c>
      <c r="H82" s="93" t="s">
        <v>827</v>
      </c>
      <c r="I82" s="93" t="s">
        <v>828</v>
      </c>
      <c r="J82" s="94" t="s">
        <v>829</v>
      </c>
      <c r="K82" s="64">
        <v>2</v>
      </c>
      <c r="L82" s="65" t="s">
        <v>839</v>
      </c>
      <c r="M82" s="67">
        <v>0.19</v>
      </c>
      <c r="N82" s="95">
        <v>3</v>
      </c>
      <c r="O82" s="65" t="s">
        <v>840</v>
      </c>
      <c r="P82" s="67">
        <v>0.06</v>
      </c>
      <c r="Q82" s="68">
        <v>0.57130000000000003</v>
      </c>
      <c r="R82" s="68">
        <f>+Soportes[[#This Row],[Ejecución meta ]]/Soportes[[#This Row],[Magnitud meta vigencia ]]</f>
        <v>9.5216666666666683</v>
      </c>
      <c r="S82" s="95">
        <v>1</v>
      </c>
      <c r="T82" s="66" t="s">
        <v>841</v>
      </c>
      <c r="U82" s="64" t="s">
        <v>842</v>
      </c>
      <c r="V82" s="69">
        <v>0.06</v>
      </c>
      <c r="W82" s="70">
        <v>43983</v>
      </c>
      <c r="X82" s="70">
        <v>44196</v>
      </c>
      <c r="Y82" s="71">
        <v>0</v>
      </c>
      <c r="Z82" s="71">
        <v>0</v>
      </c>
      <c r="AA82" s="71">
        <v>0</v>
      </c>
      <c r="AB82" s="71">
        <v>0</v>
      </c>
      <c r="AC82" s="71">
        <v>0</v>
      </c>
      <c r="AD82" s="71">
        <v>0</v>
      </c>
      <c r="AE82" s="71">
        <v>0</v>
      </c>
      <c r="AF82" s="71">
        <v>0.06</v>
      </c>
      <c r="AG82" s="71">
        <v>0.06</v>
      </c>
      <c r="AH82" s="71">
        <v>0.21</v>
      </c>
      <c r="AI82" s="71">
        <v>0.21</v>
      </c>
      <c r="AJ82" s="71">
        <v>0.46</v>
      </c>
      <c r="AK82" s="72">
        <v>1</v>
      </c>
      <c r="AL82" s="71">
        <v>0</v>
      </c>
      <c r="AM82" s="71">
        <v>0</v>
      </c>
      <c r="AN82" s="71">
        <v>0</v>
      </c>
      <c r="AO82" s="71">
        <v>0</v>
      </c>
      <c r="AP82" s="71">
        <v>0</v>
      </c>
      <c r="AQ82" s="71">
        <v>0.03</v>
      </c>
      <c r="AR82" s="71">
        <v>0.03</v>
      </c>
      <c r="AS82" s="71">
        <v>0</v>
      </c>
      <c r="AT82" s="71">
        <v>0.06</v>
      </c>
      <c r="AU82" s="71">
        <v>0</v>
      </c>
      <c r="AV82" s="71">
        <v>0</v>
      </c>
      <c r="AW82" s="71">
        <v>0</v>
      </c>
      <c r="AX82" s="72">
        <v>0.12</v>
      </c>
      <c r="AY82" s="71">
        <v>0</v>
      </c>
      <c r="AZ82" s="71">
        <v>0</v>
      </c>
      <c r="BA82" s="71">
        <v>0</v>
      </c>
      <c r="BB82" s="71">
        <v>0</v>
      </c>
      <c r="BC82" s="71">
        <v>0</v>
      </c>
      <c r="BD82" s="71">
        <v>1.8E-3</v>
      </c>
      <c r="BE82" s="71">
        <v>1.8E-3</v>
      </c>
      <c r="BF82" s="71">
        <v>0</v>
      </c>
      <c r="BG82" s="71">
        <v>3.5999999999999999E-3</v>
      </c>
      <c r="BH82" s="71">
        <v>0</v>
      </c>
      <c r="BI82" s="71">
        <v>0</v>
      </c>
      <c r="BJ82" s="71">
        <v>0</v>
      </c>
      <c r="BK82" s="71">
        <v>0.12</v>
      </c>
    </row>
    <row r="83" spans="1:63" s="73" customFormat="1" ht="12.6" customHeight="1" x14ac:dyDescent="0.25">
      <c r="A83" s="74" t="s">
        <v>633</v>
      </c>
      <c r="B83" s="93" t="s">
        <v>713</v>
      </c>
      <c r="C83" s="93" t="s">
        <v>824</v>
      </c>
      <c r="D83" s="93" t="s">
        <v>636</v>
      </c>
      <c r="E83" s="93" t="s">
        <v>825</v>
      </c>
      <c r="F83" s="64">
        <v>7741</v>
      </c>
      <c r="G83" s="65" t="s">
        <v>826</v>
      </c>
      <c r="H83" s="93" t="s">
        <v>827</v>
      </c>
      <c r="I83" s="93" t="s">
        <v>828</v>
      </c>
      <c r="J83" s="94" t="s">
        <v>829</v>
      </c>
      <c r="K83" s="64">
        <v>2</v>
      </c>
      <c r="L83" s="65" t="s">
        <v>839</v>
      </c>
      <c r="M83" s="67">
        <v>0.19</v>
      </c>
      <c r="N83" s="95">
        <v>4</v>
      </c>
      <c r="O83" s="65" t="s">
        <v>843</v>
      </c>
      <c r="P83" s="67">
        <v>0.02</v>
      </c>
      <c r="Q83" s="68">
        <v>4.0000000000000002E-4</v>
      </c>
      <c r="R83" s="68">
        <f>+Soportes[[#This Row],[Ejecución meta ]]/Soportes[[#This Row],[Magnitud meta vigencia ]]</f>
        <v>0.02</v>
      </c>
      <c r="S83" s="95">
        <v>1</v>
      </c>
      <c r="T83" s="66" t="s">
        <v>844</v>
      </c>
      <c r="U83" s="64" t="s">
        <v>845</v>
      </c>
      <c r="V83" s="69">
        <v>0.02</v>
      </c>
      <c r="W83" s="70">
        <v>43983</v>
      </c>
      <c r="X83" s="70">
        <v>44196</v>
      </c>
      <c r="Y83" s="71">
        <v>0</v>
      </c>
      <c r="Z83" s="71">
        <v>0</v>
      </c>
      <c r="AA83" s="71">
        <v>0</v>
      </c>
      <c r="AB83" s="71">
        <v>0</v>
      </c>
      <c r="AC83" s="71">
        <v>0</v>
      </c>
      <c r="AD83" s="71">
        <v>1.0466491527375108E-9</v>
      </c>
      <c r="AE83" s="71">
        <v>1.0466491527375108E-9</v>
      </c>
      <c r="AF83" s="71">
        <v>0.2</v>
      </c>
      <c r="AG83" s="71">
        <v>0.2</v>
      </c>
      <c r="AH83" s="71">
        <v>0.2</v>
      </c>
      <c r="AI83" s="71">
        <v>0.2</v>
      </c>
      <c r="AJ83" s="71">
        <v>0.2</v>
      </c>
      <c r="AK83" s="72">
        <v>1.0000000020932982</v>
      </c>
      <c r="AL83" s="71">
        <v>0</v>
      </c>
      <c r="AM83" s="71">
        <v>0</v>
      </c>
      <c r="AN83" s="71">
        <v>0</v>
      </c>
      <c r="AO83" s="71">
        <v>0</v>
      </c>
      <c r="AP83" s="71">
        <v>0</v>
      </c>
      <c r="AQ83" s="71">
        <v>0</v>
      </c>
      <c r="AR83" s="71">
        <v>0</v>
      </c>
      <c r="AS83" s="71">
        <v>0.1</v>
      </c>
      <c r="AT83" s="71">
        <v>0.2</v>
      </c>
      <c r="AU83" s="71">
        <v>0</v>
      </c>
      <c r="AV83" s="71">
        <v>0</v>
      </c>
      <c r="AW83" s="71">
        <v>0</v>
      </c>
      <c r="AX83" s="72">
        <v>0.30000000000000004</v>
      </c>
      <c r="AY83" s="71">
        <v>0</v>
      </c>
      <c r="AZ83" s="71">
        <v>0</v>
      </c>
      <c r="BA83" s="71">
        <v>0</v>
      </c>
      <c r="BB83" s="71">
        <v>0</v>
      </c>
      <c r="BC83" s="71">
        <v>0</v>
      </c>
      <c r="BD83" s="71">
        <v>0</v>
      </c>
      <c r="BE83" s="71">
        <v>0</v>
      </c>
      <c r="BF83" s="71">
        <v>2E-3</v>
      </c>
      <c r="BG83" s="71">
        <v>4.0000000000000001E-3</v>
      </c>
      <c r="BH83" s="71">
        <v>0</v>
      </c>
      <c r="BI83" s="71">
        <v>0</v>
      </c>
      <c r="BJ83" s="71">
        <v>0</v>
      </c>
      <c r="BK83" s="71">
        <v>0.29999999937201061</v>
      </c>
    </row>
    <row r="84" spans="1:63" s="73" customFormat="1" ht="12.6" customHeight="1" x14ac:dyDescent="0.25">
      <c r="A84" s="74" t="s">
        <v>633</v>
      </c>
      <c r="B84" s="93" t="s">
        <v>713</v>
      </c>
      <c r="C84" s="93" t="s">
        <v>824</v>
      </c>
      <c r="D84" s="93" t="s">
        <v>636</v>
      </c>
      <c r="E84" s="93" t="s">
        <v>825</v>
      </c>
      <c r="F84" s="64">
        <v>7741</v>
      </c>
      <c r="G84" s="65" t="s">
        <v>826</v>
      </c>
      <c r="H84" s="93" t="s">
        <v>827</v>
      </c>
      <c r="I84" s="93" t="s">
        <v>828</v>
      </c>
      <c r="J84" s="94" t="s">
        <v>829</v>
      </c>
      <c r="K84" s="64">
        <v>2</v>
      </c>
      <c r="L84" s="65" t="s">
        <v>839</v>
      </c>
      <c r="M84" s="67">
        <v>0.19</v>
      </c>
      <c r="N84" s="97">
        <v>5</v>
      </c>
      <c r="O84" s="65" t="s">
        <v>846</v>
      </c>
      <c r="P84" s="64" t="s">
        <v>847</v>
      </c>
      <c r="Q84" s="71">
        <v>0.43180000000000002</v>
      </c>
      <c r="R84" s="68">
        <v>43983</v>
      </c>
      <c r="S84" s="95">
        <v>1</v>
      </c>
      <c r="T84" s="66" t="s">
        <v>848</v>
      </c>
      <c r="U84" s="64" t="s">
        <v>847</v>
      </c>
      <c r="V84" s="69">
        <v>7.0000000000000007E-2</v>
      </c>
      <c r="W84" s="70">
        <v>43983</v>
      </c>
      <c r="X84" s="70">
        <v>44196</v>
      </c>
      <c r="Y84" s="71">
        <v>0</v>
      </c>
      <c r="Z84" s="71">
        <v>0</v>
      </c>
      <c r="AA84" s="71">
        <v>0</v>
      </c>
      <c r="AB84" s="71">
        <v>0</v>
      </c>
      <c r="AC84" s="71">
        <v>0</v>
      </c>
      <c r="AD84" s="71">
        <v>1.0466491527375108E-9</v>
      </c>
      <c r="AE84" s="71">
        <v>1.0466491527375108E-9</v>
      </c>
      <c r="AF84" s="71">
        <v>1.0466491527375108E-9</v>
      </c>
      <c r="AG84" s="71">
        <v>0.5</v>
      </c>
      <c r="AH84" s="71">
        <v>1.0466491527375108E-9</v>
      </c>
      <c r="AI84" s="71">
        <v>1.0466491527375108E-9</v>
      </c>
      <c r="AJ84" s="71">
        <v>0.5</v>
      </c>
      <c r="AK84" s="72">
        <v>1.0000000052332456</v>
      </c>
      <c r="AL84" s="71">
        <v>0</v>
      </c>
      <c r="AM84" s="71">
        <v>0</v>
      </c>
      <c r="AN84" s="71">
        <v>0</v>
      </c>
      <c r="AO84" s="71">
        <v>0</v>
      </c>
      <c r="AP84" s="71">
        <v>0</v>
      </c>
      <c r="AQ84" s="71">
        <v>0</v>
      </c>
      <c r="AR84" s="71">
        <v>0</v>
      </c>
      <c r="AS84" s="71">
        <v>0</v>
      </c>
      <c r="AT84" s="71">
        <v>0.25</v>
      </c>
      <c r="AU84" s="71">
        <v>0</v>
      </c>
      <c r="AV84" s="71">
        <v>0</v>
      </c>
      <c r="AW84" s="71">
        <v>0</v>
      </c>
      <c r="AX84" s="72">
        <v>0.25</v>
      </c>
      <c r="AY84" s="71">
        <v>0</v>
      </c>
      <c r="AZ84" s="71">
        <v>0</v>
      </c>
      <c r="BA84" s="71">
        <v>0</v>
      </c>
      <c r="BB84" s="71">
        <v>0</v>
      </c>
      <c r="BC84" s="71">
        <v>0</v>
      </c>
      <c r="BD84" s="71">
        <v>0</v>
      </c>
      <c r="BE84" s="71">
        <v>0</v>
      </c>
      <c r="BF84" s="71">
        <v>0</v>
      </c>
      <c r="BG84" s="71">
        <v>1.7500000000000002E-2</v>
      </c>
      <c r="BH84" s="71">
        <v>0</v>
      </c>
      <c r="BI84" s="71">
        <v>0</v>
      </c>
      <c r="BJ84" s="71">
        <v>0</v>
      </c>
      <c r="BK84" s="71">
        <v>0.2499999986916886</v>
      </c>
    </row>
    <row r="85" spans="1:63" s="73" customFormat="1" ht="12.6" customHeight="1" x14ac:dyDescent="0.25">
      <c r="A85" s="74" t="s">
        <v>633</v>
      </c>
      <c r="B85" s="93" t="s">
        <v>713</v>
      </c>
      <c r="C85" s="93" t="s">
        <v>824</v>
      </c>
      <c r="D85" s="93" t="s">
        <v>636</v>
      </c>
      <c r="E85" s="93" t="s">
        <v>825</v>
      </c>
      <c r="F85" s="64">
        <v>7741</v>
      </c>
      <c r="G85" s="65" t="s">
        <v>826</v>
      </c>
      <c r="H85" s="93" t="s">
        <v>827</v>
      </c>
      <c r="I85" s="93" t="s">
        <v>828</v>
      </c>
      <c r="J85" s="94" t="s">
        <v>829</v>
      </c>
      <c r="K85" s="64">
        <v>2</v>
      </c>
      <c r="L85" s="65" t="s">
        <v>839</v>
      </c>
      <c r="M85" s="67">
        <v>0.19</v>
      </c>
      <c r="N85" s="64">
        <v>5</v>
      </c>
      <c r="O85" s="65" t="s">
        <v>846</v>
      </c>
      <c r="P85" s="64" t="s">
        <v>849</v>
      </c>
      <c r="Q85" s="71">
        <v>0.43180000000000002</v>
      </c>
      <c r="R85" s="68">
        <v>43983</v>
      </c>
      <c r="S85" s="64">
        <v>2</v>
      </c>
      <c r="T85" s="66" t="s">
        <v>850</v>
      </c>
      <c r="U85" s="64" t="s">
        <v>849</v>
      </c>
      <c r="V85" s="69">
        <v>0.04</v>
      </c>
      <c r="W85" s="70">
        <v>43983</v>
      </c>
      <c r="X85" s="70">
        <v>44196</v>
      </c>
      <c r="Y85" s="71">
        <v>0</v>
      </c>
      <c r="Z85" s="71">
        <v>0</v>
      </c>
      <c r="AA85" s="71">
        <v>0</v>
      </c>
      <c r="AB85" s="71">
        <v>0</v>
      </c>
      <c r="AC85" s="71">
        <v>0</v>
      </c>
      <c r="AD85" s="71">
        <v>0</v>
      </c>
      <c r="AE85" s="71">
        <v>0</v>
      </c>
      <c r="AF85" s="71">
        <v>0.75</v>
      </c>
      <c r="AG85" s="71">
        <v>0</v>
      </c>
      <c r="AH85" s="71">
        <v>0</v>
      </c>
      <c r="AI85" s="71">
        <v>0</v>
      </c>
      <c r="AJ85" s="71">
        <v>0.25</v>
      </c>
      <c r="AK85" s="72">
        <v>1</v>
      </c>
      <c r="AL85" s="71">
        <v>0</v>
      </c>
      <c r="AM85" s="71">
        <v>0</v>
      </c>
      <c r="AN85" s="71">
        <v>0</v>
      </c>
      <c r="AO85" s="71">
        <v>0</v>
      </c>
      <c r="AP85" s="71">
        <v>0</v>
      </c>
      <c r="AQ85" s="71">
        <v>0</v>
      </c>
      <c r="AR85" s="71">
        <v>0</v>
      </c>
      <c r="AS85" s="71">
        <v>0.75</v>
      </c>
      <c r="AT85" s="71">
        <v>0</v>
      </c>
      <c r="AU85" s="71">
        <v>0</v>
      </c>
      <c r="AV85" s="71">
        <v>0</v>
      </c>
      <c r="AW85" s="71">
        <v>0</v>
      </c>
      <c r="AX85" s="72">
        <v>0.75</v>
      </c>
      <c r="AY85" s="71">
        <v>0</v>
      </c>
      <c r="AZ85" s="71">
        <v>0</v>
      </c>
      <c r="BA85" s="71">
        <v>0</v>
      </c>
      <c r="BB85" s="71">
        <v>0</v>
      </c>
      <c r="BC85" s="71">
        <v>0</v>
      </c>
      <c r="BD85" s="71">
        <v>0</v>
      </c>
      <c r="BE85" s="71">
        <v>0</v>
      </c>
      <c r="BF85" s="71">
        <v>0.03</v>
      </c>
      <c r="BG85" s="71">
        <v>0</v>
      </c>
      <c r="BH85" s="71">
        <v>0</v>
      </c>
      <c r="BI85" s="71">
        <v>0</v>
      </c>
      <c r="BJ85" s="71">
        <v>0</v>
      </c>
      <c r="BK85" s="71">
        <v>0.75</v>
      </c>
    </row>
    <row r="86" spans="1:63" s="73" customFormat="1" ht="12.6" customHeight="1" x14ac:dyDescent="0.25">
      <c r="A86" s="74" t="s">
        <v>633</v>
      </c>
      <c r="B86" s="93" t="s">
        <v>713</v>
      </c>
      <c r="C86" s="93" t="s">
        <v>824</v>
      </c>
      <c r="D86" s="93" t="s">
        <v>636</v>
      </c>
      <c r="E86" s="93" t="s">
        <v>825</v>
      </c>
      <c r="F86" s="64">
        <v>7741</v>
      </c>
      <c r="G86" s="65" t="s">
        <v>826</v>
      </c>
      <c r="H86" s="93" t="s">
        <v>827</v>
      </c>
      <c r="I86" s="93" t="s">
        <v>828</v>
      </c>
      <c r="J86" s="94" t="s">
        <v>829</v>
      </c>
      <c r="K86" s="64">
        <v>3</v>
      </c>
      <c r="L86" s="65" t="s">
        <v>851</v>
      </c>
      <c r="M86" s="67">
        <v>0.04</v>
      </c>
      <c r="N86" s="95">
        <v>6</v>
      </c>
      <c r="O86" s="65" t="s">
        <v>852</v>
      </c>
      <c r="P86" s="67">
        <v>0.03</v>
      </c>
      <c r="Q86" s="68">
        <v>0.58330000000000004</v>
      </c>
      <c r="R86" s="68">
        <f>+Soportes[[#This Row],[Ejecución meta ]]/Soportes[[#This Row],[Magnitud meta vigencia ]]</f>
        <v>19.443333333333335</v>
      </c>
      <c r="S86" s="95">
        <v>1</v>
      </c>
      <c r="T86" s="66" t="s">
        <v>853</v>
      </c>
      <c r="U86" s="64" t="s">
        <v>854</v>
      </c>
      <c r="V86" s="69">
        <v>0.03</v>
      </c>
      <c r="W86" s="70">
        <v>43983</v>
      </c>
      <c r="X86" s="70">
        <v>44196</v>
      </c>
      <c r="Y86" s="71">
        <v>0</v>
      </c>
      <c r="Z86" s="71">
        <v>0</v>
      </c>
      <c r="AA86" s="71">
        <v>0</v>
      </c>
      <c r="AB86" s="71">
        <v>0</v>
      </c>
      <c r="AC86" s="71">
        <v>0</v>
      </c>
      <c r="AD86" s="71">
        <v>0.20000000000000004</v>
      </c>
      <c r="AE86" s="71">
        <v>0</v>
      </c>
      <c r="AF86" s="71">
        <v>0</v>
      </c>
      <c r="AG86" s="71">
        <v>0.40000000000000008</v>
      </c>
      <c r="AH86" s="71">
        <v>0</v>
      </c>
      <c r="AI86" s="71">
        <v>0</v>
      </c>
      <c r="AJ86" s="71">
        <v>0.40000000000000008</v>
      </c>
      <c r="AK86" s="72">
        <v>1.0000000000000002</v>
      </c>
      <c r="AL86" s="71">
        <v>0</v>
      </c>
      <c r="AM86" s="71">
        <v>0</v>
      </c>
      <c r="AN86" s="71">
        <v>0</v>
      </c>
      <c r="AO86" s="71">
        <v>0</v>
      </c>
      <c r="AP86" s="71">
        <v>0</v>
      </c>
      <c r="AQ86" s="71">
        <v>0.20000000000000004</v>
      </c>
      <c r="AR86" s="71">
        <v>0</v>
      </c>
      <c r="AS86" s="71">
        <v>0</v>
      </c>
      <c r="AT86" s="71">
        <v>0.38200000000000001</v>
      </c>
      <c r="AU86" s="71">
        <v>0</v>
      </c>
      <c r="AV86" s="71">
        <v>0</v>
      </c>
      <c r="AW86" s="71">
        <v>0</v>
      </c>
      <c r="AX86" s="72">
        <v>0.58200000000000007</v>
      </c>
      <c r="AY86" s="71">
        <v>0</v>
      </c>
      <c r="AZ86" s="71">
        <v>0</v>
      </c>
      <c r="BA86" s="71">
        <v>0</v>
      </c>
      <c r="BB86" s="71">
        <v>0</v>
      </c>
      <c r="BC86" s="71">
        <v>0</v>
      </c>
      <c r="BD86" s="71">
        <v>6.000000000000001E-3</v>
      </c>
      <c r="BE86" s="71">
        <v>0</v>
      </c>
      <c r="BF86" s="71">
        <v>0</v>
      </c>
      <c r="BG86" s="71">
        <v>1.146E-2</v>
      </c>
      <c r="BH86" s="71">
        <v>0</v>
      </c>
      <c r="BI86" s="71">
        <v>0</v>
      </c>
      <c r="BJ86" s="71">
        <v>0</v>
      </c>
      <c r="BK86" s="71">
        <v>0.58199999999999996</v>
      </c>
    </row>
    <row r="87" spans="1:63" s="73" customFormat="1" ht="12.6" customHeight="1" x14ac:dyDescent="0.25">
      <c r="A87" s="74" t="s">
        <v>633</v>
      </c>
      <c r="B87" s="93" t="s">
        <v>713</v>
      </c>
      <c r="C87" s="93" t="s">
        <v>824</v>
      </c>
      <c r="D87" s="93" t="s">
        <v>636</v>
      </c>
      <c r="E87" s="93" t="s">
        <v>825</v>
      </c>
      <c r="F87" s="64">
        <v>7741</v>
      </c>
      <c r="G87" s="65" t="s">
        <v>826</v>
      </c>
      <c r="H87" s="93" t="s">
        <v>827</v>
      </c>
      <c r="I87" s="93" t="s">
        <v>828</v>
      </c>
      <c r="J87" s="94" t="s">
        <v>829</v>
      </c>
      <c r="K87" s="64">
        <v>3</v>
      </c>
      <c r="L87" s="65" t="s">
        <v>851</v>
      </c>
      <c r="M87" s="67">
        <v>0.04</v>
      </c>
      <c r="N87" s="95">
        <v>7</v>
      </c>
      <c r="O87" s="65" t="s">
        <v>855</v>
      </c>
      <c r="P87" s="67">
        <v>0.01</v>
      </c>
      <c r="Q87" s="68">
        <v>0</v>
      </c>
      <c r="R87" s="68">
        <f>+Soportes[[#This Row],[Ejecución meta ]]/Soportes[[#This Row],[Magnitud meta vigencia ]]</f>
        <v>0</v>
      </c>
      <c r="S87" s="95">
        <v>1</v>
      </c>
      <c r="T87" s="66" t="s">
        <v>856</v>
      </c>
      <c r="U87" s="64" t="s">
        <v>857</v>
      </c>
      <c r="V87" s="69">
        <v>0.01</v>
      </c>
      <c r="W87" s="70">
        <v>43983</v>
      </c>
      <c r="X87" s="70">
        <v>44196</v>
      </c>
      <c r="Y87" s="71">
        <v>0</v>
      </c>
      <c r="Z87" s="71">
        <v>0</v>
      </c>
      <c r="AA87" s="71">
        <v>0</v>
      </c>
      <c r="AB87" s="71">
        <v>0</v>
      </c>
      <c r="AC87" s="71">
        <v>0</v>
      </c>
      <c r="AD87" s="71">
        <v>0</v>
      </c>
      <c r="AE87" s="71">
        <v>0</v>
      </c>
      <c r="AF87" s="71">
        <v>0</v>
      </c>
      <c r="AG87" s="71">
        <v>0</v>
      </c>
      <c r="AH87" s="71">
        <v>0</v>
      </c>
      <c r="AI87" s="71">
        <v>0</v>
      </c>
      <c r="AJ87" s="71">
        <v>1</v>
      </c>
      <c r="AK87" s="72">
        <v>1</v>
      </c>
      <c r="AL87" s="71">
        <v>0</v>
      </c>
      <c r="AM87" s="71">
        <v>0</v>
      </c>
      <c r="AN87" s="71">
        <v>0</v>
      </c>
      <c r="AO87" s="71">
        <v>0</v>
      </c>
      <c r="AP87" s="71">
        <v>0</v>
      </c>
      <c r="AQ87" s="71">
        <v>0</v>
      </c>
      <c r="AR87" s="71">
        <v>0</v>
      </c>
      <c r="AS87" s="71">
        <v>0</v>
      </c>
      <c r="AT87" s="71">
        <v>0</v>
      </c>
      <c r="AU87" s="71">
        <v>0</v>
      </c>
      <c r="AV87" s="71">
        <v>0</v>
      </c>
      <c r="AW87" s="71">
        <v>0</v>
      </c>
      <c r="AX87" s="72">
        <v>0</v>
      </c>
      <c r="AY87" s="71">
        <v>0</v>
      </c>
      <c r="AZ87" s="71">
        <v>0</v>
      </c>
      <c r="BA87" s="71">
        <v>0</v>
      </c>
      <c r="BB87" s="71">
        <v>0</v>
      </c>
      <c r="BC87" s="71">
        <v>0</v>
      </c>
      <c r="BD87" s="71">
        <v>0</v>
      </c>
      <c r="BE87" s="71">
        <v>0</v>
      </c>
      <c r="BF87" s="71">
        <v>0</v>
      </c>
      <c r="BG87" s="71">
        <v>0</v>
      </c>
      <c r="BH87" s="71">
        <v>0</v>
      </c>
      <c r="BI87" s="71">
        <v>0</v>
      </c>
      <c r="BJ87" s="71">
        <v>0</v>
      </c>
      <c r="BK87" s="71">
        <v>0</v>
      </c>
    </row>
    <row r="88" spans="1:63" s="73" customFormat="1" ht="12.6" customHeight="1" x14ac:dyDescent="0.25">
      <c r="A88" s="74" t="s">
        <v>633</v>
      </c>
      <c r="B88" s="93" t="s">
        <v>713</v>
      </c>
      <c r="C88" s="93" t="s">
        <v>824</v>
      </c>
      <c r="D88" s="93" t="s">
        <v>636</v>
      </c>
      <c r="E88" s="93" t="s">
        <v>825</v>
      </c>
      <c r="F88" s="64">
        <v>7741</v>
      </c>
      <c r="G88" s="65" t="s">
        <v>826</v>
      </c>
      <c r="H88" s="93" t="s">
        <v>827</v>
      </c>
      <c r="I88" s="93" t="s">
        <v>828</v>
      </c>
      <c r="J88" s="94" t="s">
        <v>829</v>
      </c>
      <c r="K88" s="64">
        <v>4</v>
      </c>
      <c r="L88" s="65" t="s">
        <v>858</v>
      </c>
      <c r="M88" s="67">
        <v>0.25</v>
      </c>
      <c r="N88" s="95">
        <v>8</v>
      </c>
      <c r="O88" s="65" t="s">
        <v>859</v>
      </c>
      <c r="P88" s="67">
        <v>0.25</v>
      </c>
      <c r="Q88" s="68">
        <v>0.52539999999999998</v>
      </c>
      <c r="R88" s="68">
        <f>+Soportes[[#This Row],[Ejecución meta ]]/Soportes[[#This Row],[Magnitud meta vigencia ]]</f>
        <v>2.1015999999999999</v>
      </c>
      <c r="S88" s="95">
        <v>1</v>
      </c>
      <c r="T88" s="66" t="s">
        <v>860</v>
      </c>
      <c r="U88" s="64" t="s">
        <v>861</v>
      </c>
      <c r="V88" s="69">
        <v>0.06</v>
      </c>
      <c r="W88" s="70">
        <v>43983</v>
      </c>
      <c r="X88" s="70">
        <v>44196</v>
      </c>
      <c r="Y88" s="71">
        <v>0</v>
      </c>
      <c r="Z88" s="71">
        <v>0</v>
      </c>
      <c r="AA88" s="71">
        <v>0</v>
      </c>
      <c r="AB88" s="71">
        <v>0</v>
      </c>
      <c r="AC88" s="71">
        <v>0</v>
      </c>
      <c r="AD88" s="71">
        <v>7.0000000000000007E-2</v>
      </c>
      <c r="AE88" s="71">
        <v>7.0000000000000007E-2</v>
      </c>
      <c r="AF88" s="71">
        <v>7.0000000000000007E-2</v>
      </c>
      <c r="AG88" s="71">
        <v>0.32</v>
      </c>
      <c r="AH88" s="71">
        <v>7.0000000000000007E-2</v>
      </c>
      <c r="AI88" s="71">
        <v>0.32500000000000001</v>
      </c>
      <c r="AJ88" s="71">
        <v>7.4999999999999997E-2</v>
      </c>
      <c r="AK88" s="72">
        <v>1</v>
      </c>
      <c r="AL88" s="71">
        <v>0</v>
      </c>
      <c r="AM88" s="71">
        <v>0</v>
      </c>
      <c r="AN88" s="71">
        <v>0</v>
      </c>
      <c r="AO88" s="71">
        <v>0</v>
      </c>
      <c r="AP88" s="71">
        <v>0</v>
      </c>
      <c r="AQ88" s="71">
        <v>7.0000000000000007E-2</v>
      </c>
      <c r="AR88" s="71">
        <v>7.0000000000000007E-2</v>
      </c>
      <c r="AS88" s="71">
        <v>7.0000000000000007E-2</v>
      </c>
      <c r="AT88" s="71">
        <v>0.32</v>
      </c>
      <c r="AU88" s="71">
        <v>0</v>
      </c>
      <c r="AV88" s="71">
        <v>0</v>
      </c>
      <c r="AW88" s="71">
        <v>0</v>
      </c>
      <c r="AX88" s="72">
        <v>0.53</v>
      </c>
      <c r="AY88" s="71">
        <v>0</v>
      </c>
      <c r="AZ88" s="71">
        <v>0</v>
      </c>
      <c r="BA88" s="71">
        <v>0</v>
      </c>
      <c r="BB88" s="71">
        <v>0</v>
      </c>
      <c r="BC88" s="71">
        <v>0</v>
      </c>
      <c r="BD88" s="71">
        <v>4.2000000000000006E-3</v>
      </c>
      <c r="BE88" s="71">
        <v>4.2000000000000006E-3</v>
      </c>
      <c r="BF88" s="71">
        <v>4.2000000000000006E-3</v>
      </c>
      <c r="BG88" s="71">
        <v>1.9199999999999998E-2</v>
      </c>
      <c r="BH88" s="71">
        <v>0</v>
      </c>
      <c r="BI88" s="71">
        <v>0</v>
      </c>
      <c r="BJ88" s="71">
        <v>0</v>
      </c>
      <c r="BK88" s="71">
        <v>0.53</v>
      </c>
    </row>
    <row r="89" spans="1:63" s="73" customFormat="1" ht="12.6" customHeight="1" x14ac:dyDescent="0.25">
      <c r="A89" s="74" t="s">
        <v>633</v>
      </c>
      <c r="B89" s="93" t="s">
        <v>713</v>
      </c>
      <c r="C89" s="93" t="s">
        <v>824</v>
      </c>
      <c r="D89" s="93" t="s">
        <v>636</v>
      </c>
      <c r="E89" s="93" t="s">
        <v>825</v>
      </c>
      <c r="F89" s="64">
        <v>7741</v>
      </c>
      <c r="G89" s="65" t="s">
        <v>826</v>
      </c>
      <c r="H89" s="93" t="s">
        <v>827</v>
      </c>
      <c r="I89" s="93" t="s">
        <v>828</v>
      </c>
      <c r="J89" s="94" t="s">
        <v>829</v>
      </c>
      <c r="K89" s="64">
        <v>4</v>
      </c>
      <c r="L89" s="65" t="s">
        <v>858</v>
      </c>
      <c r="M89" s="67">
        <v>0.25</v>
      </c>
      <c r="N89" s="95">
        <v>8</v>
      </c>
      <c r="O89" s="65" t="s">
        <v>859</v>
      </c>
      <c r="P89" s="67">
        <v>0.25</v>
      </c>
      <c r="Q89" s="68">
        <v>0.52539999999999998</v>
      </c>
      <c r="R89" s="68">
        <f>+Soportes[[#This Row],[Ejecución meta ]]/Soportes[[#This Row],[Magnitud meta vigencia ]]</f>
        <v>2.1015999999999999</v>
      </c>
      <c r="S89" s="95">
        <v>2</v>
      </c>
      <c r="T89" s="66" t="s">
        <v>862</v>
      </c>
      <c r="U89" s="64" t="s">
        <v>863</v>
      </c>
      <c r="V89" s="69">
        <v>0.19</v>
      </c>
      <c r="W89" s="70">
        <v>43983</v>
      </c>
      <c r="X89" s="70">
        <v>44196</v>
      </c>
      <c r="Y89" s="71">
        <v>0</v>
      </c>
      <c r="Z89" s="71">
        <v>0</v>
      </c>
      <c r="AA89" s="71">
        <v>0</v>
      </c>
      <c r="AB89" s="71">
        <v>0</v>
      </c>
      <c r="AC89" s="71">
        <v>0</v>
      </c>
      <c r="AD89" s="71">
        <v>5.6000000627989502E-2</v>
      </c>
      <c r="AE89" s="71">
        <v>5.6000000627989502E-2</v>
      </c>
      <c r="AF89" s="71">
        <v>0.35599999999999998</v>
      </c>
      <c r="AG89" s="71">
        <v>5.6000000627989502E-2</v>
      </c>
      <c r="AH89" s="71">
        <v>5.6000000627989502E-2</v>
      </c>
      <c r="AI89" s="71">
        <v>0.06</v>
      </c>
      <c r="AJ89" s="71">
        <v>0.36</v>
      </c>
      <c r="AK89" s="72">
        <v>1.0000000025119578</v>
      </c>
      <c r="AL89" s="71">
        <v>0</v>
      </c>
      <c r="AM89" s="71">
        <v>0</v>
      </c>
      <c r="AN89" s="71">
        <v>0</v>
      </c>
      <c r="AO89" s="71">
        <v>0</v>
      </c>
      <c r="AP89" s="71">
        <v>0</v>
      </c>
      <c r="AQ89" s="71">
        <v>5.6000000000000008E-2</v>
      </c>
      <c r="AR89" s="71">
        <v>5.6000000000000008E-2</v>
      </c>
      <c r="AS89" s="71">
        <v>0.35599999999999998</v>
      </c>
      <c r="AT89" s="71">
        <v>5.6000000000000008E-2</v>
      </c>
      <c r="AU89" s="71">
        <v>0</v>
      </c>
      <c r="AV89" s="71">
        <v>0</v>
      </c>
      <c r="AW89" s="71">
        <v>0</v>
      </c>
      <c r="AX89" s="72">
        <v>0.52400000000000002</v>
      </c>
      <c r="AY89" s="71">
        <v>0</v>
      </c>
      <c r="AZ89" s="71">
        <v>0</v>
      </c>
      <c r="BA89" s="71">
        <v>0</v>
      </c>
      <c r="BB89" s="71">
        <v>0</v>
      </c>
      <c r="BC89" s="71">
        <v>0</v>
      </c>
      <c r="BD89" s="71">
        <v>1.0640000000000002E-2</v>
      </c>
      <c r="BE89" s="71">
        <v>1.0640000000000002E-2</v>
      </c>
      <c r="BF89" s="71">
        <v>6.7639999999999992E-2</v>
      </c>
      <c r="BG89" s="71">
        <v>1.0640000000000002E-2</v>
      </c>
      <c r="BH89" s="71">
        <v>0</v>
      </c>
      <c r="BI89" s="71">
        <v>0</v>
      </c>
      <c r="BJ89" s="71">
        <v>0</v>
      </c>
      <c r="BK89" s="71">
        <v>0.52399999868373415</v>
      </c>
    </row>
    <row r="90" spans="1:63" s="73" customFormat="1" ht="12.6" customHeight="1" x14ac:dyDescent="0.25">
      <c r="A90" s="74" t="s">
        <v>633</v>
      </c>
      <c r="B90" s="63" t="s">
        <v>634</v>
      </c>
      <c r="C90" s="63" t="s">
        <v>635</v>
      </c>
      <c r="D90" s="63" t="s">
        <v>668</v>
      </c>
      <c r="E90" s="63" t="s">
        <v>637</v>
      </c>
      <c r="F90" s="64">
        <v>7749</v>
      </c>
      <c r="G90" s="65" t="s">
        <v>864</v>
      </c>
      <c r="H90" s="63" t="s">
        <v>865</v>
      </c>
      <c r="I90" s="63" t="s">
        <v>866</v>
      </c>
      <c r="J90" s="86" t="s">
        <v>867</v>
      </c>
      <c r="K90" s="64">
        <v>1</v>
      </c>
      <c r="L90" s="65" t="s">
        <v>868</v>
      </c>
      <c r="M90" s="67">
        <v>0.2</v>
      </c>
      <c r="N90" s="64">
        <v>1</v>
      </c>
      <c r="O90" s="65" t="s">
        <v>869</v>
      </c>
      <c r="P90" s="68">
        <v>1E-3</v>
      </c>
      <c r="Q90" s="68">
        <v>4.0000000000000002E-4</v>
      </c>
      <c r="R90" s="68">
        <f>+Soportes[[#This Row],[Ejecución meta ]]/Soportes[[#This Row],[Magnitud meta vigencia ]]</f>
        <v>0.4</v>
      </c>
      <c r="S90" s="64">
        <v>1</v>
      </c>
      <c r="T90" s="66" t="s">
        <v>870</v>
      </c>
      <c r="U90" s="64" t="s">
        <v>871</v>
      </c>
      <c r="V90" s="69">
        <v>0.2</v>
      </c>
      <c r="W90" s="70">
        <v>43983</v>
      </c>
      <c r="X90" s="70">
        <v>44196</v>
      </c>
      <c r="Y90" s="71">
        <v>0</v>
      </c>
      <c r="Z90" s="71">
        <v>0</v>
      </c>
      <c r="AA90" s="71">
        <v>0</v>
      </c>
      <c r="AB90" s="71">
        <v>0</v>
      </c>
      <c r="AC90" s="71">
        <v>0</v>
      </c>
      <c r="AD90" s="71">
        <v>0</v>
      </c>
      <c r="AE90" s="71">
        <v>0.1</v>
      </c>
      <c r="AF90" s="71">
        <v>0.1</v>
      </c>
      <c r="AG90" s="71">
        <v>0.2</v>
      </c>
      <c r="AH90" s="71">
        <v>0.2</v>
      </c>
      <c r="AI90" s="71">
        <v>0.2</v>
      </c>
      <c r="AJ90" s="71">
        <v>0.2</v>
      </c>
      <c r="AK90" s="72">
        <v>1</v>
      </c>
      <c r="AL90" s="71">
        <v>0</v>
      </c>
      <c r="AM90" s="71">
        <v>0</v>
      </c>
      <c r="AN90" s="71">
        <v>0</v>
      </c>
      <c r="AO90" s="71">
        <v>0</v>
      </c>
      <c r="AP90" s="71">
        <v>0</v>
      </c>
      <c r="AQ90" s="71">
        <v>0</v>
      </c>
      <c r="AR90" s="71">
        <v>0.1</v>
      </c>
      <c r="AS90" s="71">
        <v>0.1</v>
      </c>
      <c r="AT90" s="71">
        <v>0.2</v>
      </c>
      <c r="AU90" s="71">
        <v>0</v>
      </c>
      <c r="AV90" s="71">
        <v>0</v>
      </c>
      <c r="AW90" s="71">
        <v>0</v>
      </c>
      <c r="AX90" s="72">
        <v>0.4</v>
      </c>
      <c r="AY90" s="71">
        <v>0</v>
      </c>
      <c r="AZ90" s="71">
        <v>0</v>
      </c>
      <c r="BA90" s="71">
        <v>0</v>
      </c>
      <c r="BB90" s="71">
        <v>0</v>
      </c>
      <c r="BC90" s="71">
        <v>0</v>
      </c>
      <c r="BD90" s="71">
        <v>0</v>
      </c>
      <c r="BE90" s="71">
        <v>2.0000000000000004E-2</v>
      </c>
      <c r="BF90" s="71">
        <v>2.0000000000000004E-2</v>
      </c>
      <c r="BG90" s="71">
        <v>4.0000000000000008E-2</v>
      </c>
      <c r="BH90" s="71">
        <v>0</v>
      </c>
      <c r="BI90" s="71">
        <v>0</v>
      </c>
      <c r="BJ90" s="71">
        <v>0</v>
      </c>
      <c r="BK90" s="71">
        <v>0.4</v>
      </c>
    </row>
    <row r="91" spans="1:63" s="73" customFormat="1" ht="12.6" customHeight="1" x14ac:dyDescent="0.25">
      <c r="A91" s="74" t="s">
        <v>633</v>
      </c>
      <c r="B91" s="63" t="s">
        <v>634</v>
      </c>
      <c r="C91" s="63" t="s">
        <v>635</v>
      </c>
      <c r="D91" s="63" t="s">
        <v>668</v>
      </c>
      <c r="E91" s="63" t="s">
        <v>637</v>
      </c>
      <c r="F91" s="64">
        <v>7749</v>
      </c>
      <c r="G91" s="65" t="s">
        <v>864</v>
      </c>
      <c r="H91" s="63" t="s">
        <v>865</v>
      </c>
      <c r="I91" s="63" t="s">
        <v>866</v>
      </c>
      <c r="J91" s="86" t="s">
        <v>867</v>
      </c>
      <c r="K91" s="64">
        <v>2</v>
      </c>
      <c r="L91" s="65" t="s">
        <v>872</v>
      </c>
      <c r="M91" s="67">
        <v>0.4</v>
      </c>
      <c r="N91" s="64">
        <v>2</v>
      </c>
      <c r="O91" s="65" t="s">
        <v>873</v>
      </c>
      <c r="P91" s="64">
        <v>5</v>
      </c>
      <c r="Q91" s="64">
        <v>3</v>
      </c>
      <c r="R91" s="68">
        <f>+Soportes[[#This Row],[Ejecución meta ]]/Soportes[[#This Row],[Magnitud meta vigencia ]]</f>
        <v>0.6</v>
      </c>
      <c r="S91" s="64">
        <v>2</v>
      </c>
      <c r="T91" s="66" t="s">
        <v>874</v>
      </c>
      <c r="U91" s="64" t="s">
        <v>875</v>
      </c>
      <c r="V91" s="69">
        <v>0.2</v>
      </c>
      <c r="W91" s="70">
        <v>43983</v>
      </c>
      <c r="X91" s="70">
        <v>44196</v>
      </c>
      <c r="Y91" s="71">
        <v>0</v>
      </c>
      <c r="Z91" s="71">
        <v>0</v>
      </c>
      <c r="AA91" s="71">
        <v>0</v>
      </c>
      <c r="AB91" s="71">
        <v>0</v>
      </c>
      <c r="AC91" s="71">
        <v>0</v>
      </c>
      <c r="AD91" s="71">
        <v>0.05</v>
      </c>
      <c r="AE91" s="71">
        <v>0.1</v>
      </c>
      <c r="AF91" s="71">
        <v>0.1</v>
      </c>
      <c r="AG91" s="71">
        <v>0.2</v>
      </c>
      <c r="AH91" s="71">
        <v>0.2</v>
      </c>
      <c r="AI91" s="71">
        <v>0.15000000000000002</v>
      </c>
      <c r="AJ91" s="71">
        <v>0.2</v>
      </c>
      <c r="AK91" s="72">
        <v>1</v>
      </c>
      <c r="AL91" s="71">
        <v>0</v>
      </c>
      <c r="AM91" s="71">
        <v>0</v>
      </c>
      <c r="AN91" s="71">
        <v>0</v>
      </c>
      <c r="AO91" s="71">
        <v>0</v>
      </c>
      <c r="AP91" s="71">
        <v>0</v>
      </c>
      <c r="AQ91" s="71">
        <v>0.05</v>
      </c>
      <c r="AR91" s="71">
        <v>0.1</v>
      </c>
      <c r="AS91" s="71">
        <v>0.1</v>
      </c>
      <c r="AT91" s="71">
        <v>0.2</v>
      </c>
      <c r="AU91" s="71">
        <v>0</v>
      </c>
      <c r="AV91" s="71">
        <v>0</v>
      </c>
      <c r="AW91" s="71">
        <v>0</v>
      </c>
      <c r="AX91" s="72">
        <v>0.45</v>
      </c>
      <c r="AY91" s="71">
        <v>0</v>
      </c>
      <c r="AZ91" s="71">
        <v>0</v>
      </c>
      <c r="BA91" s="71">
        <v>0</v>
      </c>
      <c r="BB91" s="71">
        <v>0</v>
      </c>
      <c r="BC91" s="71">
        <v>0</v>
      </c>
      <c r="BD91" s="71">
        <v>1.0000000000000002E-2</v>
      </c>
      <c r="BE91" s="71">
        <v>2.0000000000000004E-2</v>
      </c>
      <c r="BF91" s="71">
        <v>2.0000000000000004E-2</v>
      </c>
      <c r="BG91" s="71">
        <v>4.0000000000000008E-2</v>
      </c>
      <c r="BH91" s="71">
        <v>0</v>
      </c>
      <c r="BI91" s="71">
        <v>0</v>
      </c>
      <c r="BJ91" s="71">
        <v>0</v>
      </c>
      <c r="BK91" s="71">
        <v>0.45</v>
      </c>
    </row>
    <row r="92" spans="1:63" s="73" customFormat="1" ht="12.6" customHeight="1" x14ac:dyDescent="0.25">
      <c r="A92" s="74" t="s">
        <v>633</v>
      </c>
      <c r="B92" s="63" t="s">
        <v>634</v>
      </c>
      <c r="C92" s="63" t="s">
        <v>635</v>
      </c>
      <c r="D92" s="63" t="s">
        <v>668</v>
      </c>
      <c r="E92" s="63" t="s">
        <v>637</v>
      </c>
      <c r="F92" s="64">
        <v>7749</v>
      </c>
      <c r="G92" s="65" t="s">
        <v>864</v>
      </c>
      <c r="H92" s="63" t="s">
        <v>865</v>
      </c>
      <c r="I92" s="63" t="s">
        <v>866</v>
      </c>
      <c r="J92" s="86" t="s">
        <v>867</v>
      </c>
      <c r="K92" s="64">
        <v>2</v>
      </c>
      <c r="L92" s="65" t="s">
        <v>872</v>
      </c>
      <c r="M92" s="67">
        <v>0.4</v>
      </c>
      <c r="N92" s="64">
        <v>2</v>
      </c>
      <c r="O92" s="65" t="s">
        <v>873</v>
      </c>
      <c r="P92" s="64">
        <v>5</v>
      </c>
      <c r="Q92" s="64">
        <v>3</v>
      </c>
      <c r="R92" s="68">
        <f>+Soportes[[#This Row],[Ejecución meta ]]/Soportes[[#This Row],[Magnitud meta vigencia ]]</f>
        <v>0.6</v>
      </c>
      <c r="S92" s="64">
        <v>3</v>
      </c>
      <c r="T92" s="66" t="s">
        <v>876</v>
      </c>
      <c r="U92" s="64" t="s">
        <v>877</v>
      </c>
      <c r="V92" s="69">
        <v>0.2</v>
      </c>
      <c r="W92" s="70">
        <v>43983</v>
      </c>
      <c r="X92" s="70">
        <v>44196</v>
      </c>
      <c r="Y92" s="71">
        <v>0</v>
      </c>
      <c r="Z92" s="71">
        <v>0</v>
      </c>
      <c r="AA92" s="71">
        <v>0</v>
      </c>
      <c r="AB92" s="71">
        <v>0</v>
      </c>
      <c r="AC92" s="71">
        <v>0</v>
      </c>
      <c r="AD92" s="71">
        <v>0.1</v>
      </c>
      <c r="AE92" s="71">
        <v>0.2</v>
      </c>
      <c r="AF92" s="71">
        <v>0.2</v>
      </c>
      <c r="AG92" s="71">
        <v>0.2</v>
      </c>
      <c r="AH92" s="71">
        <v>0.1</v>
      </c>
      <c r="AI92" s="71">
        <v>0.1</v>
      </c>
      <c r="AJ92" s="71">
        <v>0.1</v>
      </c>
      <c r="AK92" s="72">
        <v>0.99999999999999989</v>
      </c>
      <c r="AL92" s="71">
        <v>0</v>
      </c>
      <c r="AM92" s="71">
        <v>0</v>
      </c>
      <c r="AN92" s="71">
        <v>0</v>
      </c>
      <c r="AO92" s="71">
        <v>0</v>
      </c>
      <c r="AP92" s="71">
        <v>0</v>
      </c>
      <c r="AQ92" s="71">
        <v>0.1</v>
      </c>
      <c r="AR92" s="71">
        <v>0.2</v>
      </c>
      <c r="AS92" s="71">
        <v>0.2</v>
      </c>
      <c r="AT92" s="71">
        <v>0.2</v>
      </c>
      <c r="AU92" s="71">
        <v>0</v>
      </c>
      <c r="AV92" s="71">
        <v>0</v>
      </c>
      <c r="AW92" s="71">
        <v>0</v>
      </c>
      <c r="AX92" s="72">
        <v>0.7</v>
      </c>
      <c r="AY92" s="71">
        <v>0</v>
      </c>
      <c r="AZ92" s="71">
        <v>0</v>
      </c>
      <c r="BA92" s="71">
        <v>0</v>
      </c>
      <c r="BB92" s="71">
        <v>0</v>
      </c>
      <c r="BC92" s="71">
        <v>0</v>
      </c>
      <c r="BD92" s="71">
        <v>2.0000000000000004E-2</v>
      </c>
      <c r="BE92" s="71">
        <v>4.0000000000000008E-2</v>
      </c>
      <c r="BF92" s="71">
        <v>4.0000000000000008E-2</v>
      </c>
      <c r="BG92" s="71">
        <v>4.0000000000000008E-2</v>
      </c>
      <c r="BH92" s="71">
        <v>0</v>
      </c>
      <c r="BI92" s="71">
        <v>0</v>
      </c>
      <c r="BJ92" s="71">
        <v>0</v>
      </c>
      <c r="BK92" s="71">
        <v>0.70000000000000007</v>
      </c>
    </row>
    <row r="93" spans="1:63" s="73" customFormat="1" ht="12.6" customHeight="1" x14ac:dyDescent="0.25">
      <c r="A93" s="74" t="s">
        <v>633</v>
      </c>
      <c r="B93" s="63" t="s">
        <v>634</v>
      </c>
      <c r="C93" s="63" t="s">
        <v>635</v>
      </c>
      <c r="D93" s="63" t="s">
        <v>668</v>
      </c>
      <c r="E93" s="63" t="s">
        <v>637</v>
      </c>
      <c r="F93" s="64">
        <v>7749</v>
      </c>
      <c r="G93" s="65" t="s">
        <v>864</v>
      </c>
      <c r="H93" s="63" t="s">
        <v>865</v>
      </c>
      <c r="I93" s="63" t="s">
        <v>866</v>
      </c>
      <c r="J93" s="86" t="s">
        <v>867</v>
      </c>
      <c r="K93" s="64">
        <v>3</v>
      </c>
      <c r="L93" s="65" t="s">
        <v>878</v>
      </c>
      <c r="M93" s="67">
        <v>0.4</v>
      </c>
      <c r="N93" s="64">
        <v>3</v>
      </c>
      <c r="O93" s="65" t="s">
        <v>879</v>
      </c>
      <c r="P93" s="64">
        <v>11336</v>
      </c>
      <c r="Q93" s="64">
        <v>6016</v>
      </c>
      <c r="R93" s="68">
        <f>+Soportes[[#This Row],[Ejecución meta ]]/Soportes[[#This Row],[Magnitud meta vigencia ]]</f>
        <v>0.53069865913902614</v>
      </c>
      <c r="S93" s="64">
        <v>4</v>
      </c>
      <c r="T93" s="66" t="s">
        <v>880</v>
      </c>
      <c r="U93" s="64" t="s">
        <v>881</v>
      </c>
      <c r="V93" s="69">
        <v>0.2</v>
      </c>
      <c r="W93" s="70">
        <v>43983</v>
      </c>
      <c r="X93" s="70">
        <v>44196</v>
      </c>
      <c r="Y93" s="71">
        <v>0</v>
      </c>
      <c r="Z93" s="71">
        <v>0</v>
      </c>
      <c r="AA93" s="71">
        <v>0</v>
      </c>
      <c r="AB93" s="71">
        <v>0</v>
      </c>
      <c r="AC93" s="71">
        <v>0</v>
      </c>
      <c r="AD93" s="71">
        <v>0.14000000000000001</v>
      </c>
      <c r="AE93" s="71">
        <v>0.14000000000000001</v>
      </c>
      <c r="AF93" s="71">
        <v>0.14000000000000001</v>
      </c>
      <c r="AG93" s="71">
        <v>0.14000000000000001</v>
      </c>
      <c r="AH93" s="71">
        <v>0.15</v>
      </c>
      <c r="AI93" s="71">
        <v>0.15</v>
      </c>
      <c r="AJ93" s="71">
        <v>0.14000000000000001</v>
      </c>
      <c r="AK93" s="72">
        <v>1</v>
      </c>
      <c r="AL93" s="71">
        <v>0</v>
      </c>
      <c r="AM93" s="71">
        <v>0</v>
      </c>
      <c r="AN93" s="71">
        <v>0</v>
      </c>
      <c r="AO93" s="71">
        <v>0</v>
      </c>
      <c r="AP93" s="71">
        <v>0</v>
      </c>
      <c r="AQ93" s="71">
        <v>7.0000000000000007E-2</v>
      </c>
      <c r="AR93" s="71">
        <v>7.0000000000000007E-2</v>
      </c>
      <c r="AS93" s="71">
        <v>7.0000000000000007E-2</v>
      </c>
      <c r="AT93" s="71">
        <v>0.14000000000000001</v>
      </c>
      <c r="AU93" s="71">
        <v>0</v>
      </c>
      <c r="AV93" s="71">
        <v>0</v>
      </c>
      <c r="AW93" s="71">
        <v>0</v>
      </c>
      <c r="AX93" s="72">
        <v>0.35000000000000003</v>
      </c>
      <c r="AY93" s="71">
        <v>0</v>
      </c>
      <c r="AZ93" s="71">
        <v>0</v>
      </c>
      <c r="BA93" s="71">
        <v>0</v>
      </c>
      <c r="BB93" s="71">
        <v>0</v>
      </c>
      <c r="BC93" s="71">
        <v>0</v>
      </c>
      <c r="BD93" s="71">
        <v>1.4000000000000002E-2</v>
      </c>
      <c r="BE93" s="71">
        <v>1.4000000000000002E-2</v>
      </c>
      <c r="BF93" s="71">
        <v>1.4000000000000002E-2</v>
      </c>
      <c r="BG93" s="71">
        <v>2.8000000000000004E-2</v>
      </c>
      <c r="BH93" s="71">
        <v>0</v>
      </c>
      <c r="BI93" s="71">
        <v>0</v>
      </c>
      <c r="BJ93" s="71">
        <v>0</v>
      </c>
      <c r="BK93" s="71">
        <v>0.35000000000000003</v>
      </c>
    </row>
    <row r="94" spans="1:63" s="73" customFormat="1" ht="12.6" customHeight="1" x14ac:dyDescent="0.25">
      <c r="A94" s="74" t="s">
        <v>633</v>
      </c>
      <c r="B94" s="63" t="s">
        <v>634</v>
      </c>
      <c r="C94" s="63" t="s">
        <v>635</v>
      </c>
      <c r="D94" s="63" t="s">
        <v>668</v>
      </c>
      <c r="E94" s="63" t="s">
        <v>637</v>
      </c>
      <c r="F94" s="64">
        <v>7749</v>
      </c>
      <c r="G94" s="65" t="s">
        <v>864</v>
      </c>
      <c r="H94" s="63" t="s">
        <v>865</v>
      </c>
      <c r="I94" s="63" t="s">
        <v>866</v>
      </c>
      <c r="J94" s="86" t="s">
        <v>867</v>
      </c>
      <c r="K94" s="64">
        <v>3</v>
      </c>
      <c r="L94" s="65" t="s">
        <v>878</v>
      </c>
      <c r="M94" s="67">
        <v>0.4</v>
      </c>
      <c r="N94" s="64">
        <v>3</v>
      </c>
      <c r="O94" s="65" t="s">
        <v>879</v>
      </c>
      <c r="P94" s="64">
        <v>11336</v>
      </c>
      <c r="Q94" s="64">
        <v>6016</v>
      </c>
      <c r="R94" s="68">
        <f>+Soportes[[#This Row],[Ejecución meta ]]/Soportes[[#This Row],[Magnitud meta vigencia ]]</f>
        <v>0.53069865913902614</v>
      </c>
      <c r="S94" s="64">
        <v>5</v>
      </c>
      <c r="T94" s="66" t="s">
        <v>882</v>
      </c>
      <c r="U94" s="64" t="s">
        <v>871</v>
      </c>
      <c r="V94" s="69">
        <v>0.2</v>
      </c>
      <c r="W94" s="70">
        <v>43983</v>
      </c>
      <c r="X94" s="70">
        <v>44196</v>
      </c>
      <c r="Y94" s="71">
        <v>0</v>
      </c>
      <c r="Z94" s="71">
        <v>0</v>
      </c>
      <c r="AA94" s="71">
        <v>0</v>
      </c>
      <c r="AB94" s="71">
        <v>0</v>
      </c>
      <c r="AC94" s="71">
        <v>0</v>
      </c>
      <c r="AD94" s="71">
        <v>0</v>
      </c>
      <c r="AE94" s="71">
        <v>0</v>
      </c>
      <c r="AF94" s="71">
        <v>0.1</v>
      </c>
      <c r="AG94" s="71">
        <v>0.2</v>
      </c>
      <c r="AH94" s="71">
        <v>0.2</v>
      </c>
      <c r="AI94" s="71">
        <v>0.2</v>
      </c>
      <c r="AJ94" s="71">
        <v>0.3</v>
      </c>
      <c r="AK94" s="72">
        <v>1</v>
      </c>
      <c r="AL94" s="71">
        <v>0</v>
      </c>
      <c r="AM94" s="71">
        <v>0</v>
      </c>
      <c r="AN94" s="71">
        <v>0</v>
      </c>
      <c r="AO94" s="71">
        <v>0</v>
      </c>
      <c r="AP94" s="71">
        <v>0</v>
      </c>
      <c r="AQ94" s="71">
        <v>0</v>
      </c>
      <c r="AR94" s="71">
        <v>0</v>
      </c>
      <c r="AS94" s="71">
        <v>0.1</v>
      </c>
      <c r="AT94" s="71">
        <v>0.2</v>
      </c>
      <c r="AU94" s="71">
        <v>0</v>
      </c>
      <c r="AV94" s="71">
        <v>0</v>
      </c>
      <c r="AW94" s="71">
        <v>0</v>
      </c>
      <c r="AX94" s="72">
        <v>0.30000000000000004</v>
      </c>
      <c r="AY94" s="71">
        <v>0</v>
      </c>
      <c r="AZ94" s="71">
        <v>0</v>
      </c>
      <c r="BA94" s="71">
        <v>0</v>
      </c>
      <c r="BB94" s="71">
        <v>0</v>
      </c>
      <c r="BC94" s="71">
        <v>0</v>
      </c>
      <c r="BD94" s="71">
        <v>0</v>
      </c>
      <c r="BE94" s="71">
        <v>0</v>
      </c>
      <c r="BF94" s="71">
        <v>2.0000000000000004E-2</v>
      </c>
      <c r="BG94" s="71">
        <v>4.0000000000000008E-2</v>
      </c>
      <c r="BH94" s="71">
        <v>0</v>
      </c>
      <c r="BI94" s="71">
        <v>0</v>
      </c>
      <c r="BJ94" s="71">
        <v>0</v>
      </c>
      <c r="BK94" s="71">
        <v>0.30000000000000004</v>
      </c>
    </row>
    <row r="95" spans="1:63" s="73" customFormat="1" ht="12.6" customHeight="1" x14ac:dyDescent="0.25">
      <c r="A95" s="74" t="s">
        <v>633</v>
      </c>
      <c r="B95" s="63" t="s">
        <v>634</v>
      </c>
      <c r="C95" s="63" t="s">
        <v>635</v>
      </c>
      <c r="D95" s="63" t="s">
        <v>668</v>
      </c>
      <c r="E95" s="63" t="s">
        <v>637</v>
      </c>
      <c r="F95" s="64">
        <v>7771</v>
      </c>
      <c r="G95" s="65" t="s">
        <v>883</v>
      </c>
      <c r="H95" s="98" t="s">
        <v>884</v>
      </c>
      <c r="I95" s="63" t="s">
        <v>13</v>
      </c>
      <c r="J95" s="86" t="s">
        <v>885</v>
      </c>
      <c r="K95" s="64">
        <v>1</v>
      </c>
      <c r="L95" s="65" t="s">
        <v>886</v>
      </c>
      <c r="M95" s="67">
        <v>0.75</v>
      </c>
      <c r="N95" s="64">
        <v>1</v>
      </c>
      <c r="O95" s="87" t="s">
        <v>887</v>
      </c>
      <c r="P95" s="58">
        <v>910</v>
      </c>
      <c r="Q95" s="58">
        <v>389</v>
      </c>
      <c r="R95" s="99">
        <f>+Soportes[[#This Row],[Ejecución meta ]]/Soportes[[#This Row],[Magnitud meta vigencia ]]</f>
        <v>0.42747252747252745</v>
      </c>
      <c r="S95" s="64">
        <v>1</v>
      </c>
      <c r="T95" s="66" t="s">
        <v>888</v>
      </c>
      <c r="U95" s="64" t="s">
        <v>889</v>
      </c>
      <c r="V95" s="69">
        <v>0.15</v>
      </c>
      <c r="W95" s="70">
        <v>43998</v>
      </c>
      <c r="X95" s="70">
        <v>44196</v>
      </c>
      <c r="Y95" s="71">
        <v>0</v>
      </c>
      <c r="Z95" s="71">
        <v>0</v>
      </c>
      <c r="AA95" s="71">
        <v>0</v>
      </c>
      <c r="AB95" s="71">
        <v>0</v>
      </c>
      <c r="AC95" s="71">
        <v>0</v>
      </c>
      <c r="AD95" s="71">
        <v>0</v>
      </c>
      <c r="AE95" s="71">
        <v>4.0000000000000008E-2</v>
      </c>
      <c r="AF95" s="71">
        <v>0.20600000000000002</v>
      </c>
      <c r="AG95" s="71">
        <v>0.23000000000000004</v>
      </c>
      <c r="AH95" s="71">
        <v>0.23000000000000004</v>
      </c>
      <c r="AI95" s="71">
        <v>0.19800000000000001</v>
      </c>
      <c r="AJ95" s="71">
        <v>9.6000000000000002E-2</v>
      </c>
      <c r="AK95" s="72">
        <v>1.0000000000000002</v>
      </c>
      <c r="AL95" s="71">
        <v>0</v>
      </c>
      <c r="AM95" s="71">
        <v>0</v>
      </c>
      <c r="AN95" s="71">
        <v>0</v>
      </c>
      <c r="AO95" s="71">
        <v>0</v>
      </c>
      <c r="AP95" s="71">
        <v>0</v>
      </c>
      <c r="AQ95" s="71">
        <v>0</v>
      </c>
      <c r="AR95" s="71">
        <v>4.0000000000000008E-2</v>
      </c>
      <c r="AS95" s="71">
        <v>0.20600000000000002</v>
      </c>
      <c r="AT95" s="71">
        <v>0.23000000000000004</v>
      </c>
      <c r="AU95" s="71">
        <v>0</v>
      </c>
      <c r="AV95" s="71">
        <v>0</v>
      </c>
      <c r="AW95" s="71">
        <v>0</v>
      </c>
      <c r="AX95" s="72">
        <v>0.47600000000000009</v>
      </c>
      <c r="AY95" s="71">
        <v>0</v>
      </c>
      <c r="AZ95" s="71">
        <v>0</v>
      </c>
      <c r="BA95" s="71">
        <v>0</v>
      </c>
      <c r="BB95" s="71">
        <v>0</v>
      </c>
      <c r="BC95" s="71">
        <v>0</v>
      </c>
      <c r="BD95" s="71">
        <v>0</v>
      </c>
      <c r="BE95" s="71">
        <v>6.000000000000001E-3</v>
      </c>
      <c r="BF95" s="71">
        <v>3.09E-2</v>
      </c>
      <c r="BG95" s="71">
        <v>3.4500000000000003E-2</v>
      </c>
      <c r="BH95" s="71">
        <v>0</v>
      </c>
      <c r="BI95" s="71">
        <v>0</v>
      </c>
      <c r="BJ95" s="71">
        <v>0</v>
      </c>
      <c r="BK95" s="71">
        <v>0.47599999999999998</v>
      </c>
    </row>
    <row r="96" spans="1:63" s="73" customFormat="1" ht="12.6" customHeight="1" x14ac:dyDescent="0.25">
      <c r="A96" s="74" t="s">
        <v>633</v>
      </c>
      <c r="B96" s="63" t="s">
        <v>634</v>
      </c>
      <c r="C96" s="63" t="s">
        <v>635</v>
      </c>
      <c r="D96" s="63" t="s">
        <v>668</v>
      </c>
      <c r="E96" s="63" t="s">
        <v>637</v>
      </c>
      <c r="F96" s="64">
        <v>7771</v>
      </c>
      <c r="G96" s="65" t="s">
        <v>883</v>
      </c>
      <c r="H96" s="98" t="s">
        <v>884</v>
      </c>
      <c r="I96" s="63" t="s">
        <v>13</v>
      </c>
      <c r="J96" s="86" t="s">
        <v>885</v>
      </c>
      <c r="K96" s="64">
        <v>1</v>
      </c>
      <c r="L96" s="65" t="s">
        <v>886</v>
      </c>
      <c r="M96" s="67">
        <v>0.75</v>
      </c>
      <c r="N96" s="64">
        <v>1</v>
      </c>
      <c r="O96" s="87" t="s">
        <v>887</v>
      </c>
      <c r="P96" s="58">
        <v>910</v>
      </c>
      <c r="Q96" s="58">
        <v>389</v>
      </c>
      <c r="R96" s="99">
        <f>+Soportes[[#This Row],[Ejecución meta ]]/Soportes[[#This Row],[Magnitud meta vigencia ]]</f>
        <v>0.42747252747252745</v>
      </c>
      <c r="S96" s="64">
        <v>2</v>
      </c>
      <c r="T96" s="66" t="s">
        <v>890</v>
      </c>
      <c r="U96" s="64" t="s">
        <v>889</v>
      </c>
      <c r="V96" s="69">
        <v>0.05</v>
      </c>
      <c r="W96" s="70">
        <v>43998</v>
      </c>
      <c r="X96" s="70">
        <v>44196</v>
      </c>
      <c r="Y96" s="71">
        <v>0</v>
      </c>
      <c r="Z96" s="71">
        <v>0</v>
      </c>
      <c r="AA96" s="71">
        <v>0</v>
      </c>
      <c r="AB96" s="71">
        <v>0</v>
      </c>
      <c r="AC96" s="71">
        <v>0</v>
      </c>
      <c r="AD96" s="71">
        <v>0</v>
      </c>
      <c r="AE96" s="71">
        <v>2.0000000000000004E-2</v>
      </c>
      <c r="AF96" s="71">
        <v>0.05</v>
      </c>
      <c r="AG96" s="71">
        <v>0.05</v>
      </c>
      <c r="AH96" s="71">
        <v>0.22999999999999998</v>
      </c>
      <c r="AI96" s="71">
        <v>0.32999999999999996</v>
      </c>
      <c r="AJ96" s="71">
        <v>0.32</v>
      </c>
      <c r="AK96" s="72">
        <v>1</v>
      </c>
      <c r="AL96" s="71">
        <v>0</v>
      </c>
      <c r="AM96" s="71">
        <v>0</v>
      </c>
      <c r="AN96" s="71">
        <v>0</v>
      </c>
      <c r="AO96" s="71">
        <v>0</v>
      </c>
      <c r="AP96" s="71">
        <v>0</v>
      </c>
      <c r="AQ96" s="71">
        <v>0</v>
      </c>
      <c r="AR96" s="71">
        <v>2.0000000000000004E-2</v>
      </c>
      <c r="AS96" s="71">
        <v>0.05</v>
      </c>
      <c r="AT96" s="71">
        <v>0.05</v>
      </c>
      <c r="AU96" s="71">
        <v>0</v>
      </c>
      <c r="AV96" s="71">
        <v>0</v>
      </c>
      <c r="AW96" s="71">
        <v>0</v>
      </c>
      <c r="AX96" s="72">
        <v>0.12000000000000001</v>
      </c>
      <c r="AY96" s="71">
        <v>0</v>
      </c>
      <c r="AZ96" s="71">
        <v>0</v>
      </c>
      <c r="BA96" s="71">
        <v>0</v>
      </c>
      <c r="BB96" s="71">
        <v>0</v>
      </c>
      <c r="BC96" s="71">
        <v>0</v>
      </c>
      <c r="BD96" s="71">
        <v>0</v>
      </c>
      <c r="BE96" s="71">
        <v>1.0000000000000002E-3</v>
      </c>
      <c r="BF96" s="71">
        <v>2.5000000000000005E-3</v>
      </c>
      <c r="BG96" s="71">
        <v>2.5000000000000005E-3</v>
      </c>
      <c r="BH96" s="71">
        <v>0</v>
      </c>
      <c r="BI96" s="71">
        <v>0</v>
      </c>
      <c r="BJ96" s="71">
        <v>0</v>
      </c>
      <c r="BK96" s="71">
        <v>0.12000000000000001</v>
      </c>
    </row>
    <row r="97" spans="1:63" s="73" customFormat="1" ht="12.6" customHeight="1" x14ac:dyDescent="0.25">
      <c r="A97" s="74" t="s">
        <v>633</v>
      </c>
      <c r="B97" s="63" t="s">
        <v>634</v>
      </c>
      <c r="C97" s="63" t="s">
        <v>635</v>
      </c>
      <c r="D97" s="63" t="s">
        <v>668</v>
      </c>
      <c r="E97" s="63" t="s">
        <v>637</v>
      </c>
      <c r="F97" s="64">
        <v>7771</v>
      </c>
      <c r="G97" s="65" t="s">
        <v>883</v>
      </c>
      <c r="H97" s="98" t="s">
        <v>884</v>
      </c>
      <c r="I97" s="63" t="s">
        <v>13</v>
      </c>
      <c r="J97" s="86" t="s">
        <v>885</v>
      </c>
      <c r="K97" s="64">
        <v>1</v>
      </c>
      <c r="L97" s="65" t="s">
        <v>886</v>
      </c>
      <c r="M97" s="67">
        <v>0.75</v>
      </c>
      <c r="N97" s="64">
        <v>1</v>
      </c>
      <c r="O97" s="87" t="s">
        <v>887</v>
      </c>
      <c r="P97" s="58">
        <v>910</v>
      </c>
      <c r="Q97" s="58">
        <v>389</v>
      </c>
      <c r="R97" s="99">
        <f>+Soportes[[#This Row],[Ejecución meta ]]/Soportes[[#This Row],[Magnitud meta vigencia ]]</f>
        <v>0.42747252747252745</v>
      </c>
      <c r="S97" s="64">
        <v>3</v>
      </c>
      <c r="T97" s="66" t="s">
        <v>891</v>
      </c>
      <c r="U97" s="64" t="s">
        <v>889</v>
      </c>
      <c r="V97" s="69">
        <v>7.0000000000000007E-2</v>
      </c>
      <c r="W97" s="70">
        <v>43998</v>
      </c>
      <c r="X97" s="70">
        <v>44196</v>
      </c>
      <c r="Y97" s="71">
        <v>0</v>
      </c>
      <c r="Z97" s="71">
        <v>0</v>
      </c>
      <c r="AA97" s="71">
        <v>0</v>
      </c>
      <c r="AB97" s="71">
        <v>0</v>
      </c>
      <c r="AC97" s="71">
        <v>0</v>
      </c>
      <c r="AD97" s="71">
        <v>0</v>
      </c>
      <c r="AE97" s="71">
        <v>2.1000000000000001E-2</v>
      </c>
      <c r="AF97" s="71">
        <v>4.2000000000000003E-2</v>
      </c>
      <c r="AG97" s="71">
        <v>0.25800000000000001</v>
      </c>
      <c r="AH97" s="71">
        <v>0.248</v>
      </c>
      <c r="AI97" s="71">
        <v>0.23399999999999999</v>
      </c>
      <c r="AJ97" s="71">
        <v>0.19700000000000001</v>
      </c>
      <c r="AK97" s="72">
        <v>1</v>
      </c>
      <c r="AL97" s="71">
        <v>0</v>
      </c>
      <c r="AM97" s="71">
        <v>0</v>
      </c>
      <c r="AN97" s="71">
        <v>0</v>
      </c>
      <c r="AO97" s="71">
        <v>0</v>
      </c>
      <c r="AP97" s="71">
        <v>0</v>
      </c>
      <c r="AQ97" s="71">
        <v>0</v>
      </c>
      <c r="AR97" s="71">
        <v>2.1000000000000001E-2</v>
      </c>
      <c r="AS97" s="71">
        <v>4.2000000000000003E-2</v>
      </c>
      <c r="AT97" s="71">
        <v>0.25800000000000001</v>
      </c>
      <c r="AU97" s="71">
        <v>0</v>
      </c>
      <c r="AV97" s="71">
        <v>0</v>
      </c>
      <c r="AW97" s="71">
        <v>0</v>
      </c>
      <c r="AX97" s="72">
        <v>0.32100000000000001</v>
      </c>
      <c r="AY97" s="71">
        <v>0</v>
      </c>
      <c r="AZ97" s="71">
        <v>0</v>
      </c>
      <c r="BA97" s="71">
        <v>0</v>
      </c>
      <c r="BB97" s="71">
        <v>0</v>
      </c>
      <c r="BC97" s="71">
        <v>0</v>
      </c>
      <c r="BD97" s="71">
        <v>0</v>
      </c>
      <c r="BE97" s="71">
        <v>1.4700000000000002E-3</v>
      </c>
      <c r="BF97" s="71">
        <v>2.9400000000000003E-3</v>
      </c>
      <c r="BG97" s="71">
        <v>1.8060000000000003E-2</v>
      </c>
      <c r="BH97" s="71">
        <v>0</v>
      </c>
      <c r="BI97" s="71">
        <v>0</v>
      </c>
      <c r="BJ97" s="71">
        <v>0</v>
      </c>
      <c r="BK97" s="71">
        <v>0.32100000000000001</v>
      </c>
    </row>
    <row r="98" spans="1:63" s="73" customFormat="1" ht="12.6" customHeight="1" x14ac:dyDescent="0.25">
      <c r="A98" s="74" t="s">
        <v>633</v>
      </c>
      <c r="B98" s="63" t="s">
        <v>634</v>
      </c>
      <c r="C98" s="63" t="s">
        <v>635</v>
      </c>
      <c r="D98" s="63" t="s">
        <v>668</v>
      </c>
      <c r="E98" s="63" t="s">
        <v>637</v>
      </c>
      <c r="F98" s="64">
        <v>7771</v>
      </c>
      <c r="G98" s="65" t="s">
        <v>883</v>
      </c>
      <c r="H98" s="98" t="s">
        <v>884</v>
      </c>
      <c r="I98" s="63" t="s">
        <v>13</v>
      </c>
      <c r="J98" s="86" t="s">
        <v>885</v>
      </c>
      <c r="K98" s="64">
        <v>2</v>
      </c>
      <c r="L98" s="87" t="s">
        <v>892</v>
      </c>
      <c r="M98" s="100">
        <v>0.08</v>
      </c>
      <c r="N98" s="64">
        <v>2</v>
      </c>
      <c r="O98" s="87" t="s">
        <v>893</v>
      </c>
      <c r="P98" s="101">
        <v>3375</v>
      </c>
      <c r="Q98" s="102">
        <v>2832</v>
      </c>
      <c r="R98" s="103">
        <f>+Soportes[[#This Row],[Ejecución meta ]]/Soportes[[#This Row],[Magnitud meta vigencia ]]</f>
        <v>0.83911111111111114</v>
      </c>
      <c r="S98" s="64">
        <v>1</v>
      </c>
      <c r="T98" s="66" t="s">
        <v>894</v>
      </c>
      <c r="U98" s="64" t="s">
        <v>895</v>
      </c>
      <c r="V98" s="69">
        <v>0.25</v>
      </c>
      <c r="W98" s="70">
        <v>43998</v>
      </c>
      <c r="X98" s="70">
        <v>44196</v>
      </c>
      <c r="Y98" s="71">
        <v>0</v>
      </c>
      <c r="Z98" s="71">
        <v>0</v>
      </c>
      <c r="AA98" s="71">
        <v>0</v>
      </c>
      <c r="AB98" s="71">
        <v>0</v>
      </c>
      <c r="AC98" s="71">
        <v>0</v>
      </c>
      <c r="AD98" s="71">
        <v>6.6000000000000003E-2</v>
      </c>
      <c r="AE98" s="71">
        <v>0.10500000000000001</v>
      </c>
      <c r="AF98" s="71">
        <v>0.13200000000000001</v>
      </c>
      <c r="AG98" s="71">
        <v>0.16699999999999998</v>
      </c>
      <c r="AH98" s="71">
        <v>0.188</v>
      </c>
      <c r="AI98" s="71">
        <v>0.188</v>
      </c>
      <c r="AJ98" s="71">
        <v>0.154</v>
      </c>
      <c r="AK98" s="72">
        <v>1</v>
      </c>
      <c r="AL98" s="71">
        <v>0</v>
      </c>
      <c r="AM98" s="71">
        <v>0</v>
      </c>
      <c r="AN98" s="71">
        <v>0</v>
      </c>
      <c r="AO98" s="71">
        <v>0</v>
      </c>
      <c r="AP98" s="71">
        <v>0</v>
      </c>
      <c r="AQ98" s="71">
        <v>6.6000000000000003E-2</v>
      </c>
      <c r="AR98" s="71">
        <v>0.10500000000000001</v>
      </c>
      <c r="AS98" s="71">
        <v>0.13200000000000001</v>
      </c>
      <c r="AT98" s="71">
        <v>0.16699999999999998</v>
      </c>
      <c r="AU98" s="71">
        <v>0</v>
      </c>
      <c r="AV98" s="71">
        <v>0</v>
      </c>
      <c r="AW98" s="71">
        <v>0</v>
      </c>
      <c r="AX98" s="72">
        <v>0.47000000000000003</v>
      </c>
      <c r="AY98" s="71">
        <v>0</v>
      </c>
      <c r="AZ98" s="71">
        <v>0</v>
      </c>
      <c r="BA98" s="71">
        <v>0</v>
      </c>
      <c r="BB98" s="71">
        <v>0</v>
      </c>
      <c r="BC98" s="71">
        <v>0</v>
      </c>
      <c r="BD98" s="71">
        <v>1.6500000000000001E-2</v>
      </c>
      <c r="BE98" s="71">
        <v>2.6250000000000002E-2</v>
      </c>
      <c r="BF98" s="71">
        <v>3.3000000000000002E-2</v>
      </c>
      <c r="BG98" s="71">
        <v>4.1749999999999995E-2</v>
      </c>
      <c r="BH98" s="71">
        <v>0</v>
      </c>
      <c r="BI98" s="71">
        <v>0</v>
      </c>
      <c r="BJ98" s="71">
        <v>0</v>
      </c>
      <c r="BK98" s="71">
        <v>0.47000000000000003</v>
      </c>
    </row>
    <row r="99" spans="1:63" s="73" customFormat="1" ht="12.6" customHeight="1" x14ac:dyDescent="0.25">
      <c r="A99" s="74" t="s">
        <v>633</v>
      </c>
      <c r="B99" s="63" t="s">
        <v>634</v>
      </c>
      <c r="C99" s="63" t="s">
        <v>635</v>
      </c>
      <c r="D99" s="63" t="s">
        <v>668</v>
      </c>
      <c r="E99" s="63" t="s">
        <v>637</v>
      </c>
      <c r="F99" s="64">
        <v>7771</v>
      </c>
      <c r="G99" s="65" t="s">
        <v>883</v>
      </c>
      <c r="H99" s="98" t="s">
        <v>884</v>
      </c>
      <c r="I99" s="63" t="s">
        <v>13</v>
      </c>
      <c r="J99" s="86" t="s">
        <v>885</v>
      </c>
      <c r="K99" s="64">
        <v>2</v>
      </c>
      <c r="L99" s="87" t="s">
        <v>892</v>
      </c>
      <c r="M99" s="100">
        <v>0.08</v>
      </c>
      <c r="N99" s="64">
        <v>2</v>
      </c>
      <c r="O99" s="87" t="s">
        <v>893</v>
      </c>
      <c r="P99" s="101">
        <v>3375</v>
      </c>
      <c r="Q99" s="102">
        <v>2832</v>
      </c>
      <c r="R99" s="103">
        <f>+Soportes[[#This Row],[Ejecución meta ]]/Soportes[[#This Row],[Magnitud meta vigencia ]]</f>
        <v>0.83911111111111114</v>
      </c>
      <c r="S99" s="64">
        <v>2</v>
      </c>
      <c r="T99" s="66" t="s">
        <v>896</v>
      </c>
      <c r="U99" s="64" t="s">
        <v>889</v>
      </c>
      <c r="V99" s="69">
        <v>0.04</v>
      </c>
      <c r="W99" s="70">
        <v>43998</v>
      </c>
      <c r="X99" s="70">
        <v>44196</v>
      </c>
      <c r="Y99" s="71">
        <v>0</v>
      </c>
      <c r="Z99" s="71">
        <v>0</v>
      </c>
      <c r="AA99" s="71">
        <v>0</v>
      </c>
      <c r="AB99" s="71">
        <v>0</v>
      </c>
      <c r="AC99" s="71">
        <v>0</v>
      </c>
      <c r="AD99" s="71">
        <v>0</v>
      </c>
      <c r="AE99" s="71">
        <v>0</v>
      </c>
      <c r="AF99" s="71">
        <v>4.8000000000000001E-2</v>
      </c>
      <c r="AG99" s="71">
        <v>0.09</v>
      </c>
      <c r="AH99" s="71">
        <v>8.1000000000000003E-2</v>
      </c>
      <c r="AI99" s="71">
        <v>0.06</v>
      </c>
      <c r="AJ99" s="71">
        <v>2.1000000000000001E-2</v>
      </c>
      <c r="AK99" s="72">
        <v>0.30000000000000004</v>
      </c>
      <c r="AL99" s="71">
        <v>0</v>
      </c>
      <c r="AM99" s="71">
        <v>0</v>
      </c>
      <c r="AN99" s="71">
        <v>0</v>
      </c>
      <c r="AO99" s="71">
        <v>0</v>
      </c>
      <c r="AP99" s="71">
        <v>0</v>
      </c>
      <c r="AQ99" s="71">
        <v>0</v>
      </c>
      <c r="AR99" s="71">
        <v>0</v>
      </c>
      <c r="AS99" s="71">
        <v>4.8000000000000001E-2</v>
      </c>
      <c r="AT99" s="71">
        <v>0.09</v>
      </c>
      <c r="AU99" s="71">
        <v>0</v>
      </c>
      <c r="AV99" s="71">
        <v>0</v>
      </c>
      <c r="AW99" s="71">
        <v>0</v>
      </c>
      <c r="AX99" s="72">
        <v>0.13800000000000001</v>
      </c>
      <c r="AY99" s="71">
        <v>0</v>
      </c>
      <c r="AZ99" s="71">
        <v>0</v>
      </c>
      <c r="BA99" s="71">
        <v>0</v>
      </c>
      <c r="BB99" s="71">
        <v>0</v>
      </c>
      <c r="BC99" s="71">
        <v>0</v>
      </c>
      <c r="BD99" s="71">
        <v>0</v>
      </c>
      <c r="BE99" s="71">
        <v>0</v>
      </c>
      <c r="BF99" s="71">
        <v>1.92E-3</v>
      </c>
      <c r="BG99" s="71">
        <v>3.5999999999999999E-3</v>
      </c>
      <c r="BH99" s="71">
        <v>0</v>
      </c>
      <c r="BI99" s="71">
        <v>0</v>
      </c>
      <c r="BJ99" s="71">
        <v>0</v>
      </c>
      <c r="BK99" s="71">
        <v>0.45999999999999996</v>
      </c>
    </row>
    <row r="100" spans="1:63" s="73" customFormat="1" ht="12.6" customHeight="1" x14ac:dyDescent="0.25">
      <c r="A100" s="74" t="s">
        <v>633</v>
      </c>
      <c r="B100" s="63" t="s">
        <v>634</v>
      </c>
      <c r="C100" s="63" t="s">
        <v>635</v>
      </c>
      <c r="D100" s="63" t="s">
        <v>668</v>
      </c>
      <c r="E100" s="63" t="s">
        <v>637</v>
      </c>
      <c r="F100" s="64">
        <v>7771</v>
      </c>
      <c r="G100" s="65" t="s">
        <v>883</v>
      </c>
      <c r="H100" s="98" t="s">
        <v>884</v>
      </c>
      <c r="I100" s="63" t="s">
        <v>13</v>
      </c>
      <c r="J100" s="86" t="s">
        <v>885</v>
      </c>
      <c r="K100" s="64">
        <v>2</v>
      </c>
      <c r="L100" s="87" t="s">
        <v>892</v>
      </c>
      <c r="M100" s="100">
        <v>0.08</v>
      </c>
      <c r="N100" s="64">
        <v>2</v>
      </c>
      <c r="O100" s="87" t="s">
        <v>893</v>
      </c>
      <c r="P100" s="101">
        <v>3375</v>
      </c>
      <c r="Q100" s="102">
        <v>2832</v>
      </c>
      <c r="R100" s="103">
        <f>+Soportes[[#This Row],[Ejecución meta ]]/Soportes[[#This Row],[Magnitud meta vigencia ]]</f>
        <v>0.83911111111111114</v>
      </c>
      <c r="S100" s="64">
        <v>3</v>
      </c>
      <c r="T100" s="104" t="s">
        <v>897</v>
      </c>
      <c r="U100" s="64" t="s">
        <v>889</v>
      </c>
      <c r="V100" s="69">
        <v>0.04</v>
      </c>
      <c r="W100" s="70">
        <v>43998</v>
      </c>
      <c r="X100" s="70">
        <v>44196</v>
      </c>
      <c r="Y100" s="71">
        <v>0</v>
      </c>
      <c r="Z100" s="71">
        <v>0</v>
      </c>
      <c r="AA100" s="71">
        <v>0</v>
      </c>
      <c r="AB100" s="71">
        <v>0</v>
      </c>
      <c r="AC100" s="71">
        <v>0</v>
      </c>
      <c r="AD100" s="71">
        <v>0</v>
      </c>
      <c r="AE100" s="71">
        <v>0</v>
      </c>
      <c r="AF100" s="71">
        <v>0</v>
      </c>
      <c r="AG100" s="71">
        <v>0</v>
      </c>
      <c r="AH100" s="71">
        <v>0.24499999999999997</v>
      </c>
      <c r="AI100" s="71">
        <v>0.24499999999999997</v>
      </c>
      <c r="AJ100" s="71">
        <v>0.21</v>
      </c>
      <c r="AK100" s="72">
        <v>0.7</v>
      </c>
      <c r="AL100" s="71">
        <v>0</v>
      </c>
      <c r="AM100" s="71">
        <v>0</v>
      </c>
      <c r="AN100" s="71">
        <v>0</v>
      </c>
      <c r="AO100" s="71">
        <v>0</v>
      </c>
      <c r="AP100" s="71">
        <v>0</v>
      </c>
      <c r="AQ100" s="71">
        <v>0</v>
      </c>
      <c r="AR100" s="71">
        <v>0</v>
      </c>
      <c r="AS100" s="71">
        <v>0</v>
      </c>
      <c r="AT100" s="71">
        <v>0</v>
      </c>
      <c r="AU100" s="71">
        <v>0</v>
      </c>
      <c r="AV100" s="71">
        <v>0</v>
      </c>
      <c r="AW100" s="71">
        <v>0</v>
      </c>
      <c r="AX100" s="72">
        <v>0</v>
      </c>
      <c r="AY100" s="71">
        <v>0</v>
      </c>
      <c r="AZ100" s="71">
        <v>0</v>
      </c>
      <c r="BA100" s="71">
        <v>0</v>
      </c>
      <c r="BB100" s="71">
        <v>0</v>
      </c>
      <c r="BC100" s="71">
        <v>0</v>
      </c>
      <c r="BD100" s="71">
        <v>0</v>
      </c>
      <c r="BE100" s="71">
        <v>0</v>
      </c>
      <c r="BF100" s="71">
        <v>0</v>
      </c>
      <c r="BG100" s="71">
        <v>0</v>
      </c>
      <c r="BH100" s="71">
        <v>0</v>
      </c>
      <c r="BI100" s="71">
        <v>0</v>
      </c>
      <c r="BJ100" s="71">
        <v>0</v>
      </c>
      <c r="BK100" s="71">
        <v>0</v>
      </c>
    </row>
    <row r="101" spans="1:63" s="73" customFormat="1" ht="12.6" customHeight="1" x14ac:dyDescent="0.25">
      <c r="A101" s="74" t="s">
        <v>633</v>
      </c>
      <c r="B101" s="63" t="s">
        <v>634</v>
      </c>
      <c r="C101" s="63" t="s">
        <v>635</v>
      </c>
      <c r="D101" s="63" t="s">
        <v>668</v>
      </c>
      <c r="E101" s="63" t="s">
        <v>637</v>
      </c>
      <c r="F101" s="64">
        <v>7771</v>
      </c>
      <c r="G101" s="65" t="s">
        <v>883</v>
      </c>
      <c r="H101" s="98" t="s">
        <v>884</v>
      </c>
      <c r="I101" s="63" t="s">
        <v>13</v>
      </c>
      <c r="J101" s="86" t="s">
        <v>885</v>
      </c>
      <c r="K101" s="64">
        <v>3</v>
      </c>
      <c r="L101" s="65" t="s">
        <v>898</v>
      </c>
      <c r="M101" s="100">
        <v>0.17</v>
      </c>
      <c r="N101" s="64">
        <v>3</v>
      </c>
      <c r="O101" s="87" t="s">
        <v>899</v>
      </c>
      <c r="P101" s="101">
        <v>70</v>
      </c>
      <c r="Q101" s="102">
        <v>10</v>
      </c>
      <c r="R101" s="103">
        <f>+Soportes[[#This Row],[Ejecución meta ]]/Soportes[[#This Row],[Magnitud meta vigencia ]]</f>
        <v>0.14285714285714285</v>
      </c>
      <c r="S101" s="64">
        <v>1</v>
      </c>
      <c r="T101" s="104" t="s">
        <v>900</v>
      </c>
      <c r="U101" s="64" t="s">
        <v>901</v>
      </c>
      <c r="V101" s="69">
        <v>0.05</v>
      </c>
      <c r="W101" s="70">
        <v>43998</v>
      </c>
      <c r="X101" s="70">
        <v>44196</v>
      </c>
      <c r="Y101" s="71">
        <v>0</v>
      </c>
      <c r="Z101" s="71">
        <v>0</v>
      </c>
      <c r="AA101" s="71">
        <v>0</v>
      </c>
      <c r="AB101" s="71">
        <v>0</v>
      </c>
      <c r="AC101" s="71">
        <v>0</v>
      </c>
      <c r="AD101" s="71">
        <v>0</v>
      </c>
      <c r="AE101" s="71">
        <v>0.03</v>
      </c>
      <c r="AF101" s="71">
        <v>0.1</v>
      </c>
      <c r="AG101" s="71">
        <v>0.26200000000000001</v>
      </c>
      <c r="AH101" s="71">
        <v>0.26200000000000001</v>
      </c>
      <c r="AI101" s="71">
        <v>0.246</v>
      </c>
      <c r="AJ101" s="71">
        <v>0.1</v>
      </c>
      <c r="AK101" s="72">
        <v>1</v>
      </c>
      <c r="AL101" s="71">
        <v>0</v>
      </c>
      <c r="AM101" s="71">
        <v>0</v>
      </c>
      <c r="AN101" s="71">
        <v>0</v>
      </c>
      <c r="AO101" s="71">
        <v>0</v>
      </c>
      <c r="AP101" s="71">
        <v>0</v>
      </c>
      <c r="AQ101" s="71">
        <v>0</v>
      </c>
      <c r="AR101" s="71">
        <v>0.03</v>
      </c>
      <c r="AS101" s="71">
        <v>0.1</v>
      </c>
      <c r="AT101" s="71">
        <v>0.26200000000000001</v>
      </c>
      <c r="AU101" s="71">
        <v>0</v>
      </c>
      <c r="AV101" s="71">
        <v>0</v>
      </c>
      <c r="AW101" s="71">
        <v>0</v>
      </c>
      <c r="AX101" s="72">
        <v>0.39200000000000002</v>
      </c>
      <c r="AY101" s="71">
        <v>0</v>
      </c>
      <c r="AZ101" s="71">
        <v>0</v>
      </c>
      <c r="BA101" s="71">
        <v>0</v>
      </c>
      <c r="BB101" s="71">
        <v>0</v>
      </c>
      <c r="BC101" s="71">
        <v>0</v>
      </c>
      <c r="BD101" s="71">
        <v>0</v>
      </c>
      <c r="BE101" s="71">
        <v>1.5E-3</v>
      </c>
      <c r="BF101" s="71">
        <v>5.000000000000001E-3</v>
      </c>
      <c r="BG101" s="71">
        <v>1.3100000000000001E-2</v>
      </c>
      <c r="BH101" s="71">
        <v>0</v>
      </c>
      <c r="BI101" s="71">
        <v>0</v>
      </c>
      <c r="BJ101" s="71">
        <v>0</v>
      </c>
      <c r="BK101" s="71">
        <v>0.39200000000000002</v>
      </c>
    </row>
    <row r="102" spans="1:63" s="73" customFormat="1" ht="12.6" customHeight="1" x14ac:dyDescent="0.25">
      <c r="A102" s="74" t="s">
        <v>633</v>
      </c>
      <c r="B102" s="63" t="s">
        <v>634</v>
      </c>
      <c r="C102" s="63" t="s">
        <v>635</v>
      </c>
      <c r="D102" s="63" t="s">
        <v>668</v>
      </c>
      <c r="E102" s="63" t="s">
        <v>637</v>
      </c>
      <c r="F102" s="64">
        <v>7771</v>
      </c>
      <c r="G102" s="65" t="s">
        <v>883</v>
      </c>
      <c r="H102" s="98" t="s">
        <v>884</v>
      </c>
      <c r="I102" s="63" t="s">
        <v>13</v>
      </c>
      <c r="J102" s="86" t="s">
        <v>885</v>
      </c>
      <c r="K102" s="64">
        <v>3</v>
      </c>
      <c r="L102" s="65" t="s">
        <v>898</v>
      </c>
      <c r="M102" s="100">
        <v>0.17</v>
      </c>
      <c r="N102" s="64">
        <v>3</v>
      </c>
      <c r="O102" s="87" t="s">
        <v>899</v>
      </c>
      <c r="P102" s="101">
        <v>70</v>
      </c>
      <c r="Q102" s="102">
        <v>10</v>
      </c>
      <c r="R102" s="103">
        <f>+Soportes[[#This Row],[Ejecución meta ]]/Soportes[[#This Row],[Magnitud meta vigencia ]]</f>
        <v>0.14285714285714285</v>
      </c>
      <c r="S102" s="64">
        <v>2</v>
      </c>
      <c r="T102" s="66" t="s">
        <v>902</v>
      </c>
      <c r="U102" s="64" t="s">
        <v>901</v>
      </c>
      <c r="V102" s="69">
        <v>0.08</v>
      </c>
      <c r="W102" s="70">
        <v>43998</v>
      </c>
      <c r="X102" s="70">
        <v>44196</v>
      </c>
      <c r="Y102" s="71">
        <v>0</v>
      </c>
      <c r="Z102" s="71">
        <v>0</v>
      </c>
      <c r="AA102" s="71">
        <v>0</v>
      </c>
      <c r="AB102" s="71">
        <v>0</v>
      </c>
      <c r="AC102" s="71">
        <v>0</v>
      </c>
      <c r="AD102" s="71">
        <v>0</v>
      </c>
      <c r="AE102" s="71">
        <v>0.05</v>
      </c>
      <c r="AF102" s="71">
        <v>0.1</v>
      </c>
      <c r="AG102" s="71">
        <v>0.25</v>
      </c>
      <c r="AH102" s="71">
        <v>0.25</v>
      </c>
      <c r="AI102" s="71">
        <v>0.25</v>
      </c>
      <c r="AJ102" s="71">
        <v>0.1</v>
      </c>
      <c r="AK102" s="72">
        <v>1</v>
      </c>
      <c r="AL102" s="71">
        <v>0</v>
      </c>
      <c r="AM102" s="71">
        <v>0</v>
      </c>
      <c r="AN102" s="71">
        <v>0</v>
      </c>
      <c r="AO102" s="71">
        <v>0</v>
      </c>
      <c r="AP102" s="71">
        <v>0</v>
      </c>
      <c r="AQ102" s="71">
        <v>0</v>
      </c>
      <c r="AR102" s="71">
        <v>0.05</v>
      </c>
      <c r="AS102" s="71">
        <v>0.1</v>
      </c>
      <c r="AT102" s="71">
        <v>0.25</v>
      </c>
      <c r="AU102" s="71">
        <v>0</v>
      </c>
      <c r="AV102" s="71">
        <v>0</v>
      </c>
      <c r="AW102" s="71">
        <v>0</v>
      </c>
      <c r="AX102" s="72">
        <v>0.4</v>
      </c>
      <c r="AY102" s="71">
        <v>0</v>
      </c>
      <c r="AZ102" s="71">
        <v>0</v>
      </c>
      <c r="BA102" s="71">
        <v>0</v>
      </c>
      <c r="BB102" s="71">
        <v>0</v>
      </c>
      <c r="BC102" s="71">
        <v>0</v>
      </c>
      <c r="BD102" s="71">
        <v>0</v>
      </c>
      <c r="BE102" s="71">
        <v>4.0000000000000001E-3</v>
      </c>
      <c r="BF102" s="71">
        <v>8.0000000000000002E-3</v>
      </c>
      <c r="BG102" s="71">
        <v>0.02</v>
      </c>
      <c r="BH102" s="71">
        <v>0</v>
      </c>
      <c r="BI102" s="71">
        <v>0</v>
      </c>
      <c r="BJ102" s="71">
        <v>0</v>
      </c>
      <c r="BK102" s="71">
        <v>0.4</v>
      </c>
    </row>
    <row r="103" spans="1:63" s="73" customFormat="1" ht="12.6" customHeight="1" x14ac:dyDescent="0.25">
      <c r="A103" s="74" t="s">
        <v>633</v>
      </c>
      <c r="B103" s="63" t="s">
        <v>634</v>
      </c>
      <c r="C103" s="63" t="s">
        <v>635</v>
      </c>
      <c r="D103" s="63" t="s">
        <v>668</v>
      </c>
      <c r="E103" s="63" t="s">
        <v>637</v>
      </c>
      <c r="F103" s="64">
        <v>7771</v>
      </c>
      <c r="G103" s="65" t="s">
        <v>883</v>
      </c>
      <c r="H103" s="98" t="s">
        <v>884</v>
      </c>
      <c r="I103" s="63" t="s">
        <v>13</v>
      </c>
      <c r="J103" s="86" t="s">
        <v>885</v>
      </c>
      <c r="K103" s="64">
        <v>3</v>
      </c>
      <c r="L103" s="65" t="s">
        <v>898</v>
      </c>
      <c r="M103" s="100">
        <v>0.17</v>
      </c>
      <c r="N103" s="64">
        <v>3</v>
      </c>
      <c r="O103" s="87" t="s">
        <v>899</v>
      </c>
      <c r="P103" s="101">
        <v>70</v>
      </c>
      <c r="Q103" s="102">
        <v>10</v>
      </c>
      <c r="R103" s="103">
        <f>+Soportes[[#This Row],[Ejecución meta ]]/Soportes[[#This Row],[Magnitud meta vigencia ]]</f>
        <v>0.14285714285714285</v>
      </c>
      <c r="S103" s="64">
        <v>3</v>
      </c>
      <c r="T103" s="104" t="s">
        <v>903</v>
      </c>
      <c r="U103" s="64" t="s">
        <v>901</v>
      </c>
      <c r="V103" s="69">
        <v>0.05</v>
      </c>
      <c r="W103" s="70">
        <v>43998</v>
      </c>
      <c r="X103" s="70">
        <v>44196</v>
      </c>
      <c r="Y103" s="71">
        <v>0</v>
      </c>
      <c r="Z103" s="71">
        <v>0</v>
      </c>
      <c r="AA103" s="71">
        <v>0</v>
      </c>
      <c r="AB103" s="71">
        <v>0</v>
      </c>
      <c r="AC103" s="71">
        <v>0</v>
      </c>
      <c r="AD103" s="71">
        <v>0</v>
      </c>
      <c r="AE103" s="71">
        <v>0.05</v>
      </c>
      <c r="AF103" s="71">
        <v>0.15000000000000002</v>
      </c>
      <c r="AG103" s="71">
        <v>0.2</v>
      </c>
      <c r="AH103" s="71">
        <v>0.25</v>
      </c>
      <c r="AI103" s="71">
        <v>0.25</v>
      </c>
      <c r="AJ103" s="71">
        <v>0.1</v>
      </c>
      <c r="AK103" s="72">
        <v>1</v>
      </c>
      <c r="AL103" s="71">
        <v>0</v>
      </c>
      <c r="AM103" s="71">
        <v>0</v>
      </c>
      <c r="AN103" s="71">
        <v>0</v>
      </c>
      <c r="AO103" s="71">
        <v>0</v>
      </c>
      <c r="AP103" s="71">
        <v>0</v>
      </c>
      <c r="AQ103" s="71">
        <v>0</v>
      </c>
      <c r="AR103" s="71">
        <v>0.05</v>
      </c>
      <c r="AS103" s="71">
        <v>0.15000000000000002</v>
      </c>
      <c r="AT103" s="71">
        <v>0.2</v>
      </c>
      <c r="AU103" s="71">
        <v>0</v>
      </c>
      <c r="AV103" s="71">
        <v>0</v>
      </c>
      <c r="AW103" s="71">
        <v>0</v>
      </c>
      <c r="AX103" s="72">
        <v>0.4</v>
      </c>
      <c r="AY103" s="71">
        <v>0</v>
      </c>
      <c r="AZ103" s="71">
        <v>0</v>
      </c>
      <c r="BA103" s="71">
        <v>0</v>
      </c>
      <c r="BB103" s="71">
        <v>0</v>
      </c>
      <c r="BC103" s="71">
        <v>0</v>
      </c>
      <c r="BD103" s="71">
        <v>0</v>
      </c>
      <c r="BE103" s="71">
        <v>2.5000000000000005E-3</v>
      </c>
      <c r="BF103" s="71">
        <v>7.5000000000000015E-3</v>
      </c>
      <c r="BG103" s="71">
        <v>1.0000000000000002E-2</v>
      </c>
      <c r="BH103" s="71">
        <v>0</v>
      </c>
      <c r="BI103" s="71">
        <v>0</v>
      </c>
      <c r="BJ103" s="71">
        <v>0</v>
      </c>
      <c r="BK103" s="71">
        <v>0.4</v>
      </c>
    </row>
    <row r="104" spans="1:63" s="73" customFormat="1" ht="12.6" customHeight="1" x14ac:dyDescent="0.25">
      <c r="A104" s="74" t="s">
        <v>633</v>
      </c>
      <c r="B104" s="63" t="s">
        <v>634</v>
      </c>
      <c r="C104" s="63" t="s">
        <v>635</v>
      </c>
      <c r="D104" s="63" t="s">
        <v>668</v>
      </c>
      <c r="E104" s="63" t="s">
        <v>637</v>
      </c>
      <c r="F104" s="64">
        <v>7771</v>
      </c>
      <c r="G104" s="65" t="s">
        <v>883</v>
      </c>
      <c r="H104" s="98" t="s">
        <v>884</v>
      </c>
      <c r="I104" s="63" t="s">
        <v>13</v>
      </c>
      <c r="J104" s="86" t="s">
        <v>885</v>
      </c>
      <c r="K104" s="64">
        <v>3</v>
      </c>
      <c r="L104" s="65" t="s">
        <v>898</v>
      </c>
      <c r="M104" s="100">
        <v>0.17</v>
      </c>
      <c r="N104" s="64">
        <v>4</v>
      </c>
      <c r="O104" s="87" t="s">
        <v>904</v>
      </c>
      <c r="P104" s="105">
        <v>0.1</v>
      </c>
      <c r="Q104" s="106">
        <v>0.04</v>
      </c>
      <c r="R104" s="103">
        <f>+Soportes[[#This Row],[Ejecución meta ]]/Soportes[[#This Row],[Magnitud meta vigencia ]]</f>
        <v>0.39999999999999997</v>
      </c>
      <c r="S104" s="64">
        <v>1</v>
      </c>
      <c r="T104" s="66" t="s">
        <v>905</v>
      </c>
      <c r="U104" s="64" t="s">
        <v>906</v>
      </c>
      <c r="V104" s="69">
        <v>0.1</v>
      </c>
      <c r="W104" s="70">
        <v>43998</v>
      </c>
      <c r="X104" s="70">
        <v>44196</v>
      </c>
      <c r="Y104" s="71">
        <v>0</v>
      </c>
      <c r="Z104" s="71">
        <v>0</v>
      </c>
      <c r="AA104" s="71">
        <v>0</v>
      </c>
      <c r="AB104" s="71">
        <v>0</v>
      </c>
      <c r="AC104" s="71">
        <v>0</v>
      </c>
      <c r="AD104" s="71">
        <v>0</v>
      </c>
      <c r="AE104" s="71">
        <v>6.0000000000000012E-2</v>
      </c>
      <c r="AF104" s="71">
        <v>0.16</v>
      </c>
      <c r="AG104" s="71">
        <v>0.20000000000000004</v>
      </c>
      <c r="AH104" s="71">
        <v>0.20000000000000004</v>
      </c>
      <c r="AI104" s="71">
        <v>0.20000000000000004</v>
      </c>
      <c r="AJ104" s="71">
        <v>0.18000000000000005</v>
      </c>
      <c r="AK104" s="72">
        <v>1.0000000000000002</v>
      </c>
      <c r="AL104" s="71">
        <v>0</v>
      </c>
      <c r="AM104" s="71">
        <v>0</v>
      </c>
      <c r="AN104" s="71">
        <v>0</v>
      </c>
      <c r="AO104" s="71">
        <v>0</v>
      </c>
      <c r="AP104" s="71">
        <v>0</v>
      </c>
      <c r="AQ104" s="71">
        <v>0</v>
      </c>
      <c r="AR104" s="71">
        <v>6.0000000000000012E-2</v>
      </c>
      <c r="AS104" s="71">
        <v>0.16</v>
      </c>
      <c r="AT104" s="71">
        <v>0.20000000000000004</v>
      </c>
      <c r="AU104" s="71">
        <v>0</v>
      </c>
      <c r="AV104" s="71">
        <v>0</v>
      </c>
      <c r="AW104" s="71">
        <v>0</v>
      </c>
      <c r="AX104" s="72">
        <v>0.42000000000000004</v>
      </c>
      <c r="AY104" s="71">
        <v>0</v>
      </c>
      <c r="AZ104" s="71">
        <v>0</v>
      </c>
      <c r="BA104" s="71">
        <v>0</v>
      </c>
      <c r="BB104" s="71">
        <v>0</v>
      </c>
      <c r="BC104" s="71">
        <v>0</v>
      </c>
      <c r="BD104" s="71">
        <v>0</v>
      </c>
      <c r="BE104" s="71">
        <v>6.0000000000000019E-3</v>
      </c>
      <c r="BF104" s="71">
        <v>1.6E-2</v>
      </c>
      <c r="BG104" s="71">
        <v>2.0000000000000004E-2</v>
      </c>
      <c r="BH104" s="71">
        <v>0</v>
      </c>
      <c r="BI104" s="71">
        <v>0</v>
      </c>
      <c r="BJ104" s="71">
        <v>0</v>
      </c>
      <c r="BK104" s="71">
        <v>0.41999999999999993</v>
      </c>
    </row>
    <row r="105" spans="1:63" s="73" customFormat="1" ht="12.6" customHeight="1" x14ac:dyDescent="0.25">
      <c r="A105" s="74" t="s">
        <v>633</v>
      </c>
      <c r="B105" s="63" t="s">
        <v>634</v>
      </c>
      <c r="C105" s="63" t="s">
        <v>635</v>
      </c>
      <c r="D105" s="63" t="s">
        <v>668</v>
      </c>
      <c r="E105" s="63" t="s">
        <v>637</v>
      </c>
      <c r="F105" s="64">
        <v>7771</v>
      </c>
      <c r="G105" s="65" t="s">
        <v>883</v>
      </c>
      <c r="H105" s="98" t="s">
        <v>884</v>
      </c>
      <c r="I105" s="63" t="s">
        <v>13</v>
      </c>
      <c r="J105" s="86" t="s">
        <v>885</v>
      </c>
      <c r="K105" s="64">
        <v>3</v>
      </c>
      <c r="L105" s="65" t="s">
        <v>898</v>
      </c>
      <c r="M105" s="100">
        <v>0.17</v>
      </c>
      <c r="N105" s="64">
        <v>5</v>
      </c>
      <c r="O105" s="87" t="s">
        <v>907</v>
      </c>
      <c r="P105" s="101">
        <v>400</v>
      </c>
      <c r="Q105" s="102">
        <v>136</v>
      </c>
      <c r="R105" s="103">
        <f>+Soportes[[#This Row],[Ejecución meta ]]/Soportes[[#This Row],[Magnitud meta vigencia ]]</f>
        <v>0.34</v>
      </c>
      <c r="S105" s="64">
        <v>1</v>
      </c>
      <c r="T105" s="66" t="s">
        <v>908</v>
      </c>
      <c r="U105" s="64" t="s">
        <v>909</v>
      </c>
      <c r="V105" s="69">
        <v>7.0000000000000007E-2</v>
      </c>
      <c r="W105" s="70">
        <v>43998</v>
      </c>
      <c r="X105" s="70">
        <v>44196</v>
      </c>
      <c r="Y105" s="71">
        <v>0</v>
      </c>
      <c r="Z105" s="71">
        <v>0</v>
      </c>
      <c r="AA105" s="71">
        <v>0</v>
      </c>
      <c r="AB105" s="71">
        <v>0</v>
      </c>
      <c r="AC105" s="71">
        <v>0</v>
      </c>
      <c r="AD105" s="71">
        <v>0</v>
      </c>
      <c r="AE105" s="71">
        <v>7.0000000000000007E-2</v>
      </c>
      <c r="AF105" s="71">
        <v>0.14000000000000001</v>
      </c>
      <c r="AG105" s="71">
        <v>0.23</v>
      </c>
      <c r="AH105" s="71">
        <v>0.23</v>
      </c>
      <c r="AI105" s="71">
        <v>0.23</v>
      </c>
      <c r="AJ105" s="71">
        <v>0.1</v>
      </c>
      <c r="AK105" s="72">
        <v>1</v>
      </c>
      <c r="AL105" s="71">
        <v>0</v>
      </c>
      <c r="AM105" s="71">
        <v>0</v>
      </c>
      <c r="AN105" s="71">
        <v>0</v>
      </c>
      <c r="AO105" s="71">
        <v>0</v>
      </c>
      <c r="AP105" s="71">
        <v>0</v>
      </c>
      <c r="AQ105" s="71">
        <v>0</v>
      </c>
      <c r="AR105" s="71">
        <v>7.0000000000000007E-2</v>
      </c>
      <c r="AS105" s="71">
        <v>0.14000000000000001</v>
      </c>
      <c r="AT105" s="71">
        <v>0.23</v>
      </c>
      <c r="AU105" s="71">
        <v>0</v>
      </c>
      <c r="AV105" s="71">
        <v>0</v>
      </c>
      <c r="AW105" s="71">
        <v>0</v>
      </c>
      <c r="AX105" s="72">
        <v>0.44000000000000006</v>
      </c>
      <c r="AY105" s="71">
        <v>0</v>
      </c>
      <c r="AZ105" s="71">
        <v>0</v>
      </c>
      <c r="BA105" s="71">
        <v>0</v>
      </c>
      <c r="BB105" s="71">
        <v>0</v>
      </c>
      <c r="BC105" s="71">
        <v>0</v>
      </c>
      <c r="BD105" s="71">
        <v>0</v>
      </c>
      <c r="BE105" s="71">
        <v>4.9000000000000007E-3</v>
      </c>
      <c r="BF105" s="71">
        <v>9.8000000000000014E-3</v>
      </c>
      <c r="BG105" s="71">
        <v>1.6100000000000003E-2</v>
      </c>
      <c r="BH105" s="71">
        <v>0</v>
      </c>
      <c r="BI105" s="71">
        <v>0</v>
      </c>
      <c r="BJ105" s="71">
        <v>0</v>
      </c>
      <c r="BK105" s="71">
        <v>0.44000000000000006</v>
      </c>
    </row>
    <row r="106" spans="1:63" s="73" customFormat="1" ht="12.6" customHeight="1" x14ac:dyDescent="0.25">
      <c r="A106" s="74" t="s">
        <v>633</v>
      </c>
      <c r="B106" s="63" t="s">
        <v>634</v>
      </c>
      <c r="C106" s="63" t="s">
        <v>635</v>
      </c>
      <c r="D106" s="63" t="s">
        <v>668</v>
      </c>
      <c r="E106" s="63" t="s">
        <v>637</v>
      </c>
      <c r="F106" s="64">
        <v>7771</v>
      </c>
      <c r="G106" s="65" t="s">
        <v>883</v>
      </c>
      <c r="H106" s="98" t="s">
        <v>884</v>
      </c>
      <c r="I106" s="63" t="s">
        <v>13</v>
      </c>
      <c r="J106" s="86" t="s">
        <v>885</v>
      </c>
      <c r="K106" s="64">
        <v>3</v>
      </c>
      <c r="L106" s="65" t="s">
        <v>898</v>
      </c>
      <c r="M106" s="100">
        <v>0.17</v>
      </c>
      <c r="N106" s="64">
        <v>5</v>
      </c>
      <c r="O106" s="87" t="s">
        <v>907</v>
      </c>
      <c r="P106" s="101">
        <v>400</v>
      </c>
      <c r="Q106" s="102">
        <v>136</v>
      </c>
      <c r="R106" s="103">
        <f>+Soportes[[#This Row],[Ejecución meta ]]/Soportes[[#This Row],[Magnitud meta vigencia ]]</f>
        <v>0.34</v>
      </c>
      <c r="S106" s="64">
        <v>2</v>
      </c>
      <c r="T106" s="104" t="s">
        <v>910</v>
      </c>
      <c r="U106" s="64" t="s">
        <v>909</v>
      </c>
      <c r="V106" s="69">
        <v>0.05</v>
      </c>
      <c r="W106" s="70">
        <v>43998</v>
      </c>
      <c r="X106" s="70">
        <v>44196</v>
      </c>
      <c r="Y106" s="71">
        <v>0</v>
      </c>
      <c r="Z106" s="71">
        <v>0</v>
      </c>
      <c r="AA106" s="71">
        <v>0</v>
      </c>
      <c r="AB106" s="71">
        <v>0</v>
      </c>
      <c r="AC106" s="71">
        <v>0</v>
      </c>
      <c r="AD106" s="71">
        <v>0</v>
      </c>
      <c r="AE106" s="71">
        <v>3.4999999999999996E-2</v>
      </c>
      <c r="AF106" s="71">
        <v>0.11499999999999999</v>
      </c>
      <c r="AG106" s="71">
        <v>0.18</v>
      </c>
      <c r="AH106" s="71">
        <v>0.28499999999999998</v>
      </c>
      <c r="AI106" s="71">
        <v>0.28499999999999998</v>
      </c>
      <c r="AJ106" s="71">
        <v>9.9999999999999992E-2</v>
      </c>
      <c r="AK106" s="72">
        <v>0.99999999999999989</v>
      </c>
      <c r="AL106" s="71">
        <v>0</v>
      </c>
      <c r="AM106" s="71">
        <v>0</v>
      </c>
      <c r="AN106" s="71">
        <v>0</v>
      </c>
      <c r="AO106" s="71">
        <v>0</v>
      </c>
      <c r="AP106" s="71">
        <v>0</v>
      </c>
      <c r="AQ106" s="71">
        <v>0</v>
      </c>
      <c r="AR106" s="71">
        <v>3.4999999999999996E-2</v>
      </c>
      <c r="AS106" s="71">
        <v>0.11499999999999999</v>
      </c>
      <c r="AT106" s="71">
        <v>0.18</v>
      </c>
      <c r="AU106" s="71">
        <v>0</v>
      </c>
      <c r="AV106" s="71">
        <v>0</v>
      </c>
      <c r="AW106" s="71">
        <v>0</v>
      </c>
      <c r="AX106" s="72">
        <v>0.32999999999999996</v>
      </c>
      <c r="AY106" s="71">
        <v>0</v>
      </c>
      <c r="AZ106" s="71">
        <v>0</v>
      </c>
      <c r="BA106" s="71">
        <v>0</v>
      </c>
      <c r="BB106" s="71">
        <v>0</v>
      </c>
      <c r="BC106" s="71">
        <v>0</v>
      </c>
      <c r="BD106" s="71">
        <v>0</v>
      </c>
      <c r="BE106" s="71">
        <v>1.7499999999999998E-3</v>
      </c>
      <c r="BF106" s="71">
        <v>5.7499999999999999E-3</v>
      </c>
      <c r="BG106" s="71">
        <v>8.9999999999999993E-3</v>
      </c>
      <c r="BH106" s="71">
        <v>0</v>
      </c>
      <c r="BI106" s="71">
        <v>0</v>
      </c>
      <c r="BJ106" s="71">
        <v>0</v>
      </c>
      <c r="BK106" s="71">
        <v>0.33</v>
      </c>
    </row>
    <row r="107" spans="1:63" s="73" customFormat="1" ht="12.6" customHeight="1" x14ac:dyDescent="0.25">
      <c r="A107" s="74" t="s">
        <v>633</v>
      </c>
      <c r="B107" s="63" t="s">
        <v>911</v>
      </c>
      <c r="C107" s="63" t="s">
        <v>912</v>
      </c>
      <c r="D107" s="63" t="s">
        <v>913</v>
      </c>
      <c r="E107" s="63" t="s">
        <v>914</v>
      </c>
      <c r="F107" s="64">
        <v>7740</v>
      </c>
      <c r="G107" s="65" t="s">
        <v>915</v>
      </c>
      <c r="H107" s="63" t="s">
        <v>916</v>
      </c>
      <c r="I107" s="63" t="s">
        <v>24</v>
      </c>
      <c r="J107" s="86" t="s">
        <v>917</v>
      </c>
      <c r="K107" s="64">
        <v>1</v>
      </c>
      <c r="L107" s="65" t="s">
        <v>918</v>
      </c>
      <c r="M107" s="67"/>
      <c r="N107" s="64">
        <v>1</v>
      </c>
      <c r="O107" s="65" t="s">
        <v>919</v>
      </c>
      <c r="P107" s="68">
        <v>1.1999999999999999E-3</v>
      </c>
      <c r="Q107" s="68">
        <v>1E-4</v>
      </c>
      <c r="R107" s="68">
        <f>+Soportes[[#This Row],[Ejecución meta ]]/Soportes[[#This Row],[Magnitud meta vigencia ]]</f>
        <v>8.3333333333333343E-2</v>
      </c>
      <c r="S107" s="64">
        <v>1</v>
      </c>
      <c r="T107" s="66" t="s">
        <v>920</v>
      </c>
      <c r="U107" s="64" t="s">
        <v>921</v>
      </c>
      <c r="V107" s="69">
        <v>0.05</v>
      </c>
      <c r="W107" s="70">
        <v>43838</v>
      </c>
      <c r="X107" s="70" t="s">
        <v>922</v>
      </c>
      <c r="Y107" s="71">
        <v>0</v>
      </c>
      <c r="Z107" s="71">
        <v>0</v>
      </c>
      <c r="AA107" s="71">
        <v>0</v>
      </c>
      <c r="AB107" s="71">
        <v>0</v>
      </c>
      <c r="AC107" s="71">
        <v>0</v>
      </c>
      <c r="AD107" s="71">
        <v>0</v>
      </c>
      <c r="AE107" s="71">
        <v>0</v>
      </c>
      <c r="AF107" s="71">
        <v>0.2</v>
      </c>
      <c r="AG107" s="71">
        <v>0.2</v>
      </c>
      <c r="AH107" s="71">
        <v>0.2</v>
      </c>
      <c r="AI107" s="71">
        <v>0.2</v>
      </c>
      <c r="AJ107" s="71">
        <v>0.2</v>
      </c>
      <c r="AK107" s="72">
        <v>1</v>
      </c>
      <c r="AL107" s="71">
        <v>0</v>
      </c>
      <c r="AM107" s="71">
        <v>0</v>
      </c>
      <c r="AN107" s="71">
        <v>0</v>
      </c>
      <c r="AO107" s="71">
        <v>0</v>
      </c>
      <c r="AP107" s="71">
        <v>0</v>
      </c>
      <c r="AQ107" s="71">
        <v>0</v>
      </c>
      <c r="AR107" s="71">
        <v>0</v>
      </c>
      <c r="AS107" s="71">
        <v>0.2</v>
      </c>
      <c r="AT107" s="71">
        <v>0.2</v>
      </c>
      <c r="AU107" s="71">
        <v>0</v>
      </c>
      <c r="AV107" s="71">
        <v>0</v>
      </c>
      <c r="AW107" s="71">
        <v>0</v>
      </c>
      <c r="AX107" s="72">
        <v>0.4</v>
      </c>
      <c r="AY107" s="71">
        <v>0</v>
      </c>
      <c r="AZ107" s="71">
        <v>0</v>
      </c>
      <c r="BA107" s="71">
        <v>0</v>
      </c>
      <c r="BB107" s="71">
        <v>0</v>
      </c>
      <c r="BC107" s="71">
        <v>0</v>
      </c>
      <c r="BD107" s="71">
        <v>0</v>
      </c>
      <c r="BE107" s="71">
        <v>0</v>
      </c>
      <c r="BF107" s="71">
        <v>0.01</v>
      </c>
      <c r="BG107" s="71">
        <v>0.01</v>
      </c>
      <c r="BH107" s="71">
        <v>0</v>
      </c>
      <c r="BI107" s="71">
        <v>0</v>
      </c>
      <c r="BJ107" s="71">
        <v>0</v>
      </c>
      <c r="BK107" s="71">
        <v>0.4</v>
      </c>
    </row>
    <row r="108" spans="1:63" s="73" customFormat="1" ht="12.6" customHeight="1" x14ac:dyDescent="0.25">
      <c r="A108" s="74" t="s">
        <v>633</v>
      </c>
      <c r="B108" s="63" t="s">
        <v>911</v>
      </c>
      <c r="C108" s="63" t="s">
        <v>912</v>
      </c>
      <c r="D108" s="63" t="s">
        <v>913</v>
      </c>
      <c r="E108" s="63" t="s">
        <v>914</v>
      </c>
      <c r="F108" s="64">
        <v>7740</v>
      </c>
      <c r="G108" s="65" t="s">
        <v>915</v>
      </c>
      <c r="H108" s="63" t="s">
        <v>916</v>
      </c>
      <c r="I108" s="63" t="s">
        <v>24</v>
      </c>
      <c r="J108" s="86" t="s">
        <v>917</v>
      </c>
      <c r="K108" s="64">
        <v>1</v>
      </c>
      <c r="L108" s="65" t="s">
        <v>918</v>
      </c>
      <c r="M108" s="67"/>
      <c r="N108" s="64">
        <v>1</v>
      </c>
      <c r="O108" s="65" t="s">
        <v>919</v>
      </c>
      <c r="P108" s="68">
        <v>1.1999999999999999E-3</v>
      </c>
      <c r="Q108" s="68">
        <v>1E-4</v>
      </c>
      <c r="R108" s="68">
        <f>+Soportes[[#This Row],[Ejecución meta ]]/Soportes[[#This Row],[Magnitud meta vigencia ]]</f>
        <v>8.3333333333333343E-2</v>
      </c>
      <c r="S108" s="64">
        <v>2</v>
      </c>
      <c r="T108" s="66" t="s">
        <v>923</v>
      </c>
      <c r="U108" s="64" t="s">
        <v>924</v>
      </c>
      <c r="V108" s="69">
        <v>0.06</v>
      </c>
      <c r="W108" s="70">
        <v>43838</v>
      </c>
      <c r="X108" s="70" t="s">
        <v>922</v>
      </c>
      <c r="Y108" s="71">
        <v>0</v>
      </c>
      <c r="Z108" s="71">
        <v>0</v>
      </c>
      <c r="AA108" s="71">
        <v>0</v>
      </c>
      <c r="AB108" s="71">
        <v>0</v>
      </c>
      <c r="AC108" s="71">
        <v>0</v>
      </c>
      <c r="AD108" s="71">
        <v>0</v>
      </c>
      <c r="AE108" s="71">
        <v>0</v>
      </c>
      <c r="AF108" s="71">
        <v>0.2</v>
      </c>
      <c r="AG108" s="71">
        <v>0.2</v>
      </c>
      <c r="AH108" s="71">
        <v>0.2</v>
      </c>
      <c r="AI108" s="71">
        <v>0.2</v>
      </c>
      <c r="AJ108" s="71">
        <v>0.2</v>
      </c>
      <c r="AK108" s="72">
        <v>1</v>
      </c>
      <c r="AL108" s="71">
        <v>0</v>
      </c>
      <c r="AM108" s="71">
        <v>0</v>
      </c>
      <c r="AN108" s="71">
        <v>0</v>
      </c>
      <c r="AO108" s="71">
        <v>0</v>
      </c>
      <c r="AP108" s="71">
        <v>0</v>
      </c>
      <c r="AQ108" s="71">
        <v>0</v>
      </c>
      <c r="AR108" s="71">
        <v>0</v>
      </c>
      <c r="AS108" s="71">
        <v>0.2</v>
      </c>
      <c r="AT108" s="71">
        <v>0.2</v>
      </c>
      <c r="AU108" s="71">
        <v>0</v>
      </c>
      <c r="AV108" s="71">
        <v>0</v>
      </c>
      <c r="AW108" s="71">
        <v>0</v>
      </c>
      <c r="AX108" s="72">
        <v>0.4</v>
      </c>
      <c r="AY108" s="71">
        <v>0</v>
      </c>
      <c r="AZ108" s="71">
        <v>0</v>
      </c>
      <c r="BA108" s="71">
        <v>0</v>
      </c>
      <c r="BB108" s="71">
        <v>0</v>
      </c>
      <c r="BC108" s="71">
        <v>0</v>
      </c>
      <c r="BD108" s="71">
        <v>0</v>
      </c>
      <c r="BE108" s="71">
        <v>0</v>
      </c>
      <c r="BF108" s="71">
        <v>1.2E-2</v>
      </c>
      <c r="BG108" s="71">
        <v>1.2E-2</v>
      </c>
      <c r="BH108" s="71">
        <v>0</v>
      </c>
      <c r="BI108" s="71">
        <v>0</v>
      </c>
      <c r="BJ108" s="71">
        <v>0</v>
      </c>
      <c r="BK108" s="71">
        <v>0.4</v>
      </c>
    </row>
    <row r="109" spans="1:63" s="73" customFormat="1" ht="12.6" customHeight="1" x14ac:dyDescent="0.25">
      <c r="A109" s="74" t="s">
        <v>633</v>
      </c>
      <c r="B109" s="63" t="s">
        <v>911</v>
      </c>
      <c r="C109" s="63" t="s">
        <v>912</v>
      </c>
      <c r="D109" s="63" t="s">
        <v>913</v>
      </c>
      <c r="E109" s="63" t="s">
        <v>914</v>
      </c>
      <c r="F109" s="64">
        <v>7740</v>
      </c>
      <c r="G109" s="65" t="s">
        <v>915</v>
      </c>
      <c r="H109" s="63" t="s">
        <v>916</v>
      </c>
      <c r="I109" s="63" t="s">
        <v>24</v>
      </c>
      <c r="J109" s="86" t="s">
        <v>917</v>
      </c>
      <c r="K109" s="64">
        <v>1</v>
      </c>
      <c r="L109" s="65" t="s">
        <v>918</v>
      </c>
      <c r="M109" s="67"/>
      <c r="N109" s="64">
        <v>1</v>
      </c>
      <c r="O109" s="65" t="s">
        <v>919</v>
      </c>
      <c r="P109" s="68">
        <v>1.1999999999999999E-3</v>
      </c>
      <c r="Q109" s="68">
        <v>1E-4</v>
      </c>
      <c r="R109" s="68">
        <f>+Soportes[[#This Row],[Ejecución meta ]]/Soportes[[#This Row],[Magnitud meta vigencia ]]</f>
        <v>8.3333333333333343E-2</v>
      </c>
      <c r="S109" s="64">
        <v>3</v>
      </c>
      <c r="T109" s="66" t="s">
        <v>925</v>
      </c>
      <c r="U109" s="64" t="s">
        <v>926</v>
      </c>
      <c r="V109" s="69">
        <v>0.08</v>
      </c>
      <c r="W109" s="70">
        <v>43838</v>
      </c>
      <c r="X109" s="70" t="s">
        <v>922</v>
      </c>
      <c r="Y109" s="71">
        <v>0</v>
      </c>
      <c r="Z109" s="71">
        <v>0</v>
      </c>
      <c r="AA109" s="71">
        <v>0</v>
      </c>
      <c r="AB109" s="71">
        <v>0</v>
      </c>
      <c r="AC109" s="71">
        <v>0</v>
      </c>
      <c r="AD109" s="71">
        <v>0</v>
      </c>
      <c r="AE109" s="71">
        <v>0</v>
      </c>
      <c r="AF109" s="71">
        <v>0.08</v>
      </c>
      <c r="AG109" s="71">
        <v>0.23</v>
      </c>
      <c r="AH109" s="71">
        <v>0.23</v>
      </c>
      <c r="AI109" s="71">
        <v>0.23</v>
      </c>
      <c r="AJ109" s="71">
        <v>0.23</v>
      </c>
      <c r="AK109" s="72">
        <v>1</v>
      </c>
      <c r="AL109" s="71">
        <v>0</v>
      </c>
      <c r="AM109" s="71">
        <v>0</v>
      </c>
      <c r="AN109" s="71">
        <v>0</v>
      </c>
      <c r="AO109" s="71">
        <v>0</v>
      </c>
      <c r="AP109" s="71">
        <v>0</v>
      </c>
      <c r="AQ109" s="71">
        <v>0</v>
      </c>
      <c r="AR109" s="71">
        <v>0</v>
      </c>
      <c r="AS109" s="71">
        <v>0.08</v>
      </c>
      <c r="AT109" s="71">
        <v>0.1118</v>
      </c>
      <c r="AU109" s="71">
        <v>0</v>
      </c>
      <c r="AV109" s="71">
        <v>0</v>
      </c>
      <c r="AW109" s="71">
        <v>0</v>
      </c>
      <c r="AX109" s="72">
        <v>0.1918</v>
      </c>
      <c r="AY109" s="71">
        <v>0</v>
      </c>
      <c r="AZ109" s="71">
        <v>0</v>
      </c>
      <c r="BA109" s="71">
        <v>0</v>
      </c>
      <c r="BB109" s="71">
        <v>0</v>
      </c>
      <c r="BC109" s="71">
        <v>0</v>
      </c>
      <c r="BD109" s="71">
        <v>0</v>
      </c>
      <c r="BE109" s="71">
        <v>0</v>
      </c>
      <c r="BF109" s="71">
        <v>6.4000000000000003E-3</v>
      </c>
      <c r="BG109" s="71">
        <v>8.8999999999999999E-3</v>
      </c>
      <c r="BH109" s="71">
        <v>0</v>
      </c>
      <c r="BI109" s="71">
        <v>0</v>
      </c>
      <c r="BJ109" s="71">
        <v>0</v>
      </c>
      <c r="BK109" s="71">
        <v>0.1918</v>
      </c>
    </row>
    <row r="110" spans="1:63" s="73" customFormat="1" ht="12.6" customHeight="1" x14ac:dyDescent="0.25">
      <c r="A110" s="74" t="s">
        <v>633</v>
      </c>
      <c r="B110" s="63" t="s">
        <v>911</v>
      </c>
      <c r="C110" s="63" t="s">
        <v>912</v>
      </c>
      <c r="D110" s="63" t="s">
        <v>913</v>
      </c>
      <c r="E110" s="63" t="s">
        <v>914</v>
      </c>
      <c r="F110" s="64">
        <v>7740</v>
      </c>
      <c r="G110" s="65" t="s">
        <v>915</v>
      </c>
      <c r="H110" s="63" t="s">
        <v>916</v>
      </c>
      <c r="I110" s="63" t="s">
        <v>24</v>
      </c>
      <c r="J110" s="86" t="s">
        <v>917</v>
      </c>
      <c r="K110" s="64">
        <v>1</v>
      </c>
      <c r="L110" s="65" t="s">
        <v>918</v>
      </c>
      <c r="M110" s="67"/>
      <c r="N110" s="64">
        <v>1</v>
      </c>
      <c r="O110" s="65" t="s">
        <v>919</v>
      </c>
      <c r="P110" s="68">
        <v>1.1999999999999999E-3</v>
      </c>
      <c r="Q110" s="68">
        <v>1E-4</v>
      </c>
      <c r="R110" s="68">
        <f>+Soportes[[#This Row],[Ejecución meta ]]/Soportes[[#This Row],[Magnitud meta vigencia ]]</f>
        <v>8.3333333333333343E-2</v>
      </c>
      <c r="S110" s="64">
        <v>4</v>
      </c>
      <c r="T110" s="66" t="s">
        <v>927</v>
      </c>
      <c r="U110" s="64" t="s">
        <v>928</v>
      </c>
      <c r="V110" s="69">
        <v>0.06</v>
      </c>
      <c r="W110" s="70">
        <v>43838</v>
      </c>
      <c r="X110" s="70" t="s">
        <v>922</v>
      </c>
      <c r="Y110" s="71">
        <v>0</v>
      </c>
      <c r="Z110" s="71">
        <v>0</v>
      </c>
      <c r="AA110" s="71">
        <v>0</v>
      </c>
      <c r="AB110" s="71">
        <v>0</v>
      </c>
      <c r="AC110" s="71">
        <v>0</v>
      </c>
      <c r="AD110" s="71">
        <v>0</v>
      </c>
      <c r="AE110" s="71">
        <v>0</v>
      </c>
      <c r="AF110" s="71">
        <v>0</v>
      </c>
      <c r="AG110" s="71">
        <v>0</v>
      </c>
      <c r="AH110" s="71">
        <v>0.5</v>
      </c>
      <c r="AI110" s="71">
        <v>0</v>
      </c>
      <c r="AJ110" s="71">
        <v>0.5</v>
      </c>
      <c r="AK110" s="72">
        <v>1</v>
      </c>
      <c r="AL110" s="71">
        <v>0</v>
      </c>
      <c r="AM110" s="71">
        <v>0</v>
      </c>
      <c r="AN110" s="71">
        <v>0</v>
      </c>
      <c r="AO110" s="71">
        <v>0</v>
      </c>
      <c r="AP110" s="71">
        <v>0</v>
      </c>
      <c r="AQ110" s="71">
        <v>0</v>
      </c>
      <c r="AR110" s="71">
        <v>0</v>
      </c>
      <c r="AS110" s="71">
        <v>0</v>
      </c>
      <c r="AT110" s="71">
        <v>0</v>
      </c>
      <c r="AU110" s="71">
        <v>0</v>
      </c>
      <c r="AV110" s="71">
        <v>0</v>
      </c>
      <c r="AW110" s="71">
        <v>0</v>
      </c>
      <c r="AX110" s="72">
        <v>0</v>
      </c>
      <c r="AY110" s="71">
        <v>0</v>
      </c>
      <c r="AZ110" s="71">
        <v>0</v>
      </c>
      <c r="BA110" s="71">
        <v>0</v>
      </c>
      <c r="BB110" s="71">
        <v>0</v>
      </c>
      <c r="BC110" s="71">
        <v>0</v>
      </c>
      <c r="BD110" s="71">
        <v>0</v>
      </c>
      <c r="BE110" s="71">
        <v>0</v>
      </c>
      <c r="BF110" s="71">
        <v>0</v>
      </c>
      <c r="BG110" s="71">
        <v>0</v>
      </c>
      <c r="BH110" s="71">
        <v>0</v>
      </c>
      <c r="BI110" s="71">
        <v>0</v>
      </c>
      <c r="BJ110" s="71">
        <v>0</v>
      </c>
      <c r="BK110" s="71">
        <v>0</v>
      </c>
    </row>
    <row r="111" spans="1:63" s="73" customFormat="1" ht="12.6" customHeight="1" x14ac:dyDescent="0.25">
      <c r="A111" s="74" t="s">
        <v>633</v>
      </c>
      <c r="B111" s="63" t="s">
        <v>911</v>
      </c>
      <c r="C111" s="63" t="s">
        <v>912</v>
      </c>
      <c r="D111" s="63" t="s">
        <v>913</v>
      </c>
      <c r="E111" s="63" t="s">
        <v>914</v>
      </c>
      <c r="F111" s="64">
        <v>7740</v>
      </c>
      <c r="G111" s="65" t="s">
        <v>915</v>
      </c>
      <c r="H111" s="63" t="s">
        <v>916</v>
      </c>
      <c r="I111" s="63" t="s">
        <v>24</v>
      </c>
      <c r="J111" s="86" t="s">
        <v>917</v>
      </c>
      <c r="K111" s="64">
        <v>1</v>
      </c>
      <c r="L111" s="65" t="s">
        <v>918</v>
      </c>
      <c r="M111" s="67"/>
      <c r="N111" s="64">
        <v>2</v>
      </c>
      <c r="O111" s="65" t="s">
        <v>929</v>
      </c>
      <c r="P111" s="68">
        <v>1.1999999999999999E-3</v>
      </c>
      <c r="Q111" s="68">
        <v>1E-4</v>
      </c>
      <c r="R111" s="68">
        <f>+Soportes[[#This Row],[Ejecución meta ]]/Soportes[[#This Row],[Magnitud meta vigencia ]]</f>
        <v>8.3333333333333343E-2</v>
      </c>
      <c r="S111" s="64">
        <v>5</v>
      </c>
      <c r="T111" s="66" t="s">
        <v>930</v>
      </c>
      <c r="U111" s="64" t="s">
        <v>931</v>
      </c>
      <c r="V111" s="69">
        <v>0.05</v>
      </c>
      <c r="W111" s="70">
        <v>43838</v>
      </c>
      <c r="X111" s="70" t="s">
        <v>922</v>
      </c>
      <c r="Y111" s="71">
        <v>0</v>
      </c>
      <c r="Z111" s="71">
        <v>0</v>
      </c>
      <c r="AA111" s="71">
        <v>0</v>
      </c>
      <c r="AB111" s="71">
        <v>0</v>
      </c>
      <c r="AC111" s="71">
        <v>0</v>
      </c>
      <c r="AD111" s="71">
        <v>0</v>
      </c>
      <c r="AE111" s="71">
        <v>0</v>
      </c>
      <c r="AF111" s="71">
        <v>0.3</v>
      </c>
      <c r="AG111" s="71">
        <v>0.3</v>
      </c>
      <c r="AH111" s="71">
        <v>0.1</v>
      </c>
      <c r="AI111" s="71">
        <v>0.1</v>
      </c>
      <c r="AJ111" s="71">
        <v>0.2</v>
      </c>
      <c r="AK111" s="72">
        <v>1</v>
      </c>
      <c r="AL111" s="71">
        <v>0</v>
      </c>
      <c r="AM111" s="71">
        <v>0</v>
      </c>
      <c r="AN111" s="71">
        <v>0</v>
      </c>
      <c r="AO111" s="71">
        <v>0</v>
      </c>
      <c r="AP111" s="71">
        <v>0</v>
      </c>
      <c r="AQ111" s="71">
        <v>0</v>
      </c>
      <c r="AR111" s="71">
        <v>0</v>
      </c>
      <c r="AS111" s="71">
        <v>0.3</v>
      </c>
      <c r="AT111" s="71">
        <v>0.3</v>
      </c>
      <c r="AU111" s="71">
        <v>0</v>
      </c>
      <c r="AV111" s="71">
        <v>0</v>
      </c>
      <c r="AW111" s="71">
        <v>0</v>
      </c>
      <c r="AX111" s="72">
        <v>0.6</v>
      </c>
      <c r="AY111" s="71">
        <v>0</v>
      </c>
      <c r="AZ111" s="71">
        <v>0</v>
      </c>
      <c r="BA111" s="71">
        <v>0</v>
      </c>
      <c r="BB111" s="71">
        <v>0</v>
      </c>
      <c r="BC111" s="71">
        <v>0</v>
      </c>
      <c r="BD111" s="71">
        <v>0</v>
      </c>
      <c r="BE111" s="71">
        <v>0</v>
      </c>
      <c r="BF111" s="71">
        <v>1.4999999999999999E-2</v>
      </c>
      <c r="BG111" s="71">
        <v>1.4999999999999999E-2</v>
      </c>
      <c r="BH111" s="71">
        <v>0</v>
      </c>
      <c r="BI111" s="71">
        <v>0</v>
      </c>
      <c r="BJ111" s="71">
        <v>0</v>
      </c>
      <c r="BK111" s="71">
        <v>0.6</v>
      </c>
    </row>
    <row r="112" spans="1:63" s="73" customFormat="1" ht="12.6" customHeight="1" x14ac:dyDescent="0.25">
      <c r="A112" s="74" t="s">
        <v>633</v>
      </c>
      <c r="B112" s="63" t="s">
        <v>911</v>
      </c>
      <c r="C112" s="63" t="s">
        <v>912</v>
      </c>
      <c r="D112" s="63" t="s">
        <v>913</v>
      </c>
      <c r="E112" s="63" t="s">
        <v>914</v>
      </c>
      <c r="F112" s="64">
        <v>7740</v>
      </c>
      <c r="G112" s="65" t="s">
        <v>915</v>
      </c>
      <c r="H112" s="63" t="s">
        <v>916</v>
      </c>
      <c r="I112" s="63" t="s">
        <v>24</v>
      </c>
      <c r="J112" s="86" t="s">
        <v>917</v>
      </c>
      <c r="K112" s="64">
        <v>1</v>
      </c>
      <c r="L112" s="65" t="s">
        <v>918</v>
      </c>
      <c r="M112" s="67"/>
      <c r="N112" s="64">
        <v>2</v>
      </c>
      <c r="O112" s="65" t="s">
        <v>929</v>
      </c>
      <c r="P112" s="68">
        <v>1.1999999999999999E-3</v>
      </c>
      <c r="Q112" s="68">
        <v>1E-4</v>
      </c>
      <c r="R112" s="68">
        <f>+Soportes[[#This Row],[Ejecución meta ]]/Soportes[[#This Row],[Magnitud meta vigencia ]]</f>
        <v>8.3333333333333343E-2</v>
      </c>
      <c r="S112" s="64">
        <v>6</v>
      </c>
      <c r="T112" s="66" t="s">
        <v>932</v>
      </c>
      <c r="U112" s="64" t="s">
        <v>931</v>
      </c>
      <c r="V112" s="69">
        <v>0.03</v>
      </c>
      <c r="W112" s="70">
        <v>43838</v>
      </c>
      <c r="X112" s="70" t="s">
        <v>922</v>
      </c>
      <c r="Y112" s="71">
        <v>0</v>
      </c>
      <c r="Z112" s="71">
        <v>0</v>
      </c>
      <c r="AA112" s="71">
        <v>0</v>
      </c>
      <c r="AB112" s="71">
        <v>0</v>
      </c>
      <c r="AC112" s="71">
        <v>0</v>
      </c>
      <c r="AD112" s="71">
        <v>0</v>
      </c>
      <c r="AE112" s="71">
        <v>0</v>
      </c>
      <c r="AF112" s="71">
        <v>0.2</v>
      </c>
      <c r="AG112" s="71">
        <v>0.2</v>
      </c>
      <c r="AH112" s="71">
        <v>0.2</v>
      </c>
      <c r="AI112" s="71">
        <v>0.2</v>
      </c>
      <c r="AJ112" s="71">
        <v>0.2</v>
      </c>
      <c r="AK112" s="72">
        <v>1</v>
      </c>
      <c r="AL112" s="71">
        <v>0</v>
      </c>
      <c r="AM112" s="71">
        <v>0</v>
      </c>
      <c r="AN112" s="71">
        <v>0</v>
      </c>
      <c r="AO112" s="71">
        <v>0</v>
      </c>
      <c r="AP112" s="71">
        <v>0</v>
      </c>
      <c r="AQ112" s="71">
        <v>0</v>
      </c>
      <c r="AR112" s="71">
        <v>0</v>
      </c>
      <c r="AS112" s="71">
        <v>0.2</v>
      </c>
      <c r="AT112" s="71">
        <v>0.2</v>
      </c>
      <c r="AU112" s="71">
        <v>0</v>
      </c>
      <c r="AV112" s="71">
        <v>0</v>
      </c>
      <c r="AW112" s="71">
        <v>0</v>
      </c>
      <c r="AX112" s="72">
        <v>0.4</v>
      </c>
      <c r="AY112" s="71">
        <v>0</v>
      </c>
      <c r="AZ112" s="71">
        <v>0</v>
      </c>
      <c r="BA112" s="71">
        <v>0</v>
      </c>
      <c r="BB112" s="71">
        <v>0</v>
      </c>
      <c r="BC112" s="71">
        <v>0</v>
      </c>
      <c r="BD112" s="71">
        <v>0</v>
      </c>
      <c r="BE112" s="71">
        <v>0</v>
      </c>
      <c r="BF112" s="71">
        <v>6.0000000000000001E-3</v>
      </c>
      <c r="BG112" s="71">
        <v>6.0000000000000001E-3</v>
      </c>
      <c r="BH112" s="71">
        <v>0</v>
      </c>
      <c r="BI112" s="71">
        <v>0</v>
      </c>
      <c r="BJ112" s="71">
        <v>0</v>
      </c>
      <c r="BK112" s="71">
        <v>0.4</v>
      </c>
    </row>
    <row r="113" spans="1:63" s="73" customFormat="1" ht="12.6" customHeight="1" x14ac:dyDescent="0.25">
      <c r="A113" s="74" t="s">
        <v>633</v>
      </c>
      <c r="B113" s="63" t="s">
        <v>911</v>
      </c>
      <c r="C113" s="63" t="s">
        <v>912</v>
      </c>
      <c r="D113" s="63" t="s">
        <v>913</v>
      </c>
      <c r="E113" s="63" t="s">
        <v>914</v>
      </c>
      <c r="F113" s="64">
        <v>7740</v>
      </c>
      <c r="G113" s="65" t="s">
        <v>915</v>
      </c>
      <c r="H113" s="63" t="s">
        <v>916</v>
      </c>
      <c r="I113" s="63" t="s">
        <v>24</v>
      </c>
      <c r="J113" s="86" t="s">
        <v>917</v>
      </c>
      <c r="K113" s="64">
        <v>1</v>
      </c>
      <c r="L113" s="65" t="s">
        <v>918</v>
      </c>
      <c r="M113" s="67"/>
      <c r="N113" s="64">
        <v>2</v>
      </c>
      <c r="O113" s="65" t="s">
        <v>929</v>
      </c>
      <c r="P113" s="68">
        <v>1.1999999999999999E-3</v>
      </c>
      <c r="Q113" s="68">
        <v>1E-4</v>
      </c>
      <c r="R113" s="68">
        <f>+Soportes[[#This Row],[Ejecución meta ]]/Soportes[[#This Row],[Magnitud meta vigencia ]]</f>
        <v>8.3333333333333343E-2</v>
      </c>
      <c r="S113" s="64">
        <v>7</v>
      </c>
      <c r="T113" s="66" t="s">
        <v>933</v>
      </c>
      <c r="U113" s="64" t="s">
        <v>931</v>
      </c>
      <c r="V113" s="69">
        <v>0.06</v>
      </c>
      <c r="W113" s="70">
        <v>43838</v>
      </c>
      <c r="X113" s="70" t="s">
        <v>922</v>
      </c>
      <c r="Y113" s="71">
        <v>0</v>
      </c>
      <c r="Z113" s="71">
        <v>0</v>
      </c>
      <c r="AA113" s="71">
        <v>0</v>
      </c>
      <c r="AB113" s="71">
        <v>0</v>
      </c>
      <c r="AC113" s="71">
        <v>0</v>
      </c>
      <c r="AD113" s="71">
        <v>0</v>
      </c>
      <c r="AE113" s="71">
        <v>0</v>
      </c>
      <c r="AF113" s="71">
        <v>0.19</v>
      </c>
      <c r="AG113" s="71">
        <v>0.17</v>
      </c>
      <c r="AH113" s="71">
        <v>0.17</v>
      </c>
      <c r="AI113" s="71">
        <v>0.17</v>
      </c>
      <c r="AJ113" s="71">
        <v>0.3</v>
      </c>
      <c r="AK113" s="72">
        <v>1</v>
      </c>
      <c r="AL113" s="71">
        <v>0</v>
      </c>
      <c r="AM113" s="71">
        <v>0</v>
      </c>
      <c r="AN113" s="71">
        <v>0</v>
      </c>
      <c r="AO113" s="71">
        <v>0</v>
      </c>
      <c r="AP113" s="71">
        <v>0</v>
      </c>
      <c r="AQ113" s="71">
        <v>0</v>
      </c>
      <c r="AR113" s="71">
        <v>0</v>
      </c>
      <c r="AS113" s="71">
        <v>0.19</v>
      </c>
      <c r="AT113" s="71">
        <v>0.17</v>
      </c>
      <c r="AU113" s="71">
        <v>0</v>
      </c>
      <c r="AV113" s="71">
        <v>0</v>
      </c>
      <c r="AW113" s="71">
        <v>0</v>
      </c>
      <c r="AX113" s="72">
        <v>0.36</v>
      </c>
      <c r="AY113" s="71">
        <v>0</v>
      </c>
      <c r="AZ113" s="71">
        <v>0</v>
      </c>
      <c r="BA113" s="71">
        <v>0</v>
      </c>
      <c r="BB113" s="71">
        <v>0</v>
      </c>
      <c r="BC113" s="71">
        <v>0</v>
      </c>
      <c r="BD113" s="71">
        <v>0</v>
      </c>
      <c r="BE113" s="71">
        <v>0</v>
      </c>
      <c r="BF113" s="71">
        <v>1.14E-2</v>
      </c>
      <c r="BG113" s="71">
        <v>1.0200000000000001E-2</v>
      </c>
      <c r="BH113" s="71">
        <v>0</v>
      </c>
      <c r="BI113" s="71">
        <v>0</v>
      </c>
      <c r="BJ113" s="71">
        <v>0</v>
      </c>
      <c r="BK113" s="71">
        <v>0.36</v>
      </c>
    </row>
    <row r="114" spans="1:63" s="73" customFormat="1" ht="12.6" customHeight="1" x14ac:dyDescent="0.25">
      <c r="A114" s="74" t="s">
        <v>633</v>
      </c>
      <c r="B114" s="63" t="s">
        <v>911</v>
      </c>
      <c r="C114" s="63" t="s">
        <v>912</v>
      </c>
      <c r="D114" s="63" t="s">
        <v>913</v>
      </c>
      <c r="E114" s="63" t="s">
        <v>914</v>
      </c>
      <c r="F114" s="64">
        <v>7740</v>
      </c>
      <c r="G114" s="65" t="s">
        <v>915</v>
      </c>
      <c r="H114" s="63" t="s">
        <v>916</v>
      </c>
      <c r="I114" s="63" t="s">
        <v>24</v>
      </c>
      <c r="J114" s="86" t="s">
        <v>917</v>
      </c>
      <c r="K114" s="64">
        <v>1</v>
      </c>
      <c r="L114" s="65" t="s">
        <v>918</v>
      </c>
      <c r="M114" s="67"/>
      <c r="N114" s="64">
        <v>2</v>
      </c>
      <c r="O114" s="65" t="s">
        <v>929</v>
      </c>
      <c r="P114" s="68">
        <v>1.1999999999999999E-3</v>
      </c>
      <c r="Q114" s="68">
        <v>1E-4</v>
      </c>
      <c r="R114" s="68">
        <f>+Soportes[[#This Row],[Ejecución meta ]]/Soportes[[#This Row],[Magnitud meta vigencia ]]</f>
        <v>8.3333333333333343E-2</v>
      </c>
      <c r="S114" s="64">
        <v>8</v>
      </c>
      <c r="T114" s="66" t="s">
        <v>934</v>
      </c>
      <c r="U114" s="64" t="s">
        <v>931</v>
      </c>
      <c r="V114" s="69">
        <v>0.03</v>
      </c>
      <c r="W114" s="70">
        <v>43838</v>
      </c>
      <c r="X114" s="70" t="s">
        <v>922</v>
      </c>
      <c r="Y114" s="71">
        <v>0</v>
      </c>
      <c r="Z114" s="71">
        <v>0</v>
      </c>
      <c r="AA114" s="71">
        <v>0</v>
      </c>
      <c r="AB114" s="71">
        <v>0</v>
      </c>
      <c r="AC114" s="71">
        <v>0</v>
      </c>
      <c r="AD114" s="71">
        <v>0</v>
      </c>
      <c r="AE114" s="71">
        <v>0</v>
      </c>
      <c r="AF114" s="71">
        <v>0.45</v>
      </c>
      <c r="AG114" s="71">
        <v>0.1</v>
      </c>
      <c r="AH114" s="71">
        <v>0.1</v>
      </c>
      <c r="AI114" s="71">
        <v>0.1</v>
      </c>
      <c r="AJ114" s="71">
        <v>0.25</v>
      </c>
      <c r="AK114" s="72">
        <v>1</v>
      </c>
      <c r="AL114" s="71">
        <v>0</v>
      </c>
      <c r="AM114" s="71">
        <v>0</v>
      </c>
      <c r="AN114" s="71">
        <v>0</v>
      </c>
      <c r="AO114" s="71">
        <v>0</v>
      </c>
      <c r="AP114" s="71">
        <v>0</v>
      </c>
      <c r="AQ114" s="71">
        <v>0</v>
      </c>
      <c r="AR114" s="71">
        <v>0</v>
      </c>
      <c r="AS114" s="71">
        <v>0.45</v>
      </c>
      <c r="AT114" s="71">
        <v>0.1</v>
      </c>
      <c r="AU114" s="71">
        <v>0</v>
      </c>
      <c r="AV114" s="71">
        <v>0</v>
      </c>
      <c r="AW114" s="71">
        <v>0</v>
      </c>
      <c r="AX114" s="72">
        <v>0.55000000000000004</v>
      </c>
      <c r="AY114" s="71">
        <v>0</v>
      </c>
      <c r="AZ114" s="71">
        <v>0</v>
      </c>
      <c r="BA114" s="71">
        <v>0</v>
      </c>
      <c r="BB114" s="71">
        <v>0</v>
      </c>
      <c r="BC114" s="71">
        <v>0</v>
      </c>
      <c r="BD114" s="71">
        <v>0</v>
      </c>
      <c r="BE114" s="71">
        <v>0</v>
      </c>
      <c r="BF114" s="71">
        <v>1.35E-2</v>
      </c>
      <c r="BG114" s="71">
        <v>3.0000000000000001E-3</v>
      </c>
      <c r="BH114" s="71">
        <v>0</v>
      </c>
      <c r="BI114" s="71">
        <v>0</v>
      </c>
      <c r="BJ114" s="71">
        <v>0</v>
      </c>
      <c r="BK114" s="71">
        <v>0.55000000000000004</v>
      </c>
    </row>
    <row r="115" spans="1:63" s="73" customFormat="1" ht="12.6" customHeight="1" x14ac:dyDescent="0.25">
      <c r="A115" s="74" t="s">
        <v>633</v>
      </c>
      <c r="B115" s="63" t="s">
        <v>911</v>
      </c>
      <c r="C115" s="63" t="s">
        <v>912</v>
      </c>
      <c r="D115" s="63" t="s">
        <v>913</v>
      </c>
      <c r="E115" s="63" t="s">
        <v>914</v>
      </c>
      <c r="F115" s="64">
        <v>7740</v>
      </c>
      <c r="G115" s="65" t="s">
        <v>915</v>
      </c>
      <c r="H115" s="63" t="s">
        <v>916</v>
      </c>
      <c r="I115" s="63" t="s">
        <v>24</v>
      </c>
      <c r="J115" s="86" t="s">
        <v>917</v>
      </c>
      <c r="K115" s="64">
        <v>2</v>
      </c>
      <c r="L115" s="65" t="s">
        <v>935</v>
      </c>
      <c r="M115" s="67"/>
      <c r="N115" s="64">
        <v>3</v>
      </c>
      <c r="O115" s="65" t="s">
        <v>936</v>
      </c>
      <c r="P115" s="64">
        <v>1</v>
      </c>
      <c r="Q115" s="64">
        <v>0</v>
      </c>
      <c r="R115" s="68">
        <f>+Soportes[[#This Row],[Ejecución meta ]]/Soportes[[#This Row],[Magnitud meta vigencia ]]</f>
        <v>0</v>
      </c>
      <c r="S115" s="64">
        <v>9</v>
      </c>
      <c r="T115" s="66" t="s">
        <v>937</v>
      </c>
      <c r="U115" s="64" t="s">
        <v>938</v>
      </c>
      <c r="V115" s="69">
        <v>0.22</v>
      </c>
      <c r="W115" s="70">
        <v>43838</v>
      </c>
      <c r="X115" s="70" t="s">
        <v>922</v>
      </c>
      <c r="Y115" s="71">
        <v>0</v>
      </c>
      <c r="Z115" s="71">
        <v>0</v>
      </c>
      <c r="AA115" s="71">
        <v>0</v>
      </c>
      <c r="AB115" s="71">
        <v>0</v>
      </c>
      <c r="AC115" s="71">
        <v>0</v>
      </c>
      <c r="AD115" s="71">
        <v>0</v>
      </c>
      <c r="AE115" s="71">
        <v>0</v>
      </c>
      <c r="AF115" s="71">
        <v>0.5</v>
      </c>
      <c r="AG115" s="71">
        <v>0.25</v>
      </c>
      <c r="AH115" s="71">
        <v>0.15</v>
      </c>
      <c r="AI115" s="71">
        <v>0.05</v>
      </c>
      <c r="AJ115" s="71">
        <v>0.05</v>
      </c>
      <c r="AK115" s="72">
        <v>1</v>
      </c>
      <c r="AL115" s="71">
        <v>0</v>
      </c>
      <c r="AM115" s="71">
        <v>0</v>
      </c>
      <c r="AN115" s="71">
        <v>0</v>
      </c>
      <c r="AO115" s="71">
        <v>0</v>
      </c>
      <c r="AP115" s="71">
        <v>0</v>
      </c>
      <c r="AQ115" s="71">
        <v>0</v>
      </c>
      <c r="AR115" s="71">
        <v>0</v>
      </c>
      <c r="AS115" s="71">
        <v>0.5</v>
      </c>
      <c r="AT115" s="71">
        <v>0.25</v>
      </c>
      <c r="AU115" s="71">
        <v>0</v>
      </c>
      <c r="AV115" s="71">
        <v>0</v>
      </c>
      <c r="AW115" s="71">
        <v>0</v>
      </c>
      <c r="AX115" s="72">
        <v>0.75</v>
      </c>
      <c r="AY115" s="71">
        <v>0</v>
      </c>
      <c r="AZ115" s="71">
        <v>0</v>
      </c>
      <c r="BA115" s="71">
        <v>0</v>
      </c>
      <c r="BB115" s="71">
        <v>0</v>
      </c>
      <c r="BC115" s="71">
        <v>0</v>
      </c>
      <c r="BD115" s="71">
        <v>0</v>
      </c>
      <c r="BE115" s="71">
        <v>0</v>
      </c>
      <c r="BF115" s="71">
        <v>0.11</v>
      </c>
      <c r="BG115" s="71">
        <v>5.5E-2</v>
      </c>
      <c r="BH115" s="71">
        <v>0</v>
      </c>
      <c r="BI115" s="71">
        <v>0</v>
      </c>
      <c r="BJ115" s="71">
        <v>0</v>
      </c>
      <c r="BK115" s="71">
        <v>0.75</v>
      </c>
    </row>
    <row r="116" spans="1:63" s="73" customFormat="1" ht="12.6" customHeight="1" x14ac:dyDescent="0.25">
      <c r="A116" s="74" t="s">
        <v>633</v>
      </c>
      <c r="B116" s="63" t="s">
        <v>911</v>
      </c>
      <c r="C116" s="63" t="s">
        <v>912</v>
      </c>
      <c r="D116" s="63" t="s">
        <v>913</v>
      </c>
      <c r="E116" s="63" t="s">
        <v>914</v>
      </c>
      <c r="F116" s="64">
        <v>7740</v>
      </c>
      <c r="G116" s="65" t="s">
        <v>915</v>
      </c>
      <c r="H116" s="63" t="s">
        <v>916</v>
      </c>
      <c r="I116" s="63" t="s">
        <v>24</v>
      </c>
      <c r="J116" s="86" t="s">
        <v>917</v>
      </c>
      <c r="K116" s="64">
        <v>2</v>
      </c>
      <c r="L116" s="65" t="s">
        <v>935</v>
      </c>
      <c r="M116" s="67"/>
      <c r="N116" s="64">
        <v>3</v>
      </c>
      <c r="O116" s="65" t="s">
        <v>936</v>
      </c>
      <c r="P116" s="64">
        <v>1</v>
      </c>
      <c r="Q116" s="64">
        <v>0</v>
      </c>
      <c r="R116" s="68">
        <f>+Soportes[[#This Row],[Ejecución meta ]]/Soportes[[#This Row],[Magnitud meta vigencia ]]</f>
        <v>0</v>
      </c>
      <c r="S116" s="64">
        <v>10</v>
      </c>
      <c r="T116" s="66" t="s">
        <v>939</v>
      </c>
      <c r="U116" s="64" t="s">
        <v>938</v>
      </c>
      <c r="V116" s="69">
        <v>0</v>
      </c>
      <c r="W116" s="70">
        <v>43838</v>
      </c>
      <c r="X116" s="70" t="s">
        <v>922</v>
      </c>
      <c r="Y116" s="71">
        <v>0</v>
      </c>
      <c r="Z116" s="71">
        <v>0</v>
      </c>
      <c r="AA116" s="71">
        <v>0</v>
      </c>
      <c r="AB116" s="71">
        <v>0</v>
      </c>
      <c r="AC116" s="71">
        <v>0</v>
      </c>
      <c r="AD116" s="71">
        <v>0</v>
      </c>
      <c r="AE116" s="71">
        <v>0</v>
      </c>
      <c r="AF116" s="71">
        <v>0</v>
      </c>
      <c r="AG116" s="71">
        <v>0</v>
      </c>
      <c r="AH116" s="71">
        <v>0</v>
      </c>
      <c r="AI116" s="71">
        <v>0</v>
      </c>
      <c r="AJ116" s="71">
        <v>0</v>
      </c>
      <c r="AK116" s="72">
        <v>0</v>
      </c>
      <c r="AL116" s="71">
        <v>0</v>
      </c>
      <c r="AM116" s="71">
        <v>0</v>
      </c>
      <c r="AN116" s="71">
        <v>0</v>
      </c>
      <c r="AO116" s="71">
        <v>0</v>
      </c>
      <c r="AP116" s="71">
        <v>0</v>
      </c>
      <c r="AQ116" s="71">
        <v>0</v>
      </c>
      <c r="AR116" s="71">
        <v>0</v>
      </c>
      <c r="AS116" s="71">
        <v>0</v>
      </c>
      <c r="AT116" s="71">
        <v>0</v>
      </c>
      <c r="AU116" s="71">
        <v>0</v>
      </c>
      <c r="AV116" s="71">
        <v>0</v>
      </c>
      <c r="AW116" s="71">
        <v>0</v>
      </c>
      <c r="AX116" s="72">
        <v>0</v>
      </c>
      <c r="AY116" s="71">
        <v>0</v>
      </c>
      <c r="AZ116" s="71">
        <v>0</v>
      </c>
      <c r="BA116" s="71">
        <v>0</v>
      </c>
      <c r="BB116" s="71">
        <v>0</v>
      </c>
      <c r="BC116" s="71">
        <v>0</v>
      </c>
      <c r="BD116" s="71">
        <v>0</v>
      </c>
      <c r="BE116" s="71">
        <v>0</v>
      </c>
      <c r="BF116" s="71">
        <v>0</v>
      </c>
      <c r="BG116" s="71">
        <v>0</v>
      </c>
      <c r="BH116" s="71">
        <v>0</v>
      </c>
      <c r="BI116" s="71">
        <v>0</v>
      </c>
      <c r="BJ116" s="71">
        <v>0</v>
      </c>
      <c r="BK116" s="71" t="s">
        <v>680</v>
      </c>
    </row>
    <row r="117" spans="1:63" s="73" customFormat="1" ht="12.6" customHeight="1" x14ac:dyDescent="0.25">
      <c r="A117" s="74" t="s">
        <v>633</v>
      </c>
      <c r="B117" s="63" t="s">
        <v>911</v>
      </c>
      <c r="C117" s="63" t="s">
        <v>912</v>
      </c>
      <c r="D117" s="63" t="s">
        <v>913</v>
      </c>
      <c r="E117" s="63" t="s">
        <v>914</v>
      </c>
      <c r="F117" s="64">
        <v>7740</v>
      </c>
      <c r="G117" s="65" t="s">
        <v>915</v>
      </c>
      <c r="H117" s="63" t="s">
        <v>916</v>
      </c>
      <c r="I117" s="63" t="s">
        <v>24</v>
      </c>
      <c r="J117" s="86" t="s">
        <v>917</v>
      </c>
      <c r="K117" s="64">
        <v>2</v>
      </c>
      <c r="L117" s="65" t="s">
        <v>935</v>
      </c>
      <c r="M117" s="67"/>
      <c r="N117" s="64">
        <v>3</v>
      </c>
      <c r="O117" s="65" t="s">
        <v>936</v>
      </c>
      <c r="P117" s="64">
        <v>1</v>
      </c>
      <c r="Q117" s="64">
        <v>0</v>
      </c>
      <c r="R117" s="68">
        <f>+Soportes[[#This Row],[Ejecución meta ]]/Soportes[[#This Row],[Magnitud meta vigencia ]]</f>
        <v>0</v>
      </c>
      <c r="S117" s="64">
        <v>11</v>
      </c>
      <c r="T117" s="66" t="s">
        <v>940</v>
      </c>
      <c r="U117" s="64" t="s">
        <v>938</v>
      </c>
      <c r="V117" s="69">
        <v>0</v>
      </c>
      <c r="W117" s="70">
        <v>43838</v>
      </c>
      <c r="X117" s="70" t="s">
        <v>922</v>
      </c>
      <c r="Y117" s="71">
        <v>0</v>
      </c>
      <c r="Z117" s="71">
        <v>0</v>
      </c>
      <c r="AA117" s="71">
        <v>0</v>
      </c>
      <c r="AB117" s="71">
        <v>0</v>
      </c>
      <c r="AC117" s="71">
        <v>0</v>
      </c>
      <c r="AD117" s="71">
        <v>0</v>
      </c>
      <c r="AE117" s="71">
        <v>0</v>
      </c>
      <c r="AF117" s="71">
        <v>0</v>
      </c>
      <c r="AG117" s="71">
        <v>0</v>
      </c>
      <c r="AH117" s="71">
        <v>0</v>
      </c>
      <c r="AI117" s="71">
        <v>0</v>
      </c>
      <c r="AJ117" s="71">
        <v>0</v>
      </c>
      <c r="AK117" s="72">
        <v>0</v>
      </c>
      <c r="AL117" s="71">
        <v>0</v>
      </c>
      <c r="AM117" s="71">
        <v>0</v>
      </c>
      <c r="AN117" s="71">
        <v>0</v>
      </c>
      <c r="AO117" s="71">
        <v>0</v>
      </c>
      <c r="AP117" s="71">
        <v>0</v>
      </c>
      <c r="AQ117" s="71">
        <v>0</v>
      </c>
      <c r="AR117" s="71">
        <v>0</v>
      </c>
      <c r="AS117" s="71">
        <v>0</v>
      </c>
      <c r="AT117" s="71">
        <v>0</v>
      </c>
      <c r="AU117" s="71">
        <v>0</v>
      </c>
      <c r="AV117" s="71">
        <v>0</v>
      </c>
      <c r="AW117" s="71">
        <v>0</v>
      </c>
      <c r="AX117" s="72">
        <v>0</v>
      </c>
      <c r="AY117" s="71">
        <v>0</v>
      </c>
      <c r="AZ117" s="71">
        <v>0</v>
      </c>
      <c r="BA117" s="71">
        <v>0</v>
      </c>
      <c r="BB117" s="71">
        <v>0</v>
      </c>
      <c r="BC117" s="71">
        <v>0</v>
      </c>
      <c r="BD117" s="71">
        <v>0</v>
      </c>
      <c r="BE117" s="71">
        <v>0</v>
      </c>
      <c r="BF117" s="71">
        <v>0</v>
      </c>
      <c r="BG117" s="71">
        <v>0</v>
      </c>
      <c r="BH117" s="71">
        <v>0</v>
      </c>
      <c r="BI117" s="71">
        <v>0</v>
      </c>
      <c r="BJ117" s="71">
        <v>0</v>
      </c>
      <c r="BK117" s="71" t="s">
        <v>680</v>
      </c>
    </row>
    <row r="118" spans="1:63" s="73" customFormat="1" ht="12.6" customHeight="1" x14ac:dyDescent="0.25">
      <c r="A118" s="74" t="s">
        <v>633</v>
      </c>
      <c r="B118" s="63" t="s">
        <v>911</v>
      </c>
      <c r="C118" s="63" t="s">
        <v>912</v>
      </c>
      <c r="D118" s="63" t="s">
        <v>913</v>
      </c>
      <c r="E118" s="63" t="s">
        <v>914</v>
      </c>
      <c r="F118" s="64">
        <v>7740</v>
      </c>
      <c r="G118" s="65" t="s">
        <v>915</v>
      </c>
      <c r="H118" s="63" t="s">
        <v>916</v>
      </c>
      <c r="I118" s="63" t="s">
        <v>24</v>
      </c>
      <c r="J118" s="86" t="s">
        <v>917</v>
      </c>
      <c r="K118" s="64">
        <v>3</v>
      </c>
      <c r="L118" s="65" t="s">
        <v>941</v>
      </c>
      <c r="M118" s="67"/>
      <c r="N118" s="64">
        <v>4</v>
      </c>
      <c r="O118" s="65" t="s">
        <v>942</v>
      </c>
      <c r="P118" s="67">
        <v>0.03</v>
      </c>
      <c r="Q118" s="68">
        <v>8.0000000000000002E-3</v>
      </c>
      <c r="R118" s="68">
        <f>+Soportes[[#This Row],[Ejecución meta ]]/Soportes[[#This Row],[Magnitud meta vigencia ]]</f>
        <v>0.26666666666666666</v>
      </c>
      <c r="S118" s="64">
        <v>12</v>
      </c>
      <c r="T118" s="66" t="s">
        <v>943</v>
      </c>
      <c r="U118" s="64" t="s">
        <v>924</v>
      </c>
      <c r="V118" s="69">
        <v>0.09</v>
      </c>
      <c r="W118" s="70">
        <v>43838</v>
      </c>
      <c r="X118" s="70" t="s">
        <v>922</v>
      </c>
      <c r="Y118" s="71">
        <v>0</v>
      </c>
      <c r="Z118" s="71">
        <v>0</v>
      </c>
      <c r="AA118" s="71">
        <v>0</v>
      </c>
      <c r="AB118" s="71">
        <v>0</v>
      </c>
      <c r="AC118" s="71">
        <v>0</v>
      </c>
      <c r="AD118" s="71">
        <v>0</v>
      </c>
      <c r="AE118" s="71">
        <v>0</v>
      </c>
      <c r="AF118" s="71">
        <v>0.20499999999999999</v>
      </c>
      <c r="AG118" s="71">
        <v>0.255</v>
      </c>
      <c r="AH118" s="71">
        <v>0.215</v>
      </c>
      <c r="AI118" s="71">
        <v>0.17499999999999999</v>
      </c>
      <c r="AJ118" s="71">
        <v>0.15</v>
      </c>
      <c r="AK118" s="72">
        <v>1</v>
      </c>
      <c r="AL118" s="71">
        <v>0</v>
      </c>
      <c r="AM118" s="71">
        <v>0</v>
      </c>
      <c r="AN118" s="71">
        <v>0</v>
      </c>
      <c r="AO118" s="71">
        <v>0</v>
      </c>
      <c r="AP118" s="71">
        <v>0</v>
      </c>
      <c r="AQ118" s="71">
        <v>0</v>
      </c>
      <c r="AR118" s="71">
        <v>0</v>
      </c>
      <c r="AS118" s="71">
        <v>0.115</v>
      </c>
      <c r="AT118" s="71">
        <v>0.23549999999999999</v>
      </c>
      <c r="AU118" s="71">
        <v>0</v>
      </c>
      <c r="AV118" s="71">
        <v>0</v>
      </c>
      <c r="AW118" s="71">
        <v>0</v>
      </c>
      <c r="AX118" s="72">
        <v>0.35049999999999998</v>
      </c>
      <c r="AY118" s="71">
        <v>0</v>
      </c>
      <c r="AZ118" s="71">
        <v>0</v>
      </c>
      <c r="BA118" s="71">
        <v>0</v>
      </c>
      <c r="BB118" s="71">
        <v>0</v>
      </c>
      <c r="BC118" s="71">
        <v>0</v>
      </c>
      <c r="BD118" s="71">
        <v>0</v>
      </c>
      <c r="BE118" s="71">
        <v>0</v>
      </c>
      <c r="BF118" s="71">
        <v>1.04E-2</v>
      </c>
      <c r="BG118" s="71">
        <v>2.12E-2</v>
      </c>
      <c r="BH118" s="71">
        <v>0</v>
      </c>
      <c r="BI118" s="71">
        <v>0</v>
      </c>
      <c r="BJ118" s="71">
        <v>0</v>
      </c>
      <c r="BK118" s="71">
        <v>0.35049999999999998</v>
      </c>
    </row>
    <row r="119" spans="1:63" s="73" customFormat="1" ht="12.6" customHeight="1" x14ac:dyDescent="0.25">
      <c r="A119" s="74" t="s">
        <v>633</v>
      </c>
      <c r="B119" s="63" t="s">
        <v>911</v>
      </c>
      <c r="C119" s="63" t="s">
        <v>912</v>
      </c>
      <c r="D119" s="63" t="s">
        <v>913</v>
      </c>
      <c r="E119" s="63" t="s">
        <v>914</v>
      </c>
      <c r="F119" s="64">
        <v>7740</v>
      </c>
      <c r="G119" s="65" t="s">
        <v>915</v>
      </c>
      <c r="H119" s="63" t="s">
        <v>916</v>
      </c>
      <c r="I119" s="63" t="s">
        <v>24</v>
      </c>
      <c r="J119" s="86" t="s">
        <v>917</v>
      </c>
      <c r="K119" s="64">
        <v>3</v>
      </c>
      <c r="L119" s="65" t="s">
        <v>941</v>
      </c>
      <c r="M119" s="67"/>
      <c r="N119" s="64">
        <v>4</v>
      </c>
      <c r="O119" s="65" t="s">
        <v>942</v>
      </c>
      <c r="P119" s="67">
        <v>0.03</v>
      </c>
      <c r="Q119" s="68">
        <v>8.0000000000000002E-3</v>
      </c>
      <c r="R119" s="68">
        <f>+Soportes[[#This Row],[Ejecución meta ]]/Soportes[[#This Row],[Magnitud meta vigencia ]]</f>
        <v>0.26666666666666666</v>
      </c>
      <c r="S119" s="64">
        <v>13</v>
      </c>
      <c r="T119" s="66" t="s">
        <v>944</v>
      </c>
      <c r="U119" s="64" t="s">
        <v>945</v>
      </c>
      <c r="V119" s="69">
        <v>0.08</v>
      </c>
      <c r="W119" s="70">
        <v>43838</v>
      </c>
      <c r="X119" s="70" t="s">
        <v>922</v>
      </c>
      <c r="Y119" s="71">
        <v>0</v>
      </c>
      <c r="Z119" s="71">
        <v>0</v>
      </c>
      <c r="AA119" s="71">
        <v>0</v>
      </c>
      <c r="AB119" s="71">
        <v>0</v>
      </c>
      <c r="AC119" s="71">
        <v>0</v>
      </c>
      <c r="AD119" s="71">
        <v>0</v>
      </c>
      <c r="AE119" s="71">
        <v>0</v>
      </c>
      <c r="AF119" s="71">
        <v>0.15</v>
      </c>
      <c r="AG119" s="71">
        <v>0.28499999999999998</v>
      </c>
      <c r="AH119" s="71">
        <v>0.15</v>
      </c>
      <c r="AI119" s="71">
        <v>0.185</v>
      </c>
      <c r="AJ119" s="71">
        <v>0.23</v>
      </c>
      <c r="AK119" s="72">
        <v>1</v>
      </c>
      <c r="AL119" s="71">
        <v>0</v>
      </c>
      <c r="AM119" s="71">
        <v>0</v>
      </c>
      <c r="AN119" s="71">
        <v>0</v>
      </c>
      <c r="AO119" s="71">
        <v>0</v>
      </c>
      <c r="AP119" s="71">
        <v>0</v>
      </c>
      <c r="AQ119" s="71">
        <v>0</v>
      </c>
      <c r="AR119" s="71">
        <v>0</v>
      </c>
      <c r="AS119" s="71">
        <v>0.15</v>
      </c>
      <c r="AT119" s="71">
        <v>0.21</v>
      </c>
      <c r="AU119" s="71">
        <v>0</v>
      </c>
      <c r="AV119" s="71">
        <v>0</v>
      </c>
      <c r="AW119" s="71">
        <v>0</v>
      </c>
      <c r="AX119" s="72">
        <v>0.36</v>
      </c>
      <c r="AY119" s="71">
        <v>0</v>
      </c>
      <c r="AZ119" s="71">
        <v>0</v>
      </c>
      <c r="BA119" s="71">
        <v>0</v>
      </c>
      <c r="BB119" s="71">
        <v>0</v>
      </c>
      <c r="BC119" s="71">
        <v>0</v>
      </c>
      <c r="BD119" s="71">
        <v>0</v>
      </c>
      <c r="BE119" s="71">
        <v>0</v>
      </c>
      <c r="BF119" s="71">
        <v>1.2E-2</v>
      </c>
      <c r="BG119" s="71">
        <v>1.6799999999999999E-2</v>
      </c>
      <c r="BH119" s="71">
        <v>0</v>
      </c>
      <c r="BI119" s="71">
        <v>0</v>
      </c>
      <c r="BJ119" s="71">
        <v>0</v>
      </c>
      <c r="BK119" s="71">
        <v>0.36</v>
      </c>
    </row>
    <row r="120" spans="1:63" s="73" customFormat="1" ht="12.6" customHeight="1" x14ac:dyDescent="0.25">
      <c r="A120" s="74" t="s">
        <v>633</v>
      </c>
      <c r="B120" s="63" t="s">
        <v>911</v>
      </c>
      <c r="C120" s="63" t="s">
        <v>912</v>
      </c>
      <c r="D120" s="63" t="s">
        <v>913</v>
      </c>
      <c r="E120" s="63" t="s">
        <v>914</v>
      </c>
      <c r="F120" s="64">
        <v>7740</v>
      </c>
      <c r="G120" s="65" t="s">
        <v>915</v>
      </c>
      <c r="H120" s="63" t="s">
        <v>916</v>
      </c>
      <c r="I120" s="63" t="s">
        <v>24</v>
      </c>
      <c r="J120" s="86" t="s">
        <v>917</v>
      </c>
      <c r="K120" s="64">
        <v>3</v>
      </c>
      <c r="L120" s="65" t="s">
        <v>941</v>
      </c>
      <c r="M120" s="67"/>
      <c r="N120" s="64">
        <v>4</v>
      </c>
      <c r="O120" s="65" t="s">
        <v>942</v>
      </c>
      <c r="P120" s="67">
        <v>0.03</v>
      </c>
      <c r="Q120" s="68">
        <v>8.0000000000000002E-3</v>
      </c>
      <c r="R120" s="68">
        <f>+Soportes[[#This Row],[Ejecución meta ]]/Soportes[[#This Row],[Magnitud meta vigencia ]]</f>
        <v>0.26666666666666666</v>
      </c>
      <c r="S120" s="64">
        <v>14</v>
      </c>
      <c r="T120" s="66" t="s">
        <v>946</v>
      </c>
      <c r="U120" s="64" t="s">
        <v>938</v>
      </c>
      <c r="V120" s="69">
        <v>0.04</v>
      </c>
      <c r="W120" s="70">
        <v>43838</v>
      </c>
      <c r="X120" s="70" t="s">
        <v>922</v>
      </c>
      <c r="Y120" s="71">
        <v>0</v>
      </c>
      <c r="Z120" s="71">
        <v>0</v>
      </c>
      <c r="AA120" s="71">
        <v>0</v>
      </c>
      <c r="AB120" s="71">
        <v>0</v>
      </c>
      <c r="AC120" s="71">
        <v>0</v>
      </c>
      <c r="AD120" s="71">
        <v>0</v>
      </c>
      <c r="AE120" s="71">
        <v>0</v>
      </c>
      <c r="AF120" s="71">
        <v>0.1</v>
      </c>
      <c r="AG120" s="71">
        <v>0.17499999999999999</v>
      </c>
      <c r="AH120" s="71">
        <v>0.255</v>
      </c>
      <c r="AI120" s="71">
        <v>0.23499999999999999</v>
      </c>
      <c r="AJ120" s="71">
        <v>0.23499999999999999</v>
      </c>
      <c r="AK120" s="72">
        <v>1</v>
      </c>
      <c r="AL120" s="71">
        <v>0</v>
      </c>
      <c r="AM120" s="71">
        <v>0</v>
      </c>
      <c r="AN120" s="71">
        <v>0</v>
      </c>
      <c r="AO120" s="71">
        <v>0</v>
      </c>
      <c r="AP120" s="71">
        <v>0</v>
      </c>
      <c r="AQ120" s="71">
        <v>0</v>
      </c>
      <c r="AR120" s="71">
        <v>0</v>
      </c>
      <c r="AS120" s="71">
        <v>0.1</v>
      </c>
      <c r="AT120" s="71">
        <v>0.02</v>
      </c>
      <c r="AU120" s="71">
        <v>0</v>
      </c>
      <c r="AV120" s="71">
        <v>0</v>
      </c>
      <c r="AW120" s="71">
        <v>0</v>
      </c>
      <c r="AX120" s="72">
        <v>0.12</v>
      </c>
      <c r="AY120" s="71">
        <v>0</v>
      </c>
      <c r="AZ120" s="71">
        <v>0</v>
      </c>
      <c r="BA120" s="71">
        <v>0</v>
      </c>
      <c r="BB120" s="71">
        <v>0</v>
      </c>
      <c r="BC120" s="71">
        <v>0</v>
      </c>
      <c r="BD120" s="71">
        <v>0</v>
      </c>
      <c r="BE120" s="71">
        <v>0</v>
      </c>
      <c r="BF120" s="71">
        <v>4.0000000000000001E-3</v>
      </c>
      <c r="BG120" s="71">
        <v>8.0000000000000004E-4</v>
      </c>
      <c r="BH120" s="71">
        <v>0</v>
      </c>
      <c r="BI120" s="71">
        <v>0</v>
      </c>
      <c r="BJ120" s="71">
        <v>0</v>
      </c>
      <c r="BK120" s="71">
        <v>0.12</v>
      </c>
    </row>
    <row r="121" spans="1:63" s="73" customFormat="1" ht="12.6" customHeight="1" x14ac:dyDescent="0.25">
      <c r="A121" s="74" t="s">
        <v>633</v>
      </c>
      <c r="B121" s="63" t="s">
        <v>911</v>
      </c>
      <c r="C121" s="63" t="s">
        <v>912</v>
      </c>
      <c r="D121" s="63" t="s">
        <v>913</v>
      </c>
      <c r="E121" s="63" t="s">
        <v>914</v>
      </c>
      <c r="F121" s="64">
        <v>7740</v>
      </c>
      <c r="G121" s="65" t="s">
        <v>915</v>
      </c>
      <c r="H121" s="63" t="s">
        <v>916</v>
      </c>
      <c r="I121" s="63" t="s">
        <v>24</v>
      </c>
      <c r="J121" s="86" t="s">
        <v>917</v>
      </c>
      <c r="K121" s="64">
        <v>3</v>
      </c>
      <c r="L121" s="65" t="s">
        <v>941</v>
      </c>
      <c r="M121" s="67"/>
      <c r="N121" s="64">
        <v>4</v>
      </c>
      <c r="O121" s="65" t="s">
        <v>942</v>
      </c>
      <c r="P121" s="67">
        <v>0.03</v>
      </c>
      <c r="Q121" s="68">
        <v>8.0000000000000002E-3</v>
      </c>
      <c r="R121" s="68">
        <f>+Soportes[[#This Row],[Ejecución meta ]]/Soportes[[#This Row],[Magnitud meta vigencia ]]</f>
        <v>0.26666666666666666</v>
      </c>
      <c r="S121" s="64">
        <v>15</v>
      </c>
      <c r="T121" s="66" t="s">
        <v>947</v>
      </c>
      <c r="U121" s="64" t="s">
        <v>924</v>
      </c>
      <c r="V121" s="69">
        <v>0.05</v>
      </c>
      <c r="W121" s="70">
        <v>43838</v>
      </c>
      <c r="X121" s="70" t="s">
        <v>922</v>
      </c>
      <c r="Y121" s="71">
        <v>0</v>
      </c>
      <c r="Z121" s="71">
        <v>0</v>
      </c>
      <c r="AA121" s="71">
        <v>0</v>
      </c>
      <c r="AB121" s="71">
        <v>0</v>
      </c>
      <c r="AC121" s="71">
        <v>0</v>
      </c>
      <c r="AD121" s="71">
        <v>0</v>
      </c>
      <c r="AE121" s="71">
        <v>0</v>
      </c>
      <c r="AF121" s="71">
        <v>0.125</v>
      </c>
      <c r="AG121" s="71">
        <v>0.23</v>
      </c>
      <c r="AH121" s="71">
        <v>0.185</v>
      </c>
      <c r="AI121" s="71">
        <v>0.26</v>
      </c>
      <c r="AJ121" s="71">
        <v>0.2</v>
      </c>
      <c r="AK121" s="72">
        <v>1</v>
      </c>
      <c r="AL121" s="71">
        <v>0</v>
      </c>
      <c r="AM121" s="71">
        <v>0</v>
      </c>
      <c r="AN121" s="71">
        <v>0</v>
      </c>
      <c r="AO121" s="71">
        <v>0</v>
      </c>
      <c r="AP121" s="71">
        <v>0</v>
      </c>
      <c r="AQ121" s="71">
        <v>0</v>
      </c>
      <c r="AR121" s="71">
        <v>0</v>
      </c>
      <c r="AS121" s="71">
        <v>0.125</v>
      </c>
      <c r="AT121" s="71">
        <v>0.19520000000000001</v>
      </c>
      <c r="AU121" s="71">
        <v>0</v>
      </c>
      <c r="AV121" s="71">
        <v>0</v>
      </c>
      <c r="AW121" s="71">
        <v>0</v>
      </c>
      <c r="AX121" s="72">
        <v>0.32019999999999998</v>
      </c>
      <c r="AY121" s="71">
        <v>0</v>
      </c>
      <c r="AZ121" s="71">
        <v>0</v>
      </c>
      <c r="BA121" s="71">
        <v>0</v>
      </c>
      <c r="BB121" s="71">
        <v>0</v>
      </c>
      <c r="BC121" s="71">
        <v>0</v>
      </c>
      <c r="BD121" s="71">
        <v>0</v>
      </c>
      <c r="BE121" s="71">
        <v>0</v>
      </c>
      <c r="BF121" s="71">
        <v>6.3E-3</v>
      </c>
      <c r="BG121" s="71">
        <v>9.7999999999999997E-3</v>
      </c>
      <c r="BH121" s="71">
        <v>0</v>
      </c>
      <c r="BI121" s="71">
        <v>0</v>
      </c>
      <c r="BJ121" s="71">
        <v>0</v>
      </c>
      <c r="BK121" s="71">
        <v>0.32019999999999998</v>
      </c>
    </row>
    <row r="122" spans="1:63" s="73" customFormat="1" ht="12.6" customHeight="1" x14ac:dyDescent="0.25">
      <c r="A122" s="74" t="s">
        <v>633</v>
      </c>
      <c r="B122" s="63" t="s">
        <v>911</v>
      </c>
      <c r="C122" s="63" t="s">
        <v>912</v>
      </c>
      <c r="D122" s="63" t="s">
        <v>913</v>
      </c>
      <c r="E122" s="63" t="s">
        <v>914</v>
      </c>
      <c r="F122" s="64">
        <v>7740</v>
      </c>
      <c r="G122" s="65" t="s">
        <v>915</v>
      </c>
      <c r="H122" s="63" t="s">
        <v>916</v>
      </c>
      <c r="I122" s="63" t="s">
        <v>24</v>
      </c>
      <c r="J122" s="86" t="s">
        <v>917</v>
      </c>
      <c r="K122" s="64">
        <v>3</v>
      </c>
      <c r="L122" s="65" t="s">
        <v>941</v>
      </c>
      <c r="M122" s="67"/>
      <c r="N122" s="64">
        <v>5</v>
      </c>
      <c r="O122" s="65" t="s">
        <v>948</v>
      </c>
      <c r="P122" s="67">
        <v>1</v>
      </c>
      <c r="Q122" s="67">
        <v>1</v>
      </c>
      <c r="R122" s="68">
        <f>+Soportes[[#This Row],[Ejecución meta ]]/Soportes[[#This Row],[Magnitud meta vigencia ]]</f>
        <v>1</v>
      </c>
      <c r="S122" s="64">
        <v>16</v>
      </c>
      <c r="T122" s="66" t="s">
        <v>949</v>
      </c>
      <c r="U122" s="64" t="s">
        <v>950</v>
      </c>
      <c r="V122" s="69">
        <v>0.06</v>
      </c>
      <c r="W122" s="70">
        <v>43838</v>
      </c>
      <c r="X122" s="70" t="s">
        <v>922</v>
      </c>
      <c r="Y122" s="71">
        <v>0</v>
      </c>
      <c r="Z122" s="71">
        <v>0</v>
      </c>
      <c r="AA122" s="71">
        <v>0</v>
      </c>
      <c r="AB122" s="71">
        <v>0</v>
      </c>
      <c r="AC122" s="71">
        <v>0</v>
      </c>
      <c r="AD122" s="71">
        <v>0</v>
      </c>
      <c r="AE122" s="71">
        <v>0</v>
      </c>
      <c r="AF122" s="71">
        <v>0.2</v>
      </c>
      <c r="AG122" s="71">
        <v>0.2</v>
      </c>
      <c r="AH122" s="71">
        <v>0.2</v>
      </c>
      <c r="AI122" s="71">
        <v>0.2</v>
      </c>
      <c r="AJ122" s="71">
        <v>0.2</v>
      </c>
      <c r="AK122" s="72">
        <v>1</v>
      </c>
      <c r="AL122" s="71">
        <v>0</v>
      </c>
      <c r="AM122" s="71">
        <v>0</v>
      </c>
      <c r="AN122" s="71">
        <v>0</v>
      </c>
      <c r="AO122" s="71">
        <v>0</v>
      </c>
      <c r="AP122" s="71">
        <v>0</v>
      </c>
      <c r="AQ122" s="71">
        <v>0</v>
      </c>
      <c r="AR122" s="71">
        <v>0</v>
      </c>
      <c r="AS122" s="71">
        <v>0.2</v>
      </c>
      <c r="AT122" s="71">
        <v>0.2</v>
      </c>
      <c r="AU122" s="71">
        <v>0</v>
      </c>
      <c r="AV122" s="71">
        <v>0</v>
      </c>
      <c r="AW122" s="71">
        <v>0</v>
      </c>
      <c r="AX122" s="72">
        <v>0.4</v>
      </c>
      <c r="AY122" s="71">
        <v>0</v>
      </c>
      <c r="AZ122" s="71">
        <v>0</v>
      </c>
      <c r="BA122" s="71">
        <v>0</v>
      </c>
      <c r="BB122" s="71">
        <v>0</v>
      </c>
      <c r="BC122" s="71">
        <v>0</v>
      </c>
      <c r="BD122" s="71">
        <v>0</v>
      </c>
      <c r="BE122" s="71">
        <v>0</v>
      </c>
      <c r="BF122" s="71">
        <v>1.2E-2</v>
      </c>
      <c r="BG122" s="71">
        <v>1.2E-2</v>
      </c>
      <c r="BH122" s="71">
        <v>0</v>
      </c>
      <c r="BI122" s="71">
        <v>0</v>
      </c>
      <c r="BJ122" s="71">
        <v>0</v>
      </c>
      <c r="BK122" s="71">
        <v>0.4</v>
      </c>
    </row>
    <row r="123" spans="1:63" s="73" customFormat="1" ht="12.6" customHeight="1" x14ac:dyDescent="0.25">
      <c r="A123" s="74" t="s">
        <v>633</v>
      </c>
      <c r="B123" s="63" t="s">
        <v>911</v>
      </c>
      <c r="C123" s="63" t="s">
        <v>912</v>
      </c>
      <c r="D123" s="63" t="s">
        <v>913</v>
      </c>
      <c r="E123" s="63" t="s">
        <v>914</v>
      </c>
      <c r="F123" s="64">
        <v>7740</v>
      </c>
      <c r="G123" s="65" t="s">
        <v>915</v>
      </c>
      <c r="H123" s="63" t="s">
        <v>916</v>
      </c>
      <c r="I123" s="63" t="s">
        <v>24</v>
      </c>
      <c r="J123" s="86" t="s">
        <v>917</v>
      </c>
      <c r="K123" s="64">
        <v>3</v>
      </c>
      <c r="L123" s="65" t="s">
        <v>941</v>
      </c>
      <c r="M123" s="67"/>
      <c r="N123" s="64">
        <v>5</v>
      </c>
      <c r="O123" s="65" t="s">
        <v>948</v>
      </c>
      <c r="P123" s="67">
        <v>1</v>
      </c>
      <c r="Q123" s="67">
        <v>1</v>
      </c>
      <c r="R123" s="68">
        <f>+Soportes[[#This Row],[Ejecución meta ]]/Soportes[[#This Row],[Magnitud meta vigencia ]]</f>
        <v>1</v>
      </c>
      <c r="S123" s="64">
        <v>17</v>
      </c>
      <c r="T123" s="66" t="s">
        <v>951</v>
      </c>
      <c r="U123" s="64" t="s">
        <v>950</v>
      </c>
      <c r="V123" s="69">
        <v>0.04</v>
      </c>
      <c r="W123" s="70">
        <v>43838</v>
      </c>
      <c r="X123" s="70" t="s">
        <v>922</v>
      </c>
      <c r="Y123" s="71">
        <v>0</v>
      </c>
      <c r="Z123" s="71">
        <v>0</v>
      </c>
      <c r="AA123" s="71">
        <v>0</v>
      </c>
      <c r="AB123" s="71">
        <v>0</v>
      </c>
      <c r="AC123" s="71">
        <v>0</v>
      </c>
      <c r="AD123" s="71">
        <v>0</v>
      </c>
      <c r="AE123" s="71">
        <v>0</v>
      </c>
      <c r="AF123" s="71">
        <v>0.25</v>
      </c>
      <c r="AG123" s="71">
        <v>0.25</v>
      </c>
      <c r="AH123" s="71">
        <v>0.25</v>
      </c>
      <c r="AI123" s="71">
        <v>0.25</v>
      </c>
      <c r="AJ123" s="71">
        <v>0</v>
      </c>
      <c r="AK123" s="72">
        <v>1</v>
      </c>
      <c r="AL123" s="71">
        <v>0</v>
      </c>
      <c r="AM123" s="71">
        <v>0</v>
      </c>
      <c r="AN123" s="71">
        <v>0</v>
      </c>
      <c r="AO123" s="71">
        <v>0</v>
      </c>
      <c r="AP123" s="71">
        <v>0</v>
      </c>
      <c r="AQ123" s="71">
        <v>0</v>
      </c>
      <c r="AR123" s="71">
        <v>0</v>
      </c>
      <c r="AS123" s="71">
        <v>0.25</v>
      </c>
      <c r="AT123" s="71">
        <v>0.25</v>
      </c>
      <c r="AU123" s="71">
        <v>0</v>
      </c>
      <c r="AV123" s="71">
        <v>0</v>
      </c>
      <c r="AW123" s="71">
        <v>0</v>
      </c>
      <c r="AX123" s="72">
        <v>0.5</v>
      </c>
      <c r="AY123" s="71">
        <v>0</v>
      </c>
      <c r="AZ123" s="71">
        <v>0</v>
      </c>
      <c r="BA123" s="71">
        <v>0</v>
      </c>
      <c r="BB123" s="71">
        <v>0</v>
      </c>
      <c r="BC123" s="71">
        <v>0</v>
      </c>
      <c r="BD123" s="71">
        <v>0</v>
      </c>
      <c r="BE123" s="71">
        <v>0</v>
      </c>
      <c r="BF123" s="71">
        <v>0.01</v>
      </c>
      <c r="BG123" s="71">
        <v>0.01</v>
      </c>
      <c r="BH123" s="71">
        <v>0</v>
      </c>
      <c r="BI123" s="71">
        <v>0</v>
      </c>
      <c r="BJ123" s="71">
        <v>0</v>
      </c>
      <c r="BK123" s="71">
        <v>0.5</v>
      </c>
    </row>
    <row r="124" spans="1:63" s="73" customFormat="1" ht="12.6" customHeight="1" x14ac:dyDescent="0.25">
      <c r="A124" s="74" t="s">
        <v>633</v>
      </c>
      <c r="B124" s="63" t="s">
        <v>911</v>
      </c>
      <c r="C124" s="63" t="s">
        <v>635</v>
      </c>
      <c r="D124" s="63" t="s">
        <v>668</v>
      </c>
      <c r="E124" s="63" t="s">
        <v>952</v>
      </c>
      <c r="F124" s="64">
        <v>7753</v>
      </c>
      <c r="G124" s="65" t="s">
        <v>953</v>
      </c>
      <c r="H124" s="63" t="s">
        <v>954</v>
      </c>
      <c r="I124" s="63" t="s">
        <v>24</v>
      </c>
      <c r="J124" s="86" t="s">
        <v>955</v>
      </c>
      <c r="K124" s="64">
        <v>1</v>
      </c>
      <c r="L124" s="65" t="s">
        <v>956</v>
      </c>
      <c r="M124" s="67">
        <v>0.35</v>
      </c>
      <c r="N124" s="64">
        <v>1</v>
      </c>
      <c r="O124" s="65" t="s">
        <v>957</v>
      </c>
      <c r="P124" s="64">
        <v>5833</v>
      </c>
      <c r="Q124" s="64">
        <v>215</v>
      </c>
      <c r="R124" s="68">
        <f>+Soportes[[#This Row],[Ejecución meta ]]/Soportes[[#This Row],[Magnitud meta vigencia ]]</f>
        <v>3.6859249099948567E-2</v>
      </c>
      <c r="S124" s="64">
        <v>1</v>
      </c>
      <c r="T124" s="66" t="s">
        <v>958</v>
      </c>
      <c r="U124" s="64" t="s">
        <v>959</v>
      </c>
      <c r="V124" s="69">
        <v>0.1</v>
      </c>
      <c r="W124" s="70">
        <v>43837</v>
      </c>
      <c r="X124" s="70" t="s">
        <v>646</v>
      </c>
      <c r="Y124" s="71">
        <v>0</v>
      </c>
      <c r="Z124" s="71">
        <v>0</v>
      </c>
      <c r="AA124" s="71">
        <v>0</v>
      </c>
      <c r="AB124" s="71">
        <v>0</v>
      </c>
      <c r="AC124" s="71">
        <v>0</v>
      </c>
      <c r="AD124" s="71">
        <v>0</v>
      </c>
      <c r="AE124" s="71">
        <v>0</v>
      </c>
      <c r="AF124" s="71">
        <v>2.5000000000000001E-2</v>
      </c>
      <c r="AG124" s="71">
        <v>0.22500000000000001</v>
      </c>
      <c r="AH124" s="71">
        <v>2.5000000000000001E-2</v>
      </c>
      <c r="AI124" s="71">
        <v>2.5000000000000001E-2</v>
      </c>
      <c r="AJ124" s="71">
        <v>0.7</v>
      </c>
      <c r="AK124" s="72">
        <v>1</v>
      </c>
      <c r="AL124" s="71">
        <v>0</v>
      </c>
      <c r="AM124" s="71">
        <v>0</v>
      </c>
      <c r="AN124" s="71">
        <v>0</v>
      </c>
      <c r="AO124" s="71">
        <v>0</v>
      </c>
      <c r="AP124" s="71">
        <v>0</v>
      </c>
      <c r="AQ124" s="71">
        <v>0</v>
      </c>
      <c r="AR124" s="71">
        <v>0</v>
      </c>
      <c r="AS124" s="71">
        <v>2.5000000000000001E-2</v>
      </c>
      <c r="AT124" s="71">
        <v>0.22500000000000001</v>
      </c>
      <c r="AU124" s="71">
        <v>0</v>
      </c>
      <c r="AV124" s="71">
        <v>0</v>
      </c>
      <c r="AW124" s="71">
        <v>0</v>
      </c>
      <c r="AX124" s="72">
        <v>0.25</v>
      </c>
      <c r="AY124" s="71">
        <v>0</v>
      </c>
      <c r="AZ124" s="71">
        <v>0</v>
      </c>
      <c r="BA124" s="71">
        <v>0</v>
      </c>
      <c r="BB124" s="71">
        <v>0</v>
      </c>
      <c r="BC124" s="71">
        <v>0</v>
      </c>
      <c r="BD124" s="71">
        <v>0</v>
      </c>
      <c r="BE124" s="71">
        <v>0</v>
      </c>
      <c r="BF124" s="71">
        <v>2.5000000000000001E-3</v>
      </c>
      <c r="BG124" s="71">
        <v>2.2499999999999999E-2</v>
      </c>
      <c r="BH124" s="71">
        <v>0</v>
      </c>
      <c r="BI124" s="71">
        <v>0</v>
      </c>
      <c r="BJ124" s="71">
        <v>0</v>
      </c>
      <c r="BK124" s="71">
        <v>0.25</v>
      </c>
    </row>
    <row r="125" spans="1:63" s="73" customFormat="1" ht="12.6" customHeight="1" x14ac:dyDescent="0.25">
      <c r="A125" s="74" t="s">
        <v>633</v>
      </c>
      <c r="B125" s="63" t="s">
        <v>911</v>
      </c>
      <c r="C125" s="63" t="s">
        <v>635</v>
      </c>
      <c r="D125" s="63" t="s">
        <v>668</v>
      </c>
      <c r="E125" s="63" t="s">
        <v>952</v>
      </c>
      <c r="F125" s="64">
        <v>7753</v>
      </c>
      <c r="G125" s="65" t="s">
        <v>953</v>
      </c>
      <c r="H125" s="63" t="s">
        <v>954</v>
      </c>
      <c r="I125" s="63" t="s">
        <v>24</v>
      </c>
      <c r="J125" s="86" t="s">
        <v>955</v>
      </c>
      <c r="K125" s="64">
        <v>1</v>
      </c>
      <c r="L125" s="65" t="s">
        <v>956</v>
      </c>
      <c r="M125" s="67">
        <v>0.35</v>
      </c>
      <c r="N125" s="64">
        <v>1</v>
      </c>
      <c r="O125" s="65" t="s">
        <v>957</v>
      </c>
      <c r="P125" s="64">
        <v>5833</v>
      </c>
      <c r="Q125" s="64">
        <v>215</v>
      </c>
      <c r="R125" s="68">
        <f>+Soportes[[#This Row],[Ejecución meta ]]/Soportes[[#This Row],[Magnitud meta vigencia ]]</f>
        <v>3.6859249099948567E-2</v>
      </c>
      <c r="S125" s="64">
        <v>2</v>
      </c>
      <c r="T125" s="66" t="s">
        <v>960</v>
      </c>
      <c r="U125" s="64" t="s">
        <v>959</v>
      </c>
      <c r="V125" s="69">
        <v>0.25</v>
      </c>
      <c r="W125" s="70">
        <v>43837</v>
      </c>
      <c r="X125" s="70" t="s">
        <v>646</v>
      </c>
      <c r="Y125" s="71">
        <v>0</v>
      </c>
      <c r="Z125" s="71">
        <v>0</v>
      </c>
      <c r="AA125" s="71">
        <v>0</v>
      </c>
      <c r="AB125" s="71">
        <v>0</v>
      </c>
      <c r="AC125" s="71">
        <v>0</v>
      </c>
      <c r="AD125" s="71">
        <v>0</v>
      </c>
      <c r="AE125" s="71">
        <v>0</v>
      </c>
      <c r="AF125" s="71">
        <v>0.2</v>
      </c>
      <c r="AG125" s="71">
        <v>0.2</v>
      </c>
      <c r="AH125" s="71">
        <v>0.2</v>
      </c>
      <c r="AI125" s="71">
        <v>0.2</v>
      </c>
      <c r="AJ125" s="71">
        <v>0.2</v>
      </c>
      <c r="AK125" s="72">
        <v>1</v>
      </c>
      <c r="AL125" s="71">
        <v>0</v>
      </c>
      <c r="AM125" s="71">
        <v>0</v>
      </c>
      <c r="AN125" s="71">
        <v>0</v>
      </c>
      <c r="AO125" s="71">
        <v>0</v>
      </c>
      <c r="AP125" s="71">
        <v>0</v>
      </c>
      <c r="AQ125" s="71">
        <v>0</v>
      </c>
      <c r="AR125" s="71">
        <v>0</v>
      </c>
      <c r="AS125" s="71">
        <v>15.43</v>
      </c>
      <c r="AT125" s="71">
        <v>2.0899999999999998E-2</v>
      </c>
      <c r="AU125" s="71">
        <v>0</v>
      </c>
      <c r="AV125" s="71">
        <v>0</v>
      </c>
      <c r="AW125" s="71">
        <v>0</v>
      </c>
      <c r="AX125" s="72">
        <v>3.6299999999999999E-2</v>
      </c>
      <c r="AY125" s="71">
        <v>0</v>
      </c>
      <c r="AZ125" s="71">
        <v>0</v>
      </c>
      <c r="BA125" s="71">
        <v>0</v>
      </c>
      <c r="BB125" s="71">
        <v>0</v>
      </c>
      <c r="BC125" s="71">
        <v>0</v>
      </c>
      <c r="BD125" s="71">
        <v>0</v>
      </c>
      <c r="BE125" s="71">
        <v>0</v>
      </c>
      <c r="BF125" s="71">
        <v>3.8999999999999998E-3</v>
      </c>
      <c r="BG125" s="71">
        <v>5.1999999999999998E-3</v>
      </c>
      <c r="BH125" s="71">
        <v>0</v>
      </c>
      <c r="BI125" s="71">
        <v>0</v>
      </c>
      <c r="BJ125" s="71">
        <v>0</v>
      </c>
      <c r="BK125" s="71">
        <v>3.6299999999999999E-2</v>
      </c>
    </row>
    <row r="126" spans="1:63" s="73" customFormat="1" ht="12.6" customHeight="1" x14ac:dyDescent="0.25">
      <c r="A126" s="74" t="s">
        <v>633</v>
      </c>
      <c r="B126" s="63" t="s">
        <v>911</v>
      </c>
      <c r="C126" s="63" t="s">
        <v>635</v>
      </c>
      <c r="D126" s="63" t="s">
        <v>668</v>
      </c>
      <c r="E126" s="63" t="s">
        <v>952</v>
      </c>
      <c r="F126" s="64">
        <v>7753</v>
      </c>
      <c r="G126" s="65" t="s">
        <v>953</v>
      </c>
      <c r="H126" s="63" t="s">
        <v>954</v>
      </c>
      <c r="I126" s="63" t="s">
        <v>24</v>
      </c>
      <c r="J126" s="86" t="s">
        <v>955</v>
      </c>
      <c r="K126" s="64">
        <v>2</v>
      </c>
      <c r="L126" s="65" t="s">
        <v>961</v>
      </c>
      <c r="M126" s="67">
        <v>0.4</v>
      </c>
      <c r="N126" s="64">
        <v>2</v>
      </c>
      <c r="O126" s="65" t="s">
        <v>962</v>
      </c>
      <c r="P126" s="64">
        <v>1000</v>
      </c>
      <c r="Q126" s="64">
        <v>243</v>
      </c>
      <c r="R126" s="68">
        <f>+Soportes[[#This Row],[Ejecución meta ]]/Soportes[[#This Row],[Magnitud meta vigencia ]]</f>
        <v>0.24299999999999999</v>
      </c>
      <c r="S126" s="64">
        <v>3</v>
      </c>
      <c r="T126" s="66" t="s">
        <v>963</v>
      </c>
      <c r="U126" s="64" t="s">
        <v>964</v>
      </c>
      <c r="V126" s="69">
        <v>0.1</v>
      </c>
      <c r="W126" s="70">
        <v>43837</v>
      </c>
      <c r="X126" s="70" t="s">
        <v>646</v>
      </c>
      <c r="Y126" s="71">
        <v>0</v>
      </c>
      <c r="Z126" s="71">
        <v>0</v>
      </c>
      <c r="AA126" s="71">
        <v>0</v>
      </c>
      <c r="AB126" s="71">
        <v>0</v>
      </c>
      <c r="AC126" s="71">
        <v>0</v>
      </c>
      <c r="AD126" s="71">
        <v>0</v>
      </c>
      <c r="AE126" s="71">
        <v>0</v>
      </c>
      <c r="AF126" s="71">
        <v>0</v>
      </c>
      <c r="AG126" s="71">
        <v>0.18</v>
      </c>
      <c r="AH126" s="71">
        <v>0.16</v>
      </c>
      <c r="AI126" s="71">
        <v>0.06</v>
      </c>
      <c r="AJ126" s="71">
        <v>0.6</v>
      </c>
      <c r="AK126" s="72">
        <v>1</v>
      </c>
      <c r="AL126" s="71">
        <v>0</v>
      </c>
      <c r="AM126" s="71">
        <v>0</v>
      </c>
      <c r="AN126" s="71">
        <v>0</v>
      </c>
      <c r="AO126" s="71">
        <v>0</v>
      </c>
      <c r="AP126" s="71">
        <v>0</v>
      </c>
      <c r="AQ126" s="71">
        <v>0</v>
      </c>
      <c r="AR126" s="71">
        <v>0</v>
      </c>
      <c r="AS126" s="71">
        <v>0</v>
      </c>
      <c r="AT126" s="71">
        <v>0.18</v>
      </c>
      <c r="AU126" s="71">
        <v>0</v>
      </c>
      <c r="AV126" s="71">
        <v>0</v>
      </c>
      <c r="AW126" s="71">
        <v>0</v>
      </c>
      <c r="AX126" s="72">
        <v>0.18</v>
      </c>
      <c r="AY126" s="71">
        <v>0</v>
      </c>
      <c r="AZ126" s="71">
        <v>0</v>
      </c>
      <c r="BA126" s="71">
        <v>0</v>
      </c>
      <c r="BB126" s="71">
        <v>0</v>
      </c>
      <c r="BC126" s="71">
        <v>0</v>
      </c>
      <c r="BD126" s="71">
        <v>0</v>
      </c>
      <c r="BE126" s="71">
        <v>0</v>
      </c>
      <c r="BF126" s="71">
        <v>0</v>
      </c>
      <c r="BG126" s="71">
        <v>1.7999999999999999E-2</v>
      </c>
      <c r="BH126" s="71">
        <v>0</v>
      </c>
      <c r="BI126" s="71">
        <v>0</v>
      </c>
      <c r="BJ126" s="71">
        <v>0</v>
      </c>
      <c r="BK126" s="71">
        <v>0.18</v>
      </c>
    </row>
    <row r="127" spans="1:63" s="73" customFormat="1" ht="12.6" customHeight="1" x14ac:dyDescent="0.25">
      <c r="A127" s="74" t="s">
        <v>633</v>
      </c>
      <c r="B127" s="63" t="s">
        <v>911</v>
      </c>
      <c r="C127" s="63" t="s">
        <v>635</v>
      </c>
      <c r="D127" s="63" t="s">
        <v>668</v>
      </c>
      <c r="E127" s="63" t="s">
        <v>952</v>
      </c>
      <c r="F127" s="64">
        <v>7753</v>
      </c>
      <c r="G127" s="65" t="s">
        <v>953</v>
      </c>
      <c r="H127" s="63" t="s">
        <v>954</v>
      </c>
      <c r="I127" s="63" t="s">
        <v>24</v>
      </c>
      <c r="J127" s="86" t="s">
        <v>955</v>
      </c>
      <c r="K127" s="64">
        <v>2</v>
      </c>
      <c r="L127" s="65" t="s">
        <v>961</v>
      </c>
      <c r="M127" s="67">
        <v>0.4</v>
      </c>
      <c r="N127" s="64">
        <v>2</v>
      </c>
      <c r="O127" s="65" t="s">
        <v>962</v>
      </c>
      <c r="P127" s="64">
        <v>1000</v>
      </c>
      <c r="Q127" s="64">
        <v>243</v>
      </c>
      <c r="R127" s="68">
        <f>+Soportes[[#This Row],[Ejecución meta ]]/Soportes[[#This Row],[Magnitud meta vigencia ]]</f>
        <v>0.24299999999999999</v>
      </c>
      <c r="S127" s="64">
        <v>4</v>
      </c>
      <c r="T127" s="66" t="s">
        <v>965</v>
      </c>
      <c r="U127" s="64" t="s">
        <v>964</v>
      </c>
      <c r="V127" s="69">
        <v>0.15</v>
      </c>
      <c r="W127" s="70">
        <v>43837</v>
      </c>
      <c r="X127" s="70" t="s">
        <v>646</v>
      </c>
      <c r="Y127" s="71">
        <v>0</v>
      </c>
      <c r="Z127" s="71">
        <v>0</v>
      </c>
      <c r="AA127" s="71">
        <v>0</v>
      </c>
      <c r="AB127" s="71">
        <v>0</v>
      </c>
      <c r="AC127" s="71">
        <v>0</v>
      </c>
      <c r="AD127" s="71">
        <v>0</v>
      </c>
      <c r="AE127" s="71">
        <v>0</v>
      </c>
      <c r="AF127" s="71">
        <v>0.2</v>
      </c>
      <c r="AG127" s="71">
        <v>0.2</v>
      </c>
      <c r="AH127" s="71">
        <v>0.2</v>
      </c>
      <c r="AI127" s="71">
        <v>0.2</v>
      </c>
      <c r="AJ127" s="71">
        <v>0.2</v>
      </c>
      <c r="AK127" s="72">
        <v>1</v>
      </c>
      <c r="AL127" s="71">
        <v>0</v>
      </c>
      <c r="AM127" s="71">
        <v>0</v>
      </c>
      <c r="AN127" s="71">
        <v>0</v>
      </c>
      <c r="AO127" s="71">
        <v>0</v>
      </c>
      <c r="AP127" s="71">
        <v>0</v>
      </c>
      <c r="AQ127" s="71">
        <v>0</v>
      </c>
      <c r="AR127" s="71">
        <v>0</v>
      </c>
      <c r="AS127" s="71">
        <v>0.17799999999999999</v>
      </c>
      <c r="AT127" s="71">
        <v>0</v>
      </c>
      <c r="AU127" s="71">
        <v>0</v>
      </c>
      <c r="AV127" s="71">
        <v>0</v>
      </c>
      <c r="AW127" s="71">
        <v>0</v>
      </c>
      <c r="AX127" s="72">
        <v>0.17799999999999999</v>
      </c>
      <c r="AY127" s="71">
        <v>0</v>
      </c>
      <c r="AZ127" s="71">
        <v>0</v>
      </c>
      <c r="BA127" s="71">
        <v>0</v>
      </c>
      <c r="BB127" s="71">
        <v>0</v>
      </c>
      <c r="BC127" s="71">
        <v>0</v>
      </c>
      <c r="BD127" s="71">
        <v>0</v>
      </c>
      <c r="BE127" s="71">
        <v>0</v>
      </c>
      <c r="BF127" s="71">
        <v>2.6700000000000002E-2</v>
      </c>
      <c r="BG127" s="71">
        <v>0</v>
      </c>
      <c r="BH127" s="71">
        <v>0</v>
      </c>
      <c r="BI127" s="71">
        <v>0</v>
      </c>
      <c r="BJ127" s="71">
        <v>0</v>
      </c>
      <c r="BK127" s="71">
        <v>0.17799999999999999</v>
      </c>
    </row>
    <row r="128" spans="1:63" s="73" customFormat="1" ht="12.6" customHeight="1" x14ac:dyDescent="0.25">
      <c r="A128" s="74" t="s">
        <v>633</v>
      </c>
      <c r="B128" s="63" t="s">
        <v>911</v>
      </c>
      <c r="C128" s="63" t="s">
        <v>635</v>
      </c>
      <c r="D128" s="63" t="s">
        <v>668</v>
      </c>
      <c r="E128" s="63" t="s">
        <v>952</v>
      </c>
      <c r="F128" s="64">
        <v>7753</v>
      </c>
      <c r="G128" s="65" t="s">
        <v>953</v>
      </c>
      <c r="H128" s="63" t="s">
        <v>954</v>
      </c>
      <c r="I128" s="63" t="s">
        <v>24</v>
      </c>
      <c r="J128" s="86" t="s">
        <v>955</v>
      </c>
      <c r="K128" s="64">
        <v>2</v>
      </c>
      <c r="L128" s="65" t="s">
        <v>961</v>
      </c>
      <c r="M128" s="67">
        <v>0.4</v>
      </c>
      <c r="N128" s="64">
        <v>3</v>
      </c>
      <c r="O128" s="65" t="s">
        <v>966</v>
      </c>
      <c r="P128" s="64">
        <v>1</v>
      </c>
      <c r="Q128" s="64">
        <v>0.08</v>
      </c>
      <c r="R128" s="68">
        <f>+Soportes[[#This Row],[Ejecución meta ]]/Soportes[[#This Row],[Magnitud meta vigencia ]]</f>
        <v>0.08</v>
      </c>
      <c r="S128" s="64">
        <v>5</v>
      </c>
      <c r="T128" s="66" t="s">
        <v>967</v>
      </c>
      <c r="U128" s="64" t="s">
        <v>968</v>
      </c>
      <c r="V128" s="69">
        <v>0.05</v>
      </c>
      <c r="W128" s="70">
        <v>43837</v>
      </c>
      <c r="X128" s="70" t="s">
        <v>646</v>
      </c>
      <c r="Y128" s="71">
        <v>0</v>
      </c>
      <c r="Z128" s="71">
        <v>0</v>
      </c>
      <c r="AA128" s="71">
        <v>0</v>
      </c>
      <c r="AB128" s="71">
        <v>0</v>
      </c>
      <c r="AC128" s="71">
        <v>0</v>
      </c>
      <c r="AD128" s="71">
        <v>0</v>
      </c>
      <c r="AE128" s="71">
        <v>0</v>
      </c>
      <c r="AF128" s="71">
        <v>0.3</v>
      </c>
      <c r="AG128" s="71">
        <v>0.7</v>
      </c>
      <c r="AH128" s="71">
        <v>0</v>
      </c>
      <c r="AI128" s="71">
        <v>0</v>
      </c>
      <c r="AJ128" s="71">
        <v>0</v>
      </c>
      <c r="AK128" s="72">
        <v>1</v>
      </c>
      <c r="AL128" s="71">
        <v>0</v>
      </c>
      <c r="AM128" s="71">
        <v>0</v>
      </c>
      <c r="AN128" s="71">
        <v>0</v>
      </c>
      <c r="AO128" s="71">
        <v>0</v>
      </c>
      <c r="AP128" s="71">
        <v>0</v>
      </c>
      <c r="AQ128" s="71">
        <v>0</v>
      </c>
      <c r="AR128" s="71">
        <v>0</v>
      </c>
      <c r="AS128" s="71">
        <v>0.17499999999999999</v>
      </c>
      <c r="AT128" s="71">
        <v>0.47499999999999998</v>
      </c>
      <c r="AU128" s="71">
        <v>0</v>
      </c>
      <c r="AV128" s="71">
        <v>0</v>
      </c>
      <c r="AW128" s="71">
        <v>0</v>
      </c>
      <c r="AX128" s="72">
        <v>0.65</v>
      </c>
      <c r="AY128" s="71">
        <v>0</v>
      </c>
      <c r="AZ128" s="71">
        <v>0</v>
      </c>
      <c r="BA128" s="71">
        <v>0</v>
      </c>
      <c r="BB128" s="71">
        <v>0</v>
      </c>
      <c r="BC128" s="71">
        <v>0</v>
      </c>
      <c r="BD128" s="71">
        <v>0</v>
      </c>
      <c r="BE128" s="71">
        <v>0</v>
      </c>
      <c r="BF128" s="71">
        <v>8.8000000000000005E-3</v>
      </c>
      <c r="BG128" s="71">
        <v>2.3800000000000002E-2</v>
      </c>
      <c r="BH128" s="71">
        <v>0</v>
      </c>
      <c r="BI128" s="71">
        <v>0</v>
      </c>
      <c r="BJ128" s="71">
        <v>0</v>
      </c>
      <c r="BK128" s="71">
        <v>0.65</v>
      </c>
    </row>
    <row r="129" spans="1:63" s="73" customFormat="1" ht="12.6" customHeight="1" x14ac:dyDescent="0.25">
      <c r="A129" s="74" t="s">
        <v>633</v>
      </c>
      <c r="B129" s="63" t="s">
        <v>911</v>
      </c>
      <c r="C129" s="63" t="s">
        <v>635</v>
      </c>
      <c r="D129" s="63" t="s">
        <v>668</v>
      </c>
      <c r="E129" s="63" t="s">
        <v>952</v>
      </c>
      <c r="F129" s="64">
        <v>7753</v>
      </c>
      <c r="G129" s="65" t="s">
        <v>953</v>
      </c>
      <c r="H129" s="63" t="s">
        <v>954</v>
      </c>
      <c r="I129" s="63" t="s">
        <v>24</v>
      </c>
      <c r="J129" s="86" t="s">
        <v>955</v>
      </c>
      <c r="K129" s="64">
        <v>2</v>
      </c>
      <c r="L129" s="65" t="s">
        <v>961</v>
      </c>
      <c r="M129" s="67">
        <v>0.4</v>
      </c>
      <c r="N129" s="64">
        <v>3</v>
      </c>
      <c r="O129" s="65" t="s">
        <v>966</v>
      </c>
      <c r="P129" s="64">
        <v>1</v>
      </c>
      <c r="Q129" s="64">
        <v>0.08</v>
      </c>
      <c r="R129" s="68">
        <f>+Soportes[[#This Row],[Ejecución meta ]]/Soportes[[#This Row],[Magnitud meta vigencia ]]</f>
        <v>0.08</v>
      </c>
      <c r="S129" s="64">
        <v>6</v>
      </c>
      <c r="T129" s="66" t="s">
        <v>969</v>
      </c>
      <c r="U129" s="64" t="s">
        <v>968</v>
      </c>
      <c r="V129" s="69">
        <v>0.1</v>
      </c>
      <c r="W129" s="70">
        <v>43837</v>
      </c>
      <c r="X129" s="70" t="s">
        <v>646</v>
      </c>
      <c r="Y129" s="71">
        <v>0</v>
      </c>
      <c r="Z129" s="71">
        <v>0</v>
      </c>
      <c r="AA129" s="71">
        <v>0</v>
      </c>
      <c r="AB129" s="71">
        <v>0</v>
      </c>
      <c r="AC129" s="71">
        <v>0</v>
      </c>
      <c r="AD129" s="71">
        <v>0</v>
      </c>
      <c r="AE129" s="71">
        <v>0</v>
      </c>
      <c r="AF129" s="71">
        <v>0.06</v>
      </c>
      <c r="AG129" s="71">
        <v>0.34</v>
      </c>
      <c r="AH129" s="71">
        <v>0.06</v>
      </c>
      <c r="AI129" s="71">
        <v>0.06</v>
      </c>
      <c r="AJ129" s="71">
        <v>0.48</v>
      </c>
      <c r="AK129" s="72">
        <v>1</v>
      </c>
      <c r="AL129" s="71">
        <v>0</v>
      </c>
      <c r="AM129" s="71">
        <v>0</v>
      </c>
      <c r="AN129" s="71">
        <v>0</v>
      </c>
      <c r="AO129" s="71">
        <v>0</v>
      </c>
      <c r="AP129" s="71">
        <v>0</v>
      </c>
      <c r="AQ129" s="71">
        <v>0</v>
      </c>
      <c r="AR129" s="71">
        <v>0</v>
      </c>
      <c r="AS129" s="71">
        <v>0.06</v>
      </c>
      <c r="AT129" s="71">
        <v>0.28000000000000003</v>
      </c>
      <c r="AU129" s="71">
        <v>0</v>
      </c>
      <c r="AV129" s="71">
        <v>0</v>
      </c>
      <c r="AW129" s="71">
        <v>0</v>
      </c>
      <c r="AX129" s="72">
        <v>0.34</v>
      </c>
      <c r="AY129" s="71">
        <v>0</v>
      </c>
      <c r="AZ129" s="71">
        <v>0</v>
      </c>
      <c r="BA129" s="71">
        <v>0</v>
      </c>
      <c r="BB129" s="71">
        <v>0</v>
      </c>
      <c r="BC129" s="71">
        <v>0</v>
      </c>
      <c r="BD129" s="71">
        <v>0</v>
      </c>
      <c r="BE129" s="71">
        <v>0</v>
      </c>
      <c r="BF129" s="71">
        <v>6.0000000000000001E-3</v>
      </c>
      <c r="BG129" s="71">
        <v>2.8000000000000001E-2</v>
      </c>
      <c r="BH129" s="71">
        <v>0</v>
      </c>
      <c r="BI129" s="71">
        <v>0</v>
      </c>
      <c r="BJ129" s="71">
        <v>0</v>
      </c>
      <c r="BK129" s="71">
        <v>0.34</v>
      </c>
    </row>
    <row r="130" spans="1:63" s="73" customFormat="1" ht="12.6" customHeight="1" x14ac:dyDescent="0.25">
      <c r="A130" s="74" t="s">
        <v>633</v>
      </c>
      <c r="B130" s="63" t="s">
        <v>911</v>
      </c>
      <c r="C130" s="63" t="s">
        <v>635</v>
      </c>
      <c r="D130" s="63" t="s">
        <v>668</v>
      </c>
      <c r="E130" s="63" t="s">
        <v>952</v>
      </c>
      <c r="F130" s="64">
        <v>7753</v>
      </c>
      <c r="G130" s="65" t="s">
        <v>953</v>
      </c>
      <c r="H130" s="63" t="s">
        <v>954</v>
      </c>
      <c r="I130" s="63" t="s">
        <v>24</v>
      </c>
      <c r="J130" s="86" t="s">
        <v>955</v>
      </c>
      <c r="K130" s="64">
        <v>3</v>
      </c>
      <c r="L130" s="65" t="s">
        <v>970</v>
      </c>
      <c r="M130" s="67">
        <v>0.25</v>
      </c>
      <c r="N130" s="64">
        <v>4</v>
      </c>
      <c r="O130" s="65" t="s">
        <v>971</v>
      </c>
      <c r="P130" s="68">
        <v>1E-3</v>
      </c>
      <c r="Q130" s="68">
        <v>1E-4</v>
      </c>
      <c r="R130" s="68">
        <f>+Soportes[[#This Row],[Ejecución meta ]]/Soportes[[#This Row],[Magnitud meta vigencia ]]</f>
        <v>0.1</v>
      </c>
      <c r="S130" s="64">
        <v>7</v>
      </c>
      <c r="T130" s="66" t="s">
        <v>972</v>
      </c>
      <c r="U130" s="64" t="s">
        <v>973</v>
      </c>
      <c r="V130" s="69">
        <v>0.1</v>
      </c>
      <c r="W130" s="70">
        <v>43837</v>
      </c>
      <c r="X130" s="70" t="s">
        <v>646</v>
      </c>
      <c r="Y130" s="71">
        <v>0</v>
      </c>
      <c r="Z130" s="71">
        <v>0</v>
      </c>
      <c r="AA130" s="71">
        <v>0</v>
      </c>
      <c r="AB130" s="71">
        <v>0</v>
      </c>
      <c r="AC130" s="71">
        <v>0</v>
      </c>
      <c r="AD130" s="71">
        <v>0</v>
      </c>
      <c r="AE130" s="71">
        <v>0</v>
      </c>
      <c r="AF130" s="71">
        <v>0.35</v>
      </c>
      <c r="AG130" s="71">
        <v>0.45500000000000002</v>
      </c>
      <c r="AH130" s="71">
        <v>9.7500000000000003E-2</v>
      </c>
      <c r="AI130" s="71">
        <v>9.7500000000000003E-2</v>
      </c>
      <c r="AJ130" s="71">
        <v>0</v>
      </c>
      <c r="AK130" s="72">
        <v>1</v>
      </c>
      <c r="AL130" s="71">
        <v>0</v>
      </c>
      <c r="AM130" s="71">
        <v>0</v>
      </c>
      <c r="AN130" s="71">
        <v>0</v>
      </c>
      <c r="AO130" s="71">
        <v>0</v>
      </c>
      <c r="AP130" s="71">
        <v>0</v>
      </c>
      <c r="AQ130" s="71">
        <v>0</v>
      </c>
      <c r="AR130" s="71">
        <v>0</v>
      </c>
      <c r="AS130" s="71">
        <v>0.35</v>
      </c>
      <c r="AT130" s="71">
        <v>0.45500000000000002</v>
      </c>
      <c r="AU130" s="71">
        <v>0</v>
      </c>
      <c r="AV130" s="71">
        <v>0</v>
      </c>
      <c r="AW130" s="71">
        <v>0</v>
      </c>
      <c r="AX130" s="72">
        <v>0.80500000000000005</v>
      </c>
      <c r="AY130" s="71">
        <v>0</v>
      </c>
      <c r="AZ130" s="71">
        <v>0</v>
      </c>
      <c r="BA130" s="71">
        <v>0</v>
      </c>
      <c r="BB130" s="71">
        <v>0</v>
      </c>
      <c r="BC130" s="71">
        <v>0</v>
      </c>
      <c r="BD130" s="71">
        <v>0</v>
      </c>
      <c r="BE130" s="71">
        <v>0</v>
      </c>
      <c r="BF130" s="71">
        <v>3.5000000000000003E-2</v>
      </c>
      <c r="BG130" s="71">
        <v>4.5499999999999999E-2</v>
      </c>
      <c r="BH130" s="71">
        <v>0</v>
      </c>
      <c r="BI130" s="71">
        <v>0</v>
      </c>
      <c r="BJ130" s="71">
        <v>0</v>
      </c>
      <c r="BK130" s="71">
        <v>0.80500000000000005</v>
      </c>
    </row>
    <row r="131" spans="1:63" s="73" customFormat="1" ht="12.6" customHeight="1" x14ac:dyDescent="0.25">
      <c r="A131" s="74" t="s">
        <v>633</v>
      </c>
      <c r="B131" s="63" t="s">
        <v>911</v>
      </c>
      <c r="C131" s="63" t="s">
        <v>635</v>
      </c>
      <c r="D131" s="63" t="s">
        <v>668</v>
      </c>
      <c r="E131" s="63" t="s">
        <v>952</v>
      </c>
      <c r="F131" s="64">
        <v>7753</v>
      </c>
      <c r="G131" s="65" t="s">
        <v>953</v>
      </c>
      <c r="H131" s="63" t="s">
        <v>954</v>
      </c>
      <c r="I131" s="63" t="s">
        <v>24</v>
      </c>
      <c r="J131" s="86" t="s">
        <v>955</v>
      </c>
      <c r="K131" s="64">
        <v>3</v>
      </c>
      <c r="L131" s="65" t="s">
        <v>970</v>
      </c>
      <c r="M131" s="67">
        <v>0.25</v>
      </c>
      <c r="N131" s="64">
        <v>4</v>
      </c>
      <c r="O131" s="65" t="s">
        <v>971</v>
      </c>
      <c r="P131" s="68">
        <v>1E-3</v>
      </c>
      <c r="Q131" s="68">
        <v>1E-4</v>
      </c>
      <c r="R131" s="68">
        <f>+Soportes[[#This Row],[Ejecución meta ]]/Soportes[[#This Row],[Magnitud meta vigencia ]]</f>
        <v>0.1</v>
      </c>
      <c r="S131" s="64">
        <v>8</v>
      </c>
      <c r="T131" s="66" t="s">
        <v>974</v>
      </c>
      <c r="U131" s="64" t="s">
        <v>973</v>
      </c>
      <c r="V131" s="69">
        <v>0.15</v>
      </c>
      <c r="W131" s="70">
        <v>43837</v>
      </c>
      <c r="X131" s="70" t="s">
        <v>646</v>
      </c>
      <c r="Y131" s="71">
        <v>0</v>
      </c>
      <c r="Z131" s="71">
        <v>0</v>
      </c>
      <c r="AA131" s="71">
        <v>0</v>
      </c>
      <c r="AB131" s="71">
        <v>0</v>
      </c>
      <c r="AC131" s="71">
        <v>0</v>
      </c>
      <c r="AD131" s="71">
        <v>0</v>
      </c>
      <c r="AE131" s="71">
        <v>0</v>
      </c>
      <c r="AF131" s="71">
        <v>0.2</v>
      </c>
      <c r="AG131" s="71">
        <v>0</v>
      </c>
      <c r="AH131" s="71">
        <v>0.28999999999999998</v>
      </c>
      <c r="AI131" s="71">
        <v>0.09</v>
      </c>
      <c r="AJ131" s="71">
        <v>0.42</v>
      </c>
      <c r="AK131" s="72">
        <v>1</v>
      </c>
      <c r="AL131" s="71">
        <v>0</v>
      </c>
      <c r="AM131" s="71">
        <v>0</v>
      </c>
      <c r="AN131" s="71">
        <v>0</v>
      </c>
      <c r="AO131" s="71">
        <v>0</v>
      </c>
      <c r="AP131" s="71">
        <v>0</v>
      </c>
      <c r="AQ131" s="71">
        <v>0</v>
      </c>
      <c r="AR131" s="71">
        <v>0</v>
      </c>
      <c r="AS131" s="71">
        <v>0</v>
      </c>
      <c r="AT131" s="71">
        <v>0.2</v>
      </c>
      <c r="AU131" s="71">
        <v>0</v>
      </c>
      <c r="AV131" s="71">
        <v>0</v>
      </c>
      <c r="AW131" s="71">
        <v>0</v>
      </c>
      <c r="AX131" s="72">
        <v>0.2</v>
      </c>
      <c r="AY131" s="71">
        <v>0</v>
      </c>
      <c r="AZ131" s="71">
        <v>0</v>
      </c>
      <c r="BA131" s="71">
        <v>0</v>
      </c>
      <c r="BB131" s="71">
        <v>0</v>
      </c>
      <c r="BC131" s="71">
        <v>0</v>
      </c>
      <c r="BD131" s="71">
        <v>0</v>
      </c>
      <c r="BE131" s="71">
        <v>0</v>
      </c>
      <c r="BF131" s="71">
        <v>0</v>
      </c>
      <c r="BG131" s="71">
        <v>0.03</v>
      </c>
      <c r="BH131" s="71">
        <v>0</v>
      </c>
      <c r="BI131" s="71">
        <v>0</v>
      </c>
      <c r="BJ131" s="71">
        <v>0</v>
      </c>
      <c r="BK131" s="71">
        <v>0.2</v>
      </c>
    </row>
    <row r="132" spans="1:63" s="73" customFormat="1" ht="12.6" customHeight="1" x14ac:dyDescent="0.25">
      <c r="A132" s="74" t="s">
        <v>633</v>
      </c>
      <c r="B132" s="63" t="s">
        <v>975</v>
      </c>
      <c r="C132" s="63" t="s">
        <v>976</v>
      </c>
      <c r="D132" s="63" t="s">
        <v>636</v>
      </c>
      <c r="E132" s="63" t="s">
        <v>977</v>
      </c>
      <c r="F132" s="64">
        <v>7735</v>
      </c>
      <c r="G132" s="65" t="s">
        <v>978</v>
      </c>
      <c r="H132" s="63" t="s">
        <v>979</v>
      </c>
      <c r="I132" s="63" t="s">
        <v>17</v>
      </c>
      <c r="J132" s="86" t="s">
        <v>867</v>
      </c>
      <c r="K132" s="64">
        <v>1</v>
      </c>
      <c r="L132" s="65" t="s">
        <v>980</v>
      </c>
      <c r="M132" s="67">
        <v>0.2</v>
      </c>
      <c r="N132" s="64">
        <v>1</v>
      </c>
      <c r="O132" s="65" t="s">
        <v>981</v>
      </c>
      <c r="P132" s="107">
        <v>0.1</v>
      </c>
      <c r="Q132" s="107">
        <v>0.01</v>
      </c>
      <c r="R132" s="68">
        <f>+Soportes[[#This Row],[Ejecución meta ]]/Soportes[[#This Row],[Magnitud meta vigencia ]]</f>
        <v>9.9999999999999992E-2</v>
      </c>
      <c r="S132" s="64">
        <v>1</v>
      </c>
      <c r="T132" s="66" t="s">
        <v>982</v>
      </c>
      <c r="U132" s="64" t="s">
        <v>983</v>
      </c>
      <c r="V132" s="69">
        <v>0.1</v>
      </c>
      <c r="W132" s="70">
        <v>43983</v>
      </c>
      <c r="X132" s="70">
        <v>44196</v>
      </c>
      <c r="Y132" s="71">
        <v>0</v>
      </c>
      <c r="Z132" s="71">
        <v>0</v>
      </c>
      <c r="AA132" s="71">
        <v>0</v>
      </c>
      <c r="AB132" s="71">
        <v>0</v>
      </c>
      <c r="AC132" s="71">
        <v>0</v>
      </c>
      <c r="AD132" s="71">
        <v>0</v>
      </c>
      <c r="AE132" s="71">
        <v>0</v>
      </c>
      <c r="AF132" s="71">
        <v>0.21</v>
      </c>
      <c r="AG132" s="71">
        <v>0</v>
      </c>
      <c r="AH132" s="71">
        <v>0.48999999999999994</v>
      </c>
      <c r="AI132" s="71">
        <v>0.15</v>
      </c>
      <c r="AJ132" s="71">
        <v>0.15</v>
      </c>
      <c r="AK132" s="72">
        <v>1</v>
      </c>
      <c r="AL132" s="71">
        <v>0</v>
      </c>
      <c r="AM132" s="71">
        <v>0</v>
      </c>
      <c r="AN132" s="71">
        <v>0</v>
      </c>
      <c r="AO132" s="71">
        <v>0</v>
      </c>
      <c r="AP132" s="71">
        <v>0</v>
      </c>
      <c r="AQ132" s="71">
        <v>0</v>
      </c>
      <c r="AR132" s="71">
        <v>0</v>
      </c>
      <c r="AS132" s="71">
        <v>0.21</v>
      </c>
      <c r="AT132" s="71">
        <v>0</v>
      </c>
      <c r="AU132" s="71">
        <v>0</v>
      </c>
      <c r="AV132" s="71">
        <v>0</v>
      </c>
      <c r="AW132" s="71">
        <v>0</v>
      </c>
      <c r="AX132" s="72">
        <v>0.21</v>
      </c>
      <c r="AY132" s="71">
        <v>0</v>
      </c>
      <c r="AZ132" s="71">
        <v>0</v>
      </c>
      <c r="BA132" s="71">
        <v>0</v>
      </c>
      <c r="BB132" s="71">
        <v>0</v>
      </c>
      <c r="BC132" s="71">
        <v>0</v>
      </c>
      <c r="BD132" s="71">
        <v>0</v>
      </c>
      <c r="BE132" s="71">
        <v>0</v>
      </c>
      <c r="BF132" s="71">
        <v>2.1000000000000001E-2</v>
      </c>
      <c r="BG132" s="71">
        <v>0</v>
      </c>
      <c r="BH132" s="71">
        <v>0</v>
      </c>
      <c r="BI132" s="71">
        <v>0</v>
      </c>
      <c r="BJ132" s="71">
        <v>0</v>
      </c>
      <c r="BK132" s="71">
        <v>0.21</v>
      </c>
    </row>
    <row r="133" spans="1:63" s="73" customFormat="1" ht="12.6" customHeight="1" x14ac:dyDescent="0.25">
      <c r="A133" s="74" t="s">
        <v>633</v>
      </c>
      <c r="B133" s="63" t="s">
        <v>975</v>
      </c>
      <c r="C133" s="63" t="s">
        <v>976</v>
      </c>
      <c r="D133" s="63" t="s">
        <v>636</v>
      </c>
      <c r="E133" s="63" t="s">
        <v>977</v>
      </c>
      <c r="F133" s="64">
        <v>7735</v>
      </c>
      <c r="G133" s="65" t="s">
        <v>978</v>
      </c>
      <c r="H133" s="63" t="s">
        <v>979</v>
      </c>
      <c r="I133" s="63" t="s">
        <v>17</v>
      </c>
      <c r="J133" s="86" t="s">
        <v>867</v>
      </c>
      <c r="K133" s="64">
        <v>1</v>
      </c>
      <c r="L133" s="65" t="s">
        <v>980</v>
      </c>
      <c r="M133" s="67">
        <v>0.2</v>
      </c>
      <c r="N133" s="64">
        <v>1</v>
      </c>
      <c r="O133" s="65" t="s">
        <v>981</v>
      </c>
      <c r="P133" s="107">
        <v>0.1</v>
      </c>
      <c r="Q133" s="107">
        <v>0.01</v>
      </c>
      <c r="R133" s="68">
        <f>+Soportes[[#This Row],[Ejecución meta ]]/Soportes[[#This Row],[Magnitud meta vigencia ]]</f>
        <v>9.9999999999999992E-2</v>
      </c>
      <c r="S133" s="64">
        <v>2</v>
      </c>
      <c r="T133" s="66" t="s">
        <v>984</v>
      </c>
      <c r="U133" s="64" t="s">
        <v>983</v>
      </c>
      <c r="V133" s="69">
        <v>0.1</v>
      </c>
      <c r="W133" s="70">
        <v>43983</v>
      </c>
      <c r="X133" s="70">
        <v>44196</v>
      </c>
      <c r="Y133" s="71">
        <v>0</v>
      </c>
      <c r="Z133" s="71">
        <v>0</v>
      </c>
      <c r="AA133" s="71">
        <v>0</v>
      </c>
      <c r="AB133" s="71">
        <v>0</v>
      </c>
      <c r="AC133" s="71">
        <v>0</v>
      </c>
      <c r="AD133" s="71">
        <v>0</v>
      </c>
      <c r="AE133" s="71">
        <v>0</v>
      </c>
      <c r="AF133" s="71">
        <v>0</v>
      </c>
      <c r="AG133" s="71">
        <v>0</v>
      </c>
      <c r="AH133" s="71">
        <v>0</v>
      </c>
      <c r="AI133" s="71">
        <v>0.5</v>
      </c>
      <c r="AJ133" s="71">
        <v>0.5</v>
      </c>
      <c r="AK133" s="72">
        <v>1</v>
      </c>
      <c r="AL133" s="71">
        <v>0</v>
      </c>
      <c r="AM133" s="71">
        <v>0</v>
      </c>
      <c r="AN133" s="71">
        <v>0</v>
      </c>
      <c r="AO133" s="71">
        <v>0</v>
      </c>
      <c r="AP133" s="71">
        <v>0</v>
      </c>
      <c r="AQ133" s="71">
        <v>0</v>
      </c>
      <c r="AR133" s="71">
        <v>0</v>
      </c>
      <c r="AS133" s="71">
        <v>0</v>
      </c>
      <c r="AT133" s="71">
        <v>0</v>
      </c>
      <c r="AU133" s="71">
        <v>0</v>
      </c>
      <c r="AV133" s="71">
        <v>0</v>
      </c>
      <c r="AW133" s="71">
        <v>0</v>
      </c>
      <c r="AX133" s="72">
        <v>0</v>
      </c>
      <c r="AY133" s="71">
        <v>0</v>
      </c>
      <c r="AZ133" s="71">
        <v>0</v>
      </c>
      <c r="BA133" s="71">
        <v>0</v>
      </c>
      <c r="BB133" s="71">
        <v>0</v>
      </c>
      <c r="BC133" s="71">
        <v>0</v>
      </c>
      <c r="BD133" s="71">
        <v>0</v>
      </c>
      <c r="BE133" s="71">
        <v>0</v>
      </c>
      <c r="BF133" s="71">
        <v>0</v>
      </c>
      <c r="BG133" s="71">
        <v>0</v>
      </c>
      <c r="BH133" s="71">
        <v>0</v>
      </c>
      <c r="BI133" s="71">
        <v>0</v>
      </c>
      <c r="BJ133" s="71">
        <v>0</v>
      </c>
      <c r="BK133" s="71">
        <v>0</v>
      </c>
    </row>
    <row r="134" spans="1:63" s="73" customFormat="1" ht="12.6" customHeight="1" x14ac:dyDescent="0.25">
      <c r="A134" s="74" t="s">
        <v>633</v>
      </c>
      <c r="B134" s="63" t="s">
        <v>975</v>
      </c>
      <c r="C134" s="63" t="s">
        <v>976</v>
      </c>
      <c r="D134" s="63" t="s">
        <v>636</v>
      </c>
      <c r="E134" s="63" t="s">
        <v>977</v>
      </c>
      <c r="F134" s="64">
        <v>7735</v>
      </c>
      <c r="G134" s="65" t="s">
        <v>978</v>
      </c>
      <c r="H134" s="63" t="s">
        <v>979</v>
      </c>
      <c r="I134" s="63" t="s">
        <v>17</v>
      </c>
      <c r="J134" s="86" t="s">
        <v>867</v>
      </c>
      <c r="K134" s="64">
        <v>2</v>
      </c>
      <c r="L134" s="65" t="s">
        <v>985</v>
      </c>
      <c r="M134" s="67">
        <v>0.2</v>
      </c>
      <c r="N134" s="64">
        <v>2</v>
      </c>
      <c r="O134" s="65" t="s">
        <v>986</v>
      </c>
      <c r="P134" s="64">
        <v>3</v>
      </c>
      <c r="Q134" s="64">
        <v>0.38</v>
      </c>
      <c r="R134" s="68">
        <f>+Soportes[[#This Row],[Ejecución meta ]]/Soportes[[#This Row],[Magnitud meta vigencia ]]</f>
        <v>0.12666666666666668</v>
      </c>
      <c r="S134" s="64">
        <v>3</v>
      </c>
      <c r="T134" s="66" t="s">
        <v>987</v>
      </c>
      <c r="U134" s="64" t="s">
        <v>983</v>
      </c>
      <c r="V134" s="69">
        <v>0.05</v>
      </c>
      <c r="W134" s="70">
        <v>43983</v>
      </c>
      <c r="X134" s="70">
        <v>44196</v>
      </c>
      <c r="Y134" s="71">
        <v>0</v>
      </c>
      <c r="Z134" s="71">
        <v>0</v>
      </c>
      <c r="AA134" s="71">
        <v>0</v>
      </c>
      <c r="AB134" s="71">
        <v>0</v>
      </c>
      <c r="AC134" s="71">
        <v>0</v>
      </c>
      <c r="AD134" s="71">
        <v>0</v>
      </c>
      <c r="AE134" s="71">
        <v>0</v>
      </c>
      <c r="AF134" s="71">
        <v>0</v>
      </c>
      <c r="AG134" s="71">
        <v>0</v>
      </c>
      <c r="AH134" s="71">
        <v>0.15</v>
      </c>
      <c r="AI134" s="71">
        <v>0.4</v>
      </c>
      <c r="AJ134" s="71">
        <v>0.45</v>
      </c>
      <c r="AK134" s="72">
        <v>1</v>
      </c>
      <c r="AL134" s="71">
        <v>0</v>
      </c>
      <c r="AM134" s="71">
        <v>0</v>
      </c>
      <c r="AN134" s="71">
        <v>0</v>
      </c>
      <c r="AO134" s="71">
        <v>0</v>
      </c>
      <c r="AP134" s="71">
        <v>0</v>
      </c>
      <c r="AQ134" s="71">
        <v>0</v>
      </c>
      <c r="AR134" s="71">
        <v>0</v>
      </c>
      <c r="AS134" s="71">
        <v>0</v>
      </c>
      <c r="AT134" s="71">
        <v>0</v>
      </c>
      <c r="AU134" s="71">
        <v>0</v>
      </c>
      <c r="AV134" s="71">
        <v>0</v>
      </c>
      <c r="AW134" s="71">
        <v>0</v>
      </c>
      <c r="AX134" s="72">
        <v>0</v>
      </c>
      <c r="AY134" s="71">
        <v>0</v>
      </c>
      <c r="AZ134" s="71">
        <v>0</v>
      </c>
      <c r="BA134" s="71">
        <v>0</v>
      </c>
      <c r="BB134" s="71">
        <v>0</v>
      </c>
      <c r="BC134" s="71">
        <v>0</v>
      </c>
      <c r="BD134" s="71">
        <v>0</v>
      </c>
      <c r="BE134" s="71">
        <v>0</v>
      </c>
      <c r="BF134" s="71">
        <v>0</v>
      </c>
      <c r="BG134" s="71">
        <v>0</v>
      </c>
      <c r="BH134" s="71">
        <v>0</v>
      </c>
      <c r="BI134" s="71">
        <v>0</v>
      </c>
      <c r="BJ134" s="71">
        <v>0</v>
      </c>
      <c r="BK134" s="71">
        <v>0</v>
      </c>
    </row>
    <row r="135" spans="1:63" s="73" customFormat="1" ht="12.6" customHeight="1" x14ac:dyDescent="0.25">
      <c r="A135" s="74" t="s">
        <v>633</v>
      </c>
      <c r="B135" s="63" t="s">
        <v>975</v>
      </c>
      <c r="C135" s="63" t="s">
        <v>976</v>
      </c>
      <c r="D135" s="63" t="s">
        <v>636</v>
      </c>
      <c r="E135" s="63" t="s">
        <v>977</v>
      </c>
      <c r="F135" s="64">
        <v>7735</v>
      </c>
      <c r="G135" s="65" t="s">
        <v>978</v>
      </c>
      <c r="H135" s="63" t="s">
        <v>979</v>
      </c>
      <c r="I135" s="63" t="s">
        <v>17</v>
      </c>
      <c r="J135" s="86" t="s">
        <v>867</v>
      </c>
      <c r="K135" s="64">
        <v>2</v>
      </c>
      <c r="L135" s="65" t="s">
        <v>985</v>
      </c>
      <c r="M135" s="67">
        <v>0.2</v>
      </c>
      <c r="N135" s="64">
        <v>2</v>
      </c>
      <c r="O135" s="65" t="s">
        <v>986</v>
      </c>
      <c r="P135" s="64">
        <v>3</v>
      </c>
      <c r="Q135" s="64">
        <v>0.38</v>
      </c>
      <c r="R135" s="68">
        <f>+Soportes[[#This Row],[Ejecución meta ]]/Soportes[[#This Row],[Magnitud meta vigencia ]]</f>
        <v>0.12666666666666668</v>
      </c>
      <c r="S135" s="64">
        <v>4</v>
      </c>
      <c r="T135" s="66" t="s">
        <v>988</v>
      </c>
      <c r="U135" s="64" t="s">
        <v>983</v>
      </c>
      <c r="V135" s="69">
        <v>0.1</v>
      </c>
      <c r="W135" s="70">
        <v>43983</v>
      </c>
      <c r="X135" s="70">
        <v>44196</v>
      </c>
      <c r="Y135" s="71">
        <v>0</v>
      </c>
      <c r="Z135" s="71">
        <v>0</v>
      </c>
      <c r="AA135" s="71">
        <v>0</v>
      </c>
      <c r="AB135" s="71">
        <v>0</v>
      </c>
      <c r="AC135" s="71">
        <v>0</v>
      </c>
      <c r="AD135" s="71">
        <v>0</v>
      </c>
      <c r="AE135" s="71">
        <v>0</v>
      </c>
      <c r="AF135" s="71">
        <v>0</v>
      </c>
      <c r="AG135" s="71">
        <v>0</v>
      </c>
      <c r="AH135" s="71">
        <v>0.3</v>
      </c>
      <c r="AI135" s="71">
        <v>0.3</v>
      </c>
      <c r="AJ135" s="71">
        <v>0.4</v>
      </c>
      <c r="AK135" s="72">
        <v>1</v>
      </c>
      <c r="AL135" s="71">
        <v>0</v>
      </c>
      <c r="AM135" s="71">
        <v>0</v>
      </c>
      <c r="AN135" s="71">
        <v>0</v>
      </c>
      <c r="AO135" s="71">
        <v>0</v>
      </c>
      <c r="AP135" s="71">
        <v>0</v>
      </c>
      <c r="AQ135" s="71">
        <v>0</v>
      </c>
      <c r="AR135" s="71">
        <v>0</v>
      </c>
      <c r="AS135" s="71">
        <v>0</v>
      </c>
      <c r="AT135" s="71">
        <v>0</v>
      </c>
      <c r="AU135" s="71">
        <v>0</v>
      </c>
      <c r="AV135" s="71">
        <v>0</v>
      </c>
      <c r="AW135" s="71">
        <v>0</v>
      </c>
      <c r="AX135" s="72">
        <v>0</v>
      </c>
      <c r="AY135" s="71">
        <v>0</v>
      </c>
      <c r="AZ135" s="71">
        <v>0</v>
      </c>
      <c r="BA135" s="71">
        <v>0</v>
      </c>
      <c r="BB135" s="71">
        <v>0</v>
      </c>
      <c r="BC135" s="71">
        <v>0</v>
      </c>
      <c r="BD135" s="71">
        <v>0</v>
      </c>
      <c r="BE135" s="71">
        <v>0</v>
      </c>
      <c r="BF135" s="71">
        <v>0</v>
      </c>
      <c r="BG135" s="71">
        <v>0</v>
      </c>
      <c r="BH135" s="71">
        <v>0</v>
      </c>
      <c r="BI135" s="71">
        <v>0</v>
      </c>
      <c r="BJ135" s="71">
        <v>0</v>
      </c>
      <c r="BK135" s="71">
        <v>0</v>
      </c>
    </row>
    <row r="136" spans="1:63" s="73" customFormat="1" ht="12.6" customHeight="1" x14ac:dyDescent="0.25">
      <c r="A136" s="74" t="s">
        <v>633</v>
      </c>
      <c r="B136" s="63" t="s">
        <v>975</v>
      </c>
      <c r="C136" s="63" t="s">
        <v>976</v>
      </c>
      <c r="D136" s="63" t="s">
        <v>636</v>
      </c>
      <c r="E136" s="63" t="s">
        <v>977</v>
      </c>
      <c r="F136" s="64">
        <v>7735</v>
      </c>
      <c r="G136" s="65" t="s">
        <v>978</v>
      </c>
      <c r="H136" s="63" t="s">
        <v>979</v>
      </c>
      <c r="I136" s="63" t="s">
        <v>17</v>
      </c>
      <c r="J136" s="86" t="s">
        <v>867</v>
      </c>
      <c r="K136" s="64">
        <v>2</v>
      </c>
      <c r="L136" s="65" t="s">
        <v>985</v>
      </c>
      <c r="M136" s="67">
        <v>0.2</v>
      </c>
      <c r="N136" s="64">
        <v>2</v>
      </c>
      <c r="O136" s="65" t="s">
        <v>986</v>
      </c>
      <c r="P136" s="64">
        <v>3</v>
      </c>
      <c r="Q136" s="64">
        <v>0.38</v>
      </c>
      <c r="R136" s="68">
        <f>+Soportes[[#This Row],[Ejecución meta ]]/Soportes[[#This Row],[Magnitud meta vigencia ]]</f>
        <v>0.12666666666666668</v>
      </c>
      <c r="S136" s="64">
        <v>5</v>
      </c>
      <c r="T136" s="66" t="s">
        <v>989</v>
      </c>
      <c r="U136" s="64" t="s">
        <v>983</v>
      </c>
      <c r="V136" s="69">
        <v>0.05</v>
      </c>
      <c r="W136" s="70">
        <v>43983</v>
      </c>
      <c r="X136" s="70">
        <v>44196</v>
      </c>
      <c r="Y136" s="71">
        <v>0</v>
      </c>
      <c r="Z136" s="71">
        <v>0</v>
      </c>
      <c r="AA136" s="71">
        <v>0</v>
      </c>
      <c r="AB136" s="71">
        <v>0</v>
      </c>
      <c r="AC136" s="71">
        <v>0</v>
      </c>
      <c r="AD136" s="71">
        <v>0</v>
      </c>
      <c r="AE136" s="71">
        <v>0</v>
      </c>
      <c r="AF136" s="71">
        <v>0</v>
      </c>
      <c r="AG136" s="71">
        <v>0.5</v>
      </c>
      <c r="AH136" s="71">
        <v>0</v>
      </c>
      <c r="AI136" s="71">
        <v>0</v>
      </c>
      <c r="AJ136" s="71">
        <v>0.5</v>
      </c>
      <c r="AK136" s="72">
        <v>1</v>
      </c>
      <c r="AL136" s="71">
        <v>0</v>
      </c>
      <c r="AM136" s="71">
        <v>0</v>
      </c>
      <c r="AN136" s="71">
        <v>0</v>
      </c>
      <c r="AO136" s="71">
        <v>0</v>
      </c>
      <c r="AP136" s="71">
        <v>0</v>
      </c>
      <c r="AQ136" s="71">
        <v>0</v>
      </c>
      <c r="AR136" s="71">
        <v>0</v>
      </c>
      <c r="AS136" s="71">
        <v>0</v>
      </c>
      <c r="AT136" s="71">
        <v>0.5</v>
      </c>
      <c r="AU136" s="71">
        <v>0</v>
      </c>
      <c r="AV136" s="71">
        <v>0</v>
      </c>
      <c r="AW136" s="71">
        <v>0</v>
      </c>
      <c r="AX136" s="72">
        <v>0.5</v>
      </c>
      <c r="AY136" s="71">
        <v>0</v>
      </c>
      <c r="AZ136" s="71">
        <v>0</v>
      </c>
      <c r="BA136" s="71">
        <v>0</v>
      </c>
      <c r="BB136" s="71">
        <v>0</v>
      </c>
      <c r="BC136" s="71">
        <v>0</v>
      </c>
      <c r="BD136" s="71">
        <v>0</v>
      </c>
      <c r="BE136" s="71">
        <v>0</v>
      </c>
      <c r="BF136" s="71">
        <v>0</v>
      </c>
      <c r="BG136" s="71">
        <v>2.5000000000000001E-2</v>
      </c>
      <c r="BH136" s="71">
        <v>0</v>
      </c>
      <c r="BI136" s="71">
        <v>0</v>
      </c>
      <c r="BJ136" s="71">
        <v>0</v>
      </c>
      <c r="BK136" s="71">
        <v>0.5</v>
      </c>
    </row>
    <row r="137" spans="1:63" s="73" customFormat="1" ht="12.6" customHeight="1" x14ac:dyDescent="0.25">
      <c r="A137" s="74" t="s">
        <v>633</v>
      </c>
      <c r="B137" s="63" t="s">
        <v>975</v>
      </c>
      <c r="C137" s="63" t="s">
        <v>976</v>
      </c>
      <c r="D137" s="63" t="s">
        <v>636</v>
      </c>
      <c r="E137" s="63" t="s">
        <v>977</v>
      </c>
      <c r="F137" s="64">
        <v>7735</v>
      </c>
      <c r="G137" s="65" t="s">
        <v>978</v>
      </c>
      <c r="H137" s="63" t="s">
        <v>979</v>
      </c>
      <c r="I137" s="63" t="s">
        <v>17</v>
      </c>
      <c r="J137" s="86" t="s">
        <v>867</v>
      </c>
      <c r="K137" s="64">
        <v>3</v>
      </c>
      <c r="L137" s="65" t="s">
        <v>990</v>
      </c>
      <c r="M137" s="67">
        <v>0.2</v>
      </c>
      <c r="N137" s="64">
        <v>3</v>
      </c>
      <c r="O137" s="65" t="s">
        <v>991</v>
      </c>
      <c r="P137" s="107">
        <v>0.1</v>
      </c>
      <c r="Q137" s="107">
        <v>0.05</v>
      </c>
      <c r="R137" s="68">
        <f>+Soportes[[#This Row],[Ejecución meta ]]/Soportes[[#This Row],[Magnitud meta vigencia ]]</f>
        <v>0.5</v>
      </c>
      <c r="S137" s="64">
        <v>6</v>
      </c>
      <c r="T137" s="66" t="s">
        <v>992</v>
      </c>
      <c r="U137" s="64" t="s">
        <v>983</v>
      </c>
      <c r="V137" s="69">
        <v>0.1</v>
      </c>
      <c r="W137" s="70">
        <v>43983</v>
      </c>
      <c r="X137" s="70">
        <v>44196</v>
      </c>
      <c r="Y137" s="71">
        <v>0</v>
      </c>
      <c r="Z137" s="71">
        <v>0</v>
      </c>
      <c r="AA137" s="71">
        <v>0</v>
      </c>
      <c r="AB137" s="71">
        <v>0</v>
      </c>
      <c r="AC137" s="71">
        <v>0</v>
      </c>
      <c r="AD137" s="71">
        <v>0</v>
      </c>
      <c r="AE137" s="71">
        <v>0</v>
      </c>
      <c r="AF137" s="71">
        <v>0.5</v>
      </c>
      <c r="AG137" s="71">
        <v>0</v>
      </c>
      <c r="AH137" s="71">
        <v>0</v>
      </c>
      <c r="AI137" s="71">
        <v>0.5</v>
      </c>
      <c r="AJ137" s="71">
        <v>0</v>
      </c>
      <c r="AK137" s="72">
        <v>1</v>
      </c>
      <c r="AL137" s="71">
        <v>0</v>
      </c>
      <c r="AM137" s="71">
        <v>0</v>
      </c>
      <c r="AN137" s="71">
        <v>0</v>
      </c>
      <c r="AO137" s="71">
        <v>0</v>
      </c>
      <c r="AP137" s="71">
        <v>0</v>
      </c>
      <c r="AQ137" s="71">
        <v>0</v>
      </c>
      <c r="AR137" s="71">
        <v>0</v>
      </c>
      <c r="AS137" s="71">
        <v>0.5</v>
      </c>
      <c r="AT137" s="71">
        <v>0</v>
      </c>
      <c r="AU137" s="71">
        <v>0</v>
      </c>
      <c r="AV137" s="71">
        <v>0</v>
      </c>
      <c r="AW137" s="71">
        <v>0</v>
      </c>
      <c r="AX137" s="72">
        <v>0.5</v>
      </c>
      <c r="AY137" s="71">
        <v>0</v>
      </c>
      <c r="AZ137" s="71">
        <v>0</v>
      </c>
      <c r="BA137" s="71">
        <v>0</v>
      </c>
      <c r="BB137" s="71">
        <v>0</v>
      </c>
      <c r="BC137" s="71">
        <v>0</v>
      </c>
      <c r="BD137" s="71">
        <v>0</v>
      </c>
      <c r="BE137" s="71">
        <v>0</v>
      </c>
      <c r="BF137" s="71">
        <v>0.05</v>
      </c>
      <c r="BG137" s="71">
        <v>0</v>
      </c>
      <c r="BH137" s="71">
        <v>0</v>
      </c>
      <c r="BI137" s="71">
        <v>0</v>
      </c>
      <c r="BJ137" s="71">
        <v>0</v>
      </c>
      <c r="BK137" s="71">
        <v>0.5</v>
      </c>
    </row>
    <row r="138" spans="1:63" s="73" customFormat="1" ht="12.6" customHeight="1" x14ac:dyDescent="0.25">
      <c r="A138" s="74" t="s">
        <v>633</v>
      </c>
      <c r="B138" s="63" t="s">
        <v>975</v>
      </c>
      <c r="C138" s="63" t="s">
        <v>976</v>
      </c>
      <c r="D138" s="63" t="s">
        <v>636</v>
      </c>
      <c r="E138" s="63" t="s">
        <v>977</v>
      </c>
      <c r="F138" s="64">
        <v>7735</v>
      </c>
      <c r="G138" s="65" t="s">
        <v>978</v>
      </c>
      <c r="H138" s="63" t="s">
        <v>979</v>
      </c>
      <c r="I138" s="63" t="s">
        <v>17</v>
      </c>
      <c r="J138" s="86" t="s">
        <v>867</v>
      </c>
      <c r="K138" s="64">
        <v>3</v>
      </c>
      <c r="L138" s="65" t="s">
        <v>990</v>
      </c>
      <c r="M138" s="67">
        <v>0.2</v>
      </c>
      <c r="N138" s="64">
        <v>3</v>
      </c>
      <c r="O138" s="65" t="s">
        <v>991</v>
      </c>
      <c r="P138" s="107">
        <v>0.1</v>
      </c>
      <c r="Q138" s="107">
        <v>0.05</v>
      </c>
      <c r="R138" s="68">
        <f>+Soportes[[#This Row],[Ejecución meta ]]/Soportes[[#This Row],[Magnitud meta vigencia ]]</f>
        <v>0.5</v>
      </c>
      <c r="S138" s="64">
        <v>7</v>
      </c>
      <c r="T138" s="66" t="s">
        <v>993</v>
      </c>
      <c r="U138" s="64" t="s">
        <v>983</v>
      </c>
      <c r="V138" s="69">
        <v>0.1</v>
      </c>
      <c r="W138" s="70">
        <v>43983</v>
      </c>
      <c r="X138" s="70">
        <v>44196</v>
      </c>
      <c r="Y138" s="71">
        <v>0</v>
      </c>
      <c r="Z138" s="71">
        <v>0</v>
      </c>
      <c r="AA138" s="71">
        <v>0</v>
      </c>
      <c r="AB138" s="71">
        <v>0</v>
      </c>
      <c r="AC138" s="71">
        <v>0</v>
      </c>
      <c r="AD138" s="71">
        <v>0</v>
      </c>
      <c r="AE138" s="71">
        <v>0</v>
      </c>
      <c r="AF138" s="71">
        <v>0</v>
      </c>
      <c r="AG138" s="71">
        <v>0.5</v>
      </c>
      <c r="AH138" s="71">
        <v>0</v>
      </c>
      <c r="AI138" s="71">
        <v>0.5</v>
      </c>
      <c r="AJ138" s="71">
        <v>0</v>
      </c>
      <c r="AK138" s="72">
        <v>1</v>
      </c>
      <c r="AL138" s="71">
        <v>0</v>
      </c>
      <c r="AM138" s="71">
        <v>0</v>
      </c>
      <c r="AN138" s="71">
        <v>0</v>
      </c>
      <c r="AO138" s="71">
        <v>0</v>
      </c>
      <c r="AP138" s="71">
        <v>0</v>
      </c>
      <c r="AQ138" s="71">
        <v>0</v>
      </c>
      <c r="AR138" s="71">
        <v>0</v>
      </c>
      <c r="AS138" s="71">
        <v>0</v>
      </c>
      <c r="AT138" s="71">
        <v>0.5</v>
      </c>
      <c r="AU138" s="71">
        <v>0</v>
      </c>
      <c r="AV138" s="71">
        <v>0</v>
      </c>
      <c r="AW138" s="71">
        <v>0</v>
      </c>
      <c r="AX138" s="72">
        <v>0.5</v>
      </c>
      <c r="AY138" s="71">
        <v>0</v>
      </c>
      <c r="AZ138" s="71">
        <v>0</v>
      </c>
      <c r="BA138" s="71">
        <v>0</v>
      </c>
      <c r="BB138" s="71">
        <v>0</v>
      </c>
      <c r="BC138" s="71">
        <v>0</v>
      </c>
      <c r="BD138" s="71">
        <v>0</v>
      </c>
      <c r="BE138" s="71">
        <v>0</v>
      </c>
      <c r="BF138" s="71">
        <v>0</v>
      </c>
      <c r="BG138" s="71">
        <v>0.05</v>
      </c>
      <c r="BH138" s="71">
        <v>0</v>
      </c>
      <c r="BI138" s="71">
        <v>0</v>
      </c>
      <c r="BJ138" s="71">
        <v>0</v>
      </c>
      <c r="BK138" s="71">
        <v>0.5</v>
      </c>
    </row>
    <row r="139" spans="1:63" s="73" customFormat="1" ht="12.6" customHeight="1" x14ac:dyDescent="0.25">
      <c r="A139" s="74" t="s">
        <v>633</v>
      </c>
      <c r="B139" s="63" t="s">
        <v>975</v>
      </c>
      <c r="C139" s="63" t="s">
        <v>976</v>
      </c>
      <c r="D139" s="63" t="s">
        <v>636</v>
      </c>
      <c r="E139" s="63" t="s">
        <v>977</v>
      </c>
      <c r="F139" s="64">
        <v>7735</v>
      </c>
      <c r="G139" s="65" t="s">
        <v>978</v>
      </c>
      <c r="H139" s="63" t="s">
        <v>979</v>
      </c>
      <c r="I139" s="63" t="s">
        <v>17</v>
      </c>
      <c r="J139" s="86" t="s">
        <v>867</v>
      </c>
      <c r="K139" s="64">
        <v>4</v>
      </c>
      <c r="L139" s="65" t="s">
        <v>994</v>
      </c>
      <c r="M139" s="67">
        <v>0.4</v>
      </c>
      <c r="N139" s="64">
        <v>4</v>
      </c>
      <c r="O139" s="65" t="s">
        <v>995</v>
      </c>
      <c r="P139" s="64">
        <v>16800</v>
      </c>
      <c r="Q139" s="64">
        <v>6918</v>
      </c>
      <c r="R139" s="68">
        <f>+Soportes[[#This Row],[Ejecución meta ]]/Soportes[[#This Row],[Magnitud meta vigencia ]]</f>
        <v>0.41178571428571431</v>
      </c>
      <c r="S139" s="64">
        <v>8</v>
      </c>
      <c r="T139" s="66" t="s">
        <v>996</v>
      </c>
      <c r="U139" s="64" t="s">
        <v>983</v>
      </c>
      <c r="V139" s="69">
        <v>0.2</v>
      </c>
      <c r="W139" s="70">
        <v>43983</v>
      </c>
      <c r="X139" s="70">
        <v>44196</v>
      </c>
      <c r="Y139" s="71">
        <v>0</v>
      </c>
      <c r="Z139" s="71">
        <v>0</v>
      </c>
      <c r="AA139" s="71">
        <v>0</v>
      </c>
      <c r="AB139" s="71">
        <v>0</v>
      </c>
      <c r="AC139" s="71">
        <v>0</v>
      </c>
      <c r="AD139" s="71">
        <v>8.4000000000000005E-2</v>
      </c>
      <c r="AE139" s="71">
        <v>8.4000000000000005E-2</v>
      </c>
      <c r="AF139" s="71">
        <v>0.20400000000000001</v>
      </c>
      <c r="AG139" s="71">
        <v>8.4000000000000005E-2</v>
      </c>
      <c r="AH139" s="71">
        <v>0.36399999999999999</v>
      </c>
      <c r="AI139" s="71">
        <v>8.4000000000000005E-2</v>
      </c>
      <c r="AJ139" s="71">
        <v>9.6000000000000002E-2</v>
      </c>
      <c r="AK139" s="72">
        <v>1</v>
      </c>
      <c r="AL139" s="71">
        <v>0</v>
      </c>
      <c r="AM139" s="71">
        <v>0</v>
      </c>
      <c r="AN139" s="71">
        <v>0</v>
      </c>
      <c r="AO139" s="71">
        <v>0</v>
      </c>
      <c r="AP139" s="71">
        <v>0</v>
      </c>
      <c r="AQ139" s="71">
        <v>0</v>
      </c>
      <c r="AR139" s="71">
        <v>0</v>
      </c>
      <c r="AS139" s="71">
        <v>0.12</v>
      </c>
      <c r="AT139" s="71">
        <v>8.4000000000000005E-2</v>
      </c>
      <c r="AU139" s="71">
        <v>0</v>
      </c>
      <c r="AV139" s="71">
        <v>0</v>
      </c>
      <c r="AW139" s="71">
        <v>0</v>
      </c>
      <c r="AX139" s="72">
        <v>0.20400000000000001</v>
      </c>
      <c r="AY139" s="71">
        <v>0</v>
      </c>
      <c r="AZ139" s="71">
        <v>0</v>
      </c>
      <c r="BA139" s="71">
        <v>0</v>
      </c>
      <c r="BB139" s="71">
        <v>0</v>
      </c>
      <c r="BC139" s="71">
        <v>0</v>
      </c>
      <c r="BD139" s="71">
        <v>0</v>
      </c>
      <c r="BE139" s="71">
        <v>0</v>
      </c>
      <c r="BF139" s="71">
        <v>2.4E-2</v>
      </c>
      <c r="BG139" s="71">
        <v>1.6800000000000002E-2</v>
      </c>
      <c r="BH139" s="71">
        <v>0</v>
      </c>
      <c r="BI139" s="71">
        <v>0</v>
      </c>
      <c r="BJ139" s="71">
        <v>0</v>
      </c>
      <c r="BK139" s="71">
        <v>0.20400000000000001</v>
      </c>
    </row>
    <row r="140" spans="1:63" s="73" customFormat="1" ht="12.6" customHeight="1" x14ac:dyDescent="0.25">
      <c r="A140" s="74" t="s">
        <v>633</v>
      </c>
      <c r="B140" s="63" t="s">
        <v>975</v>
      </c>
      <c r="C140" s="63" t="s">
        <v>976</v>
      </c>
      <c r="D140" s="63" t="s">
        <v>636</v>
      </c>
      <c r="E140" s="63" t="s">
        <v>977</v>
      </c>
      <c r="F140" s="64">
        <v>7735</v>
      </c>
      <c r="G140" s="65" t="s">
        <v>978</v>
      </c>
      <c r="H140" s="63" t="s">
        <v>979</v>
      </c>
      <c r="I140" s="63" t="s">
        <v>17</v>
      </c>
      <c r="J140" s="86" t="s">
        <v>867</v>
      </c>
      <c r="K140" s="64">
        <v>4</v>
      </c>
      <c r="L140" s="65" t="s">
        <v>994</v>
      </c>
      <c r="M140" s="67">
        <v>0.4</v>
      </c>
      <c r="N140" s="64">
        <v>5</v>
      </c>
      <c r="O140" s="65" t="s">
        <v>997</v>
      </c>
      <c r="P140" s="64">
        <v>20</v>
      </c>
      <c r="Q140" s="64">
        <v>20</v>
      </c>
      <c r="R140" s="68">
        <f>+Soportes[[#This Row],[Ejecución meta ]]/Soportes[[#This Row],[Magnitud meta vigencia ]]</f>
        <v>1</v>
      </c>
      <c r="S140" s="64">
        <v>10</v>
      </c>
      <c r="T140" s="66" t="s">
        <v>998</v>
      </c>
      <c r="U140" s="64" t="s">
        <v>983</v>
      </c>
      <c r="V140" s="69">
        <v>0.2</v>
      </c>
      <c r="W140" s="70">
        <v>43983</v>
      </c>
      <c r="X140" s="70">
        <v>44196</v>
      </c>
      <c r="Y140" s="71">
        <v>0</v>
      </c>
      <c r="Z140" s="71">
        <v>0</v>
      </c>
      <c r="AA140" s="71">
        <v>0</v>
      </c>
      <c r="AB140" s="71">
        <v>0</v>
      </c>
      <c r="AC140" s="71">
        <v>0</v>
      </c>
      <c r="AD140" s="71">
        <v>0</v>
      </c>
      <c r="AE140" s="71">
        <v>0</v>
      </c>
      <c r="AF140" s="71">
        <v>0</v>
      </c>
      <c r="AG140" s="71">
        <v>0</v>
      </c>
      <c r="AH140" s="71">
        <v>0.75</v>
      </c>
      <c r="AI140" s="71">
        <v>0</v>
      </c>
      <c r="AJ140" s="71">
        <v>0.25</v>
      </c>
      <c r="AK140" s="72">
        <v>1</v>
      </c>
      <c r="AL140" s="71">
        <v>0</v>
      </c>
      <c r="AM140" s="71">
        <v>0</v>
      </c>
      <c r="AN140" s="71">
        <v>0</v>
      </c>
      <c r="AO140" s="71">
        <v>0</v>
      </c>
      <c r="AP140" s="71">
        <v>0</v>
      </c>
      <c r="AQ140" s="71">
        <v>0</v>
      </c>
      <c r="AR140" s="71">
        <v>0</v>
      </c>
      <c r="AS140" s="71">
        <v>0</v>
      </c>
      <c r="AT140" s="71">
        <v>0.5</v>
      </c>
      <c r="AU140" s="71">
        <v>0</v>
      </c>
      <c r="AV140" s="71">
        <v>0</v>
      </c>
      <c r="AW140" s="71">
        <v>0</v>
      </c>
      <c r="AX140" s="72">
        <v>0.5</v>
      </c>
      <c r="AY140" s="71">
        <v>0</v>
      </c>
      <c r="AZ140" s="71">
        <v>0</v>
      </c>
      <c r="BA140" s="71">
        <v>0</v>
      </c>
      <c r="BB140" s="71">
        <v>0</v>
      </c>
      <c r="BC140" s="71">
        <v>0</v>
      </c>
      <c r="BD140" s="71">
        <v>0</v>
      </c>
      <c r="BE140" s="71">
        <v>0</v>
      </c>
      <c r="BF140" s="71">
        <v>0</v>
      </c>
      <c r="BG140" s="71">
        <v>0.1</v>
      </c>
      <c r="BH140" s="71">
        <v>0</v>
      </c>
      <c r="BI140" s="71">
        <v>0</v>
      </c>
      <c r="BJ140" s="71">
        <v>0</v>
      </c>
      <c r="BK140" s="71">
        <v>0.5</v>
      </c>
    </row>
    <row r="141" spans="1:63" s="73" customFormat="1" ht="12.6" customHeight="1" x14ac:dyDescent="0.25">
      <c r="A141" s="74" t="s">
        <v>633</v>
      </c>
      <c r="B141" s="63" t="s">
        <v>634</v>
      </c>
      <c r="C141" s="63" t="s">
        <v>999</v>
      </c>
      <c r="D141" s="63" t="s">
        <v>1000</v>
      </c>
      <c r="E141" s="63" t="s">
        <v>1001</v>
      </c>
      <c r="F141" s="64">
        <v>7768</v>
      </c>
      <c r="G141" s="65" t="s">
        <v>1002</v>
      </c>
      <c r="H141" s="63" t="s">
        <v>1003</v>
      </c>
      <c r="I141" s="63" t="s">
        <v>17</v>
      </c>
      <c r="J141" s="86" t="s">
        <v>867</v>
      </c>
      <c r="K141" s="64">
        <v>1</v>
      </c>
      <c r="L141" s="65" t="s">
        <v>1004</v>
      </c>
      <c r="M141" s="67">
        <v>0.7</v>
      </c>
      <c r="N141" s="64">
        <v>1</v>
      </c>
      <c r="O141" s="65" t="s">
        <v>1005</v>
      </c>
      <c r="P141" s="58">
        <v>100</v>
      </c>
      <c r="Q141" s="58">
        <v>64</v>
      </c>
      <c r="R141" s="99">
        <f>+Soportes[[#This Row],[Ejecución meta ]]/Soportes[[#This Row],[Magnitud meta vigencia ]]</f>
        <v>0.64</v>
      </c>
      <c r="S141" s="64">
        <v>1</v>
      </c>
      <c r="T141" s="66" t="s">
        <v>1006</v>
      </c>
      <c r="U141" s="64" t="s">
        <v>983</v>
      </c>
      <c r="V141" s="69">
        <v>0.7</v>
      </c>
      <c r="W141" s="70">
        <v>43983</v>
      </c>
      <c r="X141" s="70">
        <v>45443</v>
      </c>
      <c r="Y141" s="71">
        <v>0</v>
      </c>
      <c r="Z141" s="71">
        <v>0</v>
      </c>
      <c r="AA141" s="71">
        <v>0</v>
      </c>
      <c r="AB141" s="71">
        <v>0</v>
      </c>
      <c r="AC141" s="71">
        <v>0</v>
      </c>
      <c r="AD141" s="71">
        <v>0</v>
      </c>
      <c r="AE141" s="71">
        <v>0.11499999999999999</v>
      </c>
      <c r="AF141" s="71">
        <v>0.47249999999999998</v>
      </c>
      <c r="AG141" s="71">
        <v>5.2499999999999998E-2</v>
      </c>
      <c r="AH141" s="71">
        <v>5.2499999999999998E-2</v>
      </c>
      <c r="AI141" s="71">
        <v>0.21</v>
      </c>
      <c r="AJ141" s="71">
        <v>9.7500000000000003E-2</v>
      </c>
      <c r="AK141" s="72">
        <v>0.99999999999999989</v>
      </c>
      <c r="AL141" s="71">
        <v>0</v>
      </c>
      <c r="AM141" s="71">
        <v>0</v>
      </c>
      <c r="AN141" s="71">
        <v>0</v>
      </c>
      <c r="AO141" s="71">
        <v>0</v>
      </c>
      <c r="AP141" s="71">
        <v>0</v>
      </c>
      <c r="AQ141" s="71">
        <v>0</v>
      </c>
      <c r="AR141" s="71">
        <v>0.11499999999999999</v>
      </c>
      <c r="AS141" s="71">
        <v>0.47249999999999998</v>
      </c>
      <c r="AT141" s="71">
        <v>5.2499999999999998E-2</v>
      </c>
      <c r="AU141" s="71">
        <v>0</v>
      </c>
      <c r="AV141" s="71">
        <v>0</v>
      </c>
      <c r="AW141" s="71">
        <v>0</v>
      </c>
      <c r="AX141" s="72">
        <v>0.6399999999999999</v>
      </c>
      <c r="AY141" s="71">
        <v>0</v>
      </c>
      <c r="AZ141" s="71">
        <v>0</v>
      </c>
      <c r="BA141" s="71">
        <v>0</v>
      </c>
      <c r="BB141" s="71">
        <v>0</v>
      </c>
      <c r="BC141" s="71">
        <v>0</v>
      </c>
      <c r="BD141" s="71">
        <v>0</v>
      </c>
      <c r="BE141" s="71">
        <v>8.0499999999999988E-2</v>
      </c>
      <c r="BF141" s="71">
        <v>0.33074999999999999</v>
      </c>
      <c r="BG141" s="71">
        <v>3.6749999999999998E-2</v>
      </c>
      <c r="BH141" s="71">
        <v>0</v>
      </c>
      <c r="BI141" s="71">
        <v>0</v>
      </c>
      <c r="BJ141" s="71">
        <v>0</v>
      </c>
      <c r="BK141" s="71">
        <v>0.64</v>
      </c>
    </row>
    <row r="142" spans="1:63" s="73" customFormat="1" ht="12.6" customHeight="1" x14ac:dyDescent="0.25">
      <c r="A142" s="74" t="s">
        <v>633</v>
      </c>
      <c r="B142" s="63" t="s">
        <v>634</v>
      </c>
      <c r="C142" s="63" t="s">
        <v>999</v>
      </c>
      <c r="D142" s="63" t="s">
        <v>1000</v>
      </c>
      <c r="E142" s="63" t="s">
        <v>1001</v>
      </c>
      <c r="F142" s="64">
        <v>7768</v>
      </c>
      <c r="G142" s="65" t="s">
        <v>1002</v>
      </c>
      <c r="H142" s="63" t="s">
        <v>1003</v>
      </c>
      <c r="I142" s="63" t="s">
        <v>17</v>
      </c>
      <c r="J142" s="86" t="s">
        <v>867</v>
      </c>
      <c r="K142" s="64">
        <v>3</v>
      </c>
      <c r="L142" s="65" t="s">
        <v>1007</v>
      </c>
      <c r="M142" s="67">
        <v>0.3</v>
      </c>
      <c r="N142" s="64">
        <v>4</v>
      </c>
      <c r="O142" s="65" t="s">
        <v>1008</v>
      </c>
      <c r="P142" s="64">
        <v>1</v>
      </c>
      <c r="Q142" s="64">
        <v>0</v>
      </c>
      <c r="R142" s="68">
        <f>+Soportes[[#This Row],[Ejecución meta ]]/Soportes[[#This Row],[Magnitud meta vigencia ]]</f>
        <v>0</v>
      </c>
      <c r="S142" s="64">
        <v>4</v>
      </c>
      <c r="T142" s="66" t="s">
        <v>1009</v>
      </c>
      <c r="U142" s="64" t="s">
        <v>983</v>
      </c>
      <c r="V142" s="69">
        <v>0.3</v>
      </c>
      <c r="W142" s="70">
        <v>43983</v>
      </c>
      <c r="X142" s="70">
        <v>45443</v>
      </c>
      <c r="Y142" s="71">
        <v>0</v>
      </c>
      <c r="Z142" s="71">
        <v>0</v>
      </c>
      <c r="AA142" s="71">
        <v>0</v>
      </c>
      <c r="AB142" s="71">
        <v>0</v>
      </c>
      <c r="AC142" s="71">
        <v>0</v>
      </c>
      <c r="AD142" s="71">
        <v>0</v>
      </c>
      <c r="AE142" s="71">
        <v>0</v>
      </c>
      <c r="AF142" s="71">
        <v>0</v>
      </c>
      <c r="AG142" s="71">
        <v>0</v>
      </c>
      <c r="AH142" s="71">
        <v>0.5</v>
      </c>
      <c r="AI142" s="71">
        <v>0.5</v>
      </c>
      <c r="AJ142" s="71">
        <v>0</v>
      </c>
      <c r="AK142" s="72">
        <v>1</v>
      </c>
      <c r="AL142" s="71">
        <v>0</v>
      </c>
      <c r="AM142" s="71">
        <v>0</v>
      </c>
      <c r="AN142" s="71">
        <v>0</v>
      </c>
      <c r="AO142" s="71">
        <v>0</v>
      </c>
      <c r="AP142" s="71">
        <v>0</v>
      </c>
      <c r="AQ142" s="71">
        <v>0</v>
      </c>
      <c r="AR142" s="71">
        <v>0</v>
      </c>
      <c r="AS142" s="71">
        <v>0</v>
      </c>
      <c r="AT142" s="71">
        <v>0</v>
      </c>
      <c r="AU142" s="71">
        <v>0</v>
      </c>
      <c r="AV142" s="71">
        <v>0</v>
      </c>
      <c r="AW142" s="71">
        <v>0</v>
      </c>
      <c r="AX142" s="72">
        <v>0</v>
      </c>
      <c r="AY142" s="71">
        <v>0</v>
      </c>
      <c r="AZ142" s="71">
        <v>0</v>
      </c>
      <c r="BA142" s="71">
        <v>0</v>
      </c>
      <c r="BB142" s="71">
        <v>0</v>
      </c>
      <c r="BC142" s="71">
        <v>0</v>
      </c>
      <c r="BD142" s="71">
        <v>0</v>
      </c>
      <c r="BE142" s="71">
        <v>0</v>
      </c>
      <c r="BF142" s="71">
        <v>0</v>
      </c>
      <c r="BG142" s="71">
        <v>0</v>
      </c>
      <c r="BH142" s="71">
        <v>0</v>
      </c>
      <c r="BI142" s="71">
        <v>0</v>
      </c>
      <c r="BJ142" s="71">
        <v>0</v>
      </c>
      <c r="BK142" s="71">
        <v>0</v>
      </c>
    </row>
    <row r="143" spans="1:63" s="73" customFormat="1" ht="12.6" customHeight="1" x14ac:dyDescent="0.25">
      <c r="A143" s="74" t="s">
        <v>633</v>
      </c>
      <c r="B143" s="63" t="s">
        <v>1010</v>
      </c>
      <c r="C143" s="63" t="s">
        <v>1011</v>
      </c>
      <c r="D143" s="63" t="s">
        <v>1012</v>
      </c>
      <c r="E143" s="63" t="s">
        <v>1013</v>
      </c>
      <c r="F143" s="64">
        <v>7564</v>
      </c>
      <c r="G143" s="65" t="s">
        <v>1014</v>
      </c>
      <c r="H143" s="63" t="s">
        <v>1015</v>
      </c>
      <c r="I143" s="63" t="s">
        <v>22</v>
      </c>
      <c r="J143" s="86" t="s">
        <v>671</v>
      </c>
      <c r="K143" s="64">
        <v>1</v>
      </c>
      <c r="L143" s="65" t="s">
        <v>1016</v>
      </c>
      <c r="M143" s="67">
        <v>0.4</v>
      </c>
      <c r="N143" s="64">
        <v>1</v>
      </c>
      <c r="O143" s="65" t="s">
        <v>1017</v>
      </c>
      <c r="P143" s="64">
        <v>0.05</v>
      </c>
      <c r="Q143" s="64">
        <v>0.03</v>
      </c>
      <c r="R143" s="68">
        <f>+Soportes[[#This Row],[Ejecución meta ]]/Soportes[[#This Row],[Magnitud meta vigencia ]]</f>
        <v>0.6</v>
      </c>
      <c r="S143" s="64">
        <v>1</v>
      </c>
      <c r="T143" s="66" t="s">
        <v>1018</v>
      </c>
      <c r="U143" s="64" t="s">
        <v>1019</v>
      </c>
      <c r="V143" s="69">
        <v>0.15</v>
      </c>
      <c r="W143" s="70">
        <v>43837</v>
      </c>
      <c r="X143" s="70" t="s">
        <v>646</v>
      </c>
      <c r="Y143" s="71">
        <v>0</v>
      </c>
      <c r="Z143" s="71">
        <v>0</v>
      </c>
      <c r="AA143" s="71">
        <v>0</v>
      </c>
      <c r="AB143" s="71">
        <v>0</v>
      </c>
      <c r="AC143" s="71">
        <v>0</v>
      </c>
      <c r="AD143" s="71">
        <v>0</v>
      </c>
      <c r="AE143" s="71">
        <v>0.04</v>
      </c>
      <c r="AF143" s="71">
        <v>0.26</v>
      </c>
      <c r="AG143" s="71">
        <v>0.06</v>
      </c>
      <c r="AH143" s="71">
        <v>0.16</v>
      </c>
      <c r="AI143" s="71">
        <v>0</v>
      </c>
      <c r="AJ143" s="71">
        <v>0.48</v>
      </c>
      <c r="AK143" s="72">
        <v>1</v>
      </c>
      <c r="AL143" s="71">
        <v>0</v>
      </c>
      <c r="AM143" s="71">
        <v>0</v>
      </c>
      <c r="AN143" s="71">
        <v>0</v>
      </c>
      <c r="AO143" s="71">
        <v>0</v>
      </c>
      <c r="AP143" s="71">
        <v>0</v>
      </c>
      <c r="AQ143" s="71">
        <v>0</v>
      </c>
      <c r="AR143" s="71">
        <v>0.04</v>
      </c>
      <c r="AS143" s="71">
        <v>0.26</v>
      </c>
      <c r="AT143" s="71">
        <v>0.06</v>
      </c>
      <c r="AU143" s="71">
        <v>0</v>
      </c>
      <c r="AV143" s="71">
        <v>0</v>
      </c>
      <c r="AW143" s="71">
        <v>0</v>
      </c>
      <c r="AX143" s="72">
        <v>0.36</v>
      </c>
      <c r="AY143" s="71">
        <v>0</v>
      </c>
      <c r="AZ143" s="71">
        <v>0</v>
      </c>
      <c r="BA143" s="71">
        <v>0</v>
      </c>
      <c r="BB143" s="71">
        <v>0</v>
      </c>
      <c r="BC143" s="71">
        <v>0</v>
      </c>
      <c r="BD143" s="71">
        <v>0</v>
      </c>
      <c r="BE143" s="71">
        <v>6.0000000000000001E-3</v>
      </c>
      <c r="BF143" s="71">
        <v>3.9E-2</v>
      </c>
      <c r="BG143" s="71">
        <v>8.9999999999999993E-3</v>
      </c>
      <c r="BH143" s="71">
        <v>0</v>
      </c>
      <c r="BI143" s="71">
        <v>0</v>
      </c>
      <c r="BJ143" s="71">
        <v>0</v>
      </c>
      <c r="BK143" s="71">
        <v>0.36</v>
      </c>
    </row>
    <row r="144" spans="1:63" s="73" customFormat="1" ht="12.6" customHeight="1" x14ac:dyDescent="0.25">
      <c r="A144" s="74" t="s">
        <v>633</v>
      </c>
      <c r="B144" s="63" t="s">
        <v>1010</v>
      </c>
      <c r="C144" s="63" t="s">
        <v>1011</v>
      </c>
      <c r="D144" s="63" t="s">
        <v>1012</v>
      </c>
      <c r="E144" s="63" t="s">
        <v>1013</v>
      </c>
      <c r="F144" s="64">
        <v>7564</v>
      </c>
      <c r="G144" s="65" t="s">
        <v>1014</v>
      </c>
      <c r="H144" s="63" t="s">
        <v>1015</v>
      </c>
      <c r="I144" s="63" t="s">
        <v>22</v>
      </c>
      <c r="J144" s="86" t="s">
        <v>671</v>
      </c>
      <c r="K144" s="64">
        <v>1</v>
      </c>
      <c r="L144" s="65" t="s">
        <v>1016</v>
      </c>
      <c r="M144" s="67">
        <v>0.4</v>
      </c>
      <c r="N144" s="64">
        <v>1</v>
      </c>
      <c r="O144" s="65" t="s">
        <v>1017</v>
      </c>
      <c r="P144" s="64">
        <v>0.05</v>
      </c>
      <c r="Q144" s="64">
        <v>0.03</v>
      </c>
      <c r="R144" s="68">
        <f>+Soportes[[#This Row],[Ejecución meta ]]/Soportes[[#This Row],[Magnitud meta vigencia ]]</f>
        <v>0.6</v>
      </c>
      <c r="S144" s="64">
        <v>2</v>
      </c>
      <c r="T144" s="66" t="s">
        <v>1020</v>
      </c>
      <c r="U144" s="64" t="s">
        <v>1019</v>
      </c>
      <c r="V144" s="69">
        <v>0.15</v>
      </c>
      <c r="W144" s="70">
        <v>43837</v>
      </c>
      <c r="X144" s="70" t="s">
        <v>646</v>
      </c>
      <c r="Y144" s="71">
        <v>0</v>
      </c>
      <c r="Z144" s="71">
        <v>0</v>
      </c>
      <c r="AA144" s="71">
        <v>0</v>
      </c>
      <c r="AB144" s="71">
        <v>0</v>
      </c>
      <c r="AC144" s="71">
        <v>0</v>
      </c>
      <c r="AD144" s="71">
        <v>0</v>
      </c>
      <c r="AE144" s="71">
        <v>0.248</v>
      </c>
      <c r="AF144" s="71">
        <v>0.19800000000000001</v>
      </c>
      <c r="AG144" s="71">
        <v>0.25800000000000001</v>
      </c>
      <c r="AH144" s="71">
        <v>4.8000000000000001E-2</v>
      </c>
      <c r="AI144" s="71">
        <v>0.108</v>
      </c>
      <c r="AJ144" s="71">
        <v>0.14000000000000001</v>
      </c>
      <c r="AK144" s="72">
        <v>1</v>
      </c>
      <c r="AL144" s="71">
        <v>0</v>
      </c>
      <c r="AM144" s="71">
        <v>0</v>
      </c>
      <c r="AN144" s="71">
        <v>0</v>
      </c>
      <c r="AO144" s="71">
        <v>0</v>
      </c>
      <c r="AP144" s="71">
        <v>0</v>
      </c>
      <c r="AQ144" s="71">
        <v>0</v>
      </c>
      <c r="AR144" s="71">
        <v>0.248</v>
      </c>
      <c r="AS144" s="71">
        <v>0.19800000000000001</v>
      </c>
      <c r="AT144" s="71">
        <v>0.25800000000000001</v>
      </c>
      <c r="AU144" s="71">
        <v>0</v>
      </c>
      <c r="AV144" s="71">
        <v>0</v>
      </c>
      <c r="AW144" s="71">
        <v>0</v>
      </c>
      <c r="AX144" s="72">
        <v>0.70399999999999996</v>
      </c>
      <c r="AY144" s="71">
        <v>0</v>
      </c>
      <c r="AZ144" s="71">
        <v>0</v>
      </c>
      <c r="BA144" s="71">
        <v>0</v>
      </c>
      <c r="BB144" s="71">
        <v>0</v>
      </c>
      <c r="BC144" s="71">
        <v>0</v>
      </c>
      <c r="BD144" s="71">
        <v>0</v>
      </c>
      <c r="BE144" s="71">
        <v>3.7199999999999997E-2</v>
      </c>
      <c r="BF144" s="71">
        <v>2.9700000000000001E-2</v>
      </c>
      <c r="BG144" s="71">
        <v>3.8699999999999998E-2</v>
      </c>
      <c r="BH144" s="71">
        <v>0</v>
      </c>
      <c r="BI144" s="71">
        <v>0</v>
      </c>
      <c r="BJ144" s="71">
        <v>0</v>
      </c>
      <c r="BK144" s="71">
        <v>0.70399999999999996</v>
      </c>
    </row>
    <row r="145" spans="1:63" s="73" customFormat="1" ht="12.6" customHeight="1" x14ac:dyDescent="0.25">
      <c r="A145" s="74" t="s">
        <v>633</v>
      </c>
      <c r="B145" s="63" t="s">
        <v>1010</v>
      </c>
      <c r="C145" s="63" t="s">
        <v>1011</v>
      </c>
      <c r="D145" s="63" t="s">
        <v>1012</v>
      </c>
      <c r="E145" s="63" t="s">
        <v>1013</v>
      </c>
      <c r="F145" s="64">
        <v>7564</v>
      </c>
      <c r="G145" s="65" t="s">
        <v>1014</v>
      </c>
      <c r="H145" s="63" t="s">
        <v>1015</v>
      </c>
      <c r="I145" s="63" t="s">
        <v>22</v>
      </c>
      <c r="J145" s="86" t="s">
        <v>671</v>
      </c>
      <c r="K145" s="64">
        <v>1</v>
      </c>
      <c r="L145" s="65" t="s">
        <v>1016</v>
      </c>
      <c r="M145" s="67">
        <v>0.4</v>
      </c>
      <c r="N145" s="64">
        <v>1</v>
      </c>
      <c r="O145" s="65" t="s">
        <v>1017</v>
      </c>
      <c r="P145" s="64">
        <v>0.05</v>
      </c>
      <c r="Q145" s="64">
        <v>0.03</v>
      </c>
      <c r="R145" s="68">
        <f>+Soportes[[#This Row],[Ejecución meta ]]/Soportes[[#This Row],[Magnitud meta vigencia ]]</f>
        <v>0.6</v>
      </c>
      <c r="S145" s="64">
        <v>3</v>
      </c>
      <c r="T145" s="66" t="s">
        <v>1021</v>
      </c>
      <c r="U145" s="64" t="s">
        <v>1019</v>
      </c>
      <c r="V145" s="69">
        <v>0.1</v>
      </c>
      <c r="W145" s="70">
        <v>44197</v>
      </c>
      <c r="X145" s="70" t="s">
        <v>679</v>
      </c>
      <c r="Y145" s="71">
        <v>0</v>
      </c>
      <c r="Z145" s="71">
        <v>0</v>
      </c>
      <c r="AA145" s="71">
        <v>0</v>
      </c>
      <c r="AB145" s="71">
        <v>0</v>
      </c>
      <c r="AC145" s="71">
        <v>0</v>
      </c>
      <c r="AD145" s="71">
        <v>0</v>
      </c>
      <c r="AE145" s="71">
        <v>0</v>
      </c>
      <c r="AF145" s="71">
        <v>0</v>
      </c>
      <c r="AG145" s="71">
        <v>0</v>
      </c>
      <c r="AH145" s="71">
        <v>0</v>
      </c>
      <c r="AI145" s="71">
        <v>0</v>
      </c>
      <c r="AJ145" s="71">
        <v>0</v>
      </c>
      <c r="AK145" s="72">
        <v>0</v>
      </c>
      <c r="AL145" s="71">
        <v>0</v>
      </c>
      <c r="AM145" s="71">
        <v>0</v>
      </c>
      <c r="AN145" s="71">
        <v>0</v>
      </c>
      <c r="AO145" s="71">
        <v>0</v>
      </c>
      <c r="AP145" s="71">
        <v>0</v>
      </c>
      <c r="AQ145" s="71">
        <v>0</v>
      </c>
      <c r="AR145" s="71">
        <v>0</v>
      </c>
      <c r="AS145" s="71">
        <v>0</v>
      </c>
      <c r="AT145" s="71">
        <v>0</v>
      </c>
      <c r="AU145" s="71">
        <v>0</v>
      </c>
      <c r="AV145" s="71">
        <v>0</v>
      </c>
      <c r="AW145" s="71">
        <v>0</v>
      </c>
      <c r="AX145" s="72">
        <v>0</v>
      </c>
      <c r="AY145" s="71">
        <v>0</v>
      </c>
      <c r="AZ145" s="71">
        <v>0</v>
      </c>
      <c r="BA145" s="71">
        <v>0</v>
      </c>
      <c r="BB145" s="71">
        <v>0</v>
      </c>
      <c r="BC145" s="71">
        <v>0</v>
      </c>
      <c r="BD145" s="71">
        <v>0</v>
      </c>
      <c r="BE145" s="71">
        <v>0</v>
      </c>
      <c r="BF145" s="71">
        <v>0</v>
      </c>
      <c r="BG145" s="71">
        <v>0</v>
      </c>
      <c r="BH145" s="71">
        <v>0</v>
      </c>
      <c r="BI145" s="71">
        <v>0</v>
      </c>
      <c r="BJ145" s="71">
        <v>0</v>
      </c>
      <c r="BK145" s="71" t="s">
        <v>680</v>
      </c>
    </row>
    <row r="146" spans="1:63" s="73" customFormat="1" ht="12.6" customHeight="1" x14ac:dyDescent="0.25">
      <c r="A146" s="74" t="s">
        <v>633</v>
      </c>
      <c r="B146" s="63" t="s">
        <v>1010</v>
      </c>
      <c r="C146" s="63" t="s">
        <v>1011</v>
      </c>
      <c r="D146" s="63" t="s">
        <v>1012</v>
      </c>
      <c r="E146" s="63" t="s">
        <v>1013</v>
      </c>
      <c r="F146" s="64">
        <v>7564</v>
      </c>
      <c r="G146" s="65" t="s">
        <v>1014</v>
      </c>
      <c r="H146" s="63" t="s">
        <v>1015</v>
      </c>
      <c r="I146" s="63" t="s">
        <v>22</v>
      </c>
      <c r="J146" s="86" t="s">
        <v>671</v>
      </c>
      <c r="K146" s="64">
        <v>2</v>
      </c>
      <c r="L146" s="65" t="s">
        <v>1022</v>
      </c>
      <c r="M146" s="67">
        <v>0.6</v>
      </c>
      <c r="N146" s="64">
        <v>2</v>
      </c>
      <c r="O146" s="65" t="s">
        <v>1023</v>
      </c>
      <c r="P146" s="67">
        <v>0.71</v>
      </c>
      <c r="Q146" s="67">
        <v>0.56000000000000005</v>
      </c>
      <c r="R146" s="68">
        <f>+Soportes[[#This Row],[Ejecución meta ]]/Soportes[[#This Row],[Magnitud meta vigencia ]]</f>
        <v>0.78873239436619724</v>
      </c>
      <c r="S146" s="64">
        <v>4</v>
      </c>
      <c r="T146" s="66" t="s">
        <v>1024</v>
      </c>
      <c r="U146" s="64" t="s">
        <v>1019</v>
      </c>
      <c r="V146" s="69">
        <v>0.2</v>
      </c>
      <c r="W146" s="70">
        <v>43836</v>
      </c>
      <c r="X146" s="70" t="s">
        <v>646</v>
      </c>
      <c r="Y146" s="71">
        <v>0</v>
      </c>
      <c r="Z146" s="71">
        <v>0</v>
      </c>
      <c r="AA146" s="71">
        <v>0</v>
      </c>
      <c r="AB146" s="71">
        <v>0</v>
      </c>
      <c r="AC146" s="71">
        <v>0</v>
      </c>
      <c r="AD146" s="71">
        <v>4.7600000000000003E-2</v>
      </c>
      <c r="AE146" s="71">
        <v>4.7600000000000003E-2</v>
      </c>
      <c r="AF146" s="71">
        <v>0.11360000000000001</v>
      </c>
      <c r="AG146" s="71">
        <v>0.21260000000000001</v>
      </c>
      <c r="AH146" s="71">
        <v>0.17960000000000001</v>
      </c>
      <c r="AI146" s="71">
        <v>4.7600000000000003E-2</v>
      </c>
      <c r="AJ146" s="71">
        <v>0.35139999999999999</v>
      </c>
      <c r="AK146" s="72">
        <v>1</v>
      </c>
      <c r="AL146" s="71">
        <v>0</v>
      </c>
      <c r="AM146" s="71">
        <v>0</v>
      </c>
      <c r="AN146" s="71">
        <v>0</v>
      </c>
      <c r="AO146" s="71">
        <v>0</v>
      </c>
      <c r="AP146" s="71">
        <v>0</v>
      </c>
      <c r="AQ146" s="71">
        <v>4.7600000000000003E-2</v>
      </c>
      <c r="AR146" s="71">
        <v>4.7600000000000003E-2</v>
      </c>
      <c r="AS146" s="71">
        <v>0.11360000000000001</v>
      </c>
      <c r="AT146" s="71">
        <v>0.21260000000000001</v>
      </c>
      <c r="AU146" s="71">
        <v>0</v>
      </c>
      <c r="AV146" s="71">
        <v>0</v>
      </c>
      <c r="AW146" s="71">
        <v>0</v>
      </c>
      <c r="AX146" s="72">
        <v>0.4214</v>
      </c>
      <c r="AY146" s="71">
        <v>0</v>
      </c>
      <c r="AZ146" s="71">
        <v>0</v>
      </c>
      <c r="BA146" s="71">
        <v>0</v>
      </c>
      <c r="BB146" s="71">
        <v>0</v>
      </c>
      <c r="BC146" s="71">
        <v>0</v>
      </c>
      <c r="BD146" s="71">
        <v>9.4999999999999998E-3</v>
      </c>
      <c r="BE146" s="71">
        <v>9.4999999999999998E-3</v>
      </c>
      <c r="BF146" s="71">
        <v>2.2700000000000001E-2</v>
      </c>
      <c r="BG146" s="71">
        <v>4.2500000000000003E-2</v>
      </c>
      <c r="BH146" s="71">
        <v>0</v>
      </c>
      <c r="BI146" s="71">
        <v>0</v>
      </c>
      <c r="BJ146" s="71">
        <v>0</v>
      </c>
      <c r="BK146" s="71">
        <v>0.4214</v>
      </c>
    </row>
    <row r="147" spans="1:63" s="73" customFormat="1" ht="12.6" customHeight="1" x14ac:dyDescent="0.25">
      <c r="A147" s="74" t="s">
        <v>633</v>
      </c>
      <c r="B147" s="63" t="s">
        <v>1010</v>
      </c>
      <c r="C147" s="63" t="s">
        <v>1011</v>
      </c>
      <c r="D147" s="63" t="s">
        <v>1012</v>
      </c>
      <c r="E147" s="63" t="s">
        <v>1013</v>
      </c>
      <c r="F147" s="64">
        <v>7564</v>
      </c>
      <c r="G147" s="65" t="s">
        <v>1014</v>
      </c>
      <c r="H147" s="63" t="s">
        <v>1015</v>
      </c>
      <c r="I147" s="63" t="s">
        <v>22</v>
      </c>
      <c r="J147" s="86" t="s">
        <v>671</v>
      </c>
      <c r="K147" s="64">
        <v>2</v>
      </c>
      <c r="L147" s="65" t="s">
        <v>1022</v>
      </c>
      <c r="M147" s="67">
        <v>0.6</v>
      </c>
      <c r="N147" s="64">
        <v>2</v>
      </c>
      <c r="O147" s="65" t="s">
        <v>1023</v>
      </c>
      <c r="P147" s="67">
        <v>0.71</v>
      </c>
      <c r="Q147" s="67">
        <v>0.56000000000000005</v>
      </c>
      <c r="R147" s="68">
        <f>+Soportes[[#This Row],[Ejecución meta ]]/Soportes[[#This Row],[Magnitud meta vigencia ]]</f>
        <v>0.78873239436619724</v>
      </c>
      <c r="S147" s="64">
        <v>5</v>
      </c>
      <c r="T147" s="66" t="s">
        <v>1025</v>
      </c>
      <c r="U147" s="64" t="s">
        <v>1019</v>
      </c>
      <c r="V147" s="69">
        <v>0.2</v>
      </c>
      <c r="W147" s="70">
        <v>43836</v>
      </c>
      <c r="X147" s="70" t="s">
        <v>646</v>
      </c>
      <c r="Y147" s="71">
        <v>0</v>
      </c>
      <c r="Z147" s="71">
        <v>0</v>
      </c>
      <c r="AA147" s="71">
        <v>0</v>
      </c>
      <c r="AB147" s="71">
        <v>0</v>
      </c>
      <c r="AC147" s="71">
        <v>0</v>
      </c>
      <c r="AD147" s="71">
        <v>5.6000000000000001E-2</v>
      </c>
      <c r="AE147" s="71">
        <v>5.6000000000000001E-2</v>
      </c>
      <c r="AF147" s="71">
        <v>7.5999999999999998E-2</v>
      </c>
      <c r="AG147" s="71">
        <v>0.19600000000000001</v>
      </c>
      <c r="AH147" s="71">
        <v>9.6000000000000002E-2</v>
      </c>
      <c r="AI147" s="71">
        <v>0.156</v>
      </c>
      <c r="AJ147" s="71">
        <v>0.36399999999999999</v>
      </c>
      <c r="AK147" s="72">
        <v>1</v>
      </c>
      <c r="AL147" s="71">
        <v>0</v>
      </c>
      <c r="AM147" s="71">
        <v>0</v>
      </c>
      <c r="AN147" s="71">
        <v>0</v>
      </c>
      <c r="AO147" s="71">
        <v>0</v>
      </c>
      <c r="AP147" s="71">
        <v>0</v>
      </c>
      <c r="AQ147" s="71">
        <v>5.6000000000000001E-2</v>
      </c>
      <c r="AR147" s="71">
        <v>5.6000000000000001E-2</v>
      </c>
      <c r="AS147" s="71">
        <v>7.5999999999999998E-2</v>
      </c>
      <c r="AT147" s="71">
        <v>0.19600000000000001</v>
      </c>
      <c r="AU147" s="71">
        <v>0</v>
      </c>
      <c r="AV147" s="71">
        <v>0</v>
      </c>
      <c r="AW147" s="71">
        <v>0</v>
      </c>
      <c r="AX147" s="72">
        <v>0.38400000000000001</v>
      </c>
      <c r="AY147" s="71">
        <v>0</v>
      </c>
      <c r="AZ147" s="71">
        <v>0</v>
      </c>
      <c r="BA147" s="71">
        <v>0</v>
      </c>
      <c r="BB147" s="71">
        <v>0</v>
      </c>
      <c r="BC147" s="71">
        <v>0</v>
      </c>
      <c r="BD147" s="71">
        <v>1.12E-2</v>
      </c>
      <c r="BE147" s="71">
        <v>1.12E-2</v>
      </c>
      <c r="BF147" s="71">
        <v>1.52E-2</v>
      </c>
      <c r="BG147" s="71">
        <v>3.9199999999999999E-2</v>
      </c>
      <c r="BH147" s="71">
        <v>0</v>
      </c>
      <c r="BI147" s="71">
        <v>0</v>
      </c>
      <c r="BJ147" s="71">
        <v>0</v>
      </c>
      <c r="BK147" s="71">
        <v>0.38400000000000001</v>
      </c>
    </row>
    <row r="148" spans="1:63" s="73" customFormat="1" ht="12.6" customHeight="1" x14ac:dyDescent="0.25">
      <c r="A148" s="74" t="s">
        <v>633</v>
      </c>
      <c r="B148" s="63" t="s">
        <v>1010</v>
      </c>
      <c r="C148" s="63" t="s">
        <v>1011</v>
      </c>
      <c r="D148" s="63" t="s">
        <v>1012</v>
      </c>
      <c r="E148" s="63" t="s">
        <v>1013</v>
      </c>
      <c r="F148" s="64">
        <v>7564</v>
      </c>
      <c r="G148" s="65" t="s">
        <v>1014</v>
      </c>
      <c r="H148" s="63" t="s">
        <v>1015</v>
      </c>
      <c r="I148" s="63" t="s">
        <v>22</v>
      </c>
      <c r="J148" s="86" t="s">
        <v>671</v>
      </c>
      <c r="K148" s="64">
        <v>2</v>
      </c>
      <c r="L148" s="65" t="s">
        <v>1022</v>
      </c>
      <c r="M148" s="67">
        <v>0.6</v>
      </c>
      <c r="N148" s="64">
        <v>2</v>
      </c>
      <c r="O148" s="65" t="s">
        <v>1023</v>
      </c>
      <c r="P148" s="67">
        <v>0.71</v>
      </c>
      <c r="Q148" s="67">
        <v>0.56000000000000005</v>
      </c>
      <c r="R148" s="68">
        <f>+Soportes[[#This Row],[Ejecución meta ]]/Soportes[[#This Row],[Magnitud meta vigencia ]]</f>
        <v>0.78873239436619724</v>
      </c>
      <c r="S148" s="64">
        <v>6</v>
      </c>
      <c r="T148" s="66" t="s">
        <v>1026</v>
      </c>
      <c r="U148" s="64" t="s">
        <v>1019</v>
      </c>
      <c r="V148" s="69">
        <v>0.2</v>
      </c>
      <c r="W148" s="70">
        <v>44197</v>
      </c>
      <c r="X148" s="70" t="s">
        <v>679</v>
      </c>
      <c r="Y148" s="71">
        <v>0</v>
      </c>
      <c r="Z148" s="71">
        <v>0</v>
      </c>
      <c r="AA148" s="71">
        <v>0</v>
      </c>
      <c r="AB148" s="71">
        <v>0</v>
      </c>
      <c r="AC148" s="71">
        <v>0</v>
      </c>
      <c r="AD148" s="71">
        <v>0</v>
      </c>
      <c r="AE148" s="71">
        <v>0</v>
      </c>
      <c r="AF148" s="71">
        <v>0</v>
      </c>
      <c r="AG148" s="71">
        <v>0</v>
      </c>
      <c r="AH148" s="71">
        <v>0</v>
      </c>
      <c r="AI148" s="71">
        <v>0</v>
      </c>
      <c r="AJ148" s="71">
        <v>0</v>
      </c>
      <c r="AK148" s="72">
        <v>0</v>
      </c>
      <c r="AL148" s="71">
        <v>0</v>
      </c>
      <c r="AM148" s="71">
        <v>0</v>
      </c>
      <c r="AN148" s="71">
        <v>0</v>
      </c>
      <c r="AO148" s="71">
        <v>0</v>
      </c>
      <c r="AP148" s="71">
        <v>0</v>
      </c>
      <c r="AQ148" s="71">
        <v>0</v>
      </c>
      <c r="AR148" s="71">
        <v>0</v>
      </c>
      <c r="AS148" s="71">
        <v>0</v>
      </c>
      <c r="AT148" s="71">
        <v>0</v>
      </c>
      <c r="AU148" s="71">
        <v>0</v>
      </c>
      <c r="AV148" s="71">
        <v>0</v>
      </c>
      <c r="AW148" s="71">
        <v>0</v>
      </c>
      <c r="AX148" s="72">
        <v>0</v>
      </c>
      <c r="AY148" s="71">
        <v>0</v>
      </c>
      <c r="AZ148" s="71">
        <v>0</v>
      </c>
      <c r="BA148" s="71">
        <v>0</v>
      </c>
      <c r="BB148" s="71">
        <v>0</v>
      </c>
      <c r="BC148" s="71">
        <v>0</v>
      </c>
      <c r="BD148" s="71">
        <v>0</v>
      </c>
      <c r="BE148" s="71">
        <v>0</v>
      </c>
      <c r="BF148" s="71">
        <v>0</v>
      </c>
      <c r="BG148" s="71">
        <v>0</v>
      </c>
      <c r="BH148" s="71">
        <v>0</v>
      </c>
      <c r="BI148" s="71">
        <v>0</v>
      </c>
      <c r="BJ148" s="71">
        <v>0</v>
      </c>
      <c r="BK148" s="71" t="s">
        <v>680</v>
      </c>
    </row>
    <row r="149" spans="1:63" s="73" customFormat="1" ht="12.6" customHeight="1" x14ac:dyDescent="0.25">
      <c r="A149" s="74" t="s">
        <v>633</v>
      </c>
      <c r="B149" s="63" t="s">
        <v>911</v>
      </c>
      <c r="C149" s="63" t="s">
        <v>1027</v>
      </c>
      <c r="D149" s="63" t="s">
        <v>1028</v>
      </c>
      <c r="E149" s="63" t="s">
        <v>977</v>
      </c>
      <c r="F149" s="97">
        <v>7757</v>
      </c>
      <c r="G149" s="66" t="s">
        <v>1029</v>
      </c>
      <c r="H149" s="63" t="s">
        <v>1030</v>
      </c>
      <c r="I149" s="63" t="s">
        <v>20</v>
      </c>
      <c r="J149" s="86" t="s">
        <v>1031</v>
      </c>
      <c r="K149" s="64">
        <v>1</v>
      </c>
      <c r="L149" s="65" t="s">
        <v>1032</v>
      </c>
      <c r="M149" s="67">
        <v>0.2</v>
      </c>
      <c r="N149" s="64">
        <v>1</v>
      </c>
      <c r="O149" s="65" t="s">
        <v>1005</v>
      </c>
      <c r="P149" s="108">
        <v>1E-3</v>
      </c>
      <c r="Q149" s="68">
        <v>5.0000000000000001E-4</v>
      </c>
      <c r="R149" s="67">
        <f>+Soportes[[#This Row],[Ejecución meta ]]/Soportes[[#This Row],[Magnitud meta vigencia ]]</f>
        <v>0.5</v>
      </c>
      <c r="S149" s="64">
        <v>1</v>
      </c>
      <c r="T149" s="66" t="s">
        <v>1033</v>
      </c>
      <c r="U149" s="64" t="s">
        <v>1034</v>
      </c>
      <c r="V149" s="69">
        <v>0.2</v>
      </c>
      <c r="W149" s="70">
        <v>43836</v>
      </c>
      <c r="X149" s="70" t="s">
        <v>646</v>
      </c>
      <c r="Y149" s="71">
        <v>0</v>
      </c>
      <c r="Z149" s="71">
        <v>0</v>
      </c>
      <c r="AA149" s="71">
        <v>0</v>
      </c>
      <c r="AB149" s="71">
        <v>0</v>
      </c>
      <c r="AC149" s="71">
        <v>0</v>
      </c>
      <c r="AD149" s="71">
        <v>0</v>
      </c>
      <c r="AE149" s="71">
        <v>0</v>
      </c>
      <c r="AF149" s="71">
        <v>0.1</v>
      </c>
      <c r="AG149" s="71">
        <v>0.35</v>
      </c>
      <c r="AH149" s="71">
        <v>0.1</v>
      </c>
      <c r="AI149" s="71">
        <v>0.35</v>
      </c>
      <c r="AJ149" s="71">
        <v>0.1</v>
      </c>
      <c r="AK149" s="72">
        <v>1</v>
      </c>
      <c r="AL149" s="71">
        <v>0</v>
      </c>
      <c r="AM149" s="71">
        <v>0</v>
      </c>
      <c r="AN149" s="71">
        <v>0</v>
      </c>
      <c r="AO149" s="71">
        <v>0</v>
      </c>
      <c r="AP149" s="71">
        <v>0</v>
      </c>
      <c r="AQ149" s="71">
        <v>0</v>
      </c>
      <c r="AR149" s="71">
        <v>0</v>
      </c>
      <c r="AS149" s="71">
        <v>0.1</v>
      </c>
      <c r="AT149" s="71">
        <v>0.35</v>
      </c>
      <c r="AU149" s="71">
        <v>0</v>
      </c>
      <c r="AV149" s="71">
        <v>0</v>
      </c>
      <c r="AW149" s="71">
        <v>0</v>
      </c>
      <c r="AX149" s="72">
        <v>0.45</v>
      </c>
      <c r="AY149" s="71">
        <v>0</v>
      </c>
      <c r="AZ149" s="71">
        <v>0</v>
      </c>
      <c r="BA149" s="71">
        <v>0</v>
      </c>
      <c r="BB149" s="71">
        <v>0</v>
      </c>
      <c r="BC149" s="71">
        <v>0</v>
      </c>
      <c r="BD149" s="71">
        <v>0</v>
      </c>
      <c r="BE149" s="71">
        <v>0</v>
      </c>
      <c r="BF149" s="71">
        <v>0.02</v>
      </c>
      <c r="BG149" s="71">
        <v>7.0000000000000007E-2</v>
      </c>
      <c r="BH149" s="71">
        <v>0</v>
      </c>
      <c r="BI149" s="71">
        <v>0</v>
      </c>
      <c r="BJ149" s="71">
        <v>0</v>
      </c>
      <c r="BK149" s="71">
        <v>0.45</v>
      </c>
    </row>
    <row r="150" spans="1:63" s="73" customFormat="1" ht="12.6" customHeight="1" x14ac:dyDescent="0.25">
      <c r="A150" s="74" t="s">
        <v>633</v>
      </c>
      <c r="B150" s="63" t="s">
        <v>911</v>
      </c>
      <c r="C150" s="63" t="s">
        <v>1027</v>
      </c>
      <c r="D150" s="63" t="s">
        <v>1028</v>
      </c>
      <c r="E150" s="63" t="s">
        <v>977</v>
      </c>
      <c r="F150" s="97">
        <v>7757</v>
      </c>
      <c r="G150" s="66" t="s">
        <v>1029</v>
      </c>
      <c r="H150" s="63" t="s">
        <v>1030</v>
      </c>
      <c r="I150" s="63" t="s">
        <v>20</v>
      </c>
      <c r="J150" s="86" t="s">
        <v>1031</v>
      </c>
      <c r="K150" s="64">
        <v>2</v>
      </c>
      <c r="L150" s="65" t="s">
        <v>1035</v>
      </c>
      <c r="M150" s="67">
        <v>0.2</v>
      </c>
      <c r="N150" s="64">
        <v>2</v>
      </c>
      <c r="O150" s="65" t="s">
        <v>1036</v>
      </c>
      <c r="P150" s="108">
        <v>1E-3</v>
      </c>
      <c r="Q150" s="68">
        <v>2.0000000000000001E-4</v>
      </c>
      <c r="R150" s="68">
        <f>+Soportes[[#This Row],[Ejecución meta ]]/Soportes[[#This Row],[Magnitud meta vigencia ]]</f>
        <v>0.2</v>
      </c>
      <c r="S150" s="64">
        <v>2</v>
      </c>
      <c r="T150" s="66" t="s">
        <v>1037</v>
      </c>
      <c r="U150" s="64" t="s">
        <v>1034</v>
      </c>
      <c r="V150" s="69">
        <v>0.2</v>
      </c>
      <c r="W150" s="70">
        <v>43836</v>
      </c>
      <c r="X150" s="70" t="s">
        <v>646</v>
      </c>
      <c r="Y150" s="71">
        <v>0</v>
      </c>
      <c r="Z150" s="71">
        <v>0</v>
      </c>
      <c r="AA150" s="71">
        <v>0</v>
      </c>
      <c r="AB150" s="71">
        <v>0</v>
      </c>
      <c r="AC150" s="71">
        <v>0</v>
      </c>
      <c r="AD150" s="71">
        <v>0</v>
      </c>
      <c r="AE150" s="71">
        <v>0</v>
      </c>
      <c r="AF150" s="71">
        <v>0.12</v>
      </c>
      <c r="AG150" s="71">
        <v>0.12</v>
      </c>
      <c r="AH150" s="71">
        <v>0.32</v>
      </c>
      <c r="AI150" s="71">
        <v>0.12</v>
      </c>
      <c r="AJ150" s="71">
        <v>0.32</v>
      </c>
      <c r="AK150" s="72">
        <v>1</v>
      </c>
      <c r="AL150" s="71">
        <v>0</v>
      </c>
      <c r="AM150" s="71">
        <v>0</v>
      </c>
      <c r="AN150" s="71">
        <v>0</v>
      </c>
      <c r="AO150" s="71">
        <v>0</v>
      </c>
      <c r="AP150" s="71">
        <v>0</v>
      </c>
      <c r="AQ150" s="71">
        <v>0</v>
      </c>
      <c r="AR150" s="71">
        <v>0</v>
      </c>
      <c r="AS150" s="71">
        <v>0.12</v>
      </c>
      <c r="AT150" s="71">
        <v>0.12</v>
      </c>
      <c r="AU150" s="71">
        <v>0</v>
      </c>
      <c r="AV150" s="71">
        <v>0</v>
      </c>
      <c r="AW150" s="71">
        <v>0</v>
      </c>
      <c r="AX150" s="72">
        <v>0.24</v>
      </c>
      <c r="AY150" s="71">
        <v>0</v>
      </c>
      <c r="AZ150" s="71">
        <v>0</v>
      </c>
      <c r="BA150" s="71">
        <v>0</v>
      </c>
      <c r="BB150" s="71">
        <v>0</v>
      </c>
      <c r="BC150" s="71">
        <v>0</v>
      </c>
      <c r="BD150" s="71">
        <v>0</v>
      </c>
      <c r="BE150" s="71">
        <v>0</v>
      </c>
      <c r="BF150" s="71">
        <v>2.4E-2</v>
      </c>
      <c r="BG150" s="71">
        <v>2.4E-2</v>
      </c>
      <c r="BH150" s="71">
        <v>0</v>
      </c>
      <c r="BI150" s="71">
        <v>0</v>
      </c>
      <c r="BJ150" s="71">
        <v>0</v>
      </c>
      <c r="BK150" s="71">
        <v>0.24</v>
      </c>
    </row>
    <row r="151" spans="1:63" s="73" customFormat="1" ht="12.6" customHeight="1" x14ac:dyDescent="0.25">
      <c r="A151" s="74" t="s">
        <v>633</v>
      </c>
      <c r="B151" s="63" t="s">
        <v>911</v>
      </c>
      <c r="C151" s="63" t="s">
        <v>1027</v>
      </c>
      <c r="D151" s="63" t="s">
        <v>1028</v>
      </c>
      <c r="E151" s="63" t="s">
        <v>977</v>
      </c>
      <c r="F151" s="97">
        <v>7757</v>
      </c>
      <c r="G151" s="66" t="s">
        <v>1029</v>
      </c>
      <c r="H151" s="63" t="s">
        <v>1030</v>
      </c>
      <c r="I151" s="63" t="s">
        <v>20</v>
      </c>
      <c r="J151" s="86" t="s">
        <v>1031</v>
      </c>
      <c r="K151" s="64">
        <v>3</v>
      </c>
      <c r="L151" s="65" t="s">
        <v>1038</v>
      </c>
      <c r="M151" s="67">
        <v>0.3</v>
      </c>
      <c r="N151" s="64">
        <v>3</v>
      </c>
      <c r="O151" s="65" t="s">
        <v>1039</v>
      </c>
      <c r="P151" s="65">
        <v>17000</v>
      </c>
      <c r="Q151" s="64">
        <v>5306</v>
      </c>
      <c r="R151" s="68">
        <f>+Soportes[[#This Row],[Ejecución meta ]]/Soportes[[#This Row],[Magnitud meta vigencia ]]</f>
        <v>0.31211764705882356</v>
      </c>
      <c r="S151" s="64">
        <v>3</v>
      </c>
      <c r="T151" s="66" t="s">
        <v>1040</v>
      </c>
      <c r="U151" s="64" t="s">
        <v>1041</v>
      </c>
      <c r="V151" s="69">
        <v>0.3</v>
      </c>
      <c r="W151" s="70">
        <v>43836</v>
      </c>
      <c r="X151" s="70" t="s">
        <v>646</v>
      </c>
      <c r="Y151" s="71">
        <v>0</v>
      </c>
      <c r="Z151" s="71">
        <v>0</v>
      </c>
      <c r="AA151" s="71">
        <v>0</v>
      </c>
      <c r="AB151" s="71">
        <v>0</v>
      </c>
      <c r="AC151" s="71">
        <v>0</v>
      </c>
      <c r="AD151" s="71">
        <v>4.2000000000000003E-2</v>
      </c>
      <c r="AE151" s="71">
        <v>4.2000000000000003E-2</v>
      </c>
      <c r="AF151" s="71">
        <v>0.17799999999999999</v>
      </c>
      <c r="AG151" s="71">
        <v>0.192</v>
      </c>
      <c r="AH151" s="71">
        <v>0.17399999999999999</v>
      </c>
      <c r="AI151" s="71">
        <v>0.19500000000000001</v>
      </c>
      <c r="AJ151" s="71">
        <v>0.17699999999999999</v>
      </c>
      <c r="AK151" s="72">
        <v>1</v>
      </c>
      <c r="AL151" s="71">
        <v>0</v>
      </c>
      <c r="AM151" s="71">
        <v>0</v>
      </c>
      <c r="AN151" s="71">
        <v>0</v>
      </c>
      <c r="AO151" s="71">
        <v>0</v>
      </c>
      <c r="AP151" s="71">
        <v>0</v>
      </c>
      <c r="AQ151" s="71">
        <v>2.1000000000000001E-2</v>
      </c>
      <c r="AR151" s="71">
        <v>2.1000000000000001E-2</v>
      </c>
      <c r="AS151" s="71">
        <v>0.157</v>
      </c>
      <c r="AT151" s="71">
        <v>0.17100000000000001</v>
      </c>
      <c r="AU151" s="71">
        <v>0</v>
      </c>
      <c r="AV151" s="71">
        <v>0</v>
      </c>
      <c r="AW151" s="71">
        <v>0</v>
      </c>
      <c r="AX151" s="72">
        <v>0.37</v>
      </c>
      <c r="AY151" s="71">
        <v>0</v>
      </c>
      <c r="AZ151" s="71">
        <v>0</v>
      </c>
      <c r="BA151" s="71">
        <v>0</v>
      </c>
      <c r="BB151" s="71">
        <v>0</v>
      </c>
      <c r="BC151" s="71">
        <v>0</v>
      </c>
      <c r="BD151" s="71">
        <v>6.3E-3</v>
      </c>
      <c r="BE151" s="71">
        <v>6.3E-3</v>
      </c>
      <c r="BF151" s="71">
        <v>4.7100000000000003E-2</v>
      </c>
      <c r="BG151" s="71">
        <v>5.1299999999999998E-2</v>
      </c>
      <c r="BH151" s="71">
        <v>0</v>
      </c>
      <c r="BI151" s="71">
        <v>0</v>
      </c>
      <c r="BJ151" s="71">
        <v>0</v>
      </c>
      <c r="BK151" s="71">
        <v>0.37</v>
      </c>
    </row>
    <row r="152" spans="1:63" s="73" customFormat="1" ht="12.6" customHeight="1" x14ac:dyDescent="0.25">
      <c r="A152" s="74" t="s">
        <v>633</v>
      </c>
      <c r="B152" s="63" t="s">
        <v>911</v>
      </c>
      <c r="C152" s="63" t="s">
        <v>1027</v>
      </c>
      <c r="D152" s="63" t="s">
        <v>1028</v>
      </c>
      <c r="E152" s="63" t="s">
        <v>977</v>
      </c>
      <c r="F152" s="97">
        <v>7757</v>
      </c>
      <c r="G152" s="66" t="s">
        <v>1029</v>
      </c>
      <c r="H152" s="63" t="s">
        <v>1030</v>
      </c>
      <c r="I152" s="63" t="s">
        <v>20</v>
      </c>
      <c r="J152" s="86" t="s">
        <v>1031</v>
      </c>
      <c r="K152" s="64">
        <v>4</v>
      </c>
      <c r="L152" s="65" t="s">
        <v>1042</v>
      </c>
      <c r="M152" s="67">
        <v>0.1</v>
      </c>
      <c r="N152" s="64">
        <v>4</v>
      </c>
      <c r="O152" s="65" t="s">
        <v>1043</v>
      </c>
      <c r="P152" s="65">
        <v>4055</v>
      </c>
      <c r="Q152" s="64">
        <v>1221</v>
      </c>
      <c r="R152" s="68">
        <f>+Soportes[[#This Row],[Ejecución meta ]]/Soportes[[#This Row],[Magnitud meta vigencia ]]</f>
        <v>0.30110974106041921</v>
      </c>
      <c r="S152" s="64">
        <v>4</v>
      </c>
      <c r="T152" s="66" t="s">
        <v>1044</v>
      </c>
      <c r="U152" s="64" t="s">
        <v>1045</v>
      </c>
      <c r="V152" s="69">
        <v>0.1</v>
      </c>
      <c r="W152" s="70">
        <v>43836</v>
      </c>
      <c r="X152" s="70" t="s">
        <v>646</v>
      </c>
      <c r="Y152" s="71">
        <v>0</v>
      </c>
      <c r="Z152" s="71">
        <v>0</v>
      </c>
      <c r="AA152" s="71">
        <v>0</v>
      </c>
      <c r="AB152" s="71">
        <v>0</v>
      </c>
      <c r="AC152" s="71">
        <v>0</v>
      </c>
      <c r="AD152" s="71">
        <v>5.6000000000000001E-2</v>
      </c>
      <c r="AE152" s="71">
        <v>5.6000000000000001E-2</v>
      </c>
      <c r="AF152" s="71">
        <v>9.6000000000000002E-2</v>
      </c>
      <c r="AG152" s="71">
        <v>9.6000000000000002E-2</v>
      </c>
      <c r="AH152" s="71">
        <v>0.29599999999999999</v>
      </c>
      <c r="AI152" s="71">
        <v>0.1</v>
      </c>
      <c r="AJ152" s="71">
        <v>0.3</v>
      </c>
      <c r="AK152" s="72">
        <v>1</v>
      </c>
      <c r="AL152" s="71">
        <v>0</v>
      </c>
      <c r="AM152" s="71">
        <v>0</v>
      </c>
      <c r="AN152" s="71">
        <v>0</v>
      </c>
      <c r="AO152" s="71">
        <v>0</v>
      </c>
      <c r="AP152" s="71">
        <v>0</v>
      </c>
      <c r="AQ152" s="71">
        <v>5.6000000000000001E-2</v>
      </c>
      <c r="AR152" s="71">
        <v>5.6000000000000001E-2</v>
      </c>
      <c r="AS152" s="71">
        <v>9.6000000000000002E-2</v>
      </c>
      <c r="AT152" s="71">
        <v>9.6000000000000002E-2</v>
      </c>
      <c r="AU152" s="71">
        <v>0</v>
      </c>
      <c r="AV152" s="71">
        <v>0</v>
      </c>
      <c r="AW152" s="71">
        <v>0</v>
      </c>
      <c r="AX152" s="72">
        <v>0.30399999999999999</v>
      </c>
      <c r="AY152" s="71">
        <v>0</v>
      </c>
      <c r="AZ152" s="71">
        <v>0</v>
      </c>
      <c r="BA152" s="71">
        <v>0</v>
      </c>
      <c r="BB152" s="71">
        <v>0</v>
      </c>
      <c r="BC152" s="71">
        <v>0</v>
      </c>
      <c r="BD152" s="71">
        <v>5.5999999999999999E-3</v>
      </c>
      <c r="BE152" s="71">
        <v>5.5999999999999999E-3</v>
      </c>
      <c r="BF152" s="71">
        <v>9.5999999999999992E-3</v>
      </c>
      <c r="BG152" s="71">
        <v>9.5999999999999992E-3</v>
      </c>
      <c r="BH152" s="71">
        <v>0</v>
      </c>
      <c r="BI152" s="71">
        <v>0</v>
      </c>
      <c r="BJ152" s="71">
        <v>0</v>
      </c>
      <c r="BK152" s="71">
        <v>0.30399999999999999</v>
      </c>
    </row>
    <row r="153" spans="1:63" s="73" customFormat="1" ht="12.6" customHeight="1" x14ac:dyDescent="0.25">
      <c r="A153" s="74" t="s">
        <v>633</v>
      </c>
      <c r="B153" s="63" t="s">
        <v>911</v>
      </c>
      <c r="C153" s="63" t="s">
        <v>1027</v>
      </c>
      <c r="D153" s="63" t="s">
        <v>1028</v>
      </c>
      <c r="E153" s="63" t="s">
        <v>977</v>
      </c>
      <c r="F153" s="97">
        <v>7757</v>
      </c>
      <c r="G153" s="66" t="s">
        <v>1029</v>
      </c>
      <c r="H153" s="63" t="s">
        <v>1030</v>
      </c>
      <c r="I153" s="63" t="s">
        <v>20</v>
      </c>
      <c r="J153" s="86" t="s">
        <v>1031</v>
      </c>
      <c r="K153" s="64">
        <v>5</v>
      </c>
      <c r="L153" s="65" t="s">
        <v>1046</v>
      </c>
      <c r="M153" s="67">
        <v>0.2</v>
      </c>
      <c r="N153" s="64">
        <v>5</v>
      </c>
      <c r="O153" s="65" t="s">
        <v>1047</v>
      </c>
      <c r="P153" s="109">
        <v>0.1</v>
      </c>
      <c r="Q153" s="64">
        <v>0.05</v>
      </c>
      <c r="R153" s="68">
        <f>+Soportes[[#This Row],[Ejecución meta ]]/Soportes[[#This Row],[Magnitud meta vigencia ]]</f>
        <v>0.5</v>
      </c>
      <c r="S153" s="64">
        <v>5</v>
      </c>
      <c r="T153" s="66" t="s">
        <v>1048</v>
      </c>
      <c r="U153" s="64" t="s">
        <v>1049</v>
      </c>
      <c r="V153" s="69">
        <v>0.2</v>
      </c>
      <c r="W153" s="70">
        <v>43836</v>
      </c>
      <c r="X153" s="70" t="s">
        <v>646</v>
      </c>
      <c r="Y153" s="71">
        <v>0</v>
      </c>
      <c r="Z153" s="71">
        <v>0</v>
      </c>
      <c r="AA153" s="71">
        <v>0</v>
      </c>
      <c r="AB153" s="71">
        <v>0</v>
      </c>
      <c r="AC153" s="71">
        <v>0</v>
      </c>
      <c r="AD153" s="71">
        <v>0</v>
      </c>
      <c r="AE153" s="71">
        <v>0</v>
      </c>
      <c r="AF153" s="71">
        <v>0.44</v>
      </c>
      <c r="AG153" s="71">
        <v>0.08</v>
      </c>
      <c r="AH153" s="71">
        <v>0.32</v>
      </c>
      <c r="AI153" s="71">
        <v>0.08</v>
      </c>
      <c r="AJ153" s="71">
        <v>0.08</v>
      </c>
      <c r="AK153" s="72">
        <v>1</v>
      </c>
      <c r="AL153" s="71">
        <v>0</v>
      </c>
      <c r="AM153" s="71">
        <v>0</v>
      </c>
      <c r="AN153" s="71">
        <v>0</v>
      </c>
      <c r="AO153" s="71">
        <v>0</v>
      </c>
      <c r="AP153" s="71">
        <v>0</v>
      </c>
      <c r="AQ153" s="71">
        <v>0</v>
      </c>
      <c r="AR153" s="71">
        <v>0</v>
      </c>
      <c r="AS153" s="71">
        <v>0.44</v>
      </c>
      <c r="AT153" s="71">
        <v>0.08</v>
      </c>
      <c r="AU153" s="71">
        <v>0</v>
      </c>
      <c r="AV153" s="71">
        <v>0</v>
      </c>
      <c r="AW153" s="71">
        <v>0</v>
      </c>
      <c r="AX153" s="72">
        <v>0.52</v>
      </c>
      <c r="AY153" s="71">
        <v>0</v>
      </c>
      <c r="AZ153" s="71">
        <v>0</v>
      </c>
      <c r="BA153" s="71">
        <v>0</v>
      </c>
      <c r="BB153" s="71">
        <v>0</v>
      </c>
      <c r="BC153" s="71">
        <v>0</v>
      </c>
      <c r="BD153" s="71">
        <v>0</v>
      </c>
      <c r="BE153" s="71">
        <v>0</v>
      </c>
      <c r="BF153" s="71">
        <v>8.7999999999999995E-2</v>
      </c>
      <c r="BG153" s="71">
        <v>1.6E-2</v>
      </c>
      <c r="BH153" s="71">
        <v>0</v>
      </c>
      <c r="BI153" s="71">
        <v>0</v>
      </c>
      <c r="BJ153" s="71">
        <v>0</v>
      </c>
      <c r="BK153" s="71">
        <v>0.52</v>
      </c>
    </row>
    <row r="154" spans="1:63" s="73" customFormat="1" ht="12.6" customHeight="1" x14ac:dyDescent="0.25">
      <c r="A154" s="74" t="s">
        <v>633</v>
      </c>
      <c r="B154" s="63" t="s">
        <v>911</v>
      </c>
      <c r="C154" s="63" t="s">
        <v>635</v>
      </c>
      <c r="D154" s="63" t="s">
        <v>668</v>
      </c>
      <c r="E154" s="63" t="s">
        <v>698</v>
      </c>
      <c r="F154" s="64">
        <v>7730</v>
      </c>
      <c r="G154" s="65" t="s">
        <v>1050</v>
      </c>
      <c r="H154" s="63" t="s">
        <v>1051</v>
      </c>
      <c r="I154" s="63" t="s">
        <v>866</v>
      </c>
      <c r="J154" s="86" t="s">
        <v>1052</v>
      </c>
      <c r="K154" s="64">
        <v>1</v>
      </c>
      <c r="L154" s="65" t="s">
        <v>1053</v>
      </c>
      <c r="M154" s="67">
        <v>0.4</v>
      </c>
      <c r="N154" s="64">
        <v>1</v>
      </c>
      <c r="O154" s="65" t="s">
        <v>1054</v>
      </c>
      <c r="P154" s="107">
        <v>0.2</v>
      </c>
      <c r="Q154" s="107">
        <v>7.0000000000000007E-2</v>
      </c>
      <c r="R154" s="68">
        <f>+Soportes[[#This Row],[Ejecución meta ]]/Soportes[[#This Row],[Magnitud meta vigencia ]]</f>
        <v>0.35000000000000003</v>
      </c>
      <c r="S154" s="64">
        <v>1</v>
      </c>
      <c r="T154" s="66" t="s">
        <v>1055</v>
      </c>
      <c r="U154" s="64" t="s">
        <v>1056</v>
      </c>
      <c r="V154" s="69">
        <v>0.4</v>
      </c>
      <c r="W154" s="70">
        <v>43983</v>
      </c>
      <c r="X154" s="70">
        <v>44196</v>
      </c>
      <c r="Y154" s="71">
        <v>0</v>
      </c>
      <c r="Z154" s="71">
        <v>0</v>
      </c>
      <c r="AA154" s="71">
        <v>0</v>
      </c>
      <c r="AB154" s="71">
        <v>0</v>
      </c>
      <c r="AC154" s="71">
        <v>0</v>
      </c>
      <c r="AD154" s="71">
        <v>0</v>
      </c>
      <c r="AE154" s="71">
        <v>0</v>
      </c>
      <c r="AF154" s="71">
        <v>0.15000000000000002</v>
      </c>
      <c r="AG154" s="71">
        <v>0.25</v>
      </c>
      <c r="AH154" s="71">
        <v>0.2</v>
      </c>
      <c r="AI154" s="71">
        <v>0.2</v>
      </c>
      <c r="AJ154" s="71">
        <v>0.2</v>
      </c>
      <c r="AK154" s="72">
        <v>1</v>
      </c>
      <c r="AL154" s="71">
        <v>0</v>
      </c>
      <c r="AM154" s="71">
        <v>0</v>
      </c>
      <c r="AN154" s="71">
        <v>0</v>
      </c>
      <c r="AO154" s="71">
        <v>0</v>
      </c>
      <c r="AP154" s="71">
        <v>0</v>
      </c>
      <c r="AQ154" s="71">
        <v>0</v>
      </c>
      <c r="AR154" s="71">
        <v>0</v>
      </c>
      <c r="AS154" s="71">
        <v>0.17499999999999999</v>
      </c>
      <c r="AT154" s="71">
        <v>0.25</v>
      </c>
      <c r="AU154" s="71">
        <v>0</v>
      </c>
      <c r="AV154" s="71">
        <v>0</v>
      </c>
      <c r="AW154" s="71">
        <v>0</v>
      </c>
      <c r="AX154" s="72">
        <v>0.42499999999999999</v>
      </c>
      <c r="AY154" s="71">
        <v>0</v>
      </c>
      <c r="AZ154" s="71">
        <v>0</v>
      </c>
      <c r="BA154" s="71">
        <v>0</v>
      </c>
      <c r="BB154" s="71">
        <v>0</v>
      </c>
      <c r="BC154" s="71">
        <v>0</v>
      </c>
      <c r="BD154" s="71">
        <v>0</v>
      </c>
      <c r="BE154" s="71">
        <v>0</v>
      </c>
      <c r="BF154" s="71">
        <v>6.9999999999999993E-2</v>
      </c>
      <c r="BG154" s="71">
        <v>0.1</v>
      </c>
      <c r="BH154" s="71">
        <v>0</v>
      </c>
      <c r="BI154" s="71">
        <v>0</v>
      </c>
      <c r="BJ154" s="71">
        <v>0</v>
      </c>
      <c r="BK154" s="71">
        <v>0.42499999999999999</v>
      </c>
    </row>
    <row r="155" spans="1:63" s="73" customFormat="1" ht="12.6" customHeight="1" x14ac:dyDescent="0.25">
      <c r="A155" s="74" t="s">
        <v>633</v>
      </c>
      <c r="B155" s="63" t="s">
        <v>911</v>
      </c>
      <c r="C155" s="63" t="s">
        <v>635</v>
      </c>
      <c r="D155" s="63" t="s">
        <v>668</v>
      </c>
      <c r="E155" s="63" t="s">
        <v>698</v>
      </c>
      <c r="F155" s="64">
        <v>7730</v>
      </c>
      <c r="G155" s="65" t="s">
        <v>1050</v>
      </c>
      <c r="H155" s="63" t="s">
        <v>1051</v>
      </c>
      <c r="I155" s="63" t="s">
        <v>866</v>
      </c>
      <c r="J155" s="86" t="s">
        <v>1052</v>
      </c>
      <c r="K155" s="64">
        <v>3</v>
      </c>
      <c r="L155" s="65" t="s">
        <v>1057</v>
      </c>
      <c r="M155" s="67">
        <v>0.6</v>
      </c>
      <c r="N155" s="64">
        <v>3</v>
      </c>
      <c r="O155" s="65" t="s">
        <v>1058</v>
      </c>
      <c r="P155" s="64">
        <v>6422</v>
      </c>
      <c r="Q155" s="64">
        <v>0</v>
      </c>
      <c r="R155" s="68">
        <f>+Soportes[[#This Row],[Ejecución meta ]]/Soportes[[#This Row],[Magnitud meta vigencia ]]</f>
        <v>0</v>
      </c>
      <c r="S155" s="64">
        <v>1</v>
      </c>
      <c r="T155" s="66" t="s">
        <v>1059</v>
      </c>
      <c r="U155" s="64" t="s">
        <v>1060</v>
      </c>
      <c r="V155" s="69">
        <v>0.1</v>
      </c>
      <c r="W155" s="70">
        <v>43983</v>
      </c>
      <c r="X155" s="70">
        <v>44196</v>
      </c>
      <c r="Y155" s="71">
        <v>0</v>
      </c>
      <c r="Z155" s="71">
        <v>0</v>
      </c>
      <c r="AA155" s="71">
        <v>0</v>
      </c>
      <c r="AB155" s="71">
        <v>0</v>
      </c>
      <c r="AC155" s="71">
        <v>0</v>
      </c>
      <c r="AD155" s="71">
        <v>0</v>
      </c>
      <c r="AE155" s="71">
        <v>0</v>
      </c>
      <c r="AF155" s="71">
        <v>0.2</v>
      </c>
      <c r="AG155" s="71">
        <v>0.6</v>
      </c>
      <c r="AH155" s="71">
        <v>0.1</v>
      </c>
      <c r="AI155" s="71">
        <v>0.1</v>
      </c>
      <c r="AJ155" s="71">
        <v>0</v>
      </c>
      <c r="AK155" s="72">
        <v>1</v>
      </c>
      <c r="AL155" s="71">
        <v>0</v>
      </c>
      <c r="AM155" s="71">
        <v>0</v>
      </c>
      <c r="AN155" s="71">
        <v>0</v>
      </c>
      <c r="AO155" s="71">
        <v>0</v>
      </c>
      <c r="AP155" s="71">
        <v>0</v>
      </c>
      <c r="AQ155" s="71">
        <v>0</v>
      </c>
      <c r="AR155" s="71">
        <v>0</v>
      </c>
      <c r="AS155" s="71">
        <v>0.2</v>
      </c>
      <c r="AT155" s="71">
        <v>0.6</v>
      </c>
      <c r="AU155" s="71">
        <v>0</v>
      </c>
      <c r="AV155" s="71">
        <v>0</v>
      </c>
      <c r="AW155" s="71">
        <v>0</v>
      </c>
      <c r="AX155" s="72">
        <v>0.8</v>
      </c>
      <c r="AY155" s="71">
        <v>0</v>
      </c>
      <c r="AZ155" s="71">
        <v>0</v>
      </c>
      <c r="BA155" s="71">
        <v>0</v>
      </c>
      <c r="BB155" s="71">
        <v>0</v>
      </c>
      <c r="BC155" s="71">
        <v>0</v>
      </c>
      <c r="BD155" s="71">
        <v>0</v>
      </c>
      <c r="BE155" s="71">
        <v>0</v>
      </c>
      <c r="BF155" s="71">
        <v>2.0000000000000004E-2</v>
      </c>
      <c r="BG155" s="71">
        <v>0.06</v>
      </c>
      <c r="BH155" s="71">
        <v>0</v>
      </c>
      <c r="BI155" s="71">
        <v>0</v>
      </c>
      <c r="BJ155" s="71">
        <v>0</v>
      </c>
      <c r="BK155" s="71">
        <v>0.8</v>
      </c>
    </row>
    <row r="156" spans="1:63" s="73" customFormat="1" ht="12.6" customHeight="1" x14ac:dyDescent="0.25">
      <c r="A156" s="74" t="s">
        <v>633</v>
      </c>
      <c r="B156" s="63" t="s">
        <v>911</v>
      </c>
      <c r="C156" s="63" t="s">
        <v>635</v>
      </c>
      <c r="D156" s="63" t="s">
        <v>668</v>
      </c>
      <c r="E156" s="63" t="s">
        <v>698</v>
      </c>
      <c r="F156" s="64">
        <v>7730</v>
      </c>
      <c r="G156" s="65" t="s">
        <v>1050</v>
      </c>
      <c r="H156" s="63" t="s">
        <v>1051</v>
      </c>
      <c r="I156" s="63" t="s">
        <v>866</v>
      </c>
      <c r="J156" s="86" t="s">
        <v>1052</v>
      </c>
      <c r="K156" s="64">
        <v>3</v>
      </c>
      <c r="L156" s="65" t="s">
        <v>1057</v>
      </c>
      <c r="M156" s="67">
        <v>0.6</v>
      </c>
      <c r="N156" s="64">
        <v>3</v>
      </c>
      <c r="O156" s="65" t="s">
        <v>1058</v>
      </c>
      <c r="P156" s="64">
        <v>6422</v>
      </c>
      <c r="Q156" s="64">
        <v>0</v>
      </c>
      <c r="R156" s="68">
        <f>+Soportes[[#This Row],[Ejecución meta ]]/Soportes[[#This Row],[Magnitud meta vigencia ]]</f>
        <v>0</v>
      </c>
      <c r="S156" s="64">
        <v>2</v>
      </c>
      <c r="T156" s="66" t="s">
        <v>1059</v>
      </c>
      <c r="U156" s="64" t="s">
        <v>1056</v>
      </c>
      <c r="V156" s="69">
        <v>0.3</v>
      </c>
      <c r="W156" s="70">
        <v>43983</v>
      </c>
      <c r="X156" s="70">
        <v>44196</v>
      </c>
      <c r="Y156" s="71">
        <v>0</v>
      </c>
      <c r="Z156" s="71">
        <v>0</v>
      </c>
      <c r="AA156" s="71">
        <v>0</v>
      </c>
      <c r="AB156" s="71">
        <v>0</v>
      </c>
      <c r="AC156" s="71">
        <v>0</v>
      </c>
      <c r="AD156" s="71">
        <v>0</v>
      </c>
      <c r="AE156" s="71">
        <v>0</v>
      </c>
      <c r="AF156" s="71">
        <v>0</v>
      </c>
      <c r="AG156" s="71">
        <v>0</v>
      </c>
      <c r="AH156" s="71">
        <v>0</v>
      </c>
      <c r="AI156" s="71">
        <v>0</v>
      </c>
      <c r="AJ156" s="71">
        <v>1</v>
      </c>
      <c r="AK156" s="72">
        <v>1</v>
      </c>
      <c r="AL156" s="71">
        <v>0</v>
      </c>
      <c r="AM156" s="71">
        <v>0</v>
      </c>
      <c r="AN156" s="71">
        <v>0</v>
      </c>
      <c r="AO156" s="71">
        <v>0</v>
      </c>
      <c r="AP156" s="71">
        <v>0</v>
      </c>
      <c r="AQ156" s="71">
        <v>0.04</v>
      </c>
      <c r="AR156" s="71">
        <v>0.05</v>
      </c>
      <c r="AS156" s="71">
        <v>0.04</v>
      </c>
      <c r="AT156" s="71">
        <v>0</v>
      </c>
      <c r="AU156" s="71">
        <v>0</v>
      </c>
      <c r="AV156" s="71">
        <v>0</v>
      </c>
      <c r="AW156" s="71">
        <v>0</v>
      </c>
      <c r="AX156" s="72">
        <v>0.13</v>
      </c>
      <c r="AY156" s="71">
        <v>0</v>
      </c>
      <c r="AZ156" s="71">
        <v>0</v>
      </c>
      <c r="BA156" s="71">
        <v>0</v>
      </c>
      <c r="BB156" s="71">
        <v>0</v>
      </c>
      <c r="BC156" s="71">
        <v>0</v>
      </c>
      <c r="BD156" s="71">
        <v>1.2E-2</v>
      </c>
      <c r="BE156" s="71">
        <v>1.4999999999999999E-2</v>
      </c>
      <c r="BF156" s="71">
        <v>1.2E-2</v>
      </c>
      <c r="BG156" s="71">
        <v>0</v>
      </c>
      <c r="BH156" s="71">
        <v>0</v>
      </c>
      <c r="BI156" s="71">
        <v>0</v>
      </c>
      <c r="BJ156" s="71">
        <v>0</v>
      </c>
      <c r="BK156" s="71">
        <v>0.13</v>
      </c>
    </row>
    <row r="157" spans="1:63" s="73" customFormat="1" ht="12.6" customHeight="1" x14ac:dyDescent="0.25">
      <c r="A157" s="74" t="s">
        <v>633</v>
      </c>
      <c r="B157" s="63" t="s">
        <v>911</v>
      </c>
      <c r="C157" s="63" t="s">
        <v>635</v>
      </c>
      <c r="D157" s="63" t="s">
        <v>668</v>
      </c>
      <c r="E157" s="63" t="s">
        <v>698</v>
      </c>
      <c r="F157" s="64">
        <v>7730</v>
      </c>
      <c r="G157" s="65" t="s">
        <v>1050</v>
      </c>
      <c r="H157" s="63" t="s">
        <v>1051</v>
      </c>
      <c r="I157" s="63" t="s">
        <v>866</v>
      </c>
      <c r="J157" s="86" t="s">
        <v>1052</v>
      </c>
      <c r="K157" s="64">
        <v>3</v>
      </c>
      <c r="L157" s="65" t="s">
        <v>1057</v>
      </c>
      <c r="M157" s="67">
        <v>0.6</v>
      </c>
      <c r="N157" s="64">
        <v>3</v>
      </c>
      <c r="O157" s="65" t="s">
        <v>1058</v>
      </c>
      <c r="P157" s="64">
        <v>6422</v>
      </c>
      <c r="Q157" s="64">
        <v>0</v>
      </c>
      <c r="R157" s="68">
        <f>+Soportes[[#This Row],[Ejecución meta ]]/Soportes[[#This Row],[Magnitud meta vigencia ]]</f>
        <v>0</v>
      </c>
      <c r="S157" s="64">
        <v>3</v>
      </c>
      <c r="T157" s="66" t="s">
        <v>1059</v>
      </c>
      <c r="U157" s="64" t="s">
        <v>1061</v>
      </c>
      <c r="V157" s="69">
        <v>0.1</v>
      </c>
      <c r="W157" s="70">
        <v>43983</v>
      </c>
      <c r="X157" s="70">
        <v>44196</v>
      </c>
      <c r="Y157" s="71">
        <v>0</v>
      </c>
      <c r="Z157" s="71">
        <v>0</v>
      </c>
      <c r="AA157" s="71">
        <v>0</v>
      </c>
      <c r="AB157" s="71">
        <v>0</v>
      </c>
      <c r="AC157" s="71">
        <v>0</v>
      </c>
      <c r="AD157" s="71">
        <v>0</v>
      </c>
      <c r="AE157" s="71">
        <v>0</v>
      </c>
      <c r="AF157" s="71">
        <v>0.2</v>
      </c>
      <c r="AG157" s="71">
        <v>0.2</v>
      </c>
      <c r="AH157" s="71">
        <v>0.2</v>
      </c>
      <c r="AI157" s="71">
        <v>0.2</v>
      </c>
      <c r="AJ157" s="71">
        <v>0.2</v>
      </c>
      <c r="AK157" s="72">
        <v>1</v>
      </c>
      <c r="AL157" s="71">
        <v>0</v>
      </c>
      <c r="AM157" s="71">
        <v>0</v>
      </c>
      <c r="AN157" s="71">
        <v>0</v>
      </c>
      <c r="AO157" s="71">
        <v>0</v>
      </c>
      <c r="AP157" s="71">
        <v>0</v>
      </c>
      <c r="AQ157" s="71">
        <v>0</v>
      </c>
      <c r="AR157" s="71">
        <v>0</v>
      </c>
      <c r="AS157" s="71">
        <v>0.1</v>
      </c>
      <c r="AT157" s="71">
        <v>0.2</v>
      </c>
      <c r="AU157" s="71">
        <v>0</v>
      </c>
      <c r="AV157" s="71">
        <v>0</v>
      </c>
      <c r="AW157" s="71">
        <v>0</v>
      </c>
      <c r="AX157" s="72">
        <v>0.30000000000000004</v>
      </c>
      <c r="AY157" s="71">
        <v>0</v>
      </c>
      <c r="AZ157" s="71">
        <v>0</v>
      </c>
      <c r="BA157" s="71">
        <v>0</v>
      </c>
      <c r="BB157" s="71">
        <v>0</v>
      </c>
      <c r="BC157" s="71">
        <v>0</v>
      </c>
      <c r="BD157" s="71">
        <v>0</v>
      </c>
      <c r="BE157" s="71">
        <v>0</v>
      </c>
      <c r="BF157" s="71">
        <v>1.0000000000000002E-2</v>
      </c>
      <c r="BG157" s="71">
        <v>2.0000000000000004E-2</v>
      </c>
      <c r="BH157" s="71">
        <v>0</v>
      </c>
      <c r="BI157" s="71">
        <v>0</v>
      </c>
      <c r="BJ157" s="71">
        <v>0</v>
      </c>
      <c r="BK157" s="71">
        <v>0.30000000000000004</v>
      </c>
    </row>
    <row r="158" spans="1:63" s="73" customFormat="1" ht="12.6" customHeight="1" x14ac:dyDescent="0.25">
      <c r="A158" s="74" t="s">
        <v>633</v>
      </c>
      <c r="B158" s="63" t="s">
        <v>911</v>
      </c>
      <c r="C158" s="63" t="s">
        <v>635</v>
      </c>
      <c r="D158" s="63" t="s">
        <v>668</v>
      </c>
      <c r="E158" s="63" t="s">
        <v>698</v>
      </c>
      <c r="F158" s="64">
        <v>7730</v>
      </c>
      <c r="G158" s="65" t="s">
        <v>1050</v>
      </c>
      <c r="H158" s="63" t="s">
        <v>1051</v>
      </c>
      <c r="I158" s="63" t="s">
        <v>866</v>
      </c>
      <c r="J158" s="86" t="s">
        <v>1052</v>
      </c>
      <c r="K158" s="64">
        <v>3</v>
      </c>
      <c r="L158" s="65" t="s">
        <v>1057</v>
      </c>
      <c r="M158" s="67">
        <v>0.6</v>
      </c>
      <c r="N158" s="64">
        <v>3</v>
      </c>
      <c r="O158" s="65" t="s">
        <v>1058</v>
      </c>
      <c r="P158" s="64">
        <v>6422</v>
      </c>
      <c r="Q158" s="64">
        <v>0</v>
      </c>
      <c r="R158" s="68">
        <f>+Soportes[[#This Row],[Ejecución meta ]]/Soportes[[#This Row],[Magnitud meta vigencia ]]</f>
        <v>0</v>
      </c>
      <c r="S158" s="64">
        <v>4</v>
      </c>
      <c r="T158" s="66" t="s">
        <v>1059</v>
      </c>
      <c r="U158" s="64" t="s">
        <v>1056</v>
      </c>
      <c r="V158" s="69">
        <v>0.1</v>
      </c>
      <c r="W158" s="70">
        <v>43983</v>
      </c>
      <c r="X158" s="70">
        <v>44196</v>
      </c>
      <c r="Y158" s="71">
        <v>0</v>
      </c>
      <c r="Z158" s="71">
        <v>0</v>
      </c>
      <c r="AA158" s="71">
        <v>0</v>
      </c>
      <c r="AB158" s="71">
        <v>0</v>
      </c>
      <c r="AC158" s="71">
        <v>0</v>
      </c>
      <c r="AD158" s="71">
        <v>0</v>
      </c>
      <c r="AE158" s="71">
        <v>0</v>
      </c>
      <c r="AF158" s="71">
        <v>0</v>
      </c>
      <c r="AG158" s="71">
        <v>0.25</v>
      </c>
      <c r="AH158" s="71">
        <v>0.25</v>
      </c>
      <c r="AI158" s="71">
        <v>0.25</v>
      </c>
      <c r="AJ158" s="71">
        <v>0.25</v>
      </c>
      <c r="AK158" s="72">
        <v>1</v>
      </c>
      <c r="AL158" s="71">
        <v>0</v>
      </c>
      <c r="AM158" s="71">
        <v>0</v>
      </c>
      <c r="AN158" s="71">
        <v>0</v>
      </c>
      <c r="AO158" s="71">
        <v>0</v>
      </c>
      <c r="AP158" s="71">
        <v>0</v>
      </c>
      <c r="AQ158" s="71">
        <v>0</v>
      </c>
      <c r="AR158" s="71">
        <v>0</v>
      </c>
      <c r="AS158" s="71">
        <v>0</v>
      </c>
      <c r="AT158" s="71">
        <v>0.25</v>
      </c>
      <c r="AU158" s="71">
        <v>0</v>
      </c>
      <c r="AV158" s="71">
        <v>0</v>
      </c>
      <c r="AW158" s="71">
        <v>0</v>
      </c>
      <c r="AX158" s="72">
        <v>0.25</v>
      </c>
      <c r="AY158" s="71">
        <v>0</v>
      </c>
      <c r="AZ158" s="71">
        <v>0</v>
      </c>
      <c r="BA158" s="71">
        <v>0</v>
      </c>
      <c r="BB158" s="71">
        <v>0</v>
      </c>
      <c r="BC158" s="71">
        <v>0</v>
      </c>
      <c r="BD158" s="71">
        <v>0</v>
      </c>
      <c r="BE158" s="71">
        <v>0</v>
      </c>
      <c r="BF158" s="71">
        <v>0</v>
      </c>
      <c r="BG158" s="71">
        <v>2.5000000000000001E-2</v>
      </c>
      <c r="BH158" s="71">
        <v>0</v>
      </c>
      <c r="BI158" s="71">
        <v>0</v>
      </c>
      <c r="BJ158" s="71">
        <v>0</v>
      </c>
      <c r="BK158" s="71">
        <v>0.25</v>
      </c>
    </row>
    <row r="159" spans="1:63" s="73" customFormat="1" ht="12.6" customHeight="1" x14ac:dyDescent="0.25">
      <c r="A159" s="74" t="s">
        <v>633</v>
      </c>
      <c r="B159" s="63" t="s">
        <v>911</v>
      </c>
      <c r="C159" s="63" t="s">
        <v>1027</v>
      </c>
      <c r="D159" s="63" t="s">
        <v>668</v>
      </c>
      <c r="E159" s="63" t="s">
        <v>637</v>
      </c>
      <c r="F159" s="64">
        <v>7745</v>
      </c>
      <c r="G159" s="65" t="s">
        <v>1062</v>
      </c>
      <c r="H159" s="63" t="s">
        <v>1063</v>
      </c>
      <c r="I159" s="63" t="s">
        <v>1064</v>
      </c>
      <c r="J159" s="86" t="s">
        <v>1065</v>
      </c>
      <c r="K159" s="64" t="s">
        <v>1066</v>
      </c>
      <c r="L159" s="65" t="s">
        <v>1067</v>
      </c>
      <c r="M159" s="67">
        <v>0.53</v>
      </c>
      <c r="N159" s="95">
        <v>1</v>
      </c>
      <c r="O159" s="65" t="s">
        <v>1068</v>
      </c>
      <c r="P159" s="64">
        <v>0</v>
      </c>
      <c r="Q159" s="64">
        <v>0</v>
      </c>
      <c r="R159" s="68" t="e">
        <f>+Soportes[[#This Row],[Ejecución meta ]]/Soportes[[#This Row],[Magnitud meta vigencia ]]</f>
        <v>#DIV/0!</v>
      </c>
      <c r="S159" s="95">
        <v>1</v>
      </c>
      <c r="T159" s="66" t="s">
        <v>1069</v>
      </c>
      <c r="U159" s="64" t="s">
        <v>27</v>
      </c>
      <c r="V159" s="69">
        <v>0</v>
      </c>
      <c r="W159" s="70"/>
      <c r="X159" s="70"/>
      <c r="Y159" s="71">
        <v>0</v>
      </c>
      <c r="Z159" s="71">
        <v>0</v>
      </c>
      <c r="AA159" s="71">
        <v>0</v>
      </c>
      <c r="AB159" s="71">
        <v>0</v>
      </c>
      <c r="AC159" s="71">
        <v>0</v>
      </c>
      <c r="AD159" s="71">
        <v>0</v>
      </c>
      <c r="AE159" s="71">
        <v>0</v>
      </c>
      <c r="AF159" s="71">
        <v>0</v>
      </c>
      <c r="AG159" s="71">
        <v>0</v>
      </c>
      <c r="AH159" s="71">
        <v>0</v>
      </c>
      <c r="AI159" s="71">
        <v>0</v>
      </c>
      <c r="AJ159" s="71">
        <v>0</v>
      </c>
      <c r="AK159" s="72">
        <v>0</v>
      </c>
      <c r="AL159" s="71">
        <v>0</v>
      </c>
      <c r="AM159" s="71">
        <v>0</v>
      </c>
      <c r="AN159" s="71">
        <v>0</v>
      </c>
      <c r="AO159" s="71">
        <v>0</v>
      </c>
      <c r="AP159" s="71">
        <v>0</v>
      </c>
      <c r="AQ159" s="71">
        <v>0</v>
      </c>
      <c r="AR159" s="71">
        <v>0</v>
      </c>
      <c r="AS159" s="71">
        <v>0</v>
      </c>
      <c r="AT159" s="71">
        <v>0</v>
      </c>
      <c r="AU159" s="71">
        <v>0</v>
      </c>
      <c r="AV159" s="71">
        <v>0</v>
      </c>
      <c r="AW159" s="71">
        <v>0</v>
      </c>
      <c r="AX159" s="72">
        <v>0</v>
      </c>
      <c r="AY159" s="71">
        <v>0</v>
      </c>
      <c r="AZ159" s="71">
        <v>0</v>
      </c>
      <c r="BA159" s="71">
        <v>0</v>
      </c>
      <c r="BB159" s="71">
        <v>0</v>
      </c>
      <c r="BC159" s="71">
        <v>0</v>
      </c>
      <c r="BD159" s="71">
        <v>0</v>
      </c>
      <c r="BE159" s="71">
        <v>0</v>
      </c>
      <c r="BF159" s="71">
        <v>0</v>
      </c>
      <c r="BG159" s="71">
        <v>0</v>
      </c>
      <c r="BH159" s="71">
        <v>0</v>
      </c>
      <c r="BI159" s="71">
        <v>0</v>
      </c>
      <c r="BJ159" s="71">
        <v>0</v>
      </c>
      <c r="BK159" s="71" t="s">
        <v>680</v>
      </c>
    </row>
    <row r="160" spans="1:63" s="73" customFormat="1" ht="12.6" customHeight="1" x14ac:dyDescent="0.25">
      <c r="A160" s="74" t="s">
        <v>633</v>
      </c>
      <c r="B160" s="63" t="s">
        <v>911</v>
      </c>
      <c r="C160" s="63" t="s">
        <v>1027</v>
      </c>
      <c r="D160" s="63" t="s">
        <v>668</v>
      </c>
      <c r="E160" s="63" t="s">
        <v>637</v>
      </c>
      <c r="F160" s="64">
        <v>7745</v>
      </c>
      <c r="G160" s="65" t="s">
        <v>1062</v>
      </c>
      <c r="H160" s="63" t="s">
        <v>1063</v>
      </c>
      <c r="I160" s="63" t="s">
        <v>1064</v>
      </c>
      <c r="J160" s="86" t="s">
        <v>1065</v>
      </c>
      <c r="K160" s="64" t="s">
        <v>1066</v>
      </c>
      <c r="L160" s="65" t="s">
        <v>1067</v>
      </c>
      <c r="M160" s="67">
        <v>0.53</v>
      </c>
      <c r="N160" s="95">
        <v>1</v>
      </c>
      <c r="O160" s="65" t="s">
        <v>1068</v>
      </c>
      <c r="P160" s="64">
        <v>0</v>
      </c>
      <c r="Q160" s="64">
        <v>0</v>
      </c>
      <c r="R160" s="68" t="e">
        <f>+Soportes[[#This Row],[Ejecución meta ]]/Soportes[[#This Row],[Magnitud meta vigencia ]]</f>
        <v>#DIV/0!</v>
      </c>
      <c r="S160" s="95">
        <v>2</v>
      </c>
      <c r="T160" s="66" t="s">
        <v>1070</v>
      </c>
      <c r="U160" s="64" t="s">
        <v>27</v>
      </c>
      <c r="V160" s="69">
        <v>0</v>
      </c>
      <c r="W160" s="70"/>
      <c r="X160" s="70"/>
      <c r="Y160" s="71">
        <v>0</v>
      </c>
      <c r="Z160" s="71">
        <v>0</v>
      </c>
      <c r="AA160" s="71">
        <v>0</v>
      </c>
      <c r="AB160" s="71">
        <v>0</v>
      </c>
      <c r="AC160" s="71">
        <v>0</v>
      </c>
      <c r="AD160" s="71">
        <v>0</v>
      </c>
      <c r="AE160" s="71">
        <v>0</v>
      </c>
      <c r="AF160" s="71">
        <v>0</v>
      </c>
      <c r="AG160" s="71">
        <v>0</v>
      </c>
      <c r="AH160" s="71">
        <v>0</v>
      </c>
      <c r="AI160" s="71">
        <v>0</v>
      </c>
      <c r="AJ160" s="71">
        <v>0</v>
      </c>
      <c r="AK160" s="72">
        <v>0</v>
      </c>
      <c r="AL160" s="71">
        <v>0</v>
      </c>
      <c r="AM160" s="71">
        <v>0</v>
      </c>
      <c r="AN160" s="71">
        <v>0</v>
      </c>
      <c r="AO160" s="71">
        <v>0</v>
      </c>
      <c r="AP160" s="71">
        <v>0</v>
      </c>
      <c r="AQ160" s="71">
        <v>0</v>
      </c>
      <c r="AR160" s="71">
        <v>0</v>
      </c>
      <c r="AS160" s="71">
        <v>0</v>
      </c>
      <c r="AT160" s="71">
        <v>0</v>
      </c>
      <c r="AU160" s="71">
        <v>0</v>
      </c>
      <c r="AV160" s="71">
        <v>0</v>
      </c>
      <c r="AW160" s="71">
        <v>0</v>
      </c>
      <c r="AX160" s="72">
        <v>0</v>
      </c>
      <c r="AY160" s="71">
        <v>0</v>
      </c>
      <c r="AZ160" s="71">
        <v>0</v>
      </c>
      <c r="BA160" s="71">
        <v>0</v>
      </c>
      <c r="BB160" s="71">
        <v>0</v>
      </c>
      <c r="BC160" s="71">
        <v>0</v>
      </c>
      <c r="BD160" s="71">
        <v>0</v>
      </c>
      <c r="BE160" s="71">
        <v>0</v>
      </c>
      <c r="BF160" s="71">
        <v>0</v>
      </c>
      <c r="BG160" s="71">
        <v>0</v>
      </c>
      <c r="BH160" s="71">
        <v>0</v>
      </c>
      <c r="BI160" s="71">
        <v>0</v>
      </c>
      <c r="BJ160" s="71">
        <v>0</v>
      </c>
      <c r="BK160" s="71" t="s">
        <v>680</v>
      </c>
    </row>
    <row r="161" spans="1:63" s="73" customFormat="1" ht="12.6" customHeight="1" x14ac:dyDescent="0.25">
      <c r="A161" s="74" t="s">
        <v>633</v>
      </c>
      <c r="B161" s="63" t="s">
        <v>911</v>
      </c>
      <c r="C161" s="63" t="s">
        <v>1027</v>
      </c>
      <c r="D161" s="63" t="s">
        <v>668</v>
      </c>
      <c r="E161" s="63" t="s">
        <v>637</v>
      </c>
      <c r="F161" s="64">
        <v>7745</v>
      </c>
      <c r="G161" s="65" t="s">
        <v>1062</v>
      </c>
      <c r="H161" s="63" t="s">
        <v>1063</v>
      </c>
      <c r="I161" s="63" t="s">
        <v>1064</v>
      </c>
      <c r="J161" s="86" t="s">
        <v>1065</v>
      </c>
      <c r="K161" s="64" t="s">
        <v>1066</v>
      </c>
      <c r="L161" s="65" t="s">
        <v>1067</v>
      </c>
      <c r="M161" s="67">
        <v>0.53</v>
      </c>
      <c r="N161" s="95">
        <v>1</v>
      </c>
      <c r="O161" s="65" t="s">
        <v>1068</v>
      </c>
      <c r="P161" s="64">
        <v>0</v>
      </c>
      <c r="Q161" s="64">
        <v>0</v>
      </c>
      <c r="R161" s="68" t="e">
        <f>+Soportes[[#This Row],[Ejecución meta ]]/Soportes[[#This Row],[Magnitud meta vigencia ]]</f>
        <v>#DIV/0!</v>
      </c>
      <c r="S161" s="95">
        <v>3</v>
      </c>
      <c r="T161" s="66" t="s">
        <v>1071</v>
      </c>
      <c r="U161" s="64" t="s">
        <v>27</v>
      </c>
      <c r="V161" s="69">
        <v>0</v>
      </c>
      <c r="W161" s="70"/>
      <c r="X161" s="70"/>
      <c r="Y161" s="71">
        <v>0</v>
      </c>
      <c r="Z161" s="71">
        <v>0</v>
      </c>
      <c r="AA161" s="71">
        <v>0</v>
      </c>
      <c r="AB161" s="71">
        <v>0</v>
      </c>
      <c r="AC161" s="71">
        <v>0</v>
      </c>
      <c r="AD161" s="71">
        <v>0</v>
      </c>
      <c r="AE161" s="71">
        <v>0</v>
      </c>
      <c r="AF161" s="71">
        <v>0</v>
      </c>
      <c r="AG161" s="71">
        <v>0</v>
      </c>
      <c r="AH161" s="71">
        <v>0</v>
      </c>
      <c r="AI161" s="71">
        <v>0</v>
      </c>
      <c r="AJ161" s="71">
        <v>0</v>
      </c>
      <c r="AK161" s="72">
        <v>0</v>
      </c>
      <c r="AL161" s="71">
        <v>0</v>
      </c>
      <c r="AM161" s="71">
        <v>0</v>
      </c>
      <c r="AN161" s="71">
        <v>0</v>
      </c>
      <c r="AO161" s="71">
        <v>0</v>
      </c>
      <c r="AP161" s="71">
        <v>0</v>
      </c>
      <c r="AQ161" s="71">
        <v>0</v>
      </c>
      <c r="AR161" s="71">
        <v>0</v>
      </c>
      <c r="AS161" s="71">
        <v>0</v>
      </c>
      <c r="AT161" s="71">
        <v>0</v>
      </c>
      <c r="AU161" s="71">
        <v>0</v>
      </c>
      <c r="AV161" s="71">
        <v>0</v>
      </c>
      <c r="AW161" s="71">
        <v>0</v>
      </c>
      <c r="AX161" s="72">
        <v>0</v>
      </c>
      <c r="AY161" s="71">
        <v>0</v>
      </c>
      <c r="AZ161" s="71">
        <v>0</v>
      </c>
      <c r="BA161" s="71">
        <v>0</v>
      </c>
      <c r="BB161" s="71">
        <v>0</v>
      </c>
      <c r="BC161" s="71">
        <v>0</v>
      </c>
      <c r="BD161" s="71">
        <v>0</v>
      </c>
      <c r="BE161" s="71">
        <v>0</v>
      </c>
      <c r="BF161" s="71">
        <v>0</v>
      </c>
      <c r="BG161" s="71">
        <v>0</v>
      </c>
      <c r="BH161" s="71">
        <v>0</v>
      </c>
      <c r="BI161" s="71">
        <v>0</v>
      </c>
      <c r="BJ161" s="71">
        <v>0</v>
      </c>
      <c r="BK161" s="71" t="s">
        <v>680</v>
      </c>
    </row>
    <row r="162" spans="1:63" s="73" customFormat="1" ht="12.6" customHeight="1" x14ac:dyDescent="0.25">
      <c r="A162" s="74" t="s">
        <v>633</v>
      </c>
      <c r="B162" s="63" t="s">
        <v>911</v>
      </c>
      <c r="C162" s="63" t="s">
        <v>1027</v>
      </c>
      <c r="D162" s="63" t="s">
        <v>668</v>
      </c>
      <c r="E162" s="63" t="s">
        <v>637</v>
      </c>
      <c r="F162" s="64">
        <v>7745</v>
      </c>
      <c r="G162" s="65" t="s">
        <v>1062</v>
      </c>
      <c r="H162" s="63" t="s">
        <v>1063</v>
      </c>
      <c r="I162" s="63" t="s">
        <v>1064</v>
      </c>
      <c r="J162" s="86" t="s">
        <v>1065</v>
      </c>
      <c r="K162" s="64" t="s">
        <v>1066</v>
      </c>
      <c r="L162" s="65" t="s">
        <v>1067</v>
      </c>
      <c r="M162" s="67">
        <v>0.53</v>
      </c>
      <c r="N162" s="95">
        <v>2</v>
      </c>
      <c r="O162" s="65" t="s">
        <v>1072</v>
      </c>
      <c r="P162" s="67">
        <v>1</v>
      </c>
      <c r="Q162" s="67">
        <v>1</v>
      </c>
      <c r="R162" s="68">
        <f>+Soportes[[#This Row],[Ejecución meta ]]/Soportes[[#This Row],[Magnitud meta vigencia ]]</f>
        <v>1</v>
      </c>
      <c r="S162" s="95">
        <v>1</v>
      </c>
      <c r="T162" s="66" t="s">
        <v>1073</v>
      </c>
      <c r="U162" s="64" t="s">
        <v>62</v>
      </c>
      <c r="V162" s="69">
        <v>0</v>
      </c>
      <c r="W162" s="70"/>
      <c r="X162" s="70"/>
      <c r="Y162" s="71">
        <v>0</v>
      </c>
      <c r="Z162" s="71">
        <v>0</v>
      </c>
      <c r="AA162" s="71">
        <v>0</v>
      </c>
      <c r="AB162" s="71">
        <v>0</v>
      </c>
      <c r="AC162" s="71">
        <v>0</v>
      </c>
      <c r="AD162" s="71">
        <v>0</v>
      </c>
      <c r="AE162" s="71">
        <v>0</v>
      </c>
      <c r="AF162" s="71">
        <v>0</v>
      </c>
      <c r="AG162" s="71">
        <v>0</v>
      </c>
      <c r="AH162" s="71">
        <v>0</v>
      </c>
      <c r="AI162" s="71">
        <v>0</v>
      </c>
      <c r="AJ162" s="71">
        <v>0</v>
      </c>
      <c r="AK162" s="72">
        <v>0</v>
      </c>
      <c r="AL162" s="71">
        <v>0</v>
      </c>
      <c r="AM162" s="71">
        <v>0</v>
      </c>
      <c r="AN162" s="71">
        <v>0</v>
      </c>
      <c r="AO162" s="71">
        <v>0</v>
      </c>
      <c r="AP162" s="71">
        <v>0</v>
      </c>
      <c r="AQ162" s="71">
        <v>0</v>
      </c>
      <c r="AR162" s="71">
        <v>0</v>
      </c>
      <c r="AS162" s="71">
        <v>0</v>
      </c>
      <c r="AT162" s="71">
        <v>0</v>
      </c>
      <c r="AU162" s="71">
        <v>0</v>
      </c>
      <c r="AV162" s="71">
        <v>0</v>
      </c>
      <c r="AW162" s="71">
        <v>0</v>
      </c>
      <c r="AX162" s="72">
        <v>0</v>
      </c>
      <c r="AY162" s="71">
        <v>0</v>
      </c>
      <c r="AZ162" s="71">
        <v>0</v>
      </c>
      <c r="BA162" s="71">
        <v>0</v>
      </c>
      <c r="BB162" s="71">
        <v>0</v>
      </c>
      <c r="BC162" s="71">
        <v>0</v>
      </c>
      <c r="BD162" s="71">
        <v>0</v>
      </c>
      <c r="BE162" s="71">
        <v>0</v>
      </c>
      <c r="BF162" s="71">
        <v>0</v>
      </c>
      <c r="BG162" s="71">
        <v>0</v>
      </c>
      <c r="BH162" s="71">
        <v>0</v>
      </c>
      <c r="BI162" s="71">
        <v>0</v>
      </c>
      <c r="BJ162" s="71">
        <v>0</v>
      </c>
      <c r="BK162" s="71" t="s">
        <v>680</v>
      </c>
    </row>
    <row r="163" spans="1:63" s="73" customFormat="1" ht="12.6" customHeight="1" x14ac:dyDescent="0.25">
      <c r="A163" s="74" t="s">
        <v>633</v>
      </c>
      <c r="B163" s="63" t="s">
        <v>911</v>
      </c>
      <c r="C163" s="63" t="s">
        <v>1027</v>
      </c>
      <c r="D163" s="63" t="s">
        <v>668</v>
      </c>
      <c r="E163" s="63" t="s">
        <v>637</v>
      </c>
      <c r="F163" s="64">
        <v>7745</v>
      </c>
      <c r="G163" s="65" t="s">
        <v>1062</v>
      </c>
      <c r="H163" s="63" t="s">
        <v>1063</v>
      </c>
      <c r="I163" s="63" t="s">
        <v>1064</v>
      </c>
      <c r="J163" s="86" t="s">
        <v>1065</v>
      </c>
      <c r="K163" s="64" t="s">
        <v>1066</v>
      </c>
      <c r="L163" s="65" t="s">
        <v>1067</v>
      </c>
      <c r="M163" s="67">
        <v>0.53</v>
      </c>
      <c r="N163" s="95">
        <v>2</v>
      </c>
      <c r="O163" s="65" t="s">
        <v>1072</v>
      </c>
      <c r="P163" s="67">
        <v>1</v>
      </c>
      <c r="Q163" s="67">
        <v>1</v>
      </c>
      <c r="R163" s="68">
        <f>+Soportes[[#This Row],[Ejecución meta ]]/Soportes[[#This Row],[Magnitud meta vigencia ]]</f>
        <v>1</v>
      </c>
      <c r="S163" s="95">
        <v>2</v>
      </c>
      <c r="T163" s="66" t="s">
        <v>1074</v>
      </c>
      <c r="U163" s="64" t="s">
        <v>62</v>
      </c>
      <c r="V163" s="69">
        <v>0.1</v>
      </c>
      <c r="W163" s="70">
        <v>43983</v>
      </c>
      <c r="X163" s="70">
        <v>44196</v>
      </c>
      <c r="Y163" s="71">
        <v>0</v>
      </c>
      <c r="Z163" s="71">
        <v>0</v>
      </c>
      <c r="AA163" s="71">
        <v>0</v>
      </c>
      <c r="AB163" s="71">
        <v>0</v>
      </c>
      <c r="AC163" s="71">
        <v>0</v>
      </c>
      <c r="AD163" s="71">
        <v>0.14269999999999999</v>
      </c>
      <c r="AE163" s="71">
        <v>0.14269999999999999</v>
      </c>
      <c r="AF163" s="71">
        <v>0.14269999999999999</v>
      </c>
      <c r="AG163" s="71">
        <v>0.14269999999999999</v>
      </c>
      <c r="AH163" s="71">
        <v>0.14269999999999999</v>
      </c>
      <c r="AI163" s="71">
        <v>0.14269999999999999</v>
      </c>
      <c r="AJ163" s="71">
        <v>0.14380000000000001</v>
      </c>
      <c r="AK163" s="72">
        <v>1</v>
      </c>
      <c r="AL163" s="71">
        <v>0</v>
      </c>
      <c r="AM163" s="71">
        <v>0</v>
      </c>
      <c r="AN163" s="71">
        <v>0</v>
      </c>
      <c r="AO163" s="71">
        <v>0</v>
      </c>
      <c r="AP163" s="71">
        <v>0</v>
      </c>
      <c r="AQ163" s="71">
        <v>0.14269999999999999</v>
      </c>
      <c r="AR163" s="71">
        <v>0.14269999999999999</v>
      </c>
      <c r="AS163" s="71">
        <v>5.7000000000000002E-2</v>
      </c>
      <c r="AT163" s="71">
        <v>8.5699999999999998E-2</v>
      </c>
      <c r="AU163" s="71">
        <v>0</v>
      </c>
      <c r="AV163" s="71">
        <v>0</v>
      </c>
      <c r="AW163" s="71">
        <v>0</v>
      </c>
      <c r="AX163" s="72">
        <v>0.42809999999999998</v>
      </c>
      <c r="AY163" s="71">
        <v>0</v>
      </c>
      <c r="AZ163" s="71">
        <v>0</v>
      </c>
      <c r="BA163" s="71">
        <v>0</v>
      </c>
      <c r="BB163" s="71">
        <v>0</v>
      </c>
      <c r="BC163" s="71">
        <v>0</v>
      </c>
      <c r="BD163" s="71">
        <v>1.427E-2</v>
      </c>
      <c r="BE163" s="71">
        <v>1.427E-2</v>
      </c>
      <c r="BF163" s="71">
        <v>5.7000000000000002E-3</v>
      </c>
      <c r="BG163" s="71">
        <v>8.5699999999999995E-3</v>
      </c>
      <c r="BH163" s="71">
        <v>0</v>
      </c>
      <c r="BI163" s="71">
        <v>0</v>
      </c>
      <c r="BJ163" s="71">
        <v>0</v>
      </c>
      <c r="BK163" s="71">
        <v>0.42809999999999998</v>
      </c>
    </row>
    <row r="164" spans="1:63" s="73" customFormat="1" ht="12.6" customHeight="1" x14ac:dyDescent="0.25">
      <c r="A164" s="74" t="s">
        <v>633</v>
      </c>
      <c r="B164" s="63" t="s">
        <v>911</v>
      </c>
      <c r="C164" s="63" t="s">
        <v>1027</v>
      </c>
      <c r="D164" s="63" t="s">
        <v>668</v>
      </c>
      <c r="E164" s="63" t="s">
        <v>637</v>
      </c>
      <c r="F164" s="64">
        <v>7745</v>
      </c>
      <c r="G164" s="65" t="s">
        <v>1062</v>
      </c>
      <c r="H164" s="63" t="s">
        <v>1063</v>
      </c>
      <c r="I164" s="63" t="s">
        <v>1064</v>
      </c>
      <c r="J164" s="86" t="s">
        <v>1065</v>
      </c>
      <c r="K164" s="64" t="s">
        <v>1066</v>
      </c>
      <c r="L164" s="65" t="s">
        <v>1067</v>
      </c>
      <c r="M164" s="67">
        <v>0.53</v>
      </c>
      <c r="N164" s="95">
        <v>2</v>
      </c>
      <c r="O164" s="65" t="s">
        <v>1072</v>
      </c>
      <c r="P164" s="67">
        <v>1</v>
      </c>
      <c r="Q164" s="67">
        <v>1</v>
      </c>
      <c r="R164" s="68">
        <f>+Soportes[[#This Row],[Ejecución meta ]]/Soportes[[#This Row],[Magnitud meta vigencia ]]</f>
        <v>1</v>
      </c>
      <c r="S164" s="95">
        <v>3</v>
      </c>
      <c r="T164" s="66" t="s">
        <v>1075</v>
      </c>
      <c r="U164" s="64" t="s">
        <v>62</v>
      </c>
      <c r="V164" s="69">
        <v>0.05</v>
      </c>
      <c r="W164" s="70">
        <v>43983</v>
      </c>
      <c r="X164" s="70">
        <v>44196</v>
      </c>
      <c r="Y164" s="71">
        <v>0</v>
      </c>
      <c r="Z164" s="71">
        <v>0</v>
      </c>
      <c r="AA164" s="71">
        <v>0</v>
      </c>
      <c r="AB164" s="71">
        <v>0</v>
      </c>
      <c r="AC164" s="71">
        <v>0</v>
      </c>
      <c r="AD164" s="71">
        <v>4.2849999999999999E-2</v>
      </c>
      <c r="AE164" s="71">
        <v>4.2849999999999999E-2</v>
      </c>
      <c r="AF164" s="71">
        <v>8.2850000000000007E-2</v>
      </c>
      <c r="AG164" s="71">
        <v>0.14535000000000001</v>
      </c>
      <c r="AH164" s="71">
        <v>0.19535</v>
      </c>
      <c r="AI164" s="71">
        <v>0.14535000000000001</v>
      </c>
      <c r="AJ164" s="71">
        <v>0.34540000000000004</v>
      </c>
      <c r="AK164" s="72">
        <v>1</v>
      </c>
      <c r="AL164" s="71">
        <v>0</v>
      </c>
      <c r="AM164" s="71">
        <v>0</v>
      </c>
      <c r="AN164" s="71">
        <v>0</v>
      </c>
      <c r="AO164" s="71">
        <v>0</v>
      </c>
      <c r="AP164" s="71">
        <v>0</v>
      </c>
      <c r="AQ164" s="71">
        <v>4.2849999999999999E-2</v>
      </c>
      <c r="AR164" s="71">
        <v>4.2849999999999999E-2</v>
      </c>
      <c r="AS164" s="71">
        <v>8.2850000000000007E-2</v>
      </c>
      <c r="AT164" s="71">
        <v>0.12035000000000001</v>
      </c>
      <c r="AU164" s="71">
        <v>0</v>
      </c>
      <c r="AV164" s="71">
        <v>0</v>
      </c>
      <c r="AW164" s="71">
        <v>0</v>
      </c>
      <c r="AX164" s="72">
        <v>0.28890000000000005</v>
      </c>
      <c r="AY164" s="71">
        <v>0</v>
      </c>
      <c r="AZ164" s="71">
        <v>0</v>
      </c>
      <c r="BA164" s="71">
        <v>0</v>
      </c>
      <c r="BB164" s="71">
        <v>0</v>
      </c>
      <c r="BC164" s="71">
        <v>0</v>
      </c>
      <c r="BD164" s="71">
        <v>2.1424999999999999E-3</v>
      </c>
      <c r="BE164" s="71">
        <v>2.1424999999999999E-3</v>
      </c>
      <c r="BF164" s="71">
        <v>4.1425000000000003E-3</v>
      </c>
      <c r="BG164" s="71">
        <v>6.0175000000000011E-3</v>
      </c>
      <c r="BH164" s="71">
        <v>0</v>
      </c>
      <c r="BI164" s="71">
        <v>0</v>
      </c>
      <c r="BJ164" s="71">
        <v>0</v>
      </c>
      <c r="BK164" s="71">
        <v>0.28890000000000005</v>
      </c>
    </row>
    <row r="165" spans="1:63" s="73" customFormat="1" ht="12.6" customHeight="1" x14ac:dyDescent="0.25">
      <c r="A165" s="74" t="s">
        <v>633</v>
      </c>
      <c r="B165" s="63" t="s">
        <v>911</v>
      </c>
      <c r="C165" s="63" t="s">
        <v>1027</v>
      </c>
      <c r="D165" s="63" t="s">
        <v>668</v>
      </c>
      <c r="E165" s="63" t="s">
        <v>637</v>
      </c>
      <c r="F165" s="64">
        <v>7745</v>
      </c>
      <c r="G165" s="65" t="s">
        <v>1062</v>
      </c>
      <c r="H165" s="63" t="s">
        <v>1063</v>
      </c>
      <c r="I165" s="63" t="s">
        <v>1064</v>
      </c>
      <c r="J165" s="86" t="s">
        <v>1065</v>
      </c>
      <c r="K165" s="64" t="s">
        <v>1066</v>
      </c>
      <c r="L165" s="65" t="s">
        <v>1067</v>
      </c>
      <c r="M165" s="67">
        <v>0.53</v>
      </c>
      <c r="N165" s="95">
        <v>3</v>
      </c>
      <c r="O165" s="65" t="s">
        <v>1076</v>
      </c>
      <c r="P165" s="107">
        <v>0.5</v>
      </c>
      <c r="Q165" s="107">
        <v>0</v>
      </c>
      <c r="R165" s="68">
        <f>+Soportes[[#This Row],[Ejecución meta ]]/Soportes[[#This Row],[Magnitud meta vigencia ]]</f>
        <v>0</v>
      </c>
      <c r="S165" s="95">
        <v>1</v>
      </c>
      <c r="T165" s="66" t="s">
        <v>1077</v>
      </c>
      <c r="U165" s="64" t="s">
        <v>27</v>
      </c>
      <c r="V165" s="69">
        <v>0</v>
      </c>
      <c r="W165" s="70"/>
      <c r="X165" s="70"/>
      <c r="Y165" s="71">
        <v>0</v>
      </c>
      <c r="Z165" s="71">
        <v>0</v>
      </c>
      <c r="AA165" s="71">
        <v>0</v>
      </c>
      <c r="AB165" s="71">
        <v>0</v>
      </c>
      <c r="AC165" s="71">
        <v>0</v>
      </c>
      <c r="AD165" s="71">
        <v>0</v>
      </c>
      <c r="AE165" s="71">
        <v>0</v>
      </c>
      <c r="AF165" s="71">
        <v>0</v>
      </c>
      <c r="AG165" s="71">
        <v>0</v>
      </c>
      <c r="AH165" s="71">
        <v>0</v>
      </c>
      <c r="AI165" s="71">
        <v>0</v>
      </c>
      <c r="AJ165" s="71">
        <v>0</v>
      </c>
      <c r="AK165" s="72">
        <v>0</v>
      </c>
      <c r="AL165" s="71">
        <v>0</v>
      </c>
      <c r="AM165" s="71">
        <v>0</v>
      </c>
      <c r="AN165" s="71">
        <v>0</v>
      </c>
      <c r="AO165" s="71">
        <v>0</v>
      </c>
      <c r="AP165" s="71">
        <v>0</v>
      </c>
      <c r="AQ165" s="71">
        <v>0</v>
      </c>
      <c r="AR165" s="71">
        <v>0</v>
      </c>
      <c r="AS165" s="71">
        <v>0</v>
      </c>
      <c r="AT165" s="71">
        <v>0</v>
      </c>
      <c r="AU165" s="71">
        <v>0</v>
      </c>
      <c r="AV165" s="71">
        <v>0</v>
      </c>
      <c r="AW165" s="71">
        <v>0</v>
      </c>
      <c r="AX165" s="72">
        <v>0</v>
      </c>
      <c r="AY165" s="71">
        <v>0</v>
      </c>
      <c r="AZ165" s="71">
        <v>0</v>
      </c>
      <c r="BA165" s="71">
        <v>0</v>
      </c>
      <c r="BB165" s="71">
        <v>0</v>
      </c>
      <c r="BC165" s="71">
        <v>0</v>
      </c>
      <c r="BD165" s="71">
        <v>0</v>
      </c>
      <c r="BE165" s="71">
        <v>0</v>
      </c>
      <c r="BF165" s="71">
        <v>0</v>
      </c>
      <c r="BG165" s="71">
        <v>0</v>
      </c>
      <c r="BH165" s="71">
        <v>0</v>
      </c>
      <c r="BI165" s="71">
        <v>0</v>
      </c>
      <c r="BJ165" s="71">
        <v>0</v>
      </c>
      <c r="BK165" s="71" t="s">
        <v>680</v>
      </c>
    </row>
    <row r="166" spans="1:63" s="73" customFormat="1" ht="12.6" customHeight="1" x14ac:dyDescent="0.25">
      <c r="A166" s="74" t="s">
        <v>633</v>
      </c>
      <c r="B166" s="63" t="s">
        <v>911</v>
      </c>
      <c r="C166" s="63" t="s">
        <v>1027</v>
      </c>
      <c r="D166" s="63" t="s">
        <v>668</v>
      </c>
      <c r="E166" s="63" t="s">
        <v>637</v>
      </c>
      <c r="F166" s="64">
        <v>7745</v>
      </c>
      <c r="G166" s="65" t="s">
        <v>1062</v>
      </c>
      <c r="H166" s="63" t="s">
        <v>1063</v>
      </c>
      <c r="I166" s="63" t="s">
        <v>1064</v>
      </c>
      <c r="J166" s="86" t="s">
        <v>1065</v>
      </c>
      <c r="K166" s="64" t="s">
        <v>1066</v>
      </c>
      <c r="L166" s="65" t="s">
        <v>1067</v>
      </c>
      <c r="M166" s="67">
        <v>0.53</v>
      </c>
      <c r="N166" s="95">
        <v>3</v>
      </c>
      <c r="O166" s="65" t="s">
        <v>1076</v>
      </c>
      <c r="P166" s="107">
        <v>0.5</v>
      </c>
      <c r="Q166" s="107">
        <v>0</v>
      </c>
      <c r="R166" s="68">
        <f>+Soportes[[#This Row],[Ejecución meta ]]/Soportes[[#This Row],[Magnitud meta vigencia ]]</f>
        <v>0</v>
      </c>
      <c r="S166" s="95">
        <v>2</v>
      </c>
      <c r="T166" s="66" t="s">
        <v>1078</v>
      </c>
      <c r="U166" s="64" t="s">
        <v>27</v>
      </c>
      <c r="V166" s="69">
        <v>0.04</v>
      </c>
      <c r="W166" s="70">
        <v>44105</v>
      </c>
      <c r="X166" s="70">
        <v>44196</v>
      </c>
      <c r="Y166" s="71">
        <v>0</v>
      </c>
      <c r="Z166" s="71">
        <v>0</v>
      </c>
      <c r="AA166" s="71">
        <v>0</v>
      </c>
      <c r="AB166" s="71">
        <v>0</v>
      </c>
      <c r="AC166" s="71">
        <v>0</v>
      </c>
      <c r="AD166" s="71">
        <v>0</v>
      </c>
      <c r="AE166" s="71">
        <v>0</v>
      </c>
      <c r="AF166" s="71">
        <v>0</v>
      </c>
      <c r="AG166" s="71">
        <v>0</v>
      </c>
      <c r="AH166" s="71">
        <v>0.13999999999999999</v>
      </c>
      <c r="AI166" s="71">
        <v>0.13999999999999999</v>
      </c>
      <c r="AJ166" s="71">
        <v>0.72</v>
      </c>
      <c r="AK166" s="72">
        <v>1</v>
      </c>
      <c r="AL166" s="71">
        <v>0</v>
      </c>
      <c r="AM166" s="71">
        <v>0</v>
      </c>
      <c r="AN166" s="71">
        <v>0</v>
      </c>
      <c r="AO166" s="71">
        <v>0</v>
      </c>
      <c r="AP166" s="71">
        <v>0</v>
      </c>
      <c r="AQ166" s="71">
        <v>0</v>
      </c>
      <c r="AR166" s="71">
        <v>0</v>
      </c>
      <c r="AS166" s="71">
        <v>0</v>
      </c>
      <c r="AT166" s="71">
        <v>0</v>
      </c>
      <c r="AU166" s="71">
        <v>0</v>
      </c>
      <c r="AV166" s="71">
        <v>0</v>
      </c>
      <c r="AW166" s="71">
        <v>0</v>
      </c>
      <c r="AX166" s="72">
        <v>0</v>
      </c>
      <c r="AY166" s="71">
        <v>0</v>
      </c>
      <c r="AZ166" s="71">
        <v>0</v>
      </c>
      <c r="BA166" s="71">
        <v>0</v>
      </c>
      <c r="BB166" s="71">
        <v>0</v>
      </c>
      <c r="BC166" s="71">
        <v>0</v>
      </c>
      <c r="BD166" s="71">
        <v>0</v>
      </c>
      <c r="BE166" s="71">
        <v>0</v>
      </c>
      <c r="BF166" s="71">
        <v>0</v>
      </c>
      <c r="BG166" s="71">
        <v>0</v>
      </c>
      <c r="BH166" s="71">
        <v>0</v>
      </c>
      <c r="BI166" s="71">
        <v>0</v>
      </c>
      <c r="BJ166" s="71">
        <v>0</v>
      </c>
      <c r="BK166" s="71">
        <v>0</v>
      </c>
    </row>
    <row r="167" spans="1:63" s="73" customFormat="1" ht="12.6" customHeight="1" x14ac:dyDescent="0.25">
      <c r="A167" s="74" t="s">
        <v>633</v>
      </c>
      <c r="B167" s="63" t="s">
        <v>911</v>
      </c>
      <c r="C167" s="63" t="s">
        <v>1027</v>
      </c>
      <c r="D167" s="63" t="s">
        <v>668</v>
      </c>
      <c r="E167" s="63" t="s">
        <v>637</v>
      </c>
      <c r="F167" s="64">
        <v>7745</v>
      </c>
      <c r="G167" s="65" t="s">
        <v>1062</v>
      </c>
      <c r="H167" s="63" t="s">
        <v>1063</v>
      </c>
      <c r="I167" s="63" t="s">
        <v>1064</v>
      </c>
      <c r="J167" s="86" t="s">
        <v>1065</v>
      </c>
      <c r="K167" s="64" t="s">
        <v>1066</v>
      </c>
      <c r="L167" s="65" t="s">
        <v>1067</v>
      </c>
      <c r="M167" s="67">
        <v>0.53</v>
      </c>
      <c r="N167" s="95">
        <v>4</v>
      </c>
      <c r="O167" s="65" t="s">
        <v>1079</v>
      </c>
      <c r="P167" s="67">
        <v>1</v>
      </c>
      <c r="Q167" s="67">
        <v>1</v>
      </c>
      <c r="R167" s="68">
        <f>+Soportes[[#This Row],[Ejecución meta ]]/Soportes[[#This Row],[Magnitud meta vigencia ]]</f>
        <v>1</v>
      </c>
      <c r="S167" s="95">
        <v>1</v>
      </c>
      <c r="T167" s="66" t="s">
        <v>1080</v>
      </c>
      <c r="U167" s="64" t="s">
        <v>62</v>
      </c>
      <c r="V167" s="69">
        <v>0.04</v>
      </c>
      <c r="W167" s="70">
        <v>43983</v>
      </c>
      <c r="X167" s="70">
        <v>44196</v>
      </c>
      <c r="Y167" s="71">
        <v>0</v>
      </c>
      <c r="Z167" s="71">
        <v>0</v>
      </c>
      <c r="AA167" s="71">
        <v>0</v>
      </c>
      <c r="AB167" s="71">
        <v>0</v>
      </c>
      <c r="AC167" s="71">
        <v>0</v>
      </c>
      <c r="AD167" s="71">
        <v>3.9899999999999998E-2</v>
      </c>
      <c r="AE167" s="71">
        <v>3.9899999999999998E-2</v>
      </c>
      <c r="AF167" s="71">
        <v>3.9899999999999998E-2</v>
      </c>
      <c r="AG167" s="71">
        <v>0.11990000000000001</v>
      </c>
      <c r="AH167" s="71">
        <v>0.28989999999999999</v>
      </c>
      <c r="AI167" s="71">
        <v>0.19490000000000002</v>
      </c>
      <c r="AJ167" s="71">
        <v>0.27559999999999996</v>
      </c>
      <c r="AK167" s="72">
        <v>0.99999999999999989</v>
      </c>
      <c r="AL167" s="71">
        <v>0</v>
      </c>
      <c r="AM167" s="71">
        <v>0</v>
      </c>
      <c r="AN167" s="71">
        <v>0</v>
      </c>
      <c r="AO167" s="71">
        <v>0</v>
      </c>
      <c r="AP167" s="71">
        <v>0</v>
      </c>
      <c r="AQ167" s="71">
        <v>3.9899999999999998E-2</v>
      </c>
      <c r="AR167" s="71">
        <v>3.9899999999999998E-2</v>
      </c>
      <c r="AS167" s="71">
        <v>3.9899999999999998E-2</v>
      </c>
      <c r="AT167" s="71">
        <v>3.4999999999999996E-2</v>
      </c>
      <c r="AU167" s="71">
        <v>0</v>
      </c>
      <c r="AV167" s="71">
        <v>0</v>
      </c>
      <c r="AW167" s="71">
        <v>0</v>
      </c>
      <c r="AX167" s="72">
        <v>0.1547</v>
      </c>
      <c r="AY167" s="71">
        <v>0</v>
      </c>
      <c r="AZ167" s="71">
        <v>0</v>
      </c>
      <c r="BA167" s="71">
        <v>0</v>
      </c>
      <c r="BB167" s="71">
        <v>0</v>
      </c>
      <c r="BC167" s="71">
        <v>0</v>
      </c>
      <c r="BD167" s="71">
        <v>1.596E-3</v>
      </c>
      <c r="BE167" s="71">
        <v>1.596E-3</v>
      </c>
      <c r="BF167" s="71">
        <v>1.596E-3</v>
      </c>
      <c r="BG167" s="71">
        <v>1.4E-3</v>
      </c>
      <c r="BH167" s="71">
        <v>0</v>
      </c>
      <c r="BI167" s="71">
        <v>0</v>
      </c>
      <c r="BJ167" s="71">
        <v>0</v>
      </c>
      <c r="BK167" s="71">
        <v>0.15470000000000003</v>
      </c>
    </row>
    <row r="168" spans="1:63" s="73" customFormat="1" ht="12.6" customHeight="1" x14ac:dyDescent="0.25">
      <c r="A168" s="74" t="s">
        <v>633</v>
      </c>
      <c r="B168" s="63" t="s">
        <v>911</v>
      </c>
      <c r="C168" s="63" t="s">
        <v>1027</v>
      </c>
      <c r="D168" s="63" t="s">
        <v>668</v>
      </c>
      <c r="E168" s="63" t="s">
        <v>637</v>
      </c>
      <c r="F168" s="64">
        <v>7745</v>
      </c>
      <c r="G168" s="65" t="s">
        <v>1062</v>
      </c>
      <c r="H168" s="63" t="s">
        <v>1063</v>
      </c>
      <c r="I168" s="63" t="s">
        <v>1064</v>
      </c>
      <c r="J168" s="86" t="s">
        <v>1065</v>
      </c>
      <c r="K168" s="64" t="s">
        <v>1066</v>
      </c>
      <c r="L168" s="65" t="s">
        <v>1067</v>
      </c>
      <c r="M168" s="67">
        <v>0.53</v>
      </c>
      <c r="N168" s="95">
        <v>4</v>
      </c>
      <c r="O168" s="65" t="s">
        <v>1079</v>
      </c>
      <c r="P168" s="67">
        <v>1</v>
      </c>
      <c r="Q168" s="67">
        <v>1</v>
      </c>
      <c r="R168" s="68">
        <f>+Soportes[[#This Row],[Ejecución meta ]]/Soportes[[#This Row],[Magnitud meta vigencia ]]</f>
        <v>1</v>
      </c>
      <c r="S168" s="95">
        <v>2</v>
      </c>
      <c r="T168" s="66" t="s">
        <v>1081</v>
      </c>
      <c r="U168" s="64" t="s">
        <v>62</v>
      </c>
      <c r="V168" s="69">
        <v>0.12</v>
      </c>
      <c r="W168" s="70">
        <v>43983</v>
      </c>
      <c r="X168" s="70">
        <v>44196</v>
      </c>
      <c r="Y168" s="71">
        <v>0</v>
      </c>
      <c r="Z168" s="71">
        <v>0</v>
      </c>
      <c r="AA168" s="71">
        <v>0</v>
      </c>
      <c r="AB168" s="71">
        <v>0</v>
      </c>
      <c r="AC168" s="71">
        <v>0</v>
      </c>
      <c r="AD168" s="71">
        <v>8.5680000000000006E-2</v>
      </c>
      <c r="AE168" s="71">
        <v>8.5680000000000006E-2</v>
      </c>
      <c r="AF168" s="71">
        <v>0.16568000000000005</v>
      </c>
      <c r="AG168" s="71">
        <v>0.16568000000000005</v>
      </c>
      <c r="AH168" s="71">
        <v>0.16568000000000005</v>
      </c>
      <c r="AI168" s="71">
        <v>0.16568000000000005</v>
      </c>
      <c r="AJ168" s="71">
        <v>0.16592000000000001</v>
      </c>
      <c r="AK168" s="72">
        <v>1.0000000000000002</v>
      </c>
      <c r="AL168" s="71">
        <v>0</v>
      </c>
      <c r="AM168" s="71">
        <v>0</v>
      </c>
      <c r="AN168" s="71">
        <v>0</v>
      </c>
      <c r="AO168" s="71">
        <v>0</v>
      </c>
      <c r="AP168" s="71">
        <v>0</v>
      </c>
      <c r="AQ168" s="71">
        <v>8.5680000000000006E-2</v>
      </c>
      <c r="AR168" s="71">
        <v>7.7640360000000005E-2</v>
      </c>
      <c r="AS168" s="71">
        <v>0</v>
      </c>
      <c r="AT168" s="71">
        <v>0</v>
      </c>
      <c r="AU168" s="71">
        <v>0</v>
      </c>
      <c r="AV168" s="71">
        <v>0</v>
      </c>
      <c r="AW168" s="71">
        <v>0</v>
      </c>
      <c r="AX168" s="72">
        <v>0.16332036</v>
      </c>
      <c r="AY168" s="71">
        <v>0</v>
      </c>
      <c r="AZ168" s="71">
        <v>0</v>
      </c>
      <c r="BA168" s="71">
        <v>0</v>
      </c>
      <c r="BB168" s="71">
        <v>0</v>
      </c>
      <c r="BC168" s="71">
        <v>0</v>
      </c>
      <c r="BD168" s="71">
        <v>1.02816E-2</v>
      </c>
      <c r="BE168" s="71">
        <v>9.3168432000000009E-3</v>
      </c>
      <c r="BF168" s="71">
        <v>0</v>
      </c>
      <c r="BG168" s="71">
        <v>0</v>
      </c>
      <c r="BH168" s="71">
        <v>0</v>
      </c>
      <c r="BI168" s="71">
        <v>0</v>
      </c>
      <c r="BJ168" s="71">
        <v>0</v>
      </c>
      <c r="BK168" s="71">
        <v>0.16332035999999997</v>
      </c>
    </row>
    <row r="169" spans="1:63" s="73" customFormat="1" ht="12.6" customHeight="1" x14ac:dyDescent="0.25">
      <c r="A169" s="74" t="s">
        <v>633</v>
      </c>
      <c r="B169" s="63" t="s">
        <v>911</v>
      </c>
      <c r="C169" s="63" t="s">
        <v>1027</v>
      </c>
      <c r="D169" s="63" t="s">
        <v>668</v>
      </c>
      <c r="E169" s="63" t="s">
        <v>637</v>
      </c>
      <c r="F169" s="64">
        <v>7745</v>
      </c>
      <c r="G169" s="65" t="s">
        <v>1062</v>
      </c>
      <c r="H169" s="63" t="s">
        <v>1063</v>
      </c>
      <c r="I169" s="63" t="s">
        <v>1064</v>
      </c>
      <c r="J169" s="86" t="s">
        <v>1065</v>
      </c>
      <c r="K169" s="64" t="s">
        <v>1066</v>
      </c>
      <c r="L169" s="65" t="s">
        <v>1067</v>
      </c>
      <c r="M169" s="67">
        <v>0.53</v>
      </c>
      <c r="N169" s="95">
        <v>4</v>
      </c>
      <c r="O169" s="65" t="s">
        <v>1079</v>
      </c>
      <c r="P169" s="67">
        <v>1</v>
      </c>
      <c r="Q169" s="67">
        <v>1</v>
      </c>
      <c r="R169" s="68">
        <f>+Soportes[[#This Row],[Ejecución meta ]]/Soportes[[#This Row],[Magnitud meta vigencia ]]</f>
        <v>1</v>
      </c>
      <c r="S169" s="95">
        <v>3</v>
      </c>
      <c r="T169" s="66" t="s">
        <v>1082</v>
      </c>
      <c r="U169" s="64" t="s">
        <v>62</v>
      </c>
      <c r="V169" s="69">
        <v>0.08</v>
      </c>
      <c r="W169" s="70">
        <v>43983</v>
      </c>
      <c r="X169" s="70">
        <v>44196</v>
      </c>
      <c r="Y169" s="71">
        <v>0</v>
      </c>
      <c r="Z169" s="71">
        <v>0</v>
      </c>
      <c r="AA169" s="71">
        <v>0</v>
      </c>
      <c r="AB169" s="71">
        <v>0</v>
      </c>
      <c r="AC169" s="71">
        <v>0</v>
      </c>
      <c r="AD169" s="71">
        <v>6.9999999999999993E-2</v>
      </c>
      <c r="AE169" s="71">
        <v>6.9999999999999993E-2</v>
      </c>
      <c r="AF169" s="71">
        <v>6.9999999999999993E-2</v>
      </c>
      <c r="AG169" s="71">
        <v>6.9999999999999993E-2</v>
      </c>
      <c r="AH169" s="71">
        <v>0.32499999999999996</v>
      </c>
      <c r="AI169" s="71">
        <v>6.9999999999999993E-2</v>
      </c>
      <c r="AJ169" s="71">
        <v>0.32499999999999996</v>
      </c>
      <c r="AK169" s="72">
        <v>0.99999999999999989</v>
      </c>
      <c r="AL169" s="71">
        <v>0</v>
      </c>
      <c r="AM169" s="71">
        <v>0</v>
      </c>
      <c r="AN169" s="71">
        <v>0</v>
      </c>
      <c r="AO169" s="71">
        <v>0</v>
      </c>
      <c r="AP169" s="71">
        <v>0</v>
      </c>
      <c r="AQ169" s="71">
        <v>6.9999999999999993E-2</v>
      </c>
      <c r="AR169" s="71">
        <v>6.9999999999999993E-2</v>
      </c>
      <c r="AS169" s="71">
        <v>6.9999999999999993E-2</v>
      </c>
      <c r="AT169" s="71">
        <v>6.9999999999999993E-2</v>
      </c>
      <c r="AU169" s="71">
        <v>0</v>
      </c>
      <c r="AV169" s="71">
        <v>0</v>
      </c>
      <c r="AW169" s="71">
        <v>0</v>
      </c>
      <c r="AX169" s="72">
        <v>0.27999999999999997</v>
      </c>
      <c r="AY169" s="71">
        <v>0</v>
      </c>
      <c r="AZ169" s="71">
        <v>0</v>
      </c>
      <c r="BA169" s="71">
        <v>0</v>
      </c>
      <c r="BB169" s="71">
        <v>0</v>
      </c>
      <c r="BC169" s="71">
        <v>0</v>
      </c>
      <c r="BD169" s="71">
        <v>5.5999999999999999E-3</v>
      </c>
      <c r="BE169" s="71">
        <v>5.5999999999999999E-3</v>
      </c>
      <c r="BF169" s="71">
        <v>5.5999999999999999E-3</v>
      </c>
      <c r="BG169" s="71">
        <v>5.5999999999999999E-3</v>
      </c>
      <c r="BH169" s="71">
        <v>0</v>
      </c>
      <c r="BI169" s="71">
        <v>0</v>
      </c>
      <c r="BJ169" s="71">
        <v>0</v>
      </c>
      <c r="BK169" s="71">
        <v>0.28000000000000003</v>
      </c>
    </row>
    <row r="170" spans="1:63" s="73" customFormat="1" ht="12.6" customHeight="1" x14ac:dyDescent="0.25">
      <c r="A170" s="74" t="s">
        <v>633</v>
      </c>
      <c r="B170" s="63" t="s">
        <v>911</v>
      </c>
      <c r="C170" s="63" t="s">
        <v>1027</v>
      </c>
      <c r="D170" s="63" t="s">
        <v>668</v>
      </c>
      <c r="E170" s="63" t="s">
        <v>637</v>
      </c>
      <c r="F170" s="64">
        <v>7745</v>
      </c>
      <c r="G170" s="65" t="s">
        <v>1062</v>
      </c>
      <c r="H170" s="63" t="s">
        <v>1063</v>
      </c>
      <c r="I170" s="63" t="s">
        <v>1064</v>
      </c>
      <c r="J170" s="86" t="s">
        <v>1065</v>
      </c>
      <c r="K170" s="64" t="s">
        <v>1066</v>
      </c>
      <c r="L170" s="65" t="s">
        <v>1067</v>
      </c>
      <c r="M170" s="67">
        <v>0.53</v>
      </c>
      <c r="N170" s="95">
        <v>5</v>
      </c>
      <c r="O170" s="65" t="s">
        <v>1083</v>
      </c>
      <c r="P170" s="67">
        <v>1</v>
      </c>
      <c r="Q170" s="67">
        <v>0</v>
      </c>
      <c r="R170" s="68">
        <f>+Soportes[[#This Row],[Ejecución meta ]]/Soportes[[#This Row],[Magnitud meta vigencia ]]</f>
        <v>0</v>
      </c>
      <c r="S170" s="95">
        <v>1</v>
      </c>
      <c r="T170" s="66" t="s">
        <v>1084</v>
      </c>
      <c r="U170" s="64" t="s">
        <v>27</v>
      </c>
      <c r="V170" s="69">
        <v>0.05</v>
      </c>
      <c r="W170" s="70">
        <v>44105</v>
      </c>
      <c r="X170" s="70">
        <v>44196</v>
      </c>
      <c r="Y170" s="71">
        <v>0</v>
      </c>
      <c r="Z170" s="71">
        <v>0</v>
      </c>
      <c r="AA170" s="71">
        <v>0</v>
      </c>
      <c r="AB170" s="71">
        <v>0</v>
      </c>
      <c r="AC170" s="71">
        <v>0</v>
      </c>
      <c r="AD170" s="71">
        <v>0</v>
      </c>
      <c r="AE170" s="71">
        <v>0</v>
      </c>
      <c r="AF170" s="71">
        <v>0</v>
      </c>
      <c r="AG170" s="71">
        <v>0</v>
      </c>
      <c r="AH170" s="71">
        <v>0.1</v>
      </c>
      <c r="AI170" s="71">
        <v>0.1</v>
      </c>
      <c r="AJ170" s="71">
        <v>0.8</v>
      </c>
      <c r="AK170" s="72">
        <v>1</v>
      </c>
      <c r="AL170" s="71">
        <v>0</v>
      </c>
      <c r="AM170" s="71">
        <v>0</v>
      </c>
      <c r="AN170" s="71">
        <v>0</v>
      </c>
      <c r="AO170" s="71">
        <v>0</v>
      </c>
      <c r="AP170" s="71">
        <v>0</v>
      </c>
      <c r="AQ170" s="71">
        <v>0</v>
      </c>
      <c r="AR170" s="71">
        <v>0</v>
      </c>
      <c r="AS170" s="71">
        <v>0</v>
      </c>
      <c r="AT170" s="71">
        <v>0</v>
      </c>
      <c r="AU170" s="71">
        <v>0</v>
      </c>
      <c r="AV170" s="71">
        <v>0</v>
      </c>
      <c r="AW170" s="71">
        <v>0</v>
      </c>
      <c r="AX170" s="72">
        <v>0</v>
      </c>
      <c r="AY170" s="71">
        <v>0</v>
      </c>
      <c r="AZ170" s="71">
        <v>0</v>
      </c>
      <c r="BA170" s="71">
        <v>0</v>
      </c>
      <c r="BB170" s="71">
        <v>0</v>
      </c>
      <c r="BC170" s="71">
        <v>0</v>
      </c>
      <c r="BD170" s="71">
        <v>0</v>
      </c>
      <c r="BE170" s="71">
        <v>0</v>
      </c>
      <c r="BF170" s="71">
        <v>0</v>
      </c>
      <c r="BG170" s="71">
        <v>0</v>
      </c>
      <c r="BH170" s="71">
        <v>0</v>
      </c>
      <c r="BI170" s="71">
        <v>0</v>
      </c>
      <c r="BJ170" s="71">
        <v>0</v>
      </c>
      <c r="BK170" s="71">
        <v>0</v>
      </c>
    </row>
    <row r="171" spans="1:63" s="73" customFormat="1" ht="12.6" customHeight="1" x14ac:dyDescent="0.25">
      <c r="A171" s="74" t="s">
        <v>633</v>
      </c>
      <c r="B171" s="63" t="s">
        <v>911</v>
      </c>
      <c r="C171" s="63" t="s">
        <v>1027</v>
      </c>
      <c r="D171" s="63" t="s">
        <v>668</v>
      </c>
      <c r="E171" s="63" t="s">
        <v>637</v>
      </c>
      <c r="F171" s="64">
        <v>7745</v>
      </c>
      <c r="G171" s="65" t="s">
        <v>1062</v>
      </c>
      <c r="H171" s="63" t="s">
        <v>1063</v>
      </c>
      <c r="I171" s="63" t="s">
        <v>1064</v>
      </c>
      <c r="J171" s="86" t="s">
        <v>1065</v>
      </c>
      <c r="K171" s="64" t="s">
        <v>1066</v>
      </c>
      <c r="L171" s="65" t="s">
        <v>1067</v>
      </c>
      <c r="M171" s="67">
        <v>0.53</v>
      </c>
      <c r="N171" s="95">
        <v>5</v>
      </c>
      <c r="O171" s="65" t="s">
        <v>1083</v>
      </c>
      <c r="P171" s="67">
        <v>1</v>
      </c>
      <c r="Q171" s="67">
        <v>0</v>
      </c>
      <c r="R171" s="68">
        <f>+Soportes[[#This Row],[Ejecución meta ]]/Soportes[[#This Row],[Magnitud meta vigencia ]]</f>
        <v>0</v>
      </c>
      <c r="S171" s="95">
        <v>2</v>
      </c>
      <c r="T171" s="66" t="s">
        <v>1085</v>
      </c>
      <c r="U171" s="64" t="s">
        <v>62</v>
      </c>
      <c r="V171" s="69">
        <v>0</v>
      </c>
      <c r="W171" s="70"/>
      <c r="X171" s="70"/>
      <c r="Y171" s="71">
        <v>0</v>
      </c>
      <c r="Z171" s="71">
        <v>0</v>
      </c>
      <c r="AA171" s="71">
        <v>0</v>
      </c>
      <c r="AB171" s="71">
        <v>0</v>
      </c>
      <c r="AC171" s="71">
        <v>0</v>
      </c>
      <c r="AD171" s="71">
        <v>0</v>
      </c>
      <c r="AE171" s="71">
        <v>0</v>
      </c>
      <c r="AF171" s="71">
        <v>0</v>
      </c>
      <c r="AG171" s="71">
        <v>0</v>
      </c>
      <c r="AH171" s="71">
        <v>0</v>
      </c>
      <c r="AI171" s="71">
        <v>0</v>
      </c>
      <c r="AJ171" s="71">
        <v>0</v>
      </c>
      <c r="AK171" s="72">
        <v>0</v>
      </c>
      <c r="AL171" s="71">
        <v>0</v>
      </c>
      <c r="AM171" s="71">
        <v>0</v>
      </c>
      <c r="AN171" s="71">
        <v>0</v>
      </c>
      <c r="AO171" s="71">
        <v>0</v>
      </c>
      <c r="AP171" s="71">
        <v>0</v>
      </c>
      <c r="AQ171" s="71">
        <v>0</v>
      </c>
      <c r="AR171" s="71">
        <v>0</v>
      </c>
      <c r="AS171" s="71">
        <v>0</v>
      </c>
      <c r="AT171" s="71">
        <v>0</v>
      </c>
      <c r="AU171" s="71">
        <v>0</v>
      </c>
      <c r="AV171" s="71">
        <v>0</v>
      </c>
      <c r="AW171" s="71">
        <v>0</v>
      </c>
      <c r="AX171" s="72">
        <v>0</v>
      </c>
      <c r="AY171" s="71">
        <v>0</v>
      </c>
      <c r="AZ171" s="71">
        <v>0</v>
      </c>
      <c r="BA171" s="71">
        <v>0</v>
      </c>
      <c r="BB171" s="71">
        <v>0</v>
      </c>
      <c r="BC171" s="71">
        <v>0</v>
      </c>
      <c r="BD171" s="71">
        <v>0</v>
      </c>
      <c r="BE171" s="71">
        <v>0</v>
      </c>
      <c r="BF171" s="71">
        <v>0</v>
      </c>
      <c r="BG171" s="71">
        <v>0</v>
      </c>
      <c r="BH171" s="71">
        <v>0</v>
      </c>
      <c r="BI171" s="71">
        <v>0</v>
      </c>
      <c r="BJ171" s="71">
        <v>0</v>
      </c>
      <c r="BK171" s="71" t="s">
        <v>680</v>
      </c>
    </row>
    <row r="172" spans="1:63" s="73" customFormat="1" ht="12.6" customHeight="1" x14ac:dyDescent="0.25">
      <c r="A172" s="74" t="s">
        <v>633</v>
      </c>
      <c r="B172" s="63" t="s">
        <v>911</v>
      </c>
      <c r="C172" s="63" t="s">
        <v>1027</v>
      </c>
      <c r="D172" s="63" t="s">
        <v>668</v>
      </c>
      <c r="E172" s="63" t="s">
        <v>637</v>
      </c>
      <c r="F172" s="64">
        <v>7745</v>
      </c>
      <c r="G172" s="65" t="s">
        <v>1062</v>
      </c>
      <c r="H172" s="63" t="s">
        <v>1063</v>
      </c>
      <c r="I172" s="63" t="s">
        <v>1064</v>
      </c>
      <c r="J172" s="86" t="s">
        <v>1065</v>
      </c>
      <c r="K172" s="64" t="s">
        <v>1066</v>
      </c>
      <c r="L172" s="65" t="s">
        <v>1067</v>
      </c>
      <c r="M172" s="67">
        <v>0.53</v>
      </c>
      <c r="N172" s="95">
        <v>5</v>
      </c>
      <c r="O172" s="65" t="s">
        <v>1083</v>
      </c>
      <c r="P172" s="67">
        <v>1</v>
      </c>
      <c r="Q172" s="67">
        <v>0</v>
      </c>
      <c r="R172" s="68">
        <f>+Soportes[[#This Row],[Ejecución meta ]]/Soportes[[#This Row],[Magnitud meta vigencia ]]</f>
        <v>0</v>
      </c>
      <c r="S172" s="95">
        <v>3</v>
      </c>
      <c r="T172" s="66" t="s">
        <v>1086</v>
      </c>
      <c r="U172" s="64" t="s">
        <v>62</v>
      </c>
      <c r="V172" s="69">
        <v>0</v>
      </c>
      <c r="W172" s="70"/>
      <c r="X172" s="70"/>
      <c r="Y172" s="71">
        <v>0</v>
      </c>
      <c r="Z172" s="71">
        <v>0</v>
      </c>
      <c r="AA172" s="71">
        <v>0</v>
      </c>
      <c r="AB172" s="71">
        <v>0</v>
      </c>
      <c r="AC172" s="71">
        <v>0</v>
      </c>
      <c r="AD172" s="71">
        <v>0</v>
      </c>
      <c r="AE172" s="71">
        <v>0</v>
      </c>
      <c r="AF172" s="71">
        <v>0</v>
      </c>
      <c r="AG172" s="71">
        <v>0</v>
      </c>
      <c r="AH172" s="71">
        <v>0</v>
      </c>
      <c r="AI172" s="71">
        <v>0</v>
      </c>
      <c r="AJ172" s="71">
        <v>0</v>
      </c>
      <c r="AK172" s="72">
        <v>0</v>
      </c>
      <c r="AL172" s="71">
        <v>0</v>
      </c>
      <c r="AM172" s="71">
        <v>0</v>
      </c>
      <c r="AN172" s="71">
        <v>0</v>
      </c>
      <c r="AO172" s="71">
        <v>0</v>
      </c>
      <c r="AP172" s="71">
        <v>0</v>
      </c>
      <c r="AQ172" s="71">
        <v>0</v>
      </c>
      <c r="AR172" s="71">
        <v>0</v>
      </c>
      <c r="AS172" s="71">
        <v>0</v>
      </c>
      <c r="AT172" s="71">
        <v>0</v>
      </c>
      <c r="AU172" s="71">
        <v>0</v>
      </c>
      <c r="AV172" s="71">
        <v>0</v>
      </c>
      <c r="AW172" s="71">
        <v>0</v>
      </c>
      <c r="AX172" s="72">
        <v>0</v>
      </c>
      <c r="AY172" s="71">
        <v>0</v>
      </c>
      <c r="AZ172" s="71">
        <v>0</v>
      </c>
      <c r="BA172" s="71">
        <v>0</v>
      </c>
      <c r="BB172" s="71">
        <v>0</v>
      </c>
      <c r="BC172" s="71">
        <v>0</v>
      </c>
      <c r="BD172" s="71">
        <v>0</v>
      </c>
      <c r="BE172" s="71">
        <v>0</v>
      </c>
      <c r="BF172" s="71">
        <v>0</v>
      </c>
      <c r="BG172" s="71">
        <v>0</v>
      </c>
      <c r="BH172" s="71">
        <v>0</v>
      </c>
      <c r="BI172" s="71">
        <v>0</v>
      </c>
      <c r="BJ172" s="71">
        <v>0</v>
      </c>
      <c r="BK172" s="71" t="s">
        <v>680</v>
      </c>
    </row>
    <row r="173" spans="1:63" s="73" customFormat="1" ht="12.6" customHeight="1" x14ac:dyDescent="0.25">
      <c r="A173" s="74" t="s">
        <v>633</v>
      </c>
      <c r="B173" s="63" t="s">
        <v>911</v>
      </c>
      <c r="C173" s="63" t="s">
        <v>1027</v>
      </c>
      <c r="D173" s="63" t="s">
        <v>668</v>
      </c>
      <c r="E173" s="63" t="s">
        <v>637</v>
      </c>
      <c r="F173" s="64">
        <v>7745</v>
      </c>
      <c r="G173" s="65" t="s">
        <v>1062</v>
      </c>
      <c r="H173" s="63" t="s">
        <v>1063</v>
      </c>
      <c r="I173" s="63" t="s">
        <v>1064</v>
      </c>
      <c r="J173" s="86" t="s">
        <v>1065</v>
      </c>
      <c r="K173" s="64" t="s">
        <v>1066</v>
      </c>
      <c r="L173" s="65" t="s">
        <v>1067</v>
      </c>
      <c r="M173" s="67">
        <v>0.53</v>
      </c>
      <c r="N173" s="95">
        <v>6</v>
      </c>
      <c r="O173" s="65" t="s">
        <v>1087</v>
      </c>
      <c r="P173" s="67">
        <v>1</v>
      </c>
      <c r="Q173" s="67">
        <v>0</v>
      </c>
      <c r="R173" s="68">
        <f>+Soportes[[#This Row],[Ejecución meta ]]/Soportes[[#This Row],[Magnitud meta vigencia ]]</f>
        <v>0</v>
      </c>
      <c r="S173" s="95">
        <v>1</v>
      </c>
      <c r="T173" s="66" t="s">
        <v>1088</v>
      </c>
      <c r="U173" s="64" t="s">
        <v>62</v>
      </c>
      <c r="V173" s="69">
        <v>0.05</v>
      </c>
      <c r="W173" s="70">
        <v>44075</v>
      </c>
      <c r="X173" s="70">
        <v>44196</v>
      </c>
      <c r="Y173" s="71">
        <v>0</v>
      </c>
      <c r="Z173" s="71">
        <v>0</v>
      </c>
      <c r="AA173" s="71">
        <v>0</v>
      </c>
      <c r="AB173" s="71">
        <v>0</v>
      </c>
      <c r="AC173" s="71">
        <v>0</v>
      </c>
      <c r="AD173" s="71">
        <v>0</v>
      </c>
      <c r="AE173" s="71">
        <v>0</v>
      </c>
      <c r="AF173" s="71">
        <v>0</v>
      </c>
      <c r="AG173" s="71">
        <v>0.25</v>
      </c>
      <c r="AH173" s="71">
        <v>0.25</v>
      </c>
      <c r="AI173" s="71">
        <v>0.25</v>
      </c>
      <c r="AJ173" s="71">
        <v>0.25</v>
      </c>
      <c r="AK173" s="72">
        <v>1</v>
      </c>
      <c r="AL173" s="71">
        <v>0</v>
      </c>
      <c r="AM173" s="71">
        <v>0</v>
      </c>
      <c r="AN173" s="71">
        <v>0</v>
      </c>
      <c r="AO173" s="71">
        <v>0</v>
      </c>
      <c r="AP173" s="71">
        <v>0</v>
      </c>
      <c r="AQ173" s="71">
        <v>0</v>
      </c>
      <c r="AR173" s="71">
        <v>0</v>
      </c>
      <c r="AS173" s="71">
        <v>0</v>
      </c>
      <c r="AT173" s="71">
        <v>0.25</v>
      </c>
      <c r="AU173" s="71">
        <v>0</v>
      </c>
      <c r="AV173" s="71">
        <v>0</v>
      </c>
      <c r="AW173" s="71">
        <v>0</v>
      </c>
      <c r="AX173" s="72">
        <v>0.25</v>
      </c>
      <c r="AY173" s="71">
        <v>0</v>
      </c>
      <c r="AZ173" s="71">
        <v>0</v>
      </c>
      <c r="BA173" s="71">
        <v>0</v>
      </c>
      <c r="BB173" s="71">
        <v>0</v>
      </c>
      <c r="BC173" s="71">
        <v>0</v>
      </c>
      <c r="BD173" s="71">
        <v>0</v>
      </c>
      <c r="BE173" s="71">
        <v>0</v>
      </c>
      <c r="BF173" s="71">
        <v>0</v>
      </c>
      <c r="BG173" s="71">
        <v>1.2500000000000001E-2</v>
      </c>
      <c r="BH173" s="71">
        <v>0</v>
      </c>
      <c r="BI173" s="71">
        <v>0</v>
      </c>
      <c r="BJ173" s="71">
        <v>0</v>
      </c>
      <c r="BK173" s="71">
        <v>0.25</v>
      </c>
    </row>
    <row r="174" spans="1:63" s="73" customFormat="1" ht="12.6" customHeight="1" x14ac:dyDescent="0.25">
      <c r="A174" s="74" t="s">
        <v>633</v>
      </c>
      <c r="B174" s="63" t="s">
        <v>911</v>
      </c>
      <c r="C174" s="63" t="s">
        <v>1027</v>
      </c>
      <c r="D174" s="63" t="s">
        <v>668</v>
      </c>
      <c r="E174" s="63" t="s">
        <v>637</v>
      </c>
      <c r="F174" s="64">
        <v>7745</v>
      </c>
      <c r="G174" s="65" t="s">
        <v>1062</v>
      </c>
      <c r="H174" s="63" t="s">
        <v>1063</v>
      </c>
      <c r="I174" s="63" t="s">
        <v>1064</v>
      </c>
      <c r="J174" s="86" t="s">
        <v>1065</v>
      </c>
      <c r="K174" s="64" t="s">
        <v>1066</v>
      </c>
      <c r="L174" s="65" t="s">
        <v>1067</v>
      </c>
      <c r="M174" s="67">
        <v>0.53</v>
      </c>
      <c r="N174" s="95">
        <v>6</v>
      </c>
      <c r="O174" s="65" t="s">
        <v>1087</v>
      </c>
      <c r="P174" s="67">
        <v>1</v>
      </c>
      <c r="Q174" s="67">
        <v>0</v>
      </c>
      <c r="R174" s="68">
        <f>+Soportes[[#This Row],[Ejecución meta ]]/Soportes[[#This Row],[Magnitud meta vigencia ]]</f>
        <v>0</v>
      </c>
      <c r="S174" s="95">
        <v>2</v>
      </c>
      <c r="T174" s="66" t="s">
        <v>1089</v>
      </c>
      <c r="U174" s="64" t="s">
        <v>62</v>
      </c>
      <c r="V174" s="69">
        <v>0</v>
      </c>
      <c r="W174" s="70"/>
      <c r="X174" s="70"/>
      <c r="Y174" s="71">
        <v>0</v>
      </c>
      <c r="Z174" s="71">
        <v>0</v>
      </c>
      <c r="AA174" s="71">
        <v>0</v>
      </c>
      <c r="AB174" s="71">
        <v>0</v>
      </c>
      <c r="AC174" s="71">
        <v>0</v>
      </c>
      <c r="AD174" s="71">
        <v>0</v>
      </c>
      <c r="AE174" s="71">
        <v>0</v>
      </c>
      <c r="AF174" s="71">
        <v>0</v>
      </c>
      <c r="AG174" s="71">
        <v>0</v>
      </c>
      <c r="AH174" s="71">
        <v>0</v>
      </c>
      <c r="AI174" s="71">
        <v>0</v>
      </c>
      <c r="AJ174" s="71">
        <v>0</v>
      </c>
      <c r="AK174" s="72">
        <v>0</v>
      </c>
      <c r="AL174" s="71">
        <v>0</v>
      </c>
      <c r="AM174" s="71">
        <v>0</v>
      </c>
      <c r="AN174" s="71">
        <v>0</v>
      </c>
      <c r="AO174" s="71">
        <v>0</v>
      </c>
      <c r="AP174" s="71">
        <v>0</v>
      </c>
      <c r="AQ174" s="71">
        <v>0</v>
      </c>
      <c r="AR174" s="71">
        <v>0</v>
      </c>
      <c r="AS174" s="71">
        <v>0</v>
      </c>
      <c r="AT174" s="71">
        <v>0</v>
      </c>
      <c r="AU174" s="71">
        <v>0</v>
      </c>
      <c r="AV174" s="71">
        <v>0</v>
      </c>
      <c r="AW174" s="71">
        <v>0</v>
      </c>
      <c r="AX174" s="72">
        <v>0</v>
      </c>
      <c r="AY174" s="71">
        <v>0</v>
      </c>
      <c r="AZ174" s="71">
        <v>0</v>
      </c>
      <c r="BA174" s="71">
        <v>0</v>
      </c>
      <c r="BB174" s="71">
        <v>0</v>
      </c>
      <c r="BC174" s="71">
        <v>0</v>
      </c>
      <c r="BD174" s="71">
        <v>0</v>
      </c>
      <c r="BE174" s="71">
        <v>0</v>
      </c>
      <c r="BF174" s="71">
        <v>0</v>
      </c>
      <c r="BG174" s="71">
        <v>0</v>
      </c>
      <c r="BH174" s="71">
        <v>0</v>
      </c>
      <c r="BI174" s="71">
        <v>0</v>
      </c>
      <c r="BJ174" s="71">
        <v>0</v>
      </c>
      <c r="BK174" s="71" t="s">
        <v>680</v>
      </c>
    </row>
    <row r="175" spans="1:63" s="73" customFormat="1" ht="12.6" customHeight="1" x14ac:dyDescent="0.25">
      <c r="A175" s="74" t="s">
        <v>633</v>
      </c>
      <c r="B175" s="63" t="s">
        <v>911</v>
      </c>
      <c r="C175" s="63" t="s">
        <v>1027</v>
      </c>
      <c r="D175" s="63" t="s">
        <v>668</v>
      </c>
      <c r="E175" s="63" t="s">
        <v>637</v>
      </c>
      <c r="F175" s="64">
        <v>7745</v>
      </c>
      <c r="G175" s="65" t="s">
        <v>1062</v>
      </c>
      <c r="H175" s="63" t="s">
        <v>1063</v>
      </c>
      <c r="I175" s="63" t="s">
        <v>1064</v>
      </c>
      <c r="J175" s="86" t="s">
        <v>1065</v>
      </c>
      <c r="K175" s="64" t="s">
        <v>1090</v>
      </c>
      <c r="L175" s="65" t="s">
        <v>1091</v>
      </c>
      <c r="M175" s="67">
        <v>0.2</v>
      </c>
      <c r="N175" s="95">
        <v>7</v>
      </c>
      <c r="O175" s="65" t="s">
        <v>1092</v>
      </c>
      <c r="P175" s="64">
        <v>150</v>
      </c>
      <c r="Q175" s="64">
        <v>57</v>
      </c>
      <c r="R175" s="68">
        <f>+Soportes[[#This Row],[Ejecución meta ]]/Soportes[[#This Row],[Magnitud meta vigencia ]]</f>
        <v>0.38</v>
      </c>
      <c r="S175" s="95">
        <v>1</v>
      </c>
      <c r="T175" s="66" t="s">
        <v>1093</v>
      </c>
      <c r="U175" s="64" t="s">
        <v>61</v>
      </c>
      <c r="V175" s="69">
        <v>0.1</v>
      </c>
      <c r="W175" s="70">
        <v>44044</v>
      </c>
      <c r="X175" s="70">
        <v>44196</v>
      </c>
      <c r="Y175" s="71">
        <v>0</v>
      </c>
      <c r="Z175" s="71">
        <v>0</v>
      </c>
      <c r="AA175" s="71">
        <v>0</v>
      </c>
      <c r="AB175" s="71">
        <v>0</v>
      </c>
      <c r="AC175" s="71">
        <v>0</v>
      </c>
      <c r="AD175" s="71">
        <v>0</v>
      </c>
      <c r="AE175" s="71">
        <v>0</v>
      </c>
      <c r="AF175" s="71">
        <v>0.19400000000000003</v>
      </c>
      <c r="AG175" s="71">
        <v>0.21400000000000002</v>
      </c>
      <c r="AH175" s="71">
        <v>9.4E-2</v>
      </c>
      <c r="AI175" s="71">
        <v>9.4E-2</v>
      </c>
      <c r="AJ175" s="71">
        <v>0.40400000000000003</v>
      </c>
      <c r="AK175" s="72">
        <v>1</v>
      </c>
      <c r="AL175" s="71">
        <v>0</v>
      </c>
      <c r="AM175" s="71">
        <v>0</v>
      </c>
      <c r="AN175" s="71">
        <v>0</v>
      </c>
      <c r="AO175" s="71">
        <v>0</v>
      </c>
      <c r="AP175" s="71">
        <v>0</v>
      </c>
      <c r="AQ175" s="71">
        <v>0</v>
      </c>
      <c r="AR175" s="71">
        <v>0</v>
      </c>
      <c r="AS175" s="71">
        <v>0.19400000000000003</v>
      </c>
      <c r="AT175" s="71">
        <v>0.21400000000000002</v>
      </c>
      <c r="AU175" s="71">
        <v>0</v>
      </c>
      <c r="AV175" s="71">
        <v>0</v>
      </c>
      <c r="AW175" s="71">
        <v>0</v>
      </c>
      <c r="AX175" s="72">
        <v>0.40800000000000003</v>
      </c>
      <c r="AY175" s="71">
        <v>0</v>
      </c>
      <c r="AZ175" s="71">
        <v>0</v>
      </c>
      <c r="BA175" s="71">
        <v>0</v>
      </c>
      <c r="BB175" s="71">
        <v>0</v>
      </c>
      <c r="BC175" s="71">
        <v>0</v>
      </c>
      <c r="BD175" s="71">
        <v>0</v>
      </c>
      <c r="BE175" s="71">
        <v>0</v>
      </c>
      <c r="BF175" s="71">
        <v>1.9400000000000004E-2</v>
      </c>
      <c r="BG175" s="71">
        <v>2.1400000000000002E-2</v>
      </c>
      <c r="BH175" s="71">
        <v>0</v>
      </c>
      <c r="BI175" s="71">
        <v>0</v>
      </c>
      <c r="BJ175" s="71">
        <v>0</v>
      </c>
      <c r="BK175" s="71">
        <v>0.40800000000000003</v>
      </c>
    </row>
    <row r="176" spans="1:63" s="73" customFormat="1" ht="12.6" customHeight="1" x14ac:dyDescent="0.25">
      <c r="A176" s="74" t="s">
        <v>633</v>
      </c>
      <c r="B176" s="63" t="s">
        <v>911</v>
      </c>
      <c r="C176" s="63" t="s">
        <v>1027</v>
      </c>
      <c r="D176" s="63" t="s">
        <v>668</v>
      </c>
      <c r="E176" s="63" t="s">
        <v>637</v>
      </c>
      <c r="F176" s="64">
        <v>7745</v>
      </c>
      <c r="G176" s="65" t="s">
        <v>1062</v>
      </c>
      <c r="H176" s="63" t="s">
        <v>1063</v>
      </c>
      <c r="I176" s="63" t="s">
        <v>1064</v>
      </c>
      <c r="J176" s="86" t="s">
        <v>1065</v>
      </c>
      <c r="K176" s="64" t="s">
        <v>1090</v>
      </c>
      <c r="L176" s="65" t="s">
        <v>1091</v>
      </c>
      <c r="M176" s="67">
        <v>0.2</v>
      </c>
      <c r="N176" s="95">
        <v>7</v>
      </c>
      <c r="O176" s="65" t="s">
        <v>1092</v>
      </c>
      <c r="P176" s="64">
        <v>150</v>
      </c>
      <c r="Q176" s="64">
        <v>57</v>
      </c>
      <c r="R176" s="68">
        <f>+Soportes[[#This Row],[Ejecución meta ]]/Soportes[[#This Row],[Magnitud meta vigencia ]]</f>
        <v>0.38</v>
      </c>
      <c r="S176" s="95">
        <v>2</v>
      </c>
      <c r="T176" s="66" t="s">
        <v>1094</v>
      </c>
      <c r="U176" s="64" t="s">
        <v>61</v>
      </c>
      <c r="V176" s="69">
        <v>0</v>
      </c>
      <c r="W176" s="70"/>
      <c r="X176" s="70"/>
      <c r="Y176" s="71">
        <v>0</v>
      </c>
      <c r="Z176" s="71">
        <v>0</v>
      </c>
      <c r="AA176" s="71">
        <v>0</v>
      </c>
      <c r="AB176" s="71">
        <v>0</v>
      </c>
      <c r="AC176" s="71">
        <v>0</v>
      </c>
      <c r="AD176" s="71">
        <v>0</v>
      </c>
      <c r="AE176" s="71">
        <v>0</v>
      </c>
      <c r="AF176" s="71">
        <v>0</v>
      </c>
      <c r="AG176" s="71">
        <v>0</v>
      </c>
      <c r="AH176" s="71">
        <v>0</v>
      </c>
      <c r="AI176" s="71">
        <v>0</v>
      </c>
      <c r="AJ176" s="71">
        <v>0</v>
      </c>
      <c r="AK176" s="72">
        <v>0</v>
      </c>
      <c r="AL176" s="71">
        <v>0</v>
      </c>
      <c r="AM176" s="71">
        <v>0</v>
      </c>
      <c r="AN176" s="71">
        <v>0</v>
      </c>
      <c r="AO176" s="71">
        <v>0</v>
      </c>
      <c r="AP176" s="71">
        <v>0</v>
      </c>
      <c r="AQ176" s="71">
        <v>0</v>
      </c>
      <c r="AR176" s="71">
        <v>0</v>
      </c>
      <c r="AS176" s="71">
        <v>0</v>
      </c>
      <c r="AT176" s="71">
        <v>0</v>
      </c>
      <c r="AU176" s="71">
        <v>0</v>
      </c>
      <c r="AV176" s="71">
        <v>0</v>
      </c>
      <c r="AW176" s="71">
        <v>0</v>
      </c>
      <c r="AX176" s="72">
        <v>0</v>
      </c>
      <c r="AY176" s="71">
        <v>0</v>
      </c>
      <c r="AZ176" s="71">
        <v>0</v>
      </c>
      <c r="BA176" s="71">
        <v>0</v>
      </c>
      <c r="BB176" s="71">
        <v>0</v>
      </c>
      <c r="BC176" s="71">
        <v>0</v>
      </c>
      <c r="BD176" s="71">
        <v>0</v>
      </c>
      <c r="BE176" s="71">
        <v>0</v>
      </c>
      <c r="BF176" s="71">
        <v>0</v>
      </c>
      <c r="BG176" s="71">
        <v>0</v>
      </c>
      <c r="BH176" s="71">
        <v>0</v>
      </c>
      <c r="BI176" s="71">
        <v>0</v>
      </c>
      <c r="BJ176" s="71">
        <v>0</v>
      </c>
      <c r="BK176" s="71" t="s">
        <v>680</v>
      </c>
    </row>
    <row r="177" spans="1:63" s="73" customFormat="1" ht="12.6" customHeight="1" x14ac:dyDescent="0.25">
      <c r="A177" s="74" t="s">
        <v>633</v>
      </c>
      <c r="B177" s="63" t="s">
        <v>911</v>
      </c>
      <c r="C177" s="63" t="s">
        <v>1027</v>
      </c>
      <c r="D177" s="63" t="s">
        <v>668</v>
      </c>
      <c r="E177" s="63" t="s">
        <v>637</v>
      </c>
      <c r="F177" s="64">
        <v>7745</v>
      </c>
      <c r="G177" s="65" t="s">
        <v>1062</v>
      </c>
      <c r="H177" s="63" t="s">
        <v>1063</v>
      </c>
      <c r="I177" s="63" t="s">
        <v>1064</v>
      </c>
      <c r="J177" s="86" t="s">
        <v>1065</v>
      </c>
      <c r="K177" s="64" t="s">
        <v>1090</v>
      </c>
      <c r="L177" s="65" t="s">
        <v>1091</v>
      </c>
      <c r="M177" s="67">
        <v>0.2</v>
      </c>
      <c r="N177" s="95">
        <v>8</v>
      </c>
      <c r="O177" s="65" t="s">
        <v>1095</v>
      </c>
      <c r="P177" s="64">
        <v>100</v>
      </c>
      <c r="Q177" s="64">
        <v>0</v>
      </c>
      <c r="R177" s="68">
        <f>+Soportes[[#This Row],[Ejecución meta ]]/Soportes[[#This Row],[Magnitud meta vigencia ]]</f>
        <v>0</v>
      </c>
      <c r="S177" s="95">
        <v>1</v>
      </c>
      <c r="T177" s="66" t="s">
        <v>1096</v>
      </c>
      <c r="U177" s="64" t="s">
        <v>61</v>
      </c>
      <c r="V177" s="69">
        <v>0.1</v>
      </c>
      <c r="W177" s="70">
        <v>44075</v>
      </c>
      <c r="X177" s="70">
        <v>44196</v>
      </c>
      <c r="Y177" s="71">
        <v>0</v>
      </c>
      <c r="Z177" s="71">
        <v>0</v>
      </c>
      <c r="AA177" s="71">
        <v>0</v>
      </c>
      <c r="AB177" s="71">
        <v>0</v>
      </c>
      <c r="AC177" s="71">
        <v>0</v>
      </c>
      <c r="AD177" s="71">
        <v>0</v>
      </c>
      <c r="AE177" s="71">
        <v>0</v>
      </c>
      <c r="AF177" s="71">
        <v>0</v>
      </c>
      <c r="AG177" s="71">
        <v>7.4999999999999997E-2</v>
      </c>
      <c r="AH177" s="71">
        <v>0.377</v>
      </c>
      <c r="AI177" s="71">
        <v>0.17399999999999999</v>
      </c>
      <c r="AJ177" s="71">
        <v>0.374</v>
      </c>
      <c r="AK177" s="72">
        <v>1</v>
      </c>
      <c r="AL177" s="71">
        <v>0</v>
      </c>
      <c r="AM177" s="71">
        <v>0</v>
      </c>
      <c r="AN177" s="71">
        <v>0</v>
      </c>
      <c r="AO177" s="71">
        <v>0</v>
      </c>
      <c r="AP177" s="71">
        <v>0</v>
      </c>
      <c r="AQ177" s="71">
        <v>0</v>
      </c>
      <c r="AR177" s="71">
        <v>0</v>
      </c>
      <c r="AS177" s="71">
        <v>0</v>
      </c>
      <c r="AT177" s="71">
        <v>7.4999999999999997E-2</v>
      </c>
      <c r="AU177" s="71">
        <v>0</v>
      </c>
      <c r="AV177" s="71">
        <v>0</v>
      </c>
      <c r="AW177" s="71">
        <v>0</v>
      </c>
      <c r="AX177" s="72">
        <v>7.4999999999999997E-2</v>
      </c>
      <c r="AY177" s="71">
        <v>0</v>
      </c>
      <c r="AZ177" s="71">
        <v>0</v>
      </c>
      <c r="BA177" s="71">
        <v>0</v>
      </c>
      <c r="BB177" s="71">
        <v>0</v>
      </c>
      <c r="BC177" s="71">
        <v>0</v>
      </c>
      <c r="BD177" s="71">
        <v>0</v>
      </c>
      <c r="BE177" s="71">
        <v>0</v>
      </c>
      <c r="BF177" s="71">
        <v>0</v>
      </c>
      <c r="BG177" s="71">
        <v>7.4999999999999997E-3</v>
      </c>
      <c r="BH177" s="71">
        <v>0</v>
      </c>
      <c r="BI177" s="71">
        <v>0</v>
      </c>
      <c r="BJ177" s="71">
        <v>0</v>
      </c>
      <c r="BK177" s="71">
        <v>7.4999999999999997E-2</v>
      </c>
    </row>
    <row r="178" spans="1:63" s="73" customFormat="1" ht="12.6" customHeight="1" x14ac:dyDescent="0.25">
      <c r="A178" s="74" t="s">
        <v>633</v>
      </c>
      <c r="B178" s="63" t="s">
        <v>911</v>
      </c>
      <c r="C178" s="63" t="s">
        <v>1027</v>
      </c>
      <c r="D178" s="63" t="s">
        <v>668</v>
      </c>
      <c r="E178" s="63" t="s">
        <v>637</v>
      </c>
      <c r="F178" s="64">
        <v>7745</v>
      </c>
      <c r="G178" s="65" t="s">
        <v>1062</v>
      </c>
      <c r="H178" s="63" t="s">
        <v>1063</v>
      </c>
      <c r="I178" s="63" t="s">
        <v>1064</v>
      </c>
      <c r="J178" s="86" t="s">
        <v>1065</v>
      </c>
      <c r="K178" s="64" t="s">
        <v>1090</v>
      </c>
      <c r="L178" s="65" t="s">
        <v>1091</v>
      </c>
      <c r="M178" s="67">
        <v>0.2</v>
      </c>
      <c r="N178" s="95">
        <v>8</v>
      </c>
      <c r="O178" s="65" t="s">
        <v>1095</v>
      </c>
      <c r="P178" s="64">
        <v>100</v>
      </c>
      <c r="Q178" s="64">
        <v>0</v>
      </c>
      <c r="R178" s="68">
        <f>+Soportes[[#This Row],[Ejecución meta ]]/Soportes[[#This Row],[Magnitud meta vigencia ]]</f>
        <v>0</v>
      </c>
      <c r="S178" s="95">
        <v>2</v>
      </c>
      <c r="T178" s="66" t="s">
        <v>1097</v>
      </c>
      <c r="U178" s="64" t="s">
        <v>61</v>
      </c>
      <c r="V178" s="69">
        <v>0</v>
      </c>
      <c r="W178" s="70"/>
      <c r="X178" s="70"/>
      <c r="Y178" s="71">
        <v>0</v>
      </c>
      <c r="Z178" s="71">
        <v>0</v>
      </c>
      <c r="AA178" s="71">
        <v>0</v>
      </c>
      <c r="AB178" s="71">
        <v>0</v>
      </c>
      <c r="AC178" s="71">
        <v>0</v>
      </c>
      <c r="AD178" s="71">
        <v>0</v>
      </c>
      <c r="AE178" s="71">
        <v>0</v>
      </c>
      <c r="AF178" s="71">
        <v>0</v>
      </c>
      <c r="AG178" s="71">
        <v>0</v>
      </c>
      <c r="AH178" s="71">
        <v>0</v>
      </c>
      <c r="AI178" s="71">
        <v>0</v>
      </c>
      <c r="AJ178" s="71">
        <v>0</v>
      </c>
      <c r="AK178" s="72">
        <v>0</v>
      </c>
      <c r="AL178" s="71">
        <v>0</v>
      </c>
      <c r="AM178" s="71">
        <v>0</v>
      </c>
      <c r="AN178" s="71">
        <v>0</v>
      </c>
      <c r="AO178" s="71">
        <v>0</v>
      </c>
      <c r="AP178" s="71">
        <v>0</v>
      </c>
      <c r="AQ178" s="71">
        <v>0</v>
      </c>
      <c r="AR178" s="71">
        <v>0</v>
      </c>
      <c r="AS178" s="71">
        <v>0</v>
      </c>
      <c r="AT178" s="71">
        <v>0</v>
      </c>
      <c r="AU178" s="71">
        <v>0</v>
      </c>
      <c r="AV178" s="71">
        <v>0</v>
      </c>
      <c r="AW178" s="71">
        <v>0</v>
      </c>
      <c r="AX178" s="72">
        <v>0</v>
      </c>
      <c r="AY178" s="71">
        <v>0</v>
      </c>
      <c r="AZ178" s="71">
        <v>0</v>
      </c>
      <c r="BA178" s="71">
        <v>0</v>
      </c>
      <c r="BB178" s="71">
        <v>0</v>
      </c>
      <c r="BC178" s="71">
        <v>0</v>
      </c>
      <c r="BD178" s="71">
        <v>0</v>
      </c>
      <c r="BE178" s="71">
        <v>0</v>
      </c>
      <c r="BF178" s="71">
        <v>0</v>
      </c>
      <c r="BG178" s="71">
        <v>0</v>
      </c>
      <c r="BH178" s="71">
        <v>0</v>
      </c>
      <c r="BI178" s="71">
        <v>0</v>
      </c>
      <c r="BJ178" s="71">
        <v>0</v>
      </c>
      <c r="BK178" s="71" t="s">
        <v>680</v>
      </c>
    </row>
    <row r="179" spans="1:63" s="73" customFormat="1" ht="12.6" customHeight="1" x14ac:dyDescent="0.25">
      <c r="A179" s="74" t="s">
        <v>633</v>
      </c>
      <c r="B179" s="63" t="s">
        <v>911</v>
      </c>
      <c r="C179" s="63" t="s">
        <v>1027</v>
      </c>
      <c r="D179" s="63" t="s">
        <v>668</v>
      </c>
      <c r="E179" s="63" t="s">
        <v>637</v>
      </c>
      <c r="F179" s="64">
        <v>7745</v>
      </c>
      <c r="G179" s="65" t="s">
        <v>1062</v>
      </c>
      <c r="H179" s="63" t="s">
        <v>1063</v>
      </c>
      <c r="I179" s="63" t="s">
        <v>1064</v>
      </c>
      <c r="J179" s="86" t="s">
        <v>1065</v>
      </c>
      <c r="K179" s="64" t="s">
        <v>1098</v>
      </c>
      <c r="L179" s="65" t="s">
        <v>1099</v>
      </c>
      <c r="M179" s="67">
        <v>0.16</v>
      </c>
      <c r="N179" s="95">
        <v>9</v>
      </c>
      <c r="O179" s="65" t="s">
        <v>1100</v>
      </c>
      <c r="P179" s="107">
        <v>0.1</v>
      </c>
      <c r="Q179" s="107">
        <v>0.01</v>
      </c>
      <c r="R179" s="68">
        <f>+Soportes[[#This Row],[Ejecución meta ]]/Soportes[[#This Row],[Magnitud meta vigencia ]]</f>
        <v>9.9999999999999992E-2</v>
      </c>
      <c r="S179" s="95">
        <v>1</v>
      </c>
      <c r="T179" s="66" t="s">
        <v>1101</v>
      </c>
      <c r="U179" s="64" t="s">
        <v>1102</v>
      </c>
      <c r="V179" s="69">
        <v>0.1</v>
      </c>
      <c r="W179" s="70">
        <v>44075</v>
      </c>
      <c r="X179" s="70">
        <v>44196</v>
      </c>
      <c r="Y179" s="71">
        <v>0</v>
      </c>
      <c r="Z179" s="71">
        <v>0</v>
      </c>
      <c r="AA179" s="71">
        <v>0</v>
      </c>
      <c r="AB179" s="71">
        <v>0</v>
      </c>
      <c r="AC179" s="71">
        <v>0</v>
      </c>
      <c r="AD179" s="71">
        <v>0</v>
      </c>
      <c r="AE179" s="71">
        <v>0</v>
      </c>
      <c r="AF179" s="71">
        <v>0</v>
      </c>
      <c r="AG179" s="71">
        <v>0.14250000000000002</v>
      </c>
      <c r="AH179" s="71">
        <v>0.39250000000000002</v>
      </c>
      <c r="AI179" s="71">
        <v>0.24250000000000002</v>
      </c>
      <c r="AJ179" s="71">
        <v>0.22250000000000003</v>
      </c>
      <c r="AK179" s="72">
        <v>1</v>
      </c>
      <c r="AL179" s="71">
        <v>0</v>
      </c>
      <c r="AM179" s="71">
        <v>0</v>
      </c>
      <c r="AN179" s="71">
        <v>0</v>
      </c>
      <c r="AO179" s="71">
        <v>0</v>
      </c>
      <c r="AP179" s="71">
        <v>0</v>
      </c>
      <c r="AQ179" s="71">
        <v>0</v>
      </c>
      <c r="AR179" s="71">
        <v>0</v>
      </c>
      <c r="AS179" s="71">
        <v>0</v>
      </c>
      <c r="AT179" s="71">
        <v>0.14250000000000002</v>
      </c>
      <c r="AU179" s="71">
        <v>0</v>
      </c>
      <c r="AV179" s="71">
        <v>0</v>
      </c>
      <c r="AW179" s="71">
        <v>0</v>
      </c>
      <c r="AX179" s="72">
        <v>0.14250000000000002</v>
      </c>
      <c r="AY179" s="71">
        <v>0</v>
      </c>
      <c r="AZ179" s="71">
        <v>0</v>
      </c>
      <c r="BA179" s="71">
        <v>0</v>
      </c>
      <c r="BB179" s="71">
        <v>0</v>
      </c>
      <c r="BC179" s="71">
        <v>0</v>
      </c>
      <c r="BD179" s="71">
        <v>0</v>
      </c>
      <c r="BE179" s="71">
        <v>0</v>
      </c>
      <c r="BF179" s="71">
        <v>0</v>
      </c>
      <c r="BG179" s="71">
        <v>1.4250000000000002E-2</v>
      </c>
      <c r="BH179" s="71">
        <v>0</v>
      </c>
      <c r="BI179" s="71">
        <v>0</v>
      </c>
      <c r="BJ179" s="71">
        <v>0</v>
      </c>
      <c r="BK179" s="71">
        <v>0.14250000000000002</v>
      </c>
    </row>
    <row r="180" spans="1:63" s="73" customFormat="1" ht="12.6" customHeight="1" x14ac:dyDescent="0.25">
      <c r="A180" s="74" t="s">
        <v>633</v>
      </c>
      <c r="B180" s="63" t="s">
        <v>911</v>
      </c>
      <c r="C180" s="63" t="s">
        <v>1027</v>
      </c>
      <c r="D180" s="63" t="s">
        <v>668</v>
      </c>
      <c r="E180" s="63" t="s">
        <v>637</v>
      </c>
      <c r="F180" s="64">
        <v>7745</v>
      </c>
      <c r="G180" s="65" t="s">
        <v>1062</v>
      </c>
      <c r="H180" s="63" t="s">
        <v>1063</v>
      </c>
      <c r="I180" s="63" t="s">
        <v>1064</v>
      </c>
      <c r="J180" s="86" t="s">
        <v>1065</v>
      </c>
      <c r="K180" s="64" t="s">
        <v>1098</v>
      </c>
      <c r="L180" s="65" t="s">
        <v>1099</v>
      </c>
      <c r="M180" s="67">
        <v>0.16</v>
      </c>
      <c r="N180" s="95">
        <v>9</v>
      </c>
      <c r="O180" s="65" t="s">
        <v>1100</v>
      </c>
      <c r="P180" s="107">
        <v>0.1</v>
      </c>
      <c r="Q180" s="107">
        <v>0.01</v>
      </c>
      <c r="R180" s="68">
        <f>+Soportes[[#This Row],[Ejecución meta ]]/Soportes[[#This Row],[Magnitud meta vigencia ]]</f>
        <v>9.9999999999999992E-2</v>
      </c>
      <c r="S180" s="95">
        <v>2</v>
      </c>
      <c r="T180" s="66" t="s">
        <v>1103</v>
      </c>
      <c r="U180" s="64" t="s">
        <v>1102</v>
      </c>
      <c r="V180" s="69">
        <v>0</v>
      </c>
      <c r="W180" s="70"/>
      <c r="X180" s="70"/>
      <c r="Y180" s="71">
        <v>0</v>
      </c>
      <c r="Z180" s="71">
        <v>0</v>
      </c>
      <c r="AA180" s="71">
        <v>0</v>
      </c>
      <c r="AB180" s="71">
        <v>0</v>
      </c>
      <c r="AC180" s="71">
        <v>0</v>
      </c>
      <c r="AD180" s="71">
        <v>0</v>
      </c>
      <c r="AE180" s="71">
        <v>0</v>
      </c>
      <c r="AF180" s="71">
        <v>0</v>
      </c>
      <c r="AG180" s="71">
        <v>0</v>
      </c>
      <c r="AH180" s="71">
        <v>0</v>
      </c>
      <c r="AI180" s="71">
        <v>0</v>
      </c>
      <c r="AJ180" s="71">
        <v>0</v>
      </c>
      <c r="AK180" s="72">
        <v>0</v>
      </c>
      <c r="AL180" s="71">
        <v>0</v>
      </c>
      <c r="AM180" s="71">
        <v>0</v>
      </c>
      <c r="AN180" s="71">
        <v>0</v>
      </c>
      <c r="AO180" s="71">
        <v>0</v>
      </c>
      <c r="AP180" s="71">
        <v>0</v>
      </c>
      <c r="AQ180" s="71">
        <v>0</v>
      </c>
      <c r="AR180" s="71">
        <v>0</v>
      </c>
      <c r="AS180" s="71">
        <v>0</v>
      </c>
      <c r="AT180" s="71">
        <v>0</v>
      </c>
      <c r="AU180" s="71">
        <v>0</v>
      </c>
      <c r="AV180" s="71">
        <v>0</v>
      </c>
      <c r="AW180" s="71">
        <v>0</v>
      </c>
      <c r="AX180" s="72">
        <v>0</v>
      </c>
      <c r="AY180" s="71">
        <v>0</v>
      </c>
      <c r="AZ180" s="71">
        <v>0</v>
      </c>
      <c r="BA180" s="71">
        <v>0</v>
      </c>
      <c r="BB180" s="71">
        <v>0</v>
      </c>
      <c r="BC180" s="71">
        <v>0</v>
      </c>
      <c r="BD180" s="71">
        <v>0</v>
      </c>
      <c r="BE180" s="71">
        <v>0</v>
      </c>
      <c r="BF180" s="71">
        <v>0</v>
      </c>
      <c r="BG180" s="71">
        <v>0</v>
      </c>
      <c r="BH180" s="71">
        <v>0</v>
      </c>
      <c r="BI180" s="71">
        <v>0</v>
      </c>
      <c r="BJ180" s="71">
        <v>0</v>
      </c>
      <c r="BK180" s="71" t="s">
        <v>680</v>
      </c>
    </row>
    <row r="181" spans="1:63" s="73" customFormat="1" ht="12.6" customHeight="1" x14ac:dyDescent="0.25">
      <c r="A181" s="74" t="s">
        <v>633</v>
      </c>
      <c r="B181" s="63" t="s">
        <v>911</v>
      </c>
      <c r="C181" s="63" t="s">
        <v>1027</v>
      </c>
      <c r="D181" s="63" t="s">
        <v>668</v>
      </c>
      <c r="E181" s="63" t="s">
        <v>637</v>
      </c>
      <c r="F181" s="64">
        <v>7745</v>
      </c>
      <c r="G181" s="65" t="s">
        <v>1062</v>
      </c>
      <c r="H181" s="63" t="s">
        <v>1063</v>
      </c>
      <c r="I181" s="63" t="s">
        <v>1064</v>
      </c>
      <c r="J181" s="86" t="s">
        <v>1065</v>
      </c>
      <c r="K181" s="64" t="s">
        <v>1098</v>
      </c>
      <c r="L181" s="65" t="s">
        <v>1099</v>
      </c>
      <c r="M181" s="67">
        <v>0.16</v>
      </c>
      <c r="N181" s="95">
        <v>10</v>
      </c>
      <c r="O181" s="65" t="s">
        <v>1104</v>
      </c>
      <c r="P181" s="107">
        <v>0.1</v>
      </c>
      <c r="Q181" s="107">
        <v>0</v>
      </c>
      <c r="R181" s="68">
        <f>+Soportes[[#This Row],[Ejecución meta ]]/Soportes[[#This Row],[Magnitud meta vigencia ]]</f>
        <v>0</v>
      </c>
      <c r="S181" s="95">
        <v>1</v>
      </c>
      <c r="T181" s="66" t="s">
        <v>1105</v>
      </c>
      <c r="U181" s="64" t="s">
        <v>1106</v>
      </c>
      <c r="V181" s="69">
        <v>0.03</v>
      </c>
      <c r="W181" s="70">
        <v>44044</v>
      </c>
      <c r="X181" s="70">
        <v>44196</v>
      </c>
      <c r="Y181" s="71">
        <v>0</v>
      </c>
      <c r="Z181" s="71">
        <v>0</v>
      </c>
      <c r="AA181" s="71">
        <v>0</v>
      </c>
      <c r="AB181" s="71">
        <v>0</v>
      </c>
      <c r="AC181" s="71">
        <v>0</v>
      </c>
      <c r="AD181" s="71">
        <v>0</v>
      </c>
      <c r="AE181" s="71">
        <v>0</v>
      </c>
      <c r="AF181" s="71">
        <v>0</v>
      </c>
      <c r="AG181" s="71">
        <v>0.1</v>
      </c>
      <c r="AH181" s="71">
        <v>0.30000000000000004</v>
      </c>
      <c r="AI181" s="71">
        <v>0.4</v>
      </c>
      <c r="AJ181" s="71">
        <v>0.2</v>
      </c>
      <c r="AK181" s="72">
        <v>1</v>
      </c>
      <c r="AL181" s="71">
        <v>0</v>
      </c>
      <c r="AM181" s="71">
        <v>0</v>
      </c>
      <c r="AN181" s="71">
        <v>0</v>
      </c>
      <c r="AO181" s="71">
        <v>0</v>
      </c>
      <c r="AP181" s="71">
        <v>0</v>
      </c>
      <c r="AQ181" s="71">
        <v>0</v>
      </c>
      <c r="AR181" s="71">
        <v>0</v>
      </c>
      <c r="AS181" s="71">
        <v>0</v>
      </c>
      <c r="AT181" s="71">
        <v>0</v>
      </c>
      <c r="AU181" s="71">
        <v>0</v>
      </c>
      <c r="AV181" s="71">
        <v>0</v>
      </c>
      <c r="AW181" s="71">
        <v>0</v>
      </c>
      <c r="AX181" s="72">
        <v>0</v>
      </c>
      <c r="AY181" s="71">
        <v>0</v>
      </c>
      <c r="AZ181" s="71">
        <v>0</v>
      </c>
      <c r="BA181" s="71">
        <v>0</v>
      </c>
      <c r="BB181" s="71">
        <v>0</v>
      </c>
      <c r="BC181" s="71">
        <v>0</v>
      </c>
      <c r="BD181" s="71">
        <v>0</v>
      </c>
      <c r="BE181" s="71">
        <v>0</v>
      </c>
      <c r="BF181" s="71">
        <v>0</v>
      </c>
      <c r="BG181" s="71">
        <v>0</v>
      </c>
      <c r="BH181" s="71">
        <v>0</v>
      </c>
      <c r="BI181" s="71">
        <v>0</v>
      </c>
      <c r="BJ181" s="71">
        <v>0</v>
      </c>
      <c r="BK181" s="71">
        <v>0</v>
      </c>
    </row>
    <row r="182" spans="1:63" s="73" customFormat="1" ht="12.6" customHeight="1" x14ac:dyDescent="0.25">
      <c r="A182" s="74" t="s">
        <v>633</v>
      </c>
      <c r="B182" s="63" t="s">
        <v>911</v>
      </c>
      <c r="C182" s="63" t="s">
        <v>1027</v>
      </c>
      <c r="D182" s="63" t="s">
        <v>668</v>
      </c>
      <c r="E182" s="63" t="s">
        <v>637</v>
      </c>
      <c r="F182" s="64">
        <v>7745</v>
      </c>
      <c r="G182" s="65" t="s">
        <v>1062</v>
      </c>
      <c r="H182" s="63" t="s">
        <v>1063</v>
      </c>
      <c r="I182" s="63" t="s">
        <v>1064</v>
      </c>
      <c r="J182" s="86" t="s">
        <v>1065</v>
      </c>
      <c r="K182" s="64" t="s">
        <v>1098</v>
      </c>
      <c r="L182" s="65" t="s">
        <v>1099</v>
      </c>
      <c r="M182" s="67">
        <v>0.16</v>
      </c>
      <c r="N182" s="95">
        <v>10</v>
      </c>
      <c r="O182" s="65" t="s">
        <v>1104</v>
      </c>
      <c r="P182" s="107">
        <v>0.1</v>
      </c>
      <c r="Q182" s="107">
        <v>0</v>
      </c>
      <c r="R182" s="68">
        <f>+Soportes[[#This Row],[Ejecución meta ]]/Soportes[[#This Row],[Magnitud meta vigencia ]]</f>
        <v>0</v>
      </c>
      <c r="S182" s="95">
        <v>2</v>
      </c>
      <c r="T182" s="66" t="s">
        <v>1107</v>
      </c>
      <c r="U182" s="64" t="s">
        <v>1106</v>
      </c>
      <c r="V182" s="69">
        <v>0.03</v>
      </c>
      <c r="W182" s="70">
        <v>44075</v>
      </c>
      <c r="X182" s="70">
        <v>44196</v>
      </c>
      <c r="Y182" s="71">
        <v>0</v>
      </c>
      <c r="Z182" s="71">
        <v>0</v>
      </c>
      <c r="AA182" s="71">
        <v>0</v>
      </c>
      <c r="AB182" s="71">
        <v>0</v>
      </c>
      <c r="AC182" s="71">
        <v>0</v>
      </c>
      <c r="AD182" s="71">
        <v>0</v>
      </c>
      <c r="AE182" s="71">
        <v>0</v>
      </c>
      <c r="AF182" s="71">
        <v>0</v>
      </c>
      <c r="AG182" s="71">
        <v>0</v>
      </c>
      <c r="AH182" s="71">
        <v>0.24</v>
      </c>
      <c r="AI182" s="71">
        <v>0.32</v>
      </c>
      <c r="AJ182" s="71">
        <v>0.44</v>
      </c>
      <c r="AK182" s="72">
        <v>1</v>
      </c>
      <c r="AL182" s="71">
        <v>0</v>
      </c>
      <c r="AM182" s="71">
        <v>0</v>
      </c>
      <c r="AN182" s="71">
        <v>0</v>
      </c>
      <c r="AO182" s="71">
        <v>0</v>
      </c>
      <c r="AP182" s="71">
        <v>0</v>
      </c>
      <c r="AQ182" s="71">
        <v>0</v>
      </c>
      <c r="AR182" s="71">
        <v>0</v>
      </c>
      <c r="AS182" s="71">
        <v>0</v>
      </c>
      <c r="AT182" s="71">
        <v>0</v>
      </c>
      <c r="AU182" s="71">
        <v>0</v>
      </c>
      <c r="AV182" s="71">
        <v>0</v>
      </c>
      <c r="AW182" s="71">
        <v>0</v>
      </c>
      <c r="AX182" s="72">
        <v>0</v>
      </c>
      <c r="AY182" s="71">
        <v>0</v>
      </c>
      <c r="AZ182" s="71">
        <v>0</v>
      </c>
      <c r="BA182" s="71">
        <v>0</v>
      </c>
      <c r="BB182" s="71">
        <v>0</v>
      </c>
      <c r="BC182" s="71">
        <v>0</v>
      </c>
      <c r="BD182" s="71">
        <v>0</v>
      </c>
      <c r="BE182" s="71">
        <v>0</v>
      </c>
      <c r="BF182" s="71">
        <v>0</v>
      </c>
      <c r="BG182" s="71">
        <v>0</v>
      </c>
      <c r="BH182" s="71">
        <v>0</v>
      </c>
      <c r="BI182" s="71">
        <v>0</v>
      </c>
      <c r="BJ182" s="71">
        <v>0</v>
      </c>
      <c r="BK182" s="71">
        <v>0</v>
      </c>
    </row>
    <row r="183" spans="1:63" s="73" customFormat="1" ht="12.6" customHeight="1" x14ac:dyDescent="0.25">
      <c r="A183" s="74" t="s">
        <v>633</v>
      </c>
      <c r="B183" s="63" t="s">
        <v>911</v>
      </c>
      <c r="C183" s="63" t="s">
        <v>1027</v>
      </c>
      <c r="D183" s="63" t="s">
        <v>668</v>
      </c>
      <c r="E183" s="63" t="s">
        <v>637</v>
      </c>
      <c r="F183" s="64">
        <v>7745</v>
      </c>
      <c r="G183" s="65" t="s">
        <v>1062</v>
      </c>
      <c r="H183" s="63" t="s">
        <v>1063</v>
      </c>
      <c r="I183" s="63" t="s">
        <v>1064</v>
      </c>
      <c r="J183" s="86" t="s">
        <v>1065</v>
      </c>
      <c r="K183" s="64" t="s">
        <v>1098</v>
      </c>
      <c r="L183" s="65" t="s">
        <v>1099</v>
      </c>
      <c r="M183" s="67">
        <v>0.16</v>
      </c>
      <c r="N183" s="95">
        <v>10</v>
      </c>
      <c r="O183" s="65" t="s">
        <v>1104</v>
      </c>
      <c r="P183" s="107">
        <v>0.1</v>
      </c>
      <c r="Q183" s="107">
        <v>0</v>
      </c>
      <c r="R183" s="68">
        <f>+Soportes[[#This Row],[Ejecución meta ]]/Soportes[[#This Row],[Magnitud meta vigencia ]]</f>
        <v>0</v>
      </c>
      <c r="S183" s="95">
        <v>3</v>
      </c>
      <c r="T183" s="66" t="s">
        <v>1108</v>
      </c>
      <c r="U183" s="64" t="s">
        <v>1106</v>
      </c>
      <c r="V183" s="69">
        <v>0</v>
      </c>
      <c r="W183" s="70"/>
      <c r="X183" s="70"/>
      <c r="Y183" s="71">
        <v>0</v>
      </c>
      <c r="Z183" s="71">
        <v>0</v>
      </c>
      <c r="AA183" s="71">
        <v>0</v>
      </c>
      <c r="AB183" s="71">
        <v>0</v>
      </c>
      <c r="AC183" s="71">
        <v>0</v>
      </c>
      <c r="AD183" s="71">
        <v>0</v>
      </c>
      <c r="AE183" s="71">
        <v>0</v>
      </c>
      <c r="AF183" s="71">
        <v>0</v>
      </c>
      <c r="AG183" s="71">
        <v>0</v>
      </c>
      <c r="AH183" s="71">
        <v>0</v>
      </c>
      <c r="AI183" s="71">
        <v>0</v>
      </c>
      <c r="AJ183" s="71">
        <v>0</v>
      </c>
      <c r="AK183" s="72">
        <v>0</v>
      </c>
      <c r="AL183" s="71">
        <v>0</v>
      </c>
      <c r="AM183" s="71">
        <v>0</v>
      </c>
      <c r="AN183" s="71">
        <v>0</v>
      </c>
      <c r="AO183" s="71">
        <v>0</v>
      </c>
      <c r="AP183" s="71">
        <v>0</v>
      </c>
      <c r="AQ183" s="71">
        <v>0</v>
      </c>
      <c r="AR183" s="71">
        <v>0</v>
      </c>
      <c r="AS183" s="71">
        <v>0</v>
      </c>
      <c r="AT183" s="71">
        <v>0</v>
      </c>
      <c r="AU183" s="71">
        <v>0</v>
      </c>
      <c r="AV183" s="71">
        <v>0</v>
      </c>
      <c r="AW183" s="71">
        <v>0</v>
      </c>
      <c r="AX183" s="72">
        <v>0</v>
      </c>
      <c r="AY183" s="71">
        <v>0</v>
      </c>
      <c r="AZ183" s="71">
        <v>0</v>
      </c>
      <c r="BA183" s="71">
        <v>0</v>
      </c>
      <c r="BB183" s="71">
        <v>0</v>
      </c>
      <c r="BC183" s="71">
        <v>0</v>
      </c>
      <c r="BD183" s="71">
        <v>0</v>
      </c>
      <c r="BE183" s="71">
        <v>0</v>
      </c>
      <c r="BF183" s="71">
        <v>0</v>
      </c>
      <c r="BG183" s="71">
        <v>0</v>
      </c>
      <c r="BH183" s="71">
        <v>0</v>
      </c>
      <c r="BI183" s="71">
        <v>0</v>
      </c>
      <c r="BJ183" s="71">
        <v>0</v>
      </c>
      <c r="BK183" s="71" t="s">
        <v>680</v>
      </c>
    </row>
    <row r="184" spans="1:63" s="73" customFormat="1" ht="12.6" customHeight="1" x14ac:dyDescent="0.25">
      <c r="A184" s="74" t="s">
        <v>633</v>
      </c>
      <c r="B184" s="63" t="s">
        <v>911</v>
      </c>
      <c r="C184" s="63" t="s">
        <v>1027</v>
      </c>
      <c r="D184" s="63" t="s">
        <v>668</v>
      </c>
      <c r="E184" s="63" t="s">
        <v>637</v>
      </c>
      <c r="F184" s="64">
        <v>7745</v>
      </c>
      <c r="G184" s="65" t="s">
        <v>1062</v>
      </c>
      <c r="H184" s="63" t="s">
        <v>1063</v>
      </c>
      <c r="I184" s="63" t="s">
        <v>1064</v>
      </c>
      <c r="J184" s="86" t="s">
        <v>1065</v>
      </c>
      <c r="K184" s="64" t="s">
        <v>1109</v>
      </c>
      <c r="L184" s="65" t="s">
        <v>1110</v>
      </c>
      <c r="M184" s="67">
        <v>0.11</v>
      </c>
      <c r="N184" s="95">
        <v>11</v>
      </c>
      <c r="O184" s="65" t="s">
        <v>1111</v>
      </c>
      <c r="P184" s="64"/>
      <c r="Q184" s="64">
        <v>14652</v>
      </c>
      <c r="R184" s="68" t="e">
        <f>+Soportes[[#This Row],[Ejecución meta ]]/Soportes[[#This Row],[Magnitud meta vigencia ]]</f>
        <v>#DIV/0!</v>
      </c>
      <c r="S184" s="95">
        <v>1</v>
      </c>
      <c r="T184" s="66" t="s">
        <v>1112</v>
      </c>
      <c r="U184" s="64" t="s">
        <v>61</v>
      </c>
      <c r="V184" s="69">
        <v>0.04</v>
      </c>
      <c r="W184" s="70">
        <v>44044</v>
      </c>
      <c r="X184" s="70">
        <v>44196</v>
      </c>
      <c r="Y184" s="71">
        <v>0</v>
      </c>
      <c r="Z184" s="71">
        <v>0</v>
      </c>
      <c r="AA184" s="71">
        <v>0</v>
      </c>
      <c r="AB184" s="71">
        <v>0</v>
      </c>
      <c r="AC184" s="71">
        <v>0</v>
      </c>
      <c r="AD184" s="71">
        <v>0</v>
      </c>
      <c r="AE184" s="71">
        <v>0</v>
      </c>
      <c r="AF184" s="71">
        <v>0</v>
      </c>
      <c r="AG184" s="71">
        <v>0</v>
      </c>
      <c r="AH184" s="71">
        <v>0.5</v>
      </c>
      <c r="AI184" s="71">
        <v>0</v>
      </c>
      <c r="AJ184" s="71">
        <v>0.5</v>
      </c>
      <c r="AK184" s="72">
        <v>1</v>
      </c>
      <c r="AL184" s="71">
        <v>0</v>
      </c>
      <c r="AM184" s="71">
        <v>0</v>
      </c>
      <c r="AN184" s="71">
        <v>0</v>
      </c>
      <c r="AO184" s="71">
        <v>0</v>
      </c>
      <c r="AP184" s="71">
        <v>0</v>
      </c>
      <c r="AQ184" s="71">
        <v>0</v>
      </c>
      <c r="AR184" s="71">
        <v>0</v>
      </c>
      <c r="AS184" s="71">
        <v>0</v>
      </c>
      <c r="AT184" s="71">
        <v>0</v>
      </c>
      <c r="AU184" s="71">
        <v>0</v>
      </c>
      <c r="AV184" s="71">
        <v>0</v>
      </c>
      <c r="AW184" s="71">
        <v>0</v>
      </c>
      <c r="AX184" s="72">
        <v>0</v>
      </c>
      <c r="AY184" s="71">
        <v>0</v>
      </c>
      <c r="AZ184" s="71">
        <v>0</v>
      </c>
      <c r="BA184" s="71">
        <v>0</v>
      </c>
      <c r="BB184" s="71">
        <v>0</v>
      </c>
      <c r="BC184" s="71">
        <v>0</v>
      </c>
      <c r="BD184" s="71">
        <v>0</v>
      </c>
      <c r="BE184" s="71">
        <v>0</v>
      </c>
      <c r="BF184" s="71">
        <v>0</v>
      </c>
      <c r="BG184" s="71">
        <v>0</v>
      </c>
      <c r="BH184" s="71">
        <v>0</v>
      </c>
      <c r="BI184" s="71">
        <v>0</v>
      </c>
      <c r="BJ184" s="71">
        <v>0</v>
      </c>
      <c r="BK184" s="71">
        <v>0</v>
      </c>
    </row>
    <row r="185" spans="1:63" s="73" customFormat="1" ht="12.6" customHeight="1" x14ac:dyDescent="0.25">
      <c r="A185" s="74" t="s">
        <v>633</v>
      </c>
      <c r="B185" s="63" t="s">
        <v>911</v>
      </c>
      <c r="C185" s="63" t="s">
        <v>1027</v>
      </c>
      <c r="D185" s="63" t="s">
        <v>668</v>
      </c>
      <c r="E185" s="63" t="s">
        <v>637</v>
      </c>
      <c r="F185" s="64">
        <v>7745</v>
      </c>
      <c r="G185" s="65" t="s">
        <v>1062</v>
      </c>
      <c r="H185" s="63" t="s">
        <v>1063</v>
      </c>
      <c r="I185" s="63" t="s">
        <v>1064</v>
      </c>
      <c r="J185" s="86" t="s">
        <v>1065</v>
      </c>
      <c r="K185" s="64" t="s">
        <v>1109</v>
      </c>
      <c r="L185" s="65" t="s">
        <v>1110</v>
      </c>
      <c r="M185" s="67">
        <v>0.11</v>
      </c>
      <c r="N185" s="95">
        <v>11</v>
      </c>
      <c r="O185" s="65" t="s">
        <v>1111</v>
      </c>
      <c r="P185" s="64"/>
      <c r="Q185" s="64">
        <v>14652</v>
      </c>
      <c r="R185" s="68" t="e">
        <f>+Soportes[[#This Row],[Ejecución meta ]]/Soportes[[#This Row],[Magnitud meta vigencia ]]</f>
        <v>#DIV/0!</v>
      </c>
      <c r="S185" s="95">
        <v>2</v>
      </c>
      <c r="T185" s="66" t="s">
        <v>1113</v>
      </c>
      <c r="U185" s="64" t="s">
        <v>62</v>
      </c>
      <c r="V185" s="69">
        <v>0.04</v>
      </c>
      <c r="W185" s="70">
        <v>43983</v>
      </c>
      <c r="X185" s="70">
        <v>44196</v>
      </c>
      <c r="Y185" s="71">
        <v>0</v>
      </c>
      <c r="Z185" s="71">
        <v>0</v>
      </c>
      <c r="AA185" s="71">
        <v>0</v>
      </c>
      <c r="AB185" s="71">
        <v>0</v>
      </c>
      <c r="AC185" s="71">
        <v>0</v>
      </c>
      <c r="AD185" s="71">
        <v>0.14000000000000001</v>
      </c>
      <c r="AE185" s="71">
        <v>0.14000000000000001</v>
      </c>
      <c r="AF185" s="71">
        <v>0.14000000000000001</v>
      </c>
      <c r="AG185" s="71">
        <v>0.14000000000000001</v>
      </c>
      <c r="AH185" s="71">
        <v>0.14000000000000001</v>
      </c>
      <c r="AI185" s="71">
        <v>0.15</v>
      </c>
      <c r="AJ185" s="71">
        <v>0.15</v>
      </c>
      <c r="AK185" s="72">
        <v>1</v>
      </c>
      <c r="AL185" s="71">
        <v>0</v>
      </c>
      <c r="AM185" s="71">
        <v>0</v>
      </c>
      <c r="AN185" s="71">
        <v>0</v>
      </c>
      <c r="AO185" s="71">
        <v>0</v>
      </c>
      <c r="AP185" s="71">
        <v>0</v>
      </c>
      <c r="AQ185" s="71">
        <v>0.14000000000000001</v>
      </c>
      <c r="AR185" s="71">
        <v>0.18062800000000001</v>
      </c>
      <c r="AS185" s="71">
        <v>0</v>
      </c>
      <c r="AT185" s="71">
        <v>0.14000000000000001</v>
      </c>
      <c r="AU185" s="71">
        <v>0</v>
      </c>
      <c r="AV185" s="71">
        <v>0</v>
      </c>
      <c r="AW185" s="71">
        <v>0</v>
      </c>
      <c r="AX185" s="72">
        <v>0.46062800000000004</v>
      </c>
      <c r="AY185" s="71">
        <v>0</v>
      </c>
      <c r="AZ185" s="71">
        <v>0</v>
      </c>
      <c r="BA185" s="71">
        <v>0</v>
      </c>
      <c r="BB185" s="71">
        <v>0</v>
      </c>
      <c r="BC185" s="71">
        <v>0</v>
      </c>
      <c r="BD185" s="71">
        <v>5.6000000000000008E-3</v>
      </c>
      <c r="BE185" s="71">
        <v>7.2251200000000007E-3</v>
      </c>
      <c r="BF185" s="71">
        <v>0</v>
      </c>
      <c r="BG185" s="71">
        <v>5.6000000000000008E-3</v>
      </c>
      <c r="BH185" s="71">
        <v>0</v>
      </c>
      <c r="BI185" s="71">
        <v>0</v>
      </c>
      <c r="BJ185" s="71">
        <v>0</v>
      </c>
      <c r="BK185" s="71">
        <v>0.46062800000000004</v>
      </c>
    </row>
    <row r="186" spans="1:63" s="73" customFormat="1" ht="12.6" customHeight="1" x14ac:dyDescent="0.25">
      <c r="A186" s="74" t="s">
        <v>633</v>
      </c>
      <c r="B186" s="63" t="s">
        <v>911</v>
      </c>
      <c r="C186" s="63" t="s">
        <v>1027</v>
      </c>
      <c r="D186" s="63" t="s">
        <v>668</v>
      </c>
      <c r="E186" s="63" t="s">
        <v>637</v>
      </c>
      <c r="F186" s="64">
        <v>7745</v>
      </c>
      <c r="G186" s="65" t="s">
        <v>1062</v>
      </c>
      <c r="H186" s="63" t="s">
        <v>1063</v>
      </c>
      <c r="I186" s="63" t="s">
        <v>1064</v>
      </c>
      <c r="J186" s="86" t="s">
        <v>1065</v>
      </c>
      <c r="K186" s="64" t="s">
        <v>1109</v>
      </c>
      <c r="L186" s="65" t="s">
        <v>1110</v>
      </c>
      <c r="M186" s="67">
        <v>0.11</v>
      </c>
      <c r="N186" s="95">
        <v>11</v>
      </c>
      <c r="O186" s="65" t="s">
        <v>1111</v>
      </c>
      <c r="P186" s="64"/>
      <c r="Q186" s="64">
        <v>14652</v>
      </c>
      <c r="R186" s="68" t="e">
        <f>+Soportes[[#This Row],[Ejecución meta ]]/Soportes[[#This Row],[Magnitud meta vigencia ]]</f>
        <v>#DIV/0!</v>
      </c>
      <c r="S186" s="95">
        <v>3</v>
      </c>
      <c r="T186" s="66" t="s">
        <v>1114</v>
      </c>
      <c r="U186" s="64" t="s">
        <v>62</v>
      </c>
      <c r="V186" s="69">
        <v>0.03</v>
      </c>
      <c r="W186" s="70">
        <v>43983</v>
      </c>
      <c r="X186" s="70">
        <v>44196</v>
      </c>
      <c r="Y186" s="71">
        <v>0</v>
      </c>
      <c r="Z186" s="71">
        <v>0</v>
      </c>
      <c r="AA186" s="71">
        <v>0</v>
      </c>
      <c r="AB186" s="71">
        <v>0</v>
      </c>
      <c r="AC186" s="71">
        <v>0</v>
      </c>
      <c r="AD186" s="71">
        <v>0.11</v>
      </c>
      <c r="AE186" s="71">
        <v>0.11</v>
      </c>
      <c r="AF186" s="71">
        <v>0.11</v>
      </c>
      <c r="AG186" s="71">
        <v>0.11</v>
      </c>
      <c r="AH186" s="71">
        <v>0.12</v>
      </c>
      <c r="AI186" s="71">
        <v>0.12</v>
      </c>
      <c r="AJ186" s="71">
        <v>0.32</v>
      </c>
      <c r="AK186" s="72">
        <v>1</v>
      </c>
      <c r="AL186" s="71">
        <v>0</v>
      </c>
      <c r="AM186" s="71">
        <v>0</v>
      </c>
      <c r="AN186" s="71">
        <v>0</v>
      </c>
      <c r="AO186" s="71">
        <v>0</v>
      </c>
      <c r="AP186" s="71">
        <v>0</v>
      </c>
      <c r="AQ186" s="71">
        <v>0.11</v>
      </c>
      <c r="AR186" s="71">
        <v>0.11</v>
      </c>
      <c r="AS186" s="71">
        <v>0.11</v>
      </c>
      <c r="AT186" s="71">
        <v>0.11</v>
      </c>
      <c r="AU186" s="71">
        <v>0</v>
      </c>
      <c r="AV186" s="71">
        <v>0</v>
      </c>
      <c r="AW186" s="71">
        <v>0</v>
      </c>
      <c r="AX186" s="72">
        <v>0.44</v>
      </c>
      <c r="AY186" s="71">
        <v>0</v>
      </c>
      <c r="AZ186" s="71">
        <v>0</v>
      </c>
      <c r="BA186" s="71">
        <v>0</v>
      </c>
      <c r="BB186" s="71">
        <v>0</v>
      </c>
      <c r="BC186" s="71">
        <v>0</v>
      </c>
      <c r="BD186" s="71">
        <v>3.3E-3</v>
      </c>
      <c r="BE186" s="71">
        <v>3.3E-3</v>
      </c>
      <c r="BF186" s="71">
        <v>3.3E-3</v>
      </c>
      <c r="BG186" s="71">
        <v>3.3E-3</v>
      </c>
      <c r="BH186" s="71">
        <v>0</v>
      </c>
      <c r="BI186" s="71">
        <v>0</v>
      </c>
      <c r="BJ186" s="71">
        <v>0</v>
      </c>
      <c r="BK186" s="71">
        <v>0.44</v>
      </c>
    </row>
    <row r="187" spans="1:63" s="73" customFormat="1" ht="12.6" customHeight="1" x14ac:dyDescent="0.25">
      <c r="A187" s="74" t="s">
        <v>633</v>
      </c>
      <c r="B187" s="63" t="s">
        <v>911</v>
      </c>
      <c r="C187" s="63" t="s">
        <v>635</v>
      </c>
      <c r="D187" s="63" t="s">
        <v>668</v>
      </c>
      <c r="E187" s="63" t="s">
        <v>637</v>
      </c>
      <c r="F187" s="97">
        <v>7744</v>
      </c>
      <c r="G187" s="65" t="s">
        <v>1115</v>
      </c>
      <c r="H187" s="63" t="s">
        <v>1116</v>
      </c>
      <c r="I187" s="63" t="s">
        <v>19</v>
      </c>
      <c r="J187" s="86" t="s">
        <v>1117</v>
      </c>
      <c r="K187" s="64">
        <v>1</v>
      </c>
      <c r="L187" s="65" t="s">
        <v>1118</v>
      </c>
      <c r="M187" s="67">
        <v>0.13</v>
      </c>
      <c r="N187" s="64">
        <v>1</v>
      </c>
      <c r="O187" s="65" t="s">
        <v>1119</v>
      </c>
      <c r="P187" s="67">
        <v>0.1</v>
      </c>
      <c r="Q187" s="68">
        <v>2.9999999999999997E-4</v>
      </c>
      <c r="R187" s="68">
        <f>+Soportes[[#This Row],[Ejecución meta ]]/Soportes[[#This Row],[Magnitud meta vigencia ]]</f>
        <v>2.9999999999999996E-3</v>
      </c>
      <c r="S187" s="110">
        <v>1</v>
      </c>
      <c r="T187" s="65" t="s">
        <v>1120</v>
      </c>
      <c r="U187" s="111" t="s">
        <v>1121</v>
      </c>
      <c r="V187" s="69">
        <v>7.0000000000000007E-2</v>
      </c>
      <c r="W187" s="70">
        <v>43836</v>
      </c>
      <c r="X187" s="70" t="s">
        <v>646</v>
      </c>
      <c r="Y187" s="71">
        <v>0</v>
      </c>
      <c r="Z187" s="71">
        <v>0</v>
      </c>
      <c r="AA187" s="71">
        <v>0</v>
      </c>
      <c r="AB187" s="71">
        <v>0</v>
      </c>
      <c r="AC187" s="71">
        <v>0</v>
      </c>
      <c r="AD187" s="71">
        <v>4.8800000000000003E-2</v>
      </c>
      <c r="AE187" s="71">
        <v>5.0999999999999997E-2</v>
      </c>
      <c r="AF187" s="71">
        <v>0.191</v>
      </c>
      <c r="AG187" s="71">
        <v>0.24099999999999999</v>
      </c>
      <c r="AH187" s="71">
        <v>0.20100000000000001</v>
      </c>
      <c r="AI187" s="71">
        <v>4.9799999999999997E-2</v>
      </c>
      <c r="AJ187" s="71">
        <v>0.2175</v>
      </c>
      <c r="AK187" s="72">
        <v>1</v>
      </c>
      <c r="AL187" s="71">
        <v>0</v>
      </c>
      <c r="AM187" s="71">
        <v>0</v>
      </c>
      <c r="AN187" s="71">
        <v>0</v>
      </c>
      <c r="AO187" s="71">
        <v>0</v>
      </c>
      <c r="AP187" s="71">
        <v>0</v>
      </c>
      <c r="AQ187" s="71">
        <v>4.8800000000000003E-2</v>
      </c>
      <c r="AR187" s="71">
        <v>5.0999999999999997E-2</v>
      </c>
      <c r="AS187" s="71">
        <v>0.10100000000000001</v>
      </c>
      <c r="AT187" s="71">
        <v>0.21099999999999999</v>
      </c>
      <c r="AU187" s="71">
        <v>0</v>
      </c>
      <c r="AV187" s="71">
        <v>0</v>
      </c>
      <c r="AW187" s="71">
        <v>0</v>
      </c>
      <c r="AX187" s="72">
        <v>0.4118</v>
      </c>
      <c r="AY187" s="71">
        <v>0</v>
      </c>
      <c r="AZ187" s="71">
        <v>0</v>
      </c>
      <c r="BA187" s="71">
        <v>0</v>
      </c>
      <c r="BB187" s="71">
        <v>0</v>
      </c>
      <c r="BC187" s="71">
        <v>0</v>
      </c>
      <c r="BD187" s="71">
        <v>3.3999999999999998E-3</v>
      </c>
      <c r="BE187" s="71">
        <v>3.5999999999999999E-3</v>
      </c>
      <c r="BF187" s="71">
        <v>7.1000000000000004E-3</v>
      </c>
      <c r="BG187" s="71">
        <v>1.4800000000000001E-2</v>
      </c>
      <c r="BH187" s="71">
        <v>0</v>
      </c>
      <c r="BI187" s="71">
        <v>0</v>
      </c>
      <c r="BJ187" s="71">
        <v>0</v>
      </c>
      <c r="BK187" s="71">
        <v>0.4118</v>
      </c>
    </row>
    <row r="188" spans="1:63" s="73" customFormat="1" ht="12.6" customHeight="1" x14ac:dyDescent="0.25">
      <c r="A188" s="74" t="s">
        <v>633</v>
      </c>
      <c r="B188" s="63" t="s">
        <v>911</v>
      </c>
      <c r="C188" s="63" t="s">
        <v>635</v>
      </c>
      <c r="D188" s="63" t="s">
        <v>668</v>
      </c>
      <c r="E188" s="63" t="s">
        <v>637</v>
      </c>
      <c r="F188" s="97">
        <v>7744</v>
      </c>
      <c r="G188" s="65" t="s">
        <v>1115</v>
      </c>
      <c r="H188" s="63" t="s">
        <v>1116</v>
      </c>
      <c r="I188" s="63" t="s">
        <v>19</v>
      </c>
      <c r="J188" s="86" t="s">
        <v>1117</v>
      </c>
      <c r="K188" s="64">
        <v>1</v>
      </c>
      <c r="L188" s="65" t="s">
        <v>1118</v>
      </c>
      <c r="M188" s="67">
        <v>0.13</v>
      </c>
      <c r="N188" s="64">
        <v>1</v>
      </c>
      <c r="O188" s="65" t="s">
        <v>1119</v>
      </c>
      <c r="P188" s="67">
        <v>0.1</v>
      </c>
      <c r="Q188" s="68">
        <v>2.9999999999999997E-4</v>
      </c>
      <c r="R188" s="68">
        <f>+Soportes[[#This Row],[Ejecución meta ]]/Soportes[[#This Row],[Magnitud meta vigencia ]]</f>
        <v>2.9999999999999996E-3</v>
      </c>
      <c r="S188" s="110">
        <v>2</v>
      </c>
      <c r="T188" s="65" t="s">
        <v>1122</v>
      </c>
      <c r="U188" s="111" t="s">
        <v>1123</v>
      </c>
      <c r="V188" s="69">
        <v>0.03</v>
      </c>
      <c r="W188" s="70">
        <v>43836</v>
      </c>
      <c r="X188" s="70" t="s">
        <v>646</v>
      </c>
      <c r="Y188" s="71">
        <v>0</v>
      </c>
      <c r="Z188" s="71">
        <v>0</v>
      </c>
      <c r="AA188" s="71">
        <v>0</v>
      </c>
      <c r="AB188" s="71">
        <v>0</v>
      </c>
      <c r="AC188" s="71">
        <v>0</v>
      </c>
      <c r="AD188" s="71">
        <v>0</v>
      </c>
      <c r="AE188" s="71">
        <v>6.25E-2</v>
      </c>
      <c r="AF188" s="71">
        <v>0.1125</v>
      </c>
      <c r="AG188" s="71">
        <v>0.26</v>
      </c>
      <c r="AH188" s="71">
        <v>0.13250000000000001</v>
      </c>
      <c r="AI188" s="71">
        <v>0.12</v>
      </c>
      <c r="AJ188" s="71">
        <v>0.3125</v>
      </c>
      <c r="AK188" s="72">
        <v>1</v>
      </c>
      <c r="AL188" s="71">
        <v>0</v>
      </c>
      <c r="AM188" s="71">
        <v>0</v>
      </c>
      <c r="AN188" s="71">
        <v>0</v>
      </c>
      <c r="AO188" s="71">
        <v>0</v>
      </c>
      <c r="AP188" s="71">
        <v>0</v>
      </c>
      <c r="AQ188" s="71">
        <v>0</v>
      </c>
      <c r="AR188" s="71">
        <v>6.25E-2</v>
      </c>
      <c r="AS188" s="71">
        <v>0.1</v>
      </c>
      <c r="AT188" s="71">
        <v>0.17249999999999999</v>
      </c>
      <c r="AU188" s="71">
        <v>0</v>
      </c>
      <c r="AV188" s="71">
        <v>0</v>
      </c>
      <c r="AW188" s="71">
        <v>0</v>
      </c>
      <c r="AX188" s="72">
        <v>0.33500000000000002</v>
      </c>
      <c r="AY188" s="71">
        <v>0</v>
      </c>
      <c r="AZ188" s="71">
        <v>0</v>
      </c>
      <c r="BA188" s="71">
        <v>0</v>
      </c>
      <c r="BB188" s="71">
        <v>0</v>
      </c>
      <c r="BC188" s="71">
        <v>0</v>
      </c>
      <c r="BD188" s="71">
        <v>0</v>
      </c>
      <c r="BE188" s="71">
        <v>1.9E-3</v>
      </c>
      <c r="BF188" s="71">
        <v>3.0000000000000001E-3</v>
      </c>
      <c r="BG188" s="71">
        <v>5.1999999999999998E-3</v>
      </c>
      <c r="BH188" s="71">
        <v>0</v>
      </c>
      <c r="BI188" s="71">
        <v>0</v>
      </c>
      <c r="BJ188" s="71">
        <v>0</v>
      </c>
      <c r="BK188" s="71">
        <v>0.33500000000000002</v>
      </c>
    </row>
    <row r="189" spans="1:63" s="73" customFormat="1" ht="12.6" customHeight="1" x14ac:dyDescent="0.25">
      <c r="A189" s="74" t="s">
        <v>633</v>
      </c>
      <c r="B189" s="63" t="s">
        <v>911</v>
      </c>
      <c r="C189" s="63" t="s">
        <v>635</v>
      </c>
      <c r="D189" s="63" t="s">
        <v>668</v>
      </c>
      <c r="E189" s="63" t="s">
        <v>637</v>
      </c>
      <c r="F189" s="97">
        <v>7744</v>
      </c>
      <c r="G189" s="65" t="s">
        <v>1115</v>
      </c>
      <c r="H189" s="63" t="s">
        <v>1116</v>
      </c>
      <c r="I189" s="63" t="s">
        <v>19</v>
      </c>
      <c r="J189" s="86" t="s">
        <v>1117</v>
      </c>
      <c r="K189" s="64">
        <v>1</v>
      </c>
      <c r="L189" s="65" t="s">
        <v>1118</v>
      </c>
      <c r="M189" s="67">
        <v>0.13</v>
      </c>
      <c r="N189" s="64">
        <v>1</v>
      </c>
      <c r="O189" s="65" t="s">
        <v>1119</v>
      </c>
      <c r="P189" s="67">
        <v>0.1</v>
      </c>
      <c r="Q189" s="68">
        <v>2.9999999999999997E-4</v>
      </c>
      <c r="R189" s="68">
        <f>+Soportes[[#This Row],[Ejecución meta ]]/Soportes[[#This Row],[Magnitud meta vigencia ]]</f>
        <v>2.9999999999999996E-3</v>
      </c>
      <c r="S189" s="110">
        <v>3</v>
      </c>
      <c r="T189" s="65" t="s">
        <v>1124</v>
      </c>
      <c r="U189" s="111" t="s">
        <v>1125</v>
      </c>
      <c r="V189" s="69">
        <v>0.03</v>
      </c>
      <c r="W189" s="70">
        <v>43836</v>
      </c>
      <c r="X189" s="70" t="s">
        <v>646</v>
      </c>
      <c r="Y189" s="71">
        <v>0</v>
      </c>
      <c r="Z189" s="71">
        <v>0</v>
      </c>
      <c r="AA189" s="71">
        <v>0</v>
      </c>
      <c r="AB189" s="71">
        <v>0</v>
      </c>
      <c r="AC189" s="71">
        <v>0</v>
      </c>
      <c r="AD189" s="71">
        <v>0</v>
      </c>
      <c r="AE189" s="71">
        <v>0</v>
      </c>
      <c r="AF189" s="71">
        <v>0.105</v>
      </c>
      <c r="AG189" s="71">
        <v>0</v>
      </c>
      <c r="AH189" s="71">
        <v>0.33500000000000002</v>
      </c>
      <c r="AI189" s="71">
        <v>0.17499999999999999</v>
      </c>
      <c r="AJ189" s="71">
        <v>0.38500000000000001</v>
      </c>
      <c r="AK189" s="72">
        <v>1</v>
      </c>
      <c r="AL189" s="71">
        <v>0</v>
      </c>
      <c r="AM189" s="71">
        <v>0</v>
      </c>
      <c r="AN189" s="71">
        <v>0</v>
      </c>
      <c r="AO189" s="71">
        <v>0</v>
      </c>
      <c r="AP189" s="71">
        <v>0</v>
      </c>
      <c r="AQ189" s="71">
        <v>0</v>
      </c>
      <c r="AR189" s="71">
        <v>0</v>
      </c>
      <c r="AS189" s="71">
        <v>0.105</v>
      </c>
      <c r="AT189" s="71">
        <v>0</v>
      </c>
      <c r="AU189" s="71">
        <v>0</v>
      </c>
      <c r="AV189" s="71">
        <v>0</v>
      </c>
      <c r="AW189" s="71">
        <v>0</v>
      </c>
      <c r="AX189" s="72">
        <v>0.105</v>
      </c>
      <c r="AY189" s="71">
        <v>0</v>
      </c>
      <c r="AZ189" s="71">
        <v>0</v>
      </c>
      <c r="BA189" s="71">
        <v>0</v>
      </c>
      <c r="BB189" s="71">
        <v>0</v>
      </c>
      <c r="BC189" s="71">
        <v>0</v>
      </c>
      <c r="BD189" s="71">
        <v>0</v>
      </c>
      <c r="BE189" s="71">
        <v>0</v>
      </c>
      <c r="BF189" s="71">
        <v>3.2000000000000002E-3</v>
      </c>
      <c r="BG189" s="71">
        <v>0</v>
      </c>
      <c r="BH189" s="71">
        <v>0</v>
      </c>
      <c r="BI189" s="71">
        <v>0</v>
      </c>
      <c r="BJ189" s="71">
        <v>0</v>
      </c>
      <c r="BK189" s="71">
        <v>0.105</v>
      </c>
    </row>
    <row r="190" spans="1:63" s="73" customFormat="1" ht="12.6" customHeight="1" x14ac:dyDescent="0.25">
      <c r="A190" s="74" t="s">
        <v>633</v>
      </c>
      <c r="B190" s="63" t="s">
        <v>911</v>
      </c>
      <c r="C190" s="63" t="s">
        <v>635</v>
      </c>
      <c r="D190" s="63" t="s">
        <v>668</v>
      </c>
      <c r="E190" s="63" t="s">
        <v>637</v>
      </c>
      <c r="F190" s="97">
        <v>7744</v>
      </c>
      <c r="G190" s="65" t="s">
        <v>1115</v>
      </c>
      <c r="H190" s="63" t="s">
        <v>1116</v>
      </c>
      <c r="I190" s="63" t="s">
        <v>19</v>
      </c>
      <c r="J190" s="86" t="s">
        <v>1117</v>
      </c>
      <c r="K190" s="64">
        <v>2</v>
      </c>
      <c r="L190" s="65" t="s">
        <v>1126</v>
      </c>
      <c r="M190" s="67">
        <v>0.65</v>
      </c>
      <c r="N190" s="64">
        <v>2</v>
      </c>
      <c r="O190" s="65" t="s">
        <v>1127</v>
      </c>
      <c r="P190" s="64">
        <v>67000</v>
      </c>
      <c r="Q190" s="64">
        <v>61960</v>
      </c>
      <c r="R190" s="68">
        <f>+Soportes[[#This Row],[Ejecución meta ]]/Soportes[[#This Row],[Magnitud meta vigencia ]]</f>
        <v>0.9247761194029851</v>
      </c>
      <c r="S190" s="110">
        <v>4</v>
      </c>
      <c r="T190" s="65" t="s">
        <v>1128</v>
      </c>
      <c r="U190" s="111" t="s">
        <v>1129</v>
      </c>
      <c r="V190" s="69">
        <v>6.25E-2</v>
      </c>
      <c r="W190" s="70">
        <v>43836</v>
      </c>
      <c r="X190" s="70" t="s">
        <v>646</v>
      </c>
      <c r="Y190" s="71">
        <v>0</v>
      </c>
      <c r="Z190" s="71">
        <v>0</v>
      </c>
      <c r="AA190" s="71">
        <v>0</v>
      </c>
      <c r="AB190" s="71">
        <v>0</v>
      </c>
      <c r="AC190" s="71">
        <v>0</v>
      </c>
      <c r="AD190" s="71">
        <v>0</v>
      </c>
      <c r="AE190" s="71">
        <v>0</v>
      </c>
      <c r="AF190" s="71">
        <v>0</v>
      </c>
      <c r="AG190" s="71">
        <v>0.2</v>
      </c>
      <c r="AH190" s="71">
        <v>0</v>
      </c>
      <c r="AI190" s="71">
        <v>0</v>
      </c>
      <c r="AJ190" s="71">
        <v>0.8</v>
      </c>
      <c r="AK190" s="72">
        <v>1</v>
      </c>
      <c r="AL190" s="71">
        <v>0</v>
      </c>
      <c r="AM190" s="71">
        <v>0</v>
      </c>
      <c r="AN190" s="71">
        <v>0</v>
      </c>
      <c r="AO190" s="71">
        <v>0</v>
      </c>
      <c r="AP190" s="71">
        <v>0</v>
      </c>
      <c r="AQ190" s="71">
        <v>0</v>
      </c>
      <c r="AR190" s="71">
        <v>0</v>
      </c>
      <c r="AS190" s="71">
        <v>0</v>
      </c>
      <c r="AT190" s="71">
        <v>0.2</v>
      </c>
      <c r="AU190" s="71">
        <v>0</v>
      </c>
      <c r="AV190" s="71">
        <v>0</v>
      </c>
      <c r="AW190" s="71">
        <v>0</v>
      </c>
      <c r="AX190" s="72">
        <v>0.2</v>
      </c>
      <c r="AY190" s="71">
        <v>0</v>
      </c>
      <c r="AZ190" s="71">
        <v>0</v>
      </c>
      <c r="BA190" s="71">
        <v>0</v>
      </c>
      <c r="BB190" s="71">
        <v>0</v>
      </c>
      <c r="BC190" s="71">
        <v>0</v>
      </c>
      <c r="BD190" s="71">
        <v>0</v>
      </c>
      <c r="BE190" s="71">
        <v>0</v>
      </c>
      <c r="BF190" s="71">
        <v>0</v>
      </c>
      <c r="BG190" s="71">
        <v>1.2500000000000001E-2</v>
      </c>
      <c r="BH190" s="71">
        <v>0</v>
      </c>
      <c r="BI190" s="71">
        <v>0</v>
      </c>
      <c r="BJ190" s="71">
        <v>0</v>
      </c>
      <c r="BK190" s="71">
        <v>0.2</v>
      </c>
    </row>
    <row r="191" spans="1:63" s="73" customFormat="1" ht="12.6" customHeight="1" x14ac:dyDescent="0.25">
      <c r="A191" s="74" t="s">
        <v>633</v>
      </c>
      <c r="B191" s="63" t="s">
        <v>911</v>
      </c>
      <c r="C191" s="63" t="s">
        <v>635</v>
      </c>
      <c r="D191" s="63" t="s">
        <v>668</v>
      </c>
      <c r="E191" s="63" t="s">
        <v>637</v>
      </c>
      <c r="F191" s="97">
        <v>7744</v>
      </c>
      <c r="G191" s="65" t="s">
        <v>1115</v>
      </c>
      <c r="H191" s="63" t="s">
        <v>1116</v>
      </c>
      <c r="I191" s="63" t="s">
        <v>19</v>
      </c>
      <c r="J191" s="86" t="s">
        <v>1117</v>
      </c>
      <c r="K191" s="64">
        <v>2</v>
      </c>
      <c r="L191" s="65" t="s">
        <v>1126</v>
      </c>
      <c r="M191" s="67">
        <v>0.65</v>
      </c>
      <c r="N191" s="64">
        <v>2</v>
      </c>
      <c r="O191" s="65" t="s">
        <v>1127</v>
      </c>
      <c r="P191" s="64">
        <v>67000</v>
      </c>
      <c r="Q191" s="64">
        <v>61960</v>
      </c>
      <c r="R191" s="68">
        <f>+Soportes[[#This Row],[Ejecución meta ]]/Soportes[[#This Row],[Magnitud meta vigencia ]]</f>
        <v>0.9247761194029851</v>
      </c>
      <c r="S191" s="110">
        <v>5</v>
      </c>
      <c r="T191" s="65" t="s">
        <v>1130</v>
      </c>
      <c r="U191" s="111" t="s">
        <v>1131</v>
      </c>
      <c r="V191" s="69">
        <v>6.25E-2</v>
      </c>
      <c r="W191" s="70">
        <v>43836</v>
      </c>
      <c r="X191" s="70" t="s">
        <v>646</v>
      </c>
      <c r="Y191" s="71">
        <v>0</v>
      </c>
      <c r="Z191" s="71">
        <v>0</v>
      </c>
      <c r="AA191" s="71">
        <v>0</v>
      </c>
      <c r="AB191" s="71">
        <v>0</v>
      </c>
      <c r="AC191" s="71">
        <v>0</v>
      </c>
      <c r="AD191" s="71">
        <v>0.03</v>
      </c>
      <c r="AE191" s="71">
        <v>3.7199999999999997E-2</v>
      </c>
      <c r="AF191" s="71">
        <v>3.7199999999999997E-2</v>
      </c>
      <c r="AG191" s="71">
        <v>0.20219999999999999</v>
      </c>
      <c r="AH191" s="71">
        <v>9.7199999999999995E-2</v>
      </c>
      <c r="AI191" s="71">
        <v>0.1812</v>
      </c>
      <c r="AJ191" s="71">
        <v>0.41499999999999998</v>
      </c>
      <c r="AK191" s="72">
        <v>1</v>
      </c>
      <c r="AL191" s="71">
        <v>0</v>
      </c>
      <c r="AM191" s="71">
        <v>0</v>
      </c>
      <c r="AN191" s="71">
        <v>0</v>
      </c>
      <c r="AO191" s="71">
        <v>0</v>
      </c>
      <c r="AP191" s="71">
        <v>0</v>
      </c>
      <c r="AQ191" s="71">
        <v>0.03</v>
      </c>
      <c r="AR191" s="71">
        <v>3.7199999999999997E-2</v>
      </c>
      <c r="AS191" s="71">
        <v>3.7199999999999997E-2</v>
      </c>
      <c r="AT191" s="71">
        <v>0.20219999999999999</v>
      </c>
      <c r="AU191" s="71">
        <v>0</v>
      </c>
      <c r="AV191" s="71">
        <v>0</v>
      </c>
      <c r="AW191" s="71">
        <v>0</v>
      </c>
      <c r="AX191" s="72">
        <v>0.30659999999999998</v>
      </c>
      <c r="AY191" s="71">
        <v>0</v>
      </c>
      <c r="AZ191" s="71">
        <v>0</v>
      </c>
      <c r="BA191" s="71">
        <v>0</v>
      </c>
      <c r="BB191" s="71">
        <v>0</v>
      </c>
      <c r="BC191" s="71">
        <v>0</v>
      </c>
      <c r="BD191" s="71">
        <v>1.9E-3</v>
      </c>
      <c r="BE191" s="71">
        <v>2.3E-3</v>
      </c>
      <c r="BF191" s="71">
        <v>2.3E-3</v>
      </c>
      <c r="BG191" s="71">
        <v>1.26E-2</v>
      </c>
      <c r="BH191" s="71">
        <v>0</v>
      </c>
      <c r="BI191" s="71">
        <v>0</v>
      </c>
      <c r="BJ191" s="71">
        <v>0</v>
      </c>
      <c r="BK191" s="71">
        <v>0.30659999999999998</v>
      </c>
    </row>
    <row r="192" spans="1:63" s="73" customFormat="1" ht="12.6" customHeight="1" x14ac:dyDescent="0.25">
      <c r="A192" s="74" t="s">
        <v>633</v>
      </c>
      <c r="B192" s="63" t="s">
        <v>911</v>
      </c>
      <c r="C192" s="63" t="s">
        <v>635</v>
      </c>
      <c r="D192" s="63" t="s">
        <v>668</v>
      </c>
      <c r="E192" s="63" t="s">
        <v>637</v>
      </c>
      <c r="F192" s="97">
        <v>7744</v>
      </c>
      <c r="G192" s="65" t="s">
        <v>1115</v>
      </c>
      <c r="H192" s="63" t="s">
        <v>1116</v>
      </c>
      <c r="I192" s="63" t="s">
        <v>19</v>
      </c>
      <c r="J192" s="86" t="s">
        <v>1117</v>
      </c>
      <c r="K192" s="64">
        <v>2</v>
      </c>
      <c r="L192" s="65" t="s">
        <v>1126</v>
      </c>
      <c r="M192" s="67">
        <v>0.65</v>
      </c>
      <c r="N192" s="64">
        <v>2</v>
      </c>
      <c r="O192" s="65" t="s">
        <v>1127</v>
      </c>
      <c r="P192" s="64">
        <v>67000</v>
      </c>
      <c r="Q192" s="64">
        <v>61960</v>
      </c>
      <c r="R192" s="68">
        <f>+Soportes[[#This Row],[Ejecución meta ]]/Soportes[[#This Row],[Magnitud meta vigencia ]]</f>
        <v>0.9247761194029851</v>
      </c>
      <c r="S192" s="110">
        <v>6</v>
      </c>
      <c r="T192" s="65" t="s">
        <v>1132</v>
      </c>
      <c r="U192" s="111" t="s">
        <v>1133</v>
      </c>
      <c r="V192" s="69">
        <v>6.25E-2</v>
      </c>
      <c r="W192" s="70">
        <v>43836</v>
      </c>
      <c r="X192" s="70" t="s">
        <v>646</v>
      </c>
      <c r="Y192" s="71">
        <v>0</v>
      </c>
      <c r="Z192" s="71">
        <v>0</v>
      </c>
      <c r="AA192" s="71">
        <v>0</v>
      </c>
      <c r="AB192" s="71">
        <v>0</v>
      </c>
      <c r="AC192" s="71">
        <v>0</v>
      </c>
      <c r="AD192" s="71">
        <v>0.05</v>
      </c>
      <c r="AE192" s="71">
        <v>0.05</v>
      </c>
      <c r="AF192" s="71">
        <v>0.05</v>
      </c>
      <c r="AG192" s="71">
        <v>0.05</v>
      </c>
      <c r="AH192" s="71">
        <v>0.05</v>
      </c>
      <c r="AI192" s="71">
        <v>0.05</v>
      </c>
      <c r="AJ192" s="71">
        <v>0.7</v>
      </c>
      <c r="AK192" s="72">
        <v>1</v>
      </c>
      <c r="AL192" s="71">
        <v>0</v>
      </c>
      <c r="AM192" s="71">
        <v>0</v>
      </c>
      <c r="AN192" s="71">
        <v>0</v>
      </c>
      <c r="AO192" s="71">
        <v>0</v>
      </c>
      <c r="AP192" s="71">
        <v>0</v>
      </c>
      <c r="AQ192" s="71">
        <v>0.05</v>
      </c>
      <c r="AR192" s="71">
        <v>0.05</v>
      </c>
      <c r="AS192" s="71">
        <v>0</v>
      </c>
      <c r="AT192" s="71">
        <v>0.1</v>
      </c>
      <c r="AU192" s="71">
        <v>0</v>
      </c>
      <c r="AV192" s="71">
        <v>0</v>
      </c>
      <c r="AW192" s="71">
        <v>0</v>
      </c>
      <c r="AX192" s="72">
        <v>0.2</v>
      </c>
      <c r="AY192" s="71">
        <v>0</v>
      </c>
      <c r="AZ192" s="71">
        <v>0</v>
      </c>
      <c r="BA192" s="71">
        <v>0</v>
      </c>
      <c r="BB192" s="71">
        <v>0</v>
      </c>
      <c r="BC192" s="71">
        <v>0</v>
      </c>
      <c r="BD192" s="71">
        <v>3.0999999999999999E-3</v>
      </c>
      <c r="BE192" s="71">
        <v>3.0999999999999999E-3</v>
      </c>
      <c r="BF192" s="71">
        <v>0</v>
      </c>
      <c r="BG192" s="71">
        <v>6.3E-3</v>
      </c>
      <c r="BH192" s="71">
        <v>0</v>
      </c>
      <c r="BI192" s="71">
        <v>0</v>
      </c>
      <c r="BJ192" s="71">
        <v>0</v>
      </c>
      <c r="BK192" s="71">
        <v>0.2</v>
      </c>
    </row>
    <row r="193" spans="1:63" s="73" customFormat="1" ht="12.6" customHeight="1" x14ac:dyDescent="0.25">
      <c r="A193" s="74" t="s">
        <v>633</v>
      </c>
      <c r="B193" s="63" t="s">
        <v>911</v>
      </c>
      <c r="C193" s="63" t="s">
        <v>635</v>
      </c>
      <c r="D193" s="63" t="s">
        <v>668</v>
      </c>
      <c r="E193" s="63" t="s">
        <v>637</v>
      </c>
      <c r="F193" s="97">
        <v>7744</v>
      </c>
      <c r="G193" s="65" t="s">
        <v>1115</v>
      </c>
      <c r="H193" s="63" t="s">
        <v>1116</v>
      </c>
      <c r="I193" s="63" t="s">
        <v>19</v>
      </c>
      <c r="J193" s="86" t="s">
        <v>1117</v>
      </c>
      <c r="K193" s="64">
        <v>2</v>
      </c>
      <c r="L193" s="65" t="s">
        <v>1126</v>
      </c>
      <c r="M193" s="67">
        <v>0.65</v>
      </c>
      <c r="N193" s="64">
        <v>2</v>
      </c>
      <c r="O193" s="65" t="s">
        <v>1127</v>
      </c>
      <c r="P193" s="64">
        <v>67000</v>
      </c>
      <c r="Q193" s="64">
        <v>61960</v>
      </c>
      <c r="R193" s="68">
        <f>+Soportes[[#This Row],[Ejecución meta ]]/Soportes[[#This Row],[Magnitud meta vigencia ]]</f>
        <v>0.9247761194029851</v>
      </c>
      <c r="S193" s="110">
        <v>7</v>
      </c>
      <c r="T193" s="65" t="s">
        <v>1134</v>
      </c>
      <c r="U193" s="111" t="s">
        <v>1135</v>
      </c>
      <c r="V193" s="69">
        <v>6.25E-2</v>
      </c>
      <c r="W193" s="70">
        <v>43836</v>
      </c>
      <c r="X193" s="70" t="s">
        <v>646</v>
      </c>
      <c r="Y193" s="71">
        <v>0</v>
      </c>
      <c r="Z193" s="71">
        <v>0</v>
      </c>
      <c r="AA193" s="71">
        <v>0</v>
      </c>
      <c r="AB193" s="71">
        <v>0</v>
      </c>
      <c r="AC193" s="71">
        <v>0</v>
      </c>
      <c r="AD193" s="71">
        <v>2.8000000000000001E-2</v>
      </c>
      <c r="AE193" s="71">
        <v>2.8000000000000001E-2</v>
      </c>
      <c r="AF193" s="71">
        <v>0.188</v>
      </c>
      <c r="AG193" s="71">
        <v>0.128</v>
      </c>
      <c r="AH193" s="71">
        <v>0.13800000000000001</v>
      </c>
      <c r="AI193" s="71">
        <v>7.8E-2</v>
      </c>
      <c r="AJ193" s="71">
        <v>0.41199999999999998</v>
      </c>
      <c r="AK193" s="72">
        <v>1</v>
      </c>
      <c r="AL193" s="71">
        <v>0</v>
      </c>
      <c r="AM193" s="71">
        <v>0</v>
      </c>
      <c r="AN193" s="71">
        <v>0</v>
      </c>
      <c r="AO193" s="71">
        <v>0</v>
      </c>
      <c r="AP193" s="71">
        <v>0</v>
      </c>
      <c r="AQ193" s="71">
        <v>2.8000000000000001E-2</v>
      </c>
      <c r="AR193" s="71">
        <v>2.8000000000000001E-2</v>
      </c>
      <c r="AS193" s="71">
        <v>0.188</v>
      </c>
      <c r="AT193" s="71">
        <v>0.128</v>
      </c>
      <c r="AU193" s="71">
        <v>0</v>
      </c>
      <c r="AV193" s="71">
        <v>0</v>
      </c>
      <c r="AW193" s="71">
        <v>0</v>
      </c>
      <c r="AX193" s="72">
        <v>0.372</v>
      </c>
      <c r="AY193" s="71">
        <v>0</v>
      </c>
      <c r="AZ193" s="71">
        <v>0</v>
      </c>
      <c r="BA193" s="71">
        <v>0</v>
      </c>
      <c r="BB193" s="71">
        <v>0</v>
      </c>
      <c r="BC193" s="71">
        <v>0</v>
      </c>
      <c r="BD193" s="71">
        <v>1.8E-3</v>
      </c>
      <c r="BE193" s="71">
        <v>1.8E-3</v>
      </c>
      <c r="BF193" s="71">
        <v>1.18E-2</v>
      </c>
      <c r="BG193" s="71">
        <v>8.0000000000000002E-3</v>
      </c>
      <c r="BH193" s="71">
        <v>0</v>
      </c>
      <c r="BI193" s="71">
        <v>0</v>
      </c>
      <c r="BJ193" s="71">
        <v>0</v>
      </c>
      <c r="BK193" s="71">
        <v>0.372</v>
      </c>
    </row>
    <row r="194" spans="1:63" s="73" customFormat="1" ht="12.6" customHeight="1" x14ac:dyDescent="0.25">
      <c r="A194" s="74" t="s">
        <v>633</v>
      </c>
      <c r="B194" s="63" t="s">
        <v>911</v>
      </c>
      <c r="C194" s="63" t="s">
        <v>635</v>
      </c>
      <c r="D194" s="63" t="s">
        <v>668</v>
      </c>
      <c r="E194" s="63" t="s">
        <v>637</v>
      </c>
      <c r="F194" s="97">
        <v>7744</v>
      </c>
      <c r="G194" s="65" t="s">
        <v>1115</v>
      </c>
      <c r="H194" s="63" t="s">
        <v>1116</v>
      </c>
      <c r="I194" s="63" t="s">
        <v>19</v>
      </c>
      <c r="J194" s="86" t="s">
        <v>1117</v>
      </c>
      <c r="K194" s="64">
        <v>2</v>
      </c>
      <c r="L194" s="65" t="s">
        <v>1126</v>
      </c>
      <c r="M194" s="67">
        <v>0.65</v>
      </c>
      <c r="N194" s="64">
        <v>2</v>
      </c>
      <c r="O194" s="65" t="s">
        <v>1127</v>
      </c>
      <c r="P194" s="64">
        <v>67000</v>
      </c>
      <c r="Q194" s="64">
        <v>61960</v>
      </c>
      <c r="R194" s="68">
        <f>+Soportes[[#This Row],[Ejecución meta ]]/Soportes[[#This Row],[Magnitud meta vigencia ]]</f>
        <v>0.9247761194029851</v>
      </c>
      <c r="S194" s="110">
        <v>8</v>
      </c>
      <c r="T194" s="65" t="s">
        <v>1136</v>
      </c>
      <c r="U194" s="111" t="s">
        <v>1137</v>
      </c>
      <c r="V194" s="69">
        <v>6.25E-2</v>
      </c>
      <c r="W194" s="70">
        <v>43836</v>
      </c>
      <c r="X194" s="70" t="s">
        <v>646</v>
      </c>
      <c r="Y194" s="71">
        <v>0</v>
      </c>
      <c r="Z194" s="71">
        <v>0</v>
      </c>
      <c r="AA194" s="71">
        <v>0</v>
      </c>
      <c r="AB194" s="71">
        <v>0</v>
      </c>
      <c r="AC194" s="71">
        <v>0</v>
      </c>
      <c r="AD194" s="71">
        <v>2.4500000000000001E-2</v>
      </c>
      <c r="AE194" s="71">
        <v>2.4500000000000001E-2</v>
      </c>
      <c r="AF194" s="71">
        <v>0.13950000000000001</v>
      </c>
      <c r="AG194" s="71">
        <v>0.22450000000000001</v>
      </c>
      <c r="AH194" s="71">
        <v>0.13950000000000001</v>
      </c>
      <c r="AI194" s="71">
        <v>2.4500000000000001E-2</v>
      </c>
      <c r="AJ194" s="71">
        <v>0.42299999999999999</v>
      </c>
      <c r="AK194" s="72">
        <v>1</v>
      </c>
      <c r="AL194" s="71">
        <v>0</v>
      </c>
      <c r="AM194" s="71">
        <v>0</v>
      </c>
      <c r="AN194" s="71">
        <v>0</v>
      </c>
      <c r="AO194" s="71">
        <v>0</v>
      </c>
      <c r="AP194" s="71">
        <v>0</v>
      </c>
      <c r="AQ194" s="71">
        <v>2.4500000000000001E-2</v>
      </c>
      <c r="AR194" s="71">
        <v>2.4500000000000001E-2</v>
      </c>
      <c r="AS194" s="71">
        <v>0.13950000000000001</v>
      </c>
      <c r="AT194" s="71">
        <v>0.14949999999999999</v>
      </c>
      <c r="AU194" s="71">
        <v>0</v>
      </c>
      <c r="AV194" s="71">
        <v>0</v>
      </c>
      <c r="AW194" s="71">
        <v>0</v>
      </c>
      <c r="AX194" s="72">
        <v>0.33800000000000002</v>
      </c>
      <c r="AY194" s="71">
        <v>0</v>
      </c>
      <c r="AZ194" s="71">
        <v>0</v>
      </c>
      <c r="BA194" s="71">
        <v>0</v>
      </c>
      <c r="BB194" s="71">
        <v>0</v>
      </c>
      <c r="BC194" s="71">
        <v>0</v>
      </c>
      <c r="BD194" s="71">
        <v>1.5E-3</v>
      </c>
      <c r="BE194" s="71">
        <v>1.5E-3</v>
      </c>
      <c r="BF194" s="71">
        <v>8.6999999999999994E-3</v>
      </c>
      <c r="BG194" s="71">
        <v>9.2999999999999992E-3</v>
      </c>
      <c r="BH194" s="71">
        <v>0</v>
      </c>
      <c r="BI194" s="71">
        <v>0</v>
      </c>
      <c r="BJ194" s="71">
        <v>0</v>
      </c>
      <c r="BK194" s="71">
        <v>0.33800000000000002</v>
      </c>
    </row>
    <row r="195" spans="1:63" s="73" customFormat="1" ht="12.6" customHeight="1" x14ac:dyDescent="0.25">
      <c r="A195" s="74" t="s">
        <v>633</v>
      </c>
      <c r="B195" s="63" t="s">
        <v>911</v>
      </c>
      <c r="C195" s="63" t="s">
        <v>635</v>
      </c>
      <c r="D195" s="63" t="s">
        <v>668</v>
      </c>
      <c r="E195" s="63" t="s">
        <v>637</v>
      </c>
      <c r="F195" s="97">
        <v>7744</v>
      </c>
      <c r="G195" s="65" t="s">
        <v>1115</v>
      </c>
      <c r="H195" s="63" t="s">
        <v>1116</v>
      </c>
      <c r="I195" s="63" t="s">
        <v>19</v>
      </c>
      <c r="J195" s="86" t="s">
        <v>1117</v>
      </c>
      <c r="K195" s="64">
        <v>2</v>
      </c>
      <c r="L195" s="65" t="s">
        <v>1126</v>
      </c>
      <c r="M195" s="67">
        <v>0.65</v>
      </c>
      <c r="N195" s="64">
        <v>2</v>
      </c>
      <c r="O195" s="65" t="s">
        <v>1127</v>
      </c>
      <c r="P195" s="64">
        <v>67000</v>
      </c>
      <c r="Q195" s="64">
        <v>61960</v>
      </c>
      <c r="R195" s="68">
        <f>+Soportes[[#This Row],[Ejecución meta ]]/Soportes[[#This Row],[Magnitud meta vigencia ]]</f>
        <v>0.9247761194029851</v>
      </c>
      <c r="S195" s="110">
        <v>9</v>
      </c>
      <c r="T195" s="65" t="s">
        <v>1138</v>
      </c>
      <c r="U195" s="111" t="s">
        <v>1139</v>
      </c>
      <c r="V195" s="69">
        <v>6.25E-2</v>
      </c>
      <c r="W195" s="70">
        <v>43836</v>
      </c>
      <c r="X195" s="70" t="s">
        <v>646</v>
      </c>
      <c r="Y195" s="71">
        <v>0</v>
      </c>
      <c r="Z195" s="71">
        <v>0</v>
      </c>
      <c r="AA195" s="71">
        <v>0</v>
      </c>
      <c r="AB195" s="71">
        <v>0</v>
      </c>
      <c r="AC195" s="71">
        <v>0</v>
      </c>
      <c r="AD195" s="71">
        <v>2.4500000000000001E-2</v>
      </c>
      <c r="AE195" s="71">
        <v>2.4500000000000001E-2</v>
      </c>
      <c r="AF195" s="71">
        <v>0.13950000000000001</v>
      </c>
      <c r="AG195" s="71">
        <v>0.22450000000000001</v>
      </c>
      <c r="AH195" s="71">
        <v>0.13950000000000001</v>
      </c>
      <c r="AI195" s="71">
        <v>2.4500000000000001E-2</v>
      </c>
      <c r="AJ195" s="71">
        <v>0.42299999999999999</v>
      </c>
      <c r="AK195" s="72">
        <v>1</v>
      </c>
      <c r="AL195" s="71">
        <v>0</v>
      </c>
      <c r="AM195" s="71">
        <v>0</v>
      </c>
      <c r="AN195" s="71">
        <v>0</v>
      </c>
      <c r="AO195" s="71">
        <v>0</v>
      </c>
      <c r="AP195" s="71">
        <v>0</v>
      </c>
      <c r="AQ195" s="71">
        <v>2.4500000000000001E-2</v>
      </c>
      <c r="AR195" s="71">
        <v>2.4500000000000001E-2</v>
      </c>
      <c r="AS195" s="71">
        <v>0.13950000000000001</v>
      </c>
      <c r="AT195" s="71">
        <v>0.22450000000000001</v>
      </c>
      <c r="AU195" s="71">
        <v>0</v>
      </c>
      <c r="AV195" s="71">
        <v>0</v>
      </c>
      <c r="AW195" s="71">
        <v>0</v>
      </c>
      <c r="AX195" s="72">
        <v>0.41299999999999998</v>
      </c>
      <c r="AY195" s="71">
        <v>0</v>
      </c>
      <c r="AZ195" s="71">
        <v>0</v>
      </c>
      <c r="BA195" s="71">
        <v>0</v>
      </c>
      <c r="BB195" s="71">
        <v>0</v>
      </c>
      <c r="BC195" s="71">
        <v>0</v>
      </c>
      <c r="BD195" s="71">
        <v>1.5E-3</v>
      </c>
      <c r="BE195" s="71">
        <v>1.5E-3</v>
      </c>
      <c r="BF195" s="71">
        <v>8.6999999999999994E-3</v>
      </c>
      <c r="BG195" s="71">
        <v>1.4E-2</v>
      </c>
      <c r="BH195" s="71">
        <v>0</v>
      </c>
      <c r="BI195" s="71">
        <v>0</v>
      </c>
      <c r="BJ195" s="71">
        <v>0</v>
      </c>
      <c r="BK195" s="71">
        <v>0.41299999999999998</v>
      </c>
    </row>
    <row r="196" spans="1:63" s="73" customFormat="1" ht="12.6" customHeight="1" x14ac:dyDescent="0.25">
      <c r="A196" s="74" t="s">
        <v>633</v>
      </c>
      <c r="B196" s="63" t="s">
        <v>911</v>
      </c>
      <c r="C196" s="63" t="s">
        <v>635</v>
      </c>
      <c r="D196" s="63" t="s">
        <v>668</v>
      </c>
      <c r="E196" s="63" t="s">
        <v>637</v>
      </c>
      <c r="F196" s="97">
        <v>7744</v>
      </c>
      <c r="G196" s="65" t="s">
        <v>1115</v>
      </c>
      <c r="H196" s="63" t="s">
        <v>1116</v>
      </c>
      <c r="I196" s="63" t="s">
        <v>19</v>
      </c>
      <c r="J196" s="86" t="s">
        <v>1117</v>
      </c>
      <c r="K196" s="64">
        <v>2</v>
      </c>
      <c r="L196" s="65" t="s">
        <v>1126</v>
      </c>
      <c r="M196" s="67">
        <v>0.65</v>
      </c>
      <c r="N196" s="64">
        <v>2</v>
      </c>
      <c r="O196" s="65" t="s">
        <v>1127</v>
      </c>
      <c r="P196" s="64">
        <v>67000</v>
      </c>
      <c r="Q196" s="64">
        <v>61960</v>
      </c>
      <c r="R196" s="68">
        <f>+Soportes[[#This Row],[Ejecución meta ]]/Soportes[[#This Row],[Magnitud meta vigencia ]]</f>
        <v>0.9247761194029851</v>
      </c>
      <c r="S196" s="110">
        <v>10</v>
      </c>
      <c r="T196" s="65" t="s">
        <v>1140</v>
      </c>
      <c r="U196" s="111" t="s">
        <v>1141</v>
      </c>
      <c r="V196" s="69">
        <v>6.25E-2</v>
      </c>
      <c r="W196" s="70">
        <v>43836</v>
      </c>
      <c r="X196" s="70" t="s">
        <v>646</v>
      </c>
      <c r="Y196" s="71">
        <v>0</v>
      </c>
      <c r="Z196" s="71">
        <v>0</v>
      </c>
      <c r="AA196" s="71">
        <v>0</v>
      </c>
      <c r="AB196" s="71">
        <v>0</v>
      </c>
      <c r="AC196" s="71">
        <v>0</v>
      </c>
      <c r="AD196" s="71">
        <v>5.6000000000000001E-2</v>
      </c>
      <c r="AE196" s="71">
        <v>5.96E-2</v>
      </c>
      <c r="AF196" s="71">
        <v>9.2600000000000002E-2</v>
      </c>
      <c r="AG196" s="71">
        <v>5.96E-2</v>
      </c>
      <c r="AH196" s="71">
        <v>9.3600000000000003E-2</v>
      </c>
      <c r="AI196" s="71">
        <v>5.96E-2</v>
      </c>
      <c r="AJ196" s="71">
        <v>0.57899999999999996</v>
      </c>
      <c r="AK196" s="72">
        <v>1</v>
      </c>
      <c r="AL196" s="71">
        <v>0</v>
      </c>
      <c r="AM196" s="71">
        <v>0</v>
      </c>
      <c r="AN196" s="71">
        <v>0</v>
      </c>
      <c r="AO196" s="71">
        <v>0</v>
      </c>
      <c r="AP196" s="71">
        <v>0</v>
      </c>
      <c r="AQ196" s="71">
        <v>5.6000000000000001E-2</v>
      </c>
      <c r="AR196" s="71">
        <v>5.96E-2</v>
      </c>
      <c r="AS196" s="71">
        <v>9.2600000000000002E-2</v>
      </c>
      <c r="AT196" s="71">
        <v>5.96E-2</v>
      </c>
      <c r="AU196" s="71">
        <v>0</v>
      </c>
      <c r="AV196" s="71">
        <v>0</v>
      </c>
      <c r="AW196" s="71">
        <v>0</v>
      </c>
      <c r="AX196" s="72">
        <v>0.26779999999999998</v>
      </c>
      <c r="AY196" s="71">
        <v>0</v>
      </c>
      <c r="AZ196" s="71">
        <v>0</v>
      </c>
      <c r="BA196" s="71">
        <v>0</v>
      </c>
      <c r="BB196" s="71">
        <v>0</v>
      </c>
      <c r="BC196" s="71">
        <v>0</v>
      </c>
      <c r="BD196" s="71">
        <v>3.5000000000000001E-3</v>
      </c>
      <c r="BE196" s="71">
        <v>3.7000000000000002E-3</v>
      </c>
      <c r="BF196" s="71">
        <v>5.7999999999999996E-3</v>
      </c>
      <c r="BG196" s="71">
        <v>3.7000000000000002E-3</v>
      </c>
      <c r="BH196" s="71">
        <v>0</v>
      </c>
      <c r="BI196" s="71">
        <v>0</v>
      </c>
      <c r="BJ196" s="71">
        <v>0</v>
      </c>
      <c r="BK196" s="71">
        <v>0.26779999999999998</v>
      </c>
    </row>
    <row r="197" spans="1:63" s="73" customFormat="1" ht="12.6" customHeight="1" x14ac:dyDescent="0.25">
      <c r="A197" s="74" t="s">
        <v>633</v>
      </c>
      <c r="B197" s="63" t="s">
        <v>911</v>
      </c>
      <c r="C197" s="63" t="s">
        <v>635</v>
      </c>
      <c r="D197" s="63" t="s">
        <v>668</v>
      </c>
      <c r="E197" s="63" t="s">
        <v>637</v>
      </c>
      <c r="F197" s="97">
        <v>7744</v>
      </c>
      <c r="G197" s="65" t="s">
        <v>1115</v>
      </c>
      <c r="H197" s="63" t="s">
        <v>1116</v>
      </c>
      <c r="I197" s="63" t="s">
        <v>19</v>
      </c>
      <c r="J197" s="86" t="s">
        <v>1117</v>
      </c>
      <c r="K197" s="64">
        <v>2</v>
      </c>
      <c r="L197" s="65" t="s">
        <v>1126</v>
      </c>
      <c r="M197" s="67">
        <v>0.65</v>
      </c>
      <c r="N197" s="64">
        <v>2</v>
      </c>
      <c r="O197" s="65" t="s">
        <v>1127</v>
      </c>
      <c r="P197" s="64">
        <v>67000</v>
      </c>
      <c r="Q197" s="64">
        <v>61960</v>
      </c>
      <c r="R197" s="68">
        <f>+Soportes[[#This Row],[Ejecución meta ]]/Soportes[[#This Row],[Magnitud meta vigencia ]]</f>
        <v>0.9247761194029851</v>
      </c>
      <c r="S197" s="110">
        <v>11</v>
      </c>
      <c r="T197" s="65" t="s">
        <v>1142</v>
      </c>
      <c r="U197" s="111" t="s">
        <v>1143</v>
      </c>
      <c r="V197" s="69">
        <v>6.25E-2</v>
      </c>
      <c r="W197" s="70">
        <v>43836</v>
      </c>
      <c r="X197" s="70" t="s">
        <v>646</v>
      </c>
      <c r="Y197" s="71">
        <v>0</v>
      </c>
      <c r="Z197" s="71">
        <v>0</v>
      </c>
      <c r="AA197" s="71">
        <v>0</v>
      </c>
      <c r="AB197" s="71">
        <v>0</v>
      </c>
      <c r="AC197" s="71">
        <v>0</v>
      </c>
      <c r="AD197" s="71">
        <v>0</v>
      </c>
      <c r="AE197" s="71">
        <v>0</v>
      </c>
      <c r="AF197" s="71">
        <v>0</v>
      </c>
      <c r="AG197" s="71">
        <v>0.30499999999999999</v>
      </c>
      <c r="AH197" s="71">
        <v>0</v>
      </c>
      <c r="AI197" s="71">
        <v>0</v>
      </c>
      <c r="AJ197" s="71">
        <v>0.69499999999999995</v>
      </c>
      <c r="AK197" s="72">
        <v>1</v>
      </c>
      <c r="AL197" s="71">
        <v>0</v>
      </c>
      <c r="AM197" s="71">
        <v>0</v>
      </c>
      <c r="AN197" s="71">
        <v>0</v>
      </c>
      <c r="AO197" s="71">
        <v>0</v>
      </c>
      <c r="AP197" s="71">
        <v>0</v>
      </c>
      <c r="AQ197" s="71">
        <v>0</v>
      </c>
      <c r="AR197" s="71">
        <v>0</v>
      </c>
      <c r="AS197" s="71">
        <v>0</v>
      </c>
      <c r="AT197" s="71">
        <v>0.30499999999999999</v>
      </c>
      <c r="AU197" s="71">
        <v>0</v>
      </c>
      <c r="AV197" s="71">
        <v>0</v>
      </c>
      <c r="AW197" s="71">
        <v>0</v>
      </c>
      <c r="AX197" s="72">
        <v>0.30499999999999999</v>
      </c>
      <c r="AY197" s="71">
        <v>0</v>
      </c>
      <c r="AZ197" s="71">
        <v>0</v>
      </c>
      <c r="BA197" s="71">
        <v>0</v>
      </c>
      <c r="BB197" s="71">
        <v>0</v>
      </c>
      <c r="BC197" s="71">
        <v>0</v>
      </c>
      <c r="BD197" s="71">
        <v>0</v>
      </c>
      <c r="BE197" s="71">
        <v>0</v>
      </c>
      <c r="BF197" s="71">
        <v>0</v>
      </c>
      <c r="BG197" s="71">
        <v>1.9099999999999999E-2</v>
      </c>
      <c r="BH197" s="71">
        <v>0</v>
      </c>
      <c r="BI197" s="71">
        <v>0</v>
      </c>
      <c r="BJ197" s="71">
        <v>0</v>
      </c>
      <c r="BK197" s="71">
        <v>0.30499999999999999</v>
      </c>
    </row>
    <row r="198" spans="1:63" s="73" customFormat="1" ht="12.6" customHeight="1" x14ac:dyDescent="0.25">
      <c r="A198" s="74" t="s">
        <v>633</v>
      </c>
      <c r="B198" s="63" t="s">
        <v>911</v>
      </c>
      <c r="C198" s="63" t="s">
        <v>635</v>
      </c>
      <c r="D198" s="63" t="s">
        <v>668</v>
      </c>
      <c r="E198" s="63" t="s">
        <v>637</v>
      </c>
      <c r="F198" s="97">
        <v>7744</v>
      </c>
      <c r="G198" s="65" t="s">
        <v>1115</v>
      </c>
      <c r="H198" s="63" t="s">
        <v>1116</v>
      </c>
      <c r="I198" s="63" t="s">
        <v>19</v>
      </c>
      <c r="J198" s="86" t="s">
        <v>1117</v>
      </c>
      <c r="K198" s="64">
        <v>2</v>
      </c>
      <c r="L198" s="65" t="s">
        <v>1126</v>
      </c>
      <c r="M198" s="67">
        <v>0.65</v>
      </c>
      <c r="N198" s="64">
        <v>3</v>
      </c>
      <c r="O198" s="65" t="s">
        <v>1144</v>
      </c>
      <c r="P198" s="64">
        <v>8900</v>
      </c>
      <c r="Q198" s="64">
        <v>3509</v>
      </c>
      <c r="R198" s="68">
        <f>+Soportes[[#This Row],[Ejecución meta ]]/Soportes[[#This Row],[Magnitud meta vigencia ]]</f>
        <v>0.3942696629213483</v>
      </c>
      <c r="S198" s="110">
        <v>12</v>
      </c>
      <c r="T198" s="65" t="s">
        <v>1145</v>
      </c>
      <c r="U198" s="111" t="s">
        <v>1146</v>
      </c>
      <c r="V198" s="69">
        <v>2.5000000000000001E-2</v>
      </c>
      <c r="W198" s="70">
        <v>43836</v>
      </c>
      <c r="X198" s="70" t="s">
        <v>646</v>
      </c>
      <c r="Y198" s="71">
        <v>0</v>
      </c>
      <c r="Z198" s="71">
        <v>0</v>
      </c>
      <c r="AA198" s="71">
        <v>0</v>
      </c>
      <c r="AB198" s="71">
        <v>0</v>
      </c>
      <c r="AC198" s="71">
        <v>0</v>
      </c>
      <c r="AD198" s="71">
        <v>8.4000000000000005E-2</v>
      </c>
      <c r="AE198" s="71">
        <v>0.12770000000000001</v>
      </c>
      <c r="AF198" s="71">
        <v>0.12820000000000001</v>
      </c>
      <c r="AG198" s="71">
        <v>0.20319999999999999</v>
      </c>
      <c r="AH198" s="71">
        <v>0.12820000000000001</v>
      </c>
      <c r="AI198" s="71">
        <v>0.12820000000000001</v>
      </c>
      <c r="AJ198" s="71">
        <v>0.20080000000000001</v>
      </c>
      <c r="AK198" s="72">
        <v>1</v>
      </c>
      <c r="AL198" s="71">
        <v>0</v>
      </c>
      <c r="AM198" s="71">
        <v>0</v>
      </c>
      <c r="AN198" s="71">
        <v>0</v>
      </c>
      <c r="AO198" s="71">
        <v>0</v>
      </c>
      <c r="AP198" s="71">
        <v>0</v>
      </c>
      <c r="AQ198" s="71">
        <v>8.4000000000000005E-2</v>
      </c>
      <c r="AR198" s="71">
        <v>0.12770000000000001</v>
      </c>
      <c r="AS198" s="71">
        <v>0.12820000000000001</v>
      </c>
      <c r="AT198" s="71">
        <v>0.20319999999999999</v>
      </c>
      <c r="AU198" s="71">
        <v>0</v>
      </c>
      <c r="AV198" s="71">
        <v>0</v>
      </c>
      <c r="AW198" s="71">
        <v>0</v>
      </c>
      <c r="AX198" s="72">
        <v>0.54300000000000004</v>
      </c>
      <c r="AY198" s="71">
        <v>0</v>
      </c>
      <c r="AZ198" s="71">
        <v>0</v>
      </c>
      <c r="BA198" s="71">
        <v>0</v>
      </c>
      <c r="BB198" s="71">
        <v>0</v>
      </c>
      <c r="BC198" s="71">
        <v>0</v>
      </c>
      <c r="BD198" s="71">
        <v>2.0999999999999999E-3</v>
      </c>
      <c r="BE198" s="71">
        <v>3.2000000000000002E-3</v>
      </c>
      <c r="BF198" s="71">
        <v>3.2000000000000002E-3</v>
      </c>
      <c r="BG198" s="71">
        <v>5.1000000000000004E-3</v>
      </c>
      <c r="BH198" s="71">
        <v>0</v>
      </c>
      <c r="BI198" s="71">
        <v>0</v>
      </c>
      <c r="BJ198" s="71">
        <v>0</v>
      </c>
      <c r="BK198" s="71">
        <v>0.54300000000000004</v>
      </c>
    </row>
    <row r="199" spans="1:63" s="73" customFormat="1" ht="12.6" customHeight="1" x14ac:dyDescent="0.25">
      <c r="A199" s="74" t="s">
        <v>633</v>
      </c>
      <c r="B199" s="63" t="s">
        <v>911</v>
      </c>
      <c r="C199" s="63" t="s">
        <v>635</v>
      </c>
      <c r="D199" s="63" t="s">
        <v>668</v>
      </c>
      <c r="E199" s="63" t="s">
        <v>637</v>
      </c>
      <c r="F199" s="97">
        <v>7744</v>
      </c>
      <c r="G199" s="65" t="s">
        <v>1115</v>
      </c>
      <c r="H199" s="63" t="s">
        <v>1116</v>
      </c>
      <c r="I199" s="63" t="s">
        <v>19</v>
      </c>
      <c r="J199" s="86" t="s">
        <v>1117</v>
      </c>
      <c r="K199" s="64">
        <v>2</v>
      </c>
      <c r="L199" s="65" t="s">
        <v>1126</v>
      </c>
      <c r="M199" s="67">
        <v>0.65</v>
      </c>
      <c r="N199" s="64">
        <v>3</v>
      </c>
      <c r="O199" s="65" t="s">
        <v>1144</v>
      </c>
      <c r="P199" s="64">
        <v>8900</v>
      </c>
      <c r="Q199" s="64">
        <v>3509</v>
      </c>
      <c r="R199" s="68">
        <f>+Soportes[[#This Row],[Ejecución meta ]]/Soportes[[#This Row],[Magnitud meta vigencia ]]</f>
        <v>0.3942696629213483</v>
      </c>
      <c r="S199" s="110">
        <v>13</v>
      </c>
      <c r="T199" s="65" t="s">
        <v>1147</v>
      </c>
      <c r="U199" s="111" t="s">
        <v>1148</v>
      </c>
      <c r="V199" s="69">
        <v>2.5000000000000001E-2</v>
      </c>
      <c r="W199" s="70">
        <v>43836</v>
      </c>
      <c r="X199" s="70" t="s">
        <v>646</v>
      </c>
      <c r="Y199" s="71">
        <v>0</v>
      </c>
      <c r="Z199" s="71">
        <v>0</v>
      </c>
      <c r="AA199" s="71">
        <v>0</v>
      </c>
      <c r="AB199" s="71">
        <v>0</v>
      </c>
      <c r="AC199" s="71">
        <v>0</v>
      </c>
      <c r="AD199" s="71">
        <v>0.10199999999999999</v>
      </c>
      <c r="AE199" s="71">
        <v>0.1241</v>
      </c>
      <c r="AF199" s="71">
        <v>0.17510000000000001</v>
      </c>
      <c r="AG199" s="71">
        <v>0.1951</v>
      </c>
      <c r="AH199" s="71">
        <v>0.12509999999999999</v>
      </c>
      <c r="AI199" s="71">
        <v>0.12509999999999999</v>
      </c>
      <c r="AJ199" s="71">
        <v>0.1535</v>
      </c>
      <c r="AK199" s="72">
        <v>1</v>
      </c>
      <c r="AL199" s="71">
        <v>0</v>
      </c>
      <c r="AM199" s="71">
        <v>0</v>
      </c>
      <c r="AN199" s="71">
        <v>0</v>
      </c>
      <c r="AO199" s="71">
        <v>0</v>
      </c>
      <c r="AP199" s="71">
        <v>0</v>
      </c>
      <c r="AQ199" s="71">
        <v>0.10199999999999999</v>
      </c>
      <c r="AR199" s="71">
        <v>0.1241</v>
      </c>
      <c r="AS199" s="71">
        <v>0.15709999999999999</v>
      </c>
      <c r="AT199" s="71">
        <v>0.20380000000000001</v>
      </c>
      <c r="AU199" s="71">
        <v>0</v>
      </c>
      <c r="AV199" s="71">
        <v>0</v>
      </c>
      <c r="AW199" s="71">
        <v>0</v>
      </c>
      <c r="AX199" s="72">
        <v>0.58699999999999997</v>
      </c>
      <c r="AY199" s="71">
        <v>0</v>
      </c>
      <c r="AZ199" s="71">
        <v>0</v>
      </c>
      <c r="BA199" s="71">
        <v>0</v>
      </c>
      <c r="BB199" s="71">
        <v>0</v>
      </c>
      <c r="BC199" s="71">
        <v>0</v>
      </c>
      <c r="BD199" s="71">
        <v>2.5999999999999999E-3</v>
      </c>
      <c r="BE199" s="71">
        <v>3.0999999999999999E-3</v>
      </c>
      <c r="BF199" s="71">
        <v>3.8999999999999998E-3</v>
      </c>
      <c r="BG199" s="71">
        <v>5.1000000000000004E-3</v>
      </c>
      <c r="BH199" s="71">
        <v>0</v>
      </c>
      <c r="BI199" s="71">
        <v>0</v>
      </c>
      <c r="BJ199" s="71">
        <v>0</v>
      </c>
      <c r="BK199" s="71">
        <v>0.58699999999999997</v>
      </c>
    </row>
    <row r="200" spans="1:63" s="73" customFormat="1" ht="12.6" customHeight="1" x14ac:dyDescent="0.25">
      <c r="A200" s="74" t="s">
        <v>633</v>
      </c>
      <c r="B200" s="63" t="s">
        <v>911</v>
      </c>
      <c r="C200" s="63" t="s">
        <v>635</v>
      </c>
      <c r="D200" s="63" t="s">
        <v>668</v>
      </c>
      <c r="E200" s="63" t="s">
        <v>637</v>
      </c>
      <c r="F200" s="97">
        <v>7744</v>
      </c>
      <c r="G200" s="65" t="s">
        <v>1115</v>
      </c>
      <c r="H200" s="63" t="s">
        <v>1116</v>
      </c>
      <c r="I200" s="63" t="s">
        <v>19</v>
      </c>
      <c r="J200" s="86" t="s">
        <v>1117</v>
      </c>
      <c r="K200" s="64">
        <v>2</v>
      </c>
      <c r="L200" s="65" t="s">
        <v>1126</v>
      </c>
      <c r="M200" s="67">
        <v>0.65</v>
      </c>
      <c r="N200" s="64">
        <v>3</v>
      </c>
      <c r="O200" s="65" t="s">
        <v>1144</v>
      </c>
      <c r="P200" s="64">
        <v>8900</v>
      </c>
      <c r="Q200" s="64">
        <v>3509</v>
      </c>
      <c r="R200" s="68">
        <f>+Soportes[[#This Row],[Ejecución meta ]]/Soportes[[#This Row],[Magnitud meta vigencia ]]</f>
        <v>0.3942696629213483</v>
      </c>
      <c r="S200" s="110">
        <v>14</v>
      </c>
      <c r="T200" s="65" t="s">
        <v>1149</v>
      </c>
      <c r="U200" s="111" t="s">
        <v>1150</v>
      </c>
      <c r="V200" s="69">
        <v>2.5000000000000001E-2</v>
      </c>
      <c r="W200" s="70">
        <v>43836</v>
      </c>
      <c r="X200" s="70" t="s">
        <v>646</v>
      </c>
      <c r="Y200" s="71">
        <v>0</v>
      </c>
      <c r="Z200" s="71">
        <v>0</v>
      </c>
      <c r="AA200" s="71">
        <v>0</v>
      </c>
      <c r="AB200" s="71">
        <v>0</v>
      </c>
      <c r="AC200" s="71">
        <v>0</v>
      </c>
      <c r="AD200" s="71">
        <v>0.13420000000000001</v>
      </c>
      <c r="AE200" s="71">
        <v>9.8199999999999996E-2</v>
      </c>
      <c r="AF200" s="71">
        <v>0.16919999999999999</v>
      </c>
      <c r="AG200" s="71">
        <v>0.14119999999999999</v>
      </c>
      <c r="AH200" s="71">
        <v>0.14119999999999999</v>
      </c>
      <c r="AI200" s="71">
        <v>0.1867</v>
      </c>
      <c r="AJ200" s="71">
        <v>0.1295</v>
      </c>
      <c r="AK200" s="72">
        <v>1</v>
      </c>
      <c r="AL200" s="71">
        <v>0</v>
      </c>
      <c r="AM200" s="71">
        <v>0</v>
      </c>
      <c r="AN200" s="71">
        <v>0</v>
      </c>
      <c r="AO200" s="71">
        <v>0</v>
      </c>
      <c r="AP200" s="71">
        <v>0</v>
      </c>
      <c r="AQ200" s="71">
        <v>0.13420000000000001</v>
      </c>
      <c r="AR200" s="71">
        <v>9.8199999999999996E-2</v>
      </c>
      <c r="AS200" s="71">
        <v>0.13669999999999999</v>
      </c>
      <c r="AT200" s="71">
        <v>0.1087</v>
      </c>
      <c r="AU200" s="71">
        <v>0</v>
      </c>
      <c r="AV200" s="71">
        <v>0</v>
      </c>
      <c r="AW200" s="71">
        <v>0</v>
      </c>
      <c r="AX200" s="72">
        <v>0.47770000000000001</v>
      </c>
      <c r="AY200" s="71">
        <v>0</v>
      </c>
      <c r="AZ200" s="71">
        <v>0</v>
      </c>
      <c r="BA200" s="71">
        <v>0</v>
      </c>
      <c r="BB200" s="71">
        <v>0</v>
      </c>
      <c r="BC200" s="71">
        <v>0</v>
      </c>
      <c r="BD200" s="71">
        <v>3.3999999999999998E-3</v>
      </c>
      <c r="BE200" s="71">
        <v>2.5000000000000001E-3</v>
      </c>
      <c r="BF200" s="71">
        <v>3.3999999999999998E-3</v>
      </c>
      <c r="BG200" s="71">
        <v>2.7000000000000001E-3</v>
      </c>
      <c r="BH200" s="71">
        <v>0</v>
      </c>
      <c r="BI200" s="71">
        <v>0</v>
      </c>
      <c r="BJ200" s="71">
        <v>0</v>
      </c>
      <c r="BK200" s="71">
        <v>0.47770000000000001</v>
      </c>
    </row>
    <row r="201" spans="1:63" s="73" customFormat="1" ht="12.6" customHeight="1" x14ac:dyDescent="0.25">
      <c r="A201" s="74" t="s">
        <v>633</v>
      </c>
      <c r="B201" s="63" t="s">
        <v>911</v>
      </c>
      <c r="C201" s="63" t="s">
        <v>635</v>
      </c>
      <c r="D201" s="63" t="s">
        <v>668</v>
      </c>
      <c r="E201" s="63" t="s">
        <v>637</v>
      </c>
      <c r="F201" s="97">
        <v>7744</v>
      </c>
      <c r="G201" s="65" t="s">
        <v>1115</v>
      </c>
      <c r="H201" s="63" t="s">
        <v>1116</v>
      </c>
      <c r="I201" s="63" t="s">
        <v>19</v>
      </c>
      <c r="J201" s="86" t="s">
        <v>1117</v>
      </c>
      <c r="K201" s="64">
        <v>2</v>
      </c>
      <c r="L201" s="65" t="s">
        <v>1126</v>
      </c>
      <c r="M201" s="67">
        <v>0.65</v>
      </c>
      <c r="N201" s="64">
        <v>3</v>
      </c>
      <c r="O201" s="65" t="s">
        <v>1144</v>
      </c>
      <c r="P201" s="64">
        <v>8900</v>
      </c>
      <c r="Q201" s="64">
        <v>3509</v>
      </c>
      <c r="R201" s="68">
        <f>+Soportes[[#This Row],[Ejecución meta ]]/Soportes[[#This Row],[Magnitud meta vigencia ]]</f>
        <v>0.3942696629213483</v>
      </c>
      <c r="S201" s="110">
        <v>15</v>
      </c>
      <c r="T201" s="65" t="s">
        <v>1151</v>
      </c>
      <c r="U201" s="111" t="s">
        <v>1152</v>
      </c>
      <c r="V201" s="69">
        <v>2.5000000000000001E-2</v>
      </c>
      <c r="W201" s="70">
        <v>43836</v>
      </c>
      <c r="X201" s="70" t="s">
        <v>646</v>
      </c>
      <c r="Y201" s="71">
        <v>0</v>
      </c>
      <c r="Z201" s="71">
        <v>0</v>
      </c>
      <c r="AA201" s="71">
        <v>0</v>
      </c>
      <c r="AB201" s="71">
        <v>0</v>
      </c>
      <c r="AC201" s="71">
        <v>0</v>
      </c>
      <c r="AD201" s="71">
        <v>4.2000000000000003E-2</v>
      </c>
      <c r="AE201" s="71">
        <v>4.9000000000000002E-2</v>
      </c>
      <c r="AF201" s="71">
        <v>0.215</v>
      </c>
      <c r="AG201" s="71">
        <v>0.26</v>
      </c>
      <c r="AH201" s="71">
        <v>0.14000000000000001</v>
      </c>
      <c r="AI201" s="71">
        <v>0.14000000000000001</v>
      </c>
      <c r="AJ201" s="71">
        <v>0.154</v>
      </c>
      <c r="AK201" s="72">
        <v>1</v>
      </c>
      <c r="AL201" s="71">
        <v>0</v>
      </c>
      <c r="AM201" s="71">
        <v>0</v>
      </c>
      <c r="AN201" s="71">
        <v>0</v>
      </c>
      <c r="AO201" s="71">
        <v>0</v>
      </c>
      <c r="AP201" s="71">
        <v>0</v>
      </c>
      <c r="AQ201" s="71">
        <v>0</v>
      </c>
      <c r="AR201" s="71">
        <v>0</v>
      </c>
      <c r="AS201" s="71">
        <v>0</v>
      </c>
      <c r="AT201" s="71">
        <v>0.56599999999999995</v>
      </c>
      <c r="AU201" s="71">
        <v>0</v>
      </c>
      <c r="AV201" s="71">
        <v>0</v>
      </c>
      <c r="AW201" s="71">
        <v>0</v>
      </c>
      <c r="AX201" s="72">
        <v>0.56599999999999995</v>
      </c>
      <c r="AY201" s="71">
        <v>0</v>
      </c>
      <c r="AZ201" s="71">
        <v>0</v>
      </c>
      <c r="BA201" s="71">
        <v>0</v>
      </c>
      <c r="BB201" s="71">
        <v>0</v>
      </c>
      <c r="BC201" s="71">
        <v>0</v>
      </c>
      <c r="BD201" s="71">
        <v>0</v>
      </c>
      <c r="BE201" s="71">
        <v>0</v>
      </c>
      <c r="BF201" s="71">
        <v>0</v>
      </c>
      <c r="BG201" s="71">
        <v>1.4200000000000001E-2</v>
      </c>
      <c r="BH201" s="71">
        <v>0</v>
      </c>
      <c r="BI201" s="71">
        <v>0</v>
      </c>
      <c r="BJ201" s="71">
        <v>0</v>
      </c>
      <c r="BK201" s="71">
        <v>0.56599999999999995</v>
      </c>
    </row>
    <row r="202" spans="1:63" s="73" customFormat="1" ht="12.6" customHeight="1" x14ac:dyDescent="0.25">
      <c r="A202" s="74" t="s">
        <v>633</v>
      </c>
      <c r="B202" s="63" t="s">
        <v>911</v>
      </c>
      <c r="C202" s="63" t="s">
        <v>635</v>
      </c>
      <c r="D202" s="63" t="s">
        <v>668</v>
      </c>
      <c r="E202" s="63" t="s">
        <v>637</v>
      </c>
      <c r="F202" s="97">
        <v>7744</v>
      </c>
      <c r="G202" s="65" t="s">
        <v>1115</v>
      </c>
      <c r="H202" s="63" t="s">
        <v>1116</v>
      </c>
      <c r="I202" s="63" t="s">
        <v>19</v>
      </c>
      <c r="J202" s="86" t="s">
        <v>1117</v>
      </c>
      <c r="K202" s="64">
        <v>2</v>
      </c>
      <c r="L202" s="65" t="s">
        <v>1126</v>
      </c>
      <c r="M202" s="67">
        <v>0.65</v>
      </c>
      <c r="N202" s="64">
        <v>4</v>
      </c>
      <c r="O202" s="65" t="s">
        <v>1153</v>
      </c>
      <c r="P202" s="107">
        <v>0.1</v>
      </c>
      <c r="Q202" s="107">
        <v>0.03</v>
      </c>
      <c r="R202" s="68">
        <f>+Soportes[[#This Row],[Ejecución meta ]]/Soportes[[#This Row],[Magnitud meta vigencia ]]</f>
        <v>0.3</v>
      </c>
      <c r="S202" s="110">
        <v>16</v>
      </c>
      <c r="T202" s="65" t="s">
        <v>1154</v>
      </c>
      <c r="U202" s="111" t="s">
        <v>1155</v>
      </c>
      <c r="V202" s="69">
        <v>2.5000000000000001E-2</v>
      </c>
      <c r="W202" s="70">
        <v>43836</v>
      </c>
      <c r="X202" s="70" t="s">
        <v>646</v>
      </c>
      <c r="Y202" s="71">
        <v>0</v>
      </c>
      <c r="Z202" s="71">
        <v>0</v>
      </c>
      <c r="AA202" s="71">
        <v>0</v>
      </c>
      <c r="AB202" s="71">
        <v>0</v>
      </c>
      <c r="AC202" s="71">
        <v>0</v>
      </c>
      <c r="AD202" s="71">
        <v>7.0000000000000007E-2</v>
      </c>
      <c r="AE202" s="71">
        <v>0.112</v>
      </c>
      <c r="AF202" s="71">
        <v>0.112</v>
      </c>
      <c r="AG202" s="71">
        <v>0.26200000000000001</v>
      </c>
      <c r="AH202" s="71">
        <v>0.112</v>
      </c>
      <c r="AI202" s="71">
        <v>0.112</v>
      </c>
      <c r="AJ202" s="71">
        <v>0.22</v>
      </c>
      <c r="AK202" s="72">
        <v>1</v>
      </c>
      <c r="AL202" s="71">
        <v>0</v>
      </c>
      <c r="AM202" s="71">
        <v>0</v>
      </c>
      <c r="AN202" s="71">
        <v>0</v>
      </c>
      <c r="AO202" s="71">
        <v>0</v>
      </c>
      <c r="AP202" s="71">
        <v>0</v>
      </c>
      <c r="AQ202" s="71">
        <v>7.0000000000000007E-2</v>
      </c>
      <c r="AR202" s="71">
        <v>0.112</v>
      </c>
      <c r="AS202" s="71">
        <v>0.112</v>
      </c>
      <c r="AT202" s="71">
        <v>0.25090000000000001</v>
      </c>
      <c r="AU202" s="71">
        <v>0</v>
      </c>
      <c r="AV202" s="71">
        <v>0</v>
      </c>
      <c r="AW202" s="71">
        <v>0</v>
      </c>
      <c r="AX202" s="72">
        <v>0.54490000000000005</v>
      </c>
      <c r="AY202" s="71">
        <v>0</v>
      </c>
      <c r="AZ202" s="71">
        <v>0</v>
      </c>
      <c r="BA202" s="71">
        <v>0</v>
      </c>
      <c r="BB202" s="71">
        <v>0</v>
      </c>
      <c r="BC202" s="71">
        <v>0</v>
      </c>
      <c r="BD202" s="71">
        <v>1.8E-3</v>
      </c>
      <c r="BE202" s="71">
        <v>2.8E-3</v>
      </c>
      <c r="BF202" s="71">
        <v>2.8E-3</v>
      </c>
      <c r="BG202" s="71">
        <v>6.3E-3</v>
      </c>
      <c r="BH202" s="71">
        <v>0</v>
      </c>
      <c r="BI202" s="71">
        <v>0</v>
      </c>
      <c r="BJ202" s="71">
        <v>0</v>
      </c>
      <c r="BK202" s="71">
        <v>0.54490000000000005</v>
      </c>
    </row>
    <row r="203" spans="1:63" s="73" customFormat="1" ht="12.6" customHeight="1" x14ac:dyDescent="0.25">
      <c r="A203" s="74" t="s">
        <v>633</v>
      </c>
      <c r="B203" s="63" t="s">
        <v>911</v>
      </c>
      <c r="C203" s="63" t="s">
        <v>635</v>
      </c>
      <c r="D203" s="63" t="s">
        <v>668</v>
      </c>
      <c r="E203" s="63" t="s">
        <v>637</v>
      </c>
      <c r="F203" s="97">
        <v>7744</v>
      </c>
      <c r="G203" s="65" t="s">
        <v>1115</v>
      </c>
      <c r="H203" s="63" t="s">
        <v>1116</v>
      </c>
      <c r="I203" s="63" t="s">
        <v>19</v>
      </c>
      <c r="J203" s="86" t="s">
        <v>1117</v>
      </c>
      <c r="K203" s="64">
        <v>2</v>
      </c>
      <c r="L203" s="65" t="s">
        <v>1126</v>
      </c>
      <c r="M203" s="67">
        <v>0.65</v>
      </c>
      <c r="N203" s="64">
        <v>4</v>
      </c>
      <c r="O203" s="65" t="s">
        <v>1153</v>
      </c>
      <c r="P203" s="107">
        <v>0.1</v>
      </c>
      <c r="Q203" s="107">
        <v>0.03</v>
      </c>
      <c r="R203" s="68">
        <f>+Soportes[[#This Row],[Ejecución meta ]]/Soportes[[#This Row],[Magnitud meta vigencia ]]</f>
        <v>0.3</v>
      </c>
      <c r="S203" s="110">
        <v>17</v>
      </c>
      <c r="T203" s="65" t="s">
        <v>1156</v>
      </c>
      <c r="U203" s="111" t="s">
        <v>1155</v>
      </c>
      <c r="V203" s="69">
        <v>2.5000000000000001E-2</v>
      </c>
      <c r="W203" s="70">
        <v>43836</v>
      </c>
      <c r="X203" s="70" t="s">
        <v>646</v>
      </c>
      <c r="Y203" s="71">
        <v>0</v>
      </c>
      <c r="Z203" s="71">
        <v>0</v>
      </c>
      <c r="AA203" s="71">
        <v>0</v>
      </c>
      <c r="AB203" s="71">
        <v>0</v>
      </c>
      <c r="AC203" s="71">
        <v>0</v>
      </c>
      <c r="AD203" s="71">
        <v>0</v>
      </c>
      <c r="AE203" s="71">
        <v>0</v>
      </c>
      <c r="AF203" s="71">
        <v>0</v>
      </c>
      <c r="AG203" s="71">
        <v>0.15</v>
      </c>
      <c r="AH203" s="71">
        <v>0.67500000000000004</v>
      </c>
      <c r="AI203" s="71">
        <v>0.17499999999999999</v>
      </c>
      <c r="AJ203" s="71">
        <v>0</v>
      </c>
      <c r="AK203" s="72">
        <v>1</v>
      </c>
      <c r="AL203" s="71">
        <v>0</v>
      </c>
      <c r="AM203" s="71">
        <v>0</v>
      </c>
      <c r="AN203" s="71">
        <v>0</v>
      </c>
      <c r="AO203" s="71">
        <v>0</v>
      </c>
      <c r="AP203" s="71">
        <v>0</v>
      </c>
      <c r="AQ203" s="71">
        <v>0</v>
      </c>
      <c r="AR203" s="71">
        <v>0</v>
      </c>
      <c r="AS203" s="71">
        <v>0</v>
      </c>
      <c r="AT203" s="71">
        <v>0</v>
      </c>
      <c r="AU203" s="71">
        <v>0</v>
      </c>
      <c r="AV203" s="71">
        <v>0</v>
      </c>
      <c r="AW203" s="71">
        <v>0</v>
      </c>
      <c r="AX203" s="72">
        <v>0</v>
      </c>
      <c r="AY203" s="71">
        <v>0</v>
      </c>
      <c r="AZ203" s="71">
        <v>0</v>
      </c>
      <c r="BA203" s="71">
        <v>0</v>
      </c>
      <c r="BB203" s="71">
        <v>0</v>
      </c>
      <c r="BC203" s="71">
        <v>0</v>
      </c>
      <c r="BD203" s="71">
        <v>0</v>
      </c>
      <c r="BE203" s="71">
        <v>0</v>
      </c>
      <c r="BF203" s="71">
        <v>0</v>
      </c>
      <c r="BG203" s="71">
        <v>0</v>
      </c>
      <c r="BH203" s="71">
        <v>0</v>
      </c>
      <c r="BI203" s="71">
        <v>0</v>
      </c>
      <c r="BJ203" s="71">
        <v>0</v>
      </c>
      <c r="BK203" s="71">
        <v>0</v>
      </c>
    </row>
    <row r="204" spans="1:63" ht="12.6" customHeight="1" x14ac:dyDescent="0.3">
      <c r="A204" s="74" t="s">
        <v>633</v>
      </c>
      <c r="B204" s="63" t="s">
        <v>911</v>
      </c>
      <c r="C204" s="63" t="s">
        <v>635</v>
      </c>
      <c r="D204" s="63" t="s">
        <v>668</v>
      </c>
      <c r="E204" s="63" t="s">
        <v>637</v>
      </c>
      <c r="F204" s="97">
        <v>7744</v>
      </c>
      <c r="G204" s="65" t="s">
        <v>1115</v>
      </c>
      <c r="H204" s="63" t="s">
        <v>1116</v>
      </c>
      <c r="I204" s="63" t="s">
        <v>19</v>
      </c>
      <c r="J204" s="86" t="s">
        <v>1117</v>
      </c>
      <c r="K204" s="64">
        <v>3</v>
      </c>
      <c r="L204" s="65" t="s">
        <v>1157</v>
      </c>
      <c r="M204" s="67">
        <v>0.11</v>
      </c>
      <c r="N204" s="64">
        <v>5</v>
      </c>
      <c r="O204" s="65" t="s">
        <v>1158</v>
      </c>
      <c r="P204" s="64">
        <v>5800</v>
      </c>
      <c r="Q204" s="64">
        <v>3711</v>
      </c>
      <c r="R204" s="68">
        <f>+Soportes[[#This Row],[Ejecución meta ]]/Soportes[[#This Row],[Magnitud meta vigencia ]]</f>
        <v>0.6398275862068965</v>
      </c>
      <c r="S204" s="110">
        <v>18</v>
      </c>
      <c r="T204" s="65" t="s">
        <v>1159</v>
      </c>
      <c r="U204" s="111" t="s">
        <v>1160</v>
      </c>
      <c r="V204" s="69">
        <v>2.1999999999999999E-2</v>
      </c>
      <c r="W204" s="70">
        <v>43836</v>
      </c>
      <c r="X204" s="70" t="s">
        <v>646</v>
      </c>
      <c r="Y204" s="71">
        <v>0</v>
      </c>
      <c r="Z204" s="71">
        <v>0</v>
      </c>
      <c r="AA204" s="71">
        <v>0</v>
      </c>
      <c r="AB204" s="71">
        <v>0</v>
      </c>
      <c r="AC204" s="71">
        <v>0</v>
      </c>
      <c r="AD204" s="71">
        <v>0.06</v>
      </c>
      <c r="AE204" s="71">
        <v>9.7500000000000003E-2</v>
      </c>
      <c r="AF204" s="71">
        <v>0.06</v>
      </c>
      <c r="AG204" s="71">
        <v>0.1275</v>
      </c>
      <c r="AH204" s="71">
        <v>0.2175</v>
      </c>
      <c r="AI204" s="71">
        <v>0.16</v>
      </c>
      <c r="AJ204" s="71">
        <v>0.27750000000000002</v>
      </c>
      <c r="AK204" s="72">
        <v>1</v>
      </c>
      <c r="AL204" s="71">
        <v>0</v>
      </c>
      <c r="AM204" s="71">
        <v>0</v>
      </c>
      <c r="AN204" s="71">
        <v>0</v>
      </c>
      <c r="AO204" s="71">
        <v>0</v>
      </c>
      <c r="AP204" s="71">
        <v>0</v>
      </c>
      <c r="AQ204" s="71">
        <v>0.06</v>
      </c>
      <c r="AR204" s="71">
        <v>9.7500000000000003E-2</v>
      </c>
      <c r="AS204" s="71">
        <v>0.03</v>
      </c>
      <c r="AT204" s="71">
        <v>0.1575</v>
      </c>
      <c r="AU204" s="71">
        <v>0</v>
      </c>
      <c r="AV204" s="71">
        <v>0</v>
      </c>
      <c r="AW204" s="71">
        <v>0</v>
      </c>
      <c r="AX204" s="72">
        <v>0.34499999999999997</v>
      </c>
      <c r="AY204" s="71">
        <v>0</v>
      </c>
      <c r="AZ204" s="71">
        <v>0</v>
      </c>
      <c r="BA204" s="71">
        <v>0</v>
      </c>
      <c r="BB204" s="71">
        <v>0</v>
      </c>
      <c r="BC204" s="71">
        <v>0</v>
      </c>
      <c r="BD204" s="71">
        <v>1.2999999999999999E-3</v>
      </c>
      <c r="BE204" s="71">
        <v>2.0999999999999999E-3</v>
      </c>
      <c r="BF204" s="71">
        <v>6.9999999999999999E-4</v>
      </c>
      <c r="BG204" s="71">
        <v>3.5000000000000001E-3</v>
      </c>
      <c r="BH204" s="71">
        <v>0</v>
      </c>
      <c r="BI204" s="71">
        <v>0</v>
      </c>
      <c r="BJ204" s="71">
        <v>0</v>
      </c>
      <c r="BK204" s="71">
        <v>0.34499999999999997</v>
      </c>
    </row>
    <row r="205" spans="1:63" ht="12.6" customHeight="1" x14ac:dyDescent="0.3">
      <c r="A205" s="74" t="s">
        <v>633</v>
      </c>
      <c r="B205" s="63" t="s">
        <v>911</v>
      </c>
      <c r="C205" s="63" t="s">
        <v>635</v>
      </c>
      <c r="D205" s="63" t="s">
        <v>668</v>
      </c>
      <c r="E205" s="63" t="s">
        <v>637</v>
      </c>
      <c r="F205" s="97">
        <v>7744</v>
      </c>
      <c r="G205" s="65" t="s">
        <v>1115</v>
      </c>
      <c r="H205" s="63" t="s">
        <v>1116</v>
      </c>
      <c r="I205" s="63" t="s">
        <v>19</v>
      </c>
      <c r="J205" s="86" t="s">
        <v>1117</v>
      </c>
      <c r="K205" s="64">
        <v>3</v>
      </c>
      <c r="L205" s="65" t="s">
        <v>1157</v>
      </c>
      <c r="M205" s="67">
        <v>0.11</v>
      </c>
      <c r="N205" s="64">
        <v>5</v>
      </c>
      <c r="O205" s="65" t="s">
        <v>1158</v>
      </c>
      <c r="P205" s="64">
        <v>5800</v>
      </c>
      <c r="Q205" s="64">
        <v>3711</v>
      </c>
      <c r="R205" s="68">
        <f>+Soportes[[#This Row],[Ejecución meta ]]/Soportes[[#This Row],[Magnitud meta vigencia ]]</f>
        <v>0.6398275862068965</v>
      </c>
      <c r="S205" s="110">
        <v>19</v>
      </c>
      <c r="T205" s="65" t="s">
        <v>1161</v>
      </c>
      <c r="U205" s="111" t="s">
        <v>1162</v>
      </c>
      <c r="V205" s="69">
        <v>2.1999999999999999E-2</v>
      </c>
      <c r="W205" s="70">
        <v>43836</v>
      </c>
      <c r="X205" s="70" t="s">
        <v>646</v>
      </c>
      <c r="Y205" s="71">
        <v>0</v>
      </c>
      <c r="Z205" s="71">
        <v>0</v>
      </c>
      <c r="AA205" s="71">
        <v>0</v>
      </c>
      <c r="AB205" s="71">
        <v>0</v>
      </c>
      <c r="AC205" s="71">
        <v>0</v>
      </c>
      <c r="AD205" s="71">
        <v>0.06</v>
      </c>
      <c r="AE205" s="71">
        <v>0.06</v>
      </c>
      <c r="AF205" s="71">
        <v>0.06</v>
      </c>
      <c r="AG205" s="71">
        <v>0.06</v>
      </c>
      <c r="AH205" s="71">
        <v>0.18</v>
      </c>
      <c r="AI205" s="71">
        <v>0.06</v>
      </c>
      <c r="AJ205" s="71">
        <v>0.52</v>
      </c>
      <c r="AK205" s="72">
        <v>1</v>
      </c>
      <c r="AL205" s="71">
        <v>0</v>
      </c>
      <c r="AM205" s="71">
        <v>0</v>
      </c>
      <c r="AN205" s="71">
        <v>0</v>
      </c>
      <c r="AO205" s="71">
        <v>0</v>
      </c>
      <c r="AP205" s="71">
        <v>0</v>
      </c>
      <c r="AQ205" s="71">
        <v>0.06</v>
      </c>
      <c r="AR205" s="71">
        <v>0.06</v>
      </c>
      <c r="AS205" s="71">
        <v>0.03</v>
      </c>
      <c r="AT205" s="71">
        <v>0.09</v>
      </c>
      <c r="AU205" s="71">
        <v>0</v>
      </c>
      <c r="AV205" s="71">
        <v>0</v>
      </c>
      <c r="AW205" s="71">
        <v>0</v>
      </c>
      <c r="AX205" s="72">
        <v>0.24</v>
      </c>
      <c r="AY205" s="71">
        <v>0</v>
      </c>
      <c r="AZ205" s="71">
        <v>0</v>
      </c>
      <c r="BA205" s="71">
        <v>0</v>
      </c>
      <c r="BB205" s="71">
        <v>0</v>
      </c>
      <c r="BC205" s="71">
        <v>0</v>
      </c>
      <c r="BD205" s="71">
        <v>1.2999999999999999E-3</v>
      </c>
      <c r="BE205" s="71">
        <v>1.2999999999999999E-3</v>
      </c>
      <c r="BF205" s="71">
        <v>6.9999999999999999E-4</v>
      </c>
      <c r="BG205" s="71">
        <v>2E-3</v>
      </c>
      <c r="BH205" s="71">
        <v>0</v>
      </c>
      <c r="BI205" s="71">
        <v>0</v>
      </c>
      <c r="BJ205" s="71">
        <v>0</v>
      </c>
      <c r="BK205" s="71">
        <v>0.24</v>
      </c>
    </row>
    <row r="206" spans="1:63" ht="12.6" customHeight="1" x14ac:dyDescent="0.3">
      <c r="A206" s="74" t="s">
        <v>633</v>
      </c>
      <c r="B206" s="63" t="s">
        <v>911</v>
      </c>
      <c r="C206" s="63" t="s">
        <v>635</v>
      </c>
      <c r="D206" s="63" t="s">
        <v>668</v>
      </c>
      <c r="E206" s="63" t="s">
        <v>637</v>
      </c>
      <c r="F206" s="97">
        <v>7744</v>
      </c>
      <c r="G206" s="65" t="s">
        <v>1115</v>
      </c>
      <c r="H206" s="63" t="s">
        <v>1116</v>
      </c>
      <c r="I206" s="63" t="s">
        <v>19</v>
      </c>
      <c r="J206" s="86" t="s">
        <v>1117</v>
      </c>
      <c r="K206" s="64">
        <v>3</v>
      </c>
      <c r="L206" s="65" t="s">
        <v>1157</v>
      </c>
      <c r="M206" s="67">
        <v>0.11</v>
      </c>
      <c r="N206" s="64">
        <v>5</v>
      </c>
      <c r="O206" s="65" t="s">
        <v>1158</v>
      </c>
      <c r="P206" s="64">
        <v>5800</v>
      </c>
      <c r="Q206" s="64">
        <v>3711</v>
      </c>
      <c r="R206" s="68">
        <f>+Soportes[[#This Row],[Ejecución meta ]]/Soportes[[#This Row],[Magnitud meta vigencia ]]</f>
        <v>0.6398275862068965</v>
      </c>
      <c r="S206" s="110">
        <v>20</v>
      </c>
      <c r="T206" s="65" t="s">
        <v>1163</v>
      </c>
      <c r="U206" s="112" t="s">
        <v>1164</v>
      </c>
      <c r="V206" s="69">
        <v>2.1999999999999999E-2</v>
      </c>
      <c r="W206" s="70">
        <v>43836</v>
      </c>
      <c r="X206" s="70" t="s">
        <v>646</v>
      </c>
      <c r="Y206" s="71">
        <v>0</v>
      </c>
      <c r="Z206" s="71">
        <v>0</v>
      </c>
      <c r="AA206" s="71">
        <v>0</v>
      </c>
      <c r="AB206" s="71">
        <v>0</v>
      </c>
      <c r="AC206" s="71">
        <v>0</v>
      </c>
      <c r="AD206" s="71">
        <v>0</v>
      </c>
      <c r="AE206" s="71">
        <v>0</v>
      </c>
      <c r="AF206" s="71">
        <v>0</v>
      </c>
      <c r="AG206" s="71">
        <v>0</v>
      </c>
      <c r="AH206" s="71">
        <v>0.3</v>
      </c>
      <c r="AI206" s="71">
        <v>0</v>
      </c>
      <c r="AJ206" s="71">
        <v>0.7</v>
      </c>
      <c r="AK206" s="72">
        <v>1</v>
      </c>
      <c r="AL206" s="71">
        <v>0</v>
      </c>
      <c r="AM206" s="71">
        <v>0</v>
      </c>
      <c r="AN206" s="71">
        <v>0</v>
      </c>
      <c r="AO206" s="71">
        <v>0</v>
      </c>
      <c r="AP206" s="71">
        <v>0</v>
      </c>
      <c r="AQ206" s="71">
        <v>0</v>
      </c>
      <c r="AR206" s="71">
        <v>0</v>
      </c>
      <c r="AS206" s="71">
        <v>0</v>
      </c>
      <c r="AT206" s="71">
        <v>0</v>
      </c>
      <c r="AU206" s="71">
        <v>0</v>
      </c>
      <c r="AV206" s="71">
        <v>0</v>
      </c>
      <c r="AW206" s="71">
        <v>0</v>
      </c>
      <c r="AX206" s="72">
        <v>0</v>
      </c>
      <c r="AY206" s="71">
        <v>0</v>
      </c>
      <c r="AZ206" s="71">
        <v>0</v>
      </c>
      <c r="BA206" s="71">
        <v>0</v>
      </c>
      <c r="BB206" s="71">
        <v>0</v>
      </c>
      <c r="BC206" s="71">
        <v>0</v>
      </c>
      <c r="BD206" s="71">
        <v>0</v>
      </c>
      <c r="BE206" s="71">
        <v>0</v>
      </c>
      <c r="BF206" s="71">
        <v>0</v>
      </c>
      <c r="BG206" s="71">
        <v>0</v>
      </c>
      <c r="BH206" s="71">
        <v>0</v>
      </c>
      <c r="BI206" s="71">
        <v>0</v>
      </c>
      <c r="BJ206" s="71">
        <v>0</v>
      </c>
      <c r="BK206" s="71">
        <v>0</v>
      </c>
    </row>
    <row r="207" spans="1:63" ht="12.6" customHeight="1" x14ac:dyDescent="0.3">
      <c r="A207" s="74" t="s">
        <v>633</v>
      </c>
      <c r="B207" s="63" t="s">
        <v>911</v>
      </c>
      <c r="C207" s="63" t="s">
        <v>635</v>
      </c>
      <c r="D207" s="63" t="s">
        <v>668</v>
      </c>
      <c r="E207" s="63" t="s">
        <v>637</v>
      </c>
      <c r="F207" s="97">
        <v>7744</v>
      </c>
      <c r="G207" s="65" t="s">
        <v>1115</v>
      </c>
      <c r="H207" s="63" t="s">
        <v>1116</v>
      </c>
      <c r="I207" s="63" t="s">
        <v>19</v>
      </c>
      <c r="J207" s="86" t="s">
        <v>1117</v>
      </c>
      <c r="K207" s="64">
        <v>3</v>
      </c>
      <c r="L207" s="65" t="s">
        <v>1157</v>
      </c>
      <c r="M207" s="67">
        <v>0.11</v>
      </c>
      <c r="N207" s="64">
        <v>5</v>
      </c>
      <c r="O207" s="65" t="s">
        <v>1158</v>
      </c>
      <c r="P207" s="64">
        <v>5800</v>
      </c>
      <c r="Q207" s="64">
        <v>3711</v>
      </c>
      <c r="R207" s="68">
        <f>+Soportes[[#This Row],[Ejecución meta ]]/Soportes[[#This Row],[Magnitud meta vigencia ]]</f>
        <v>0.6398275862068965</v>
      </c>
      <c r="S207" s="110">
        <v>21</v>
      </c>
      <c r="T207" s="65" t="s">
        <v>1165</v>
      </c>
      <c r="U207" s="112" t="s">
        <v>1166</v>
      </c>
      <c r="V207" s="69">
        <v>2.1999999999999999E-2</v>
      </c>
      <c r="W207" s="70">
        <v>43836</v>
      </c>
      <c r="X207" s="70" t="s">
        <v>646</v>
      </c>
      <c r="Y207" s="71">
        <v>0</v>
      </c>
      <c r="Z207" s="71">
        <v>0</v>
      </c>
      <c r="AA207" s="71">
        <v>0</v>
      </c>
      <c r="AB207" s="71">
        <v>0</v>
      </c>
      <c r="AC207" s="71">
        <v>0</v>
      </c>
      <c r="AD207" s="71">
        <v>0</v>
      </c>
      <c r="AE207" s="71">
        <v>0</v>
      </c>
      <c r="AF207" s="71">
        <v>0</v>
      </c>
      <c r="AG207" s="71">
        <v>0</v>
      </c>
      <c r="AH207" s="71">
        <v>0.3</v>
      </c>
      <c r="AI207" s="71">
        <v>0</v>
      </c>
      <c r="AJ207" s="71">
        <v>0.7</v>
      </c>
      <c r="AK207" s="72">
        <v>1</v>
      </c>
      <c r="AL207" s="71">
        <v>0</v>
      </c>
      <c r="AM207" s="71">
        <v>0</v>
      </c>
      <c r="AN207" s="71">
        <v>0</v>
      </c>
      <c r="AO207" s="71">
        <v>0</v>
      </c>
      <c r="AP207" s="71">
        <v>0</v>
      </c>
      <c r="AQ207" s="71">
        <v>0</v>
      </c>
      <c r="AR207" s="71">
        <v>0</v>
      </c>
      <c r="AS207" s="71">
        <v>0</v>
      </c>
      <c r="AT207" s="71">
        <v>0</v>
      </c>
      <c r="AU207" s="71">
        <v>0</v>
      </c>
      <c r="AV207" s="71">
        <v>0</v>
      </c>
      <c r="AW207" s="71">
        <v>0</v>
      </c>
      <c r="AX207" s="72">
        <v>0</v>
      </c>
      <c r="AY207" s="71">
        <v>0</v>
      </c>
      <c r="AZ207" s="71">
        <v>0</v>
      </c>
      <c r="BA207" s="71">
        <v>0</v>
      </c>
      <c r="BB207" s="71">
        <v>0</v>
      </c>
      <c r="BC207" s="71">
        <v>0</v>
      </c>
      <c r="BD207" s="71">
        <v>0</v>
      </c>
      <c r="BE207" s="71">
        <v>0</v>
      </c>
      <c r="BF207" s="71">
        <v>0</v>
      </c>
      <c r="BG207" s="71">
        <v>0</v>
      </c>
      <c r="BH207" s="71">
        <v>0</v>
      </c>
      <c r="BI207" s="71">
        <v>0</v>
      </c>
      <c r="BJ207" s="71">
        <v>0</v>
      </c>
      <c r="BK207" s="71">
        <v>0</v>
      </c>
    </row>
    <row r="208" spans="1:63" ht="12.6" customHeight="1" x14ac:dyDescent="0.3">
      <c r="A208" s="74" t="s">
        <v>633</v>
      </c>
      <c r="B208" s="63" t="s">
        <v>911</v>
      </c>
      <c r="C208" s="63" t="s">
        <v>635</v>
      </c>
      <c r="D208" s="63" t="s">
        <v>668</v>
      </c>
      <c r="E208" s="63" t="s">
        <v>637</v>
      </c>
      <c r="F208" s="97">
        <v>7744</v>
      </c>
      <c r="G208" s="65" t="s">
        <v>1115</v>
      </c>
      <c r="H208" s="63" t="s">
        <v>1116</v>
      </c>
      <c r="I208" s="63" t="s">
        <v>19</v>
      </c>
      <c r="J208" s="86" t="s">
        <v>1117</v>
      </c>
      <c r="K208" s="64">
        <v>3</v>
      </c>
      <c r="L208" s="65" t="s">
        <v>1157</v>
      </c>
      <c r="M208" s="67">
        <v>0.11</v>
      </c>
      <c r="N208" s="64">
        <v>5</v>
      </c>
      <c r="O208" s="65" t="s">
        <v>1158</v>
      </c>
      <c r="P208" s="64">
        <v>5800</v>
      </c>
      <c r="Q208" s="64">
        <v>3711</v>
      </c>
      <c r="R208" s="68">
        <f>+Soportes[[#This Row],[Ejecución meta ]]/Soportes[[#This Row],[Magnitud meta vigencia ]]</f>
        <v>0.6398275862068965</v>
      </c>
      <c r="S208" s="110">
        <v>22</v>
      </c>
      <c r="T208" s="65" t="s">
        <v>1167</v>
      </c>
      <c r="U208" s="112" t="s">
        <v>1168</v>
      </c>
      <c r="V208" s="69">
        <v>2.1999999999999999E-2</v>
      </c>
      <c r="W208" s="70">
        <v>43836</v>
      </c>
      <c r="X208" s="70" t="s">
        <v>646</v>
      </c>
      <c r="Y208" s="71">
        <v>0</v>
      </c>
      <c r="Z208" s="71">
        <v>0</v>
      </c>
      <c r="AA208" s="71">
        <v>0</v>
      </c>
      <c r="AB208" s="71">
        <v>0</v>
      </c>
      <c r="AC208" s="71">
        <v>0</v>
      </c>
      <c r="AD208" s="71">
        <v>0</v>
      </c>
      <c r="AE208" s="71">
        <v>0</v>
      </c>
      <c r="AF208" s="71">
        <v>0</v>
      </c>
      <c r="AG208" s="71">
        <v>0</v>
      </c>
      <c r="AH208" s="71">
        <v>0.3</v>
      </c>
      <c r="AI208" s="71">
        <v>0</v>
      </c>
      <c r="AJ208" s="71">
        <v>0.7</v>
      </c>
      <c r="AK208" s="72">
        <v>1</v>
      </c>
      <c r="AL208" s="71">
        <v>0</v>
      </c>
      <c r="AM208" s="71">
        <v>0</v>
      </c>
      <c r="AN208" s="71">
        <v>0</v>
      </c>
      <c r="AO208" s="71">
        <v>0</v>
      </c>
      <c r="AP208" s="71">
        <v>0</v>
      </c>
      <c r="AQ208" s="71">
        <v>0</v>
      </c>
      <c r="AR208" s="71">
        <v>0</v>
      </c>
      <c r="AS208" s="71">
        <v>0</v>
      </c>
      <c r="AT208" s="71">
        <v>0</v>
      </c>
      <c r="AU208" s="71">
        <v>0</v>
      </c>
      <c r="AV208" s="71">
        <v>0</v>
      </c>
      <c r="AW208" s="71">
        <v>0</v>
      </c>
      <c r="AX208" s="72">
        <v>0</v>
      </c>
      <c r="AY208" s="71">
        <v>0</v>
      </c>
      <c r="AZ208" s="71">
        <v>0</v>
      </c>
      <c r="BA208" s="71">
        <v>0</v>
      </c>
      <c r="BB208" s="71">
        <v>0</v>
      </c>
      <c r="BC208" s="71">
        <v>0</v>
      </c>
      <c r="BD208" s="71">
        <v>0</v>
      </c>
      <c r="BE208" s="71">
        <v>0</v>
      </c>
      <c r="BF208" s="71">
        <v>0</v>
      </c>
      <c r="BG208" s="71">
        <v>0</v>
      </c>
      <c r="BH208" s="71">
        <v>0</v>
      </c>
      <c r="BI208" s="71">
        <v>0</v>
      </c>
      <c r="BJ208" s="71">
        <v>0</v>
      </c>
      <c r="BK208" s="71">
        <v>0</v>
      </c>
    </row>
    <row r="209" spans="1:63" ht="12.6" customHeight="1" x14ac:dyDescent="0.3">
      <c r="A209" s="74" t="s">
        <v>633</v>
      </c>
      <c r="B209" s="63" t="s">
        <v>911</v>
      </c>
      <c r="C209" s="63" t="s">
        <v>635</v>
      </c>
      <c r="D209" s="63" t="s">
        <v>668</v>
      </c>
      <c r="E209" s="63" t="s">
        <v>637</v>
      </c>
      <c r="F209" s="97">
        <v>7744</v>
      </c>
      <c r="G209" s="65" t="s">
        <v>1115</v>
      </c>
      <c r="H209" s="63" t="s">
        <v>1116</v>
      </c>
      <c r="I209" s="63" t="s">
        <v>19</v>
      </c>
      <c r="J209" s="86" t="s">
        <v>1117</v>
      </c>
      <c r="K209" s="64">
        <v>4</v>
      </c>
      <c r="L209" s="65" t="s">
        <v>1169</v>
      </c>
      <c r="M209" s="67">
        <v>0.11</v>
      </c>
      <c r="N209" s="64">
        <v>6</v>
      </c>
      <c r="O209" s="65" t="s">
        <v>1170</v>
      </c>
      <c r="P209" s="64">
        <v>1000</v>
      </c>
      <c r="Q209" s="64">
        <v>233</v>
      </c>
      <c r="R209" s="68">
        <f>+Soportes[[#This Row],[Ejecución meta ]]/Soportes[[#This Row],[Magnitud meta vigencia ]]</f>
        <v>0.23300000000000001</v>
      </c>
      <c r="S209" s="110">
        <v>23</v>
      </c>
      <c r="T209" s="65" t="s">
        <v>1171</v>
      </c>
      <c r="U209" s="111" t="s">
        <v>1172</v>
      </c>
      <c r="V209" s="69">
        <v>0.11</v>
      </c>
      <c r="W209" s="70">
        <v>43836</v>
      </c>
      <c r="X209" s="70" t="s">
        <v>646</v>
      </c>
      <c r="Y209" s="71">
        <v>0</v>
      </c>
      <c r="Z209" s="71">
        <v>0</v>
      </c>
      <c r="AA209" s="71">
        <v>0</v>
      </c>
      <c r="AB209" s="71">
        <v>0</v>
      </c>
      <c r="AC209" s="71">
        <v>0</v>
      </c>
      <c r="AD209" s="71">
        <v>6.6000000000000003E-2</v>
      </c>
      <c r="AE209" s="71">
        <v>6.7199999999999996E-2</v>
      </c>
      <c r="AF209" s="71">
        <v>6.7199999999999996E-2</v>
      </c>
      <c r="AG209" s="71">
        <v>0.25319999999999998</v>
      </c>
      <c r="AH209" s="71">
        <v>0.2072</v>
      </c>
      <c r="AI209" s="71">
        <v>0.2072</v>
      </c>
      <c r="AJ209" s="71">
        <v>0.13200000000000001</v>
      </c>
      <c r="AK209" s="72">
        <v>1</v>
      </c>
      <c r="AL209" s="71">
        <v>0</v>
      </c>
      <c r="AM209" s="71">
        <v>0</v>
      </c>
      <c r="AN209" s="71">
        <v>0</v>
      </c>
      <c r="AO209" s="71">
        <v>0</v>
      </c>
      <c r="AP209" s="71">
        <v>0</v>
      </c>
      <c r="AQ209" s="71">
        <v>4.2000000000000003E-2</v>
      </c>
      <c r="AR209" s="71">
        <v>4.3200000000000002E-2</v>
      </c>
      <c r="AS209" s="71">
        <v>5.5199999999999999E-2</v>
      </c>
      <c r="AT209" s="71">
        <v>0.31319999999999998</v>
      </c>
      <c r="AU209" s="71">
        <v>0</v>
      </c>
      <c r="AV209" s="71">
        <v>0</v>
      </c>
      <c r="AW209" s="71">
        <v>0</v>
      </c>
      <c r="AX209" s="72">
        <v>0.4536</v>
      </c>
      <c r="AY209" s="71">
        <v>0</v>
      </c>
      <c r="AZ209" s="71">
        <v>0</v>
      </c>
      <c r="BA209" s="71">
        <v>0</v>
      </c>
      <c r="BB209" s="71">
        <v>0</v>
      </c>
      <c r="BC209" s="71">
        <v>0</v>
      </c>
      <c r="BD209" s="71">
        <v>4.5999999999999999E-3</v>
      </c>
      <c r="BE209" s="71">
        <v>4.7999999999999996E-3</v>
      </c>
      <c r="BF209" s="71">
        <v>6.1000000000000004E-3</v>
      </c>
      <c r="BG209" s="71">
        <v>3.4500000000000003E-2</v>
      </c>
      <c r="BH209" s="71">
        <v>0</v>
      </c>
      <c r="BI209" s="71">
        <v>0</v>
      </c>
      <c r="BJ209" s="71">
        <v>0</v>
      </c>
      <c r="BK209" s="71">
        <v>0.4536</v>
      </c>
    </row>
  </sheetData>
  <mergeCells count="7">
    <mergeCell ref="AL2:BC2"/>
    <mergeCell ref="A2:G2"/>
    <mergeCell ref="H2:M2"/>
    <mergeCell ref="N2:P2"/>
    <mergeCell ref="Q2:R2"/>
    <mergeCell ref="S2:X2"/>
    <mergeCell ref="AD2:AK2"/>
  </mergeCells>
  <dataValidations count="8">
    <dataValidation type="list" errorStyle="warning" allowBlank="1" showInputMessage="1" showErrorMessage="1" promptTitle="Subdirección" prompt="Elija la subdirección a la cual pertenece el proyecto de inversión." sqref="I77:I89">
      <formula1>Subdirección</formula1>
    </dataValidation>
    <dataValidation type="list" errorStyle="warning" allowBlank="1" showInputMessage="1" showErrorMessage="1" promptTitle="Programa" prompt="Elija el programa al cual se encuentra vinculado el proyecto de inversión." sqref="E77:E89">
      <formula1>Programa</formula1>
    </dataValidation>
    <dataValidation type="list" errorStyle="warning" allowBlank="1" showInputMessage="1" showErrorMessage="1" promptTitle="Programa Estratégico" prompt="Elija el programa estratégico al cual se encuentra vinculado el proyecto de inversión." sqref="D77:D89">
      <formula1>PRogramaEst</formula1>
    </dataValidation>
    <dataValidation type="list" errorStyle="warning" allowBlank="1" showInputMessage="1" showErrorMessage="1" promptTitle="Logros de Ciudad" prompt="Elija el logro de ciudad al cual le aporta el proyecto de inversión." sqref="C77:C89">
      <formula1>LogrosCiudad</formula1>
    </dataValidation>
    <dataValidation type="list" errorStyle="warning" allowBlank="1" showInputMessage="1" showErrorMessage="1" promptTitle="Propósito" prompt="Elija el propósito del plan de desarrollo al cuál se encuentra vinculado el proyecto de inversión." sqref="B77:B89">
      <formula1>Propósito</formula1>
    </dataValidation>
    <dataValidation errorStyle="warning" allowBlank="1" showInputMessage="1" showErrorMessage="1" prompt="Relacione el responsable de la ejecución de la actividad." sqref="U188:U209"/>
    <dataValidation errorStyle="warning" allowBlank="1" showInputMessage="1" showErrorMessage="1" prompt="Relacione el responsable de la ejecución de la tarea." sqref="U187"/>
    <dataValidation allowBlank="1" showInputMessage="1" showErrorMessage="1" promptTitle="Objetivo General" prompt="Incluya en este campo el objetivo general del proyecto de inversión." sqref="H77:H89 H154:H158"/>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0"/>
  <sheetViews>
    <sheetView zoomScale="50" zoomScaleNormal="50" workbookViewId="0">
      <selection activeCell="H62" sqref="H62"/>
    </sheetView>
  </sheetViews>
  <sheetFormatPr baseColWidth="10" defaultColWidth="11.44140625" defaultRowHeight="13.2" x14ac:dyDescent="0.25"/>
  <cols>
    <col min="1" max="3" width="15.33203125" style="115" customWidth="1"/>
    <col min="4" max="4" width="12.109375" style="115" bestFit="1" customWidth="1"/>
    <col min="5" max="7" width="30.6640625" style="115" customWidth="1"/>
    <col min="8" max="8" width="18.88671875" style="115" customWidth="1"/>
    <col min="9" max="9" width="12.6640625" style="115" bestFit="1" customWidth="1"/>
    <col min="10" max="10" width="14.6640625" style="115" customWidth="1"/>
    <col min="11" max="11" width="9.33203125" style="115" customWidth="1"/>
    <col min="12" max="12" width="53.33203125" style="115" customWidth="1"/>
    <col min="13" max="13" width="10.88671875" style="115" customWidth="1"/>
    <col min="14" max="14" width="14.44140625" style="115" customWidth="1"/>
    <col min="15" max="15" width="12.6640625" style="115" bestFit="1" customWidth="1"/>
    <col min="16" max="16" width="10" style="115" customWidth="1"/>
    <col min="17" max="17" width="9.6640625" style="115" bestFit="1" customWidth="1"/>
    <col min="18" max="18" width="10.109375" style="115" customWidth="1"/>
    <col min="19" max="19" width="54.44140625" style="115" customWidth="1"/>
    <col min="20" max="20" width="13.88671875" style="115" customWidth="1"/>
    <col min="21" max="21" width="15.109375" style="115" bestFit="1" customWidth="1"/>
    <col min="22" max="22" width="9.44140625" style="115" customWidth="1"/>
    <col min="23" max="23" width="12.5546875" style="115" customWidth="1"/>
    <col min="24" max="24" width="12.88671875" style="115" customWidth="1"/>
    <col min="25" max="25" width="12.6640625" style="115" customWidth="1"/>
    <col min="26" max="26" width="8.44140625" style="115" customWidth="1"/>
    <col min="27" max="27" width="56.88671875" style="115" customWidth="1"/>
    <col min="28" max="28" width="14.44140625" style="115" customWidth="1"/>
    <col min="29" max="29" width="34.6640625" style="115" customWidth="1"/>
    <col min="30" max="30" width="13.109375" style="115" customWidth="1"/>
    <col min="31" max="31" width="8.44140625" style="115" customWidth="1"/>
    <col min="32" max="32" width="57.33203125" style="115" customWidth="1"/>
    <col min="33" max="33" width="14.44140625" style="115" customWidth="1"/>
    <col min="34" max="34" width="34.6640625" style="115" customWidth="1"/>
    <col min="35" max="35" width="13.109375" style="115" bestFit="1" customWidth="1"/>
    <col min="36" max="36" width="8.44140625" style="115" bestFit="1" customWidth="1"/>
    <col min="37" max="37" width="57.33203125" style="115" customWidth="1"/>
    <col min="38" max="38" width="14.109375" style="115" customWidth="1"/>
    <col min="39" max="39" width="50.88671875" style="115" customWidth="1"/>
    <col min="40" max="40" width="9.88671875" style="115" customWidth="1"/>
    <col min="41" max="41" width="8.44140625" style="115" bestFit="1" customWidth="1"/>
    <col min="42" max="42" width="34.109375" style="115" customWidth="1"/>
    <col min="43" max="43" width="14.44140625" style="115" customWidth="1"/>
    <col min="44" max="44" width="34.6640625" style="115" customWidth="1"/>
    <col min="45" max="45" width="11.44140625" style="115" customWidth="1"/>
    <col min="46" max="46" width="15.44140625" style="115" customWidth="1"/>
    <col min="47" max="47" width="26.33203125" style="115" customWidth="1"/>
    <col min="48" max="50" width="11.44140625" style="115" customWidth="1"/>
    <col min="51" max="16384" width="11.44140625" style="115"/>
  </cols>
  <sheetData>
    <row r="1" spans="1:51" ht="21" customHeight="1" x14ac:dyDescent="0.25">
      <c r="A1" s="442"/>
      <c r="B1" s="442"/>
      <c r="C1" s="443" t="s">
        <v>1173</v>
      </c>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5"/>
      <c r="AQ1" s="113" t="s">
        <v>1174</v>
      </c>
      <c r="AR1" s="114" t="s">
        <v>1175</v>
      </c>
      <c r="AU1" s="116"/>
      <c r="AV1" s="116"/>
      <c r="AW1" s="116"/>
      <c r="AX1" s="116"/>
      <c r="AY1" s="116"/>
    </row>
    <row r="2" spans="1:51" ht="21" customHeight="1" x14ac:dyDescent="0.25">
      <c r="A2" s="442"/>
      <c r="B2" s="442"/>
      <c r="C2" s="446"/>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8"/>
      <c r="AQ2" s="113" t="s">
        <v>1176</v>
      </c>
      <c r="AR2" s="114">
        <v>1</v>
      </c>
      <c r="AU2" s="116"/>
      <c r="AV2" s="116"/>
      <c r="AW2" s="116"/>
      <c r="AX2" s="116"/>
      <c r="AY2" s="116"/>
    </row>
    <row r="3" spans="1:51" ht="21" customHeight="1" x14ac:dyDescent="0.25">
      <c r="A3" s="442"/>
      <c r="B3" s="442"/>
      <c r="C3" s="446"/>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8"/>
      <c r="AQ3" s="113" t="s">
        <v>1177</v>
      </c>
      <c r="AR3" s="114" t="s">
        <v>1178</v>
      </c>
      <c r="AU3" s="116"/>
      <c r="AV3" s="116"/>
      <c r="AW3" s="116"/>
      <c r="AX3" s="116"/>
      <c r="AY3" s="116"/>
    </row>
    <row r="4" spans="1:51" ht="21" customHeight="1" x14ac:dyDescent="0.25">
      <c r="A4" s="442"/>
      <c r="B4" s="442"/>
      <c r="C4" s="449"/>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1"/>
      <c r="AQ4" s="113" t="s">
        <v>1179</v>
      </c>
      <c r="AR4" s="114" t="s">
        <v>1180</v>
      </c>
      <c r="AU4" s="116"/>
      <c r="AV4" s="116"/>
      <c r="AW4" s="116"/>
      <c r="AX4" s="116"/>
      <c r="AY4" s="116"/>
    </row>
    <row r="5" spans="1:51" x14ac:dyDescent="0.25">
      <c r="A5" s="452"/>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117"/>
      <c r="AU5" s="116"/>
      <c r="AV5" s="116"/>
      <c r="AW5" s="116"/>
      <c r="AX5" s="116"/>
      <c r="AY5" s="116"/>
    </row>
    <row r="6" spans="1:51" x14ac:dyDescent="0.25">
      <c r="A6" s="453" t="s">
        <v>1181</v>
      </c>
      <c r="B6" s="453"/>
      <c r="C6" s="118" t="s">
        <v>1182</v>
      </c>
      <c r="D6" s="119"/>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U6" s="116"/>
      <c r="AV6" s="116"/>
      <c r="AW6" s="116"/>
      <c r="AX6" s="116"/>
      <c r="AY6" s="116"/>
    </row>
    <row r="7" spans="1:51" x14ac:dyDescent="0.25">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U7" s="116"/>
      <c r="AV7" s="116"/>
      <c r="AW7" s="116"/>
      <c r="AX7" s="116"/>
      <c r="AY7" s="116"/>
    </row>
    <row r="8" spans="1:51" ht="26.25" customHeight="1" x14ac:dyDescent="0.25">
      <c r="A8" s="454" t="s">
        <v>1183</v>
      </c>
      <c r="B8" s="455"/>
      <c r="C8" s="455"/>
      <c r="D8" s="455"/>
      <c r="E8" s="455"/>
      <c r="F8" s="455"/>
      <c r="G8" s="455"/>
      <c r="H8" s="455"/>
      <c r="I8" s="455"/>
      <c r="J8" s="455"/>
      <c r="K8" s="456"/>
      <c r="L8" s="457" t="s">
        <v>1184</v>
      </c>
      <c r="M8" s="458"/>
      <c r="N8" s="458"/>
      <c r="O8" s="458"/>
      <c r="P8" s="458"/>
      <c r="Q8" s="458"/>
      <c r="R8" s="458"/>
      <c r="S8" s="458"/>
      <c r="T8" s="458"/>
      <c r="U8" s="458"/>
      <c r="V8" s="458"/>
      <c r="W8" s="458"/>
      <c r="X8" s="459"/>
      <c r="Y8" s="460" t="s">
        <v>1185</v>
      </c>
      <c r="Z8" s="461"/>
      <c r="AA8" s="461"/>
      <c r="AB8" s="461"/>
      <c r="AC8" s="461"/>
      <c r="AD8" s="461"/>
      <c r="AE8" s="461"/>
      <c r="AF8" s="461"/>
      <c r="AG8" s="461"/>
      <c r="AH8" s="461"/>
      <c r="AI8" s="461"/>
      <c r="AJ8" s="461"/>
      <c r="AK8" s="461"/>
      <c r="AL8" s="461"/>
      <c r="AM8" s="461"/>
      <c r="AN8" s="461"/>
      <c r="AO8" s="461"/>
      <c r="AP8" s="461"/>
      <c r="AQ8" s="461"/>
      <c r="AR8" s="462"/>
    </row>
    <row r="9" spans="1:51" s="120" customFormat="1" ht="46.5" customHeight="1" x14ac:dyDescent="0.25">
      <c r="A9" s="499" t="s">
        <v>1186</v>
      </c>
      <c r="B9" s="499" t="s">
        <v>1187</v>
      </c>
      <c r="C9" s="499" t="s">
        <v>1188</v>
      </c>
      <c r="D9" s="499" t="s">
        <v>1189</v>
      </c>
      <c r="E9" s="499" t="s">
        <v>1190</v>
      </c>
      <c r="F9" s="468" t="s">
        <v>1191</v>
      </c>
      <c r="G9" s="468" t="s">
        <v>1192</v>
      </c>
      <c r="H9" s="468" t="s">
        <v>1193</v>
      </c>
      <c r="I9" s="463" t="s">
        <v>1194</v>
      </c>
      <c r="J9" s="464"/>
      <c r="K9" s="464"/>
      <c r="L9" s="472" t="s">
        <v>1195</v>
      </c>
      <c r="M9" s="472" t="s">
        <v>1196</v>
      </c>
      <c r="N9" s="472" t="s">
        <v>1197</v>
      </c>
      <c r="O9" s="466" t="s">
        <v>1198</v>
      </c>
      <c r="P9" s="466"/>
      <c r="Q9" s="466"/>
      <c r="R9" s="467" t="s">
        <v>1199</v>
      </c>
      <c r="S9" s="463" t="s">
        <v>1200</v>
      </c>
      <c r="T9" s="464"/>
      <c r="U9" s="464"/>
      <c r="V9" s="464"/>
      <c r="W9" s="464"/>
      <c r="X9" s="465"/>
      <c r="Y9" s="469" t="s">
        <v>1201</v>
      </c>
      <c r="Z9" s="470"/>
      <c r="AA9" s="470"/>
      <c r="AB9" s="470"/>
      <c r="AC9" s="471"/>
      <c r="AD9" s="469" t="s">
        <v>1202</v>
      </c>
      <c r="AE9" s="470"/>
      <c r="AF9" s="470"/>
      <c r="AG9" s="470"/>
      <c r="AH9" s="471"/>
      <c r="AI9" s="469" t="s">
        <v>1203</v>
      </c>
      <c r="AJ9" s="470"/>
      <c r="AK9" s="470"/>
      <c r="AL9" s="470"/>
      <c r="AM9" s="471"/>
      <c r="AN9" s="463" t="s">
        <v>1204</v>
      </c>
      <c r="AO9" s="464"/>
      <c r="AP9" s="464"/>
      <c r="AQ9" s="464"/>
      <c r="AR9" s="465"/>
    </row>
    <row r="10" spans="1:51" ht="46.5" customHeight="1" x14ac:dyDescent="0.25">
      <c r="A10" s="500"/>
      <c r="B10" s="500"/>
      <c r="C10" s="500"/>
      <c r="D10" s="500"/>
      <c r="E10" s="500"/>
      <c r="F10" s="472"/>
      <c r="G10" s="472"/>
      <c r="H10" s="472"/>
      <c r="I10" s="121" t="s">
        <v>1205</v>
      </c>
      <c r="J10" s="121" t="s">
        <v>1206</v>
      </c>
      <c r="K10" s="122" t="s">
        <v>1207</v>
      </c>
      <c r="L10" s="472"/>
      <c r="M10" s="472"/>
      <c r="N10" s="472"/>
      <c r="O10" s="121" t="s">
        <v>1205</v>
      </c>
      <c r="P10" s="121" t="s">
        <v>1206</v>
      </c>
      <c r="Q10" s="122" t="s">
        <v>1207</v>
      </c>
      <c r="R10" s="468"/>
      <c r="S10" s="123" t="s">
        <v>1208</v>
      </c>
      <c r="T10" s="123" t="s">
        <v>1209</v>
      </c>
      <c r="U10" s="123" t="s">
        <v>1210</v>
      </c>
      <c r="V10" s="121" t="s">
        <v>1211</v>
      </c>
      <c r="W10" s="121" t="s">
        <v>1212</v>
      </c>
      <c r="X10" s="121" t="s">
        <v>1213</v>
      </c>
      <c r="Y10" s="122" t="s">
        <v>1214</v>
      </c>
      <c r="Z10" s="122" t="s">
        <v>1215</v>
      </c>
      <c r="AA10" s="122" t="s">
        <v>1216</v>
      </c>
      <c r="AB10" s="122" t="s">
        <v>1217</v>
      </c>
      <c r="AC10" s="124" t="s">
        <v>1218</v>
      </c>
      <c r="AD10" s="122" t="s">
        <v>1214</v>
      </c>
      <c r="AE10" s="122" t="s">
        <v>1215</v>
      </c>
      <c r="AF10" s="122" t="s">
        <v>1216</v>
      </c>
      <c r="AG10" s="122" t="s">
        <v>1217</v>
      </c>
      <c r="AH10" s="124" t="s">
        <v>1218</v>
      </c>
      <c r="AI10" s="122" t="s">
        <v>1214</v>
      </c>
      <c r="AJ10" s="122" t="s">
        <v>1215</v>
      </c>
      <c r="AK10" s="122" t="s">
        <v>1216</v>
      </c>
      <c r="AL10" s="122" t="s">
        <v>1217</v>
      </c>
      <c r="AM10" s="124" t="s">
        <v>1218</v>
      </c>
      <c r="AN10" s="122" t="s">
        <v>1214</v>
      </c>
      <c r="AO10" s="122" t="s">
        <v>1215</v>
      </c>
      <c r="AP10" s="122" t="s">
        <v>1216</v>
      </c>
      <c r="AQ10" s="122" t="s">
        <v>1217</v>
      </c>
      <c r="AR10" s="124" t="s">
        <v>1218</v>
      </c>
    </row>
    <row r="11" spans="1:51" s="137" customFormat="1" ht="111.75" customHeight="1" x14ac:dyDescent="0.25">
      <c r="A11" s="477" t="s">
        <v>1219</v>
      </c>
      <c r="B11" s="477" t="s">
        <v>1220</v>
      </c>
      <c r="C11" s="491" t="s">
        <v>1221</v>
      </c>
      <c r="D11" s="493" t="s">
        <v>1222</v>
      </c>
      <c r="E11" s="495" t="s">
        <v>1223</v>
      </c>
      <c r="F11" s="467" t="s">
        <v>1224</v>
      </c>
      <c r="G11" s="495" t="s">
        <v>1225</v>
      </c>
      <c r="H11" s="477" t="s">
        <v>1226</v>
      </c>
      <c r="I11" s="477" t="s">
        <v>1227</v>
      </c>
      <c r="J11" s="477" t="s">
        <v>1228</v>
      </c>
      <c r="K11" s="482" t="s">
        <v>1229</v>
      </c>
      <c r="L11" s="125" t="s">
        <v>1230</v>
      </c>
      <c r="M11" s="126" t="s">
        <v>1231</v>
      </c>
      <c r="N11" s="126" t="s">
        <v>1232</v>
      </c>
      <c r="O11" s="477" t="s">
        <v>1233</v>
      </c>
      <c r="P11" s="477" t="s">
        <v>1234</v>
      </c>
      <c r="Q11" s="484" t="s">
        <v>1235</v>
      </c>
      <c r="R11" s="486" t="s">
        <v>1236</v>
      </c>
      <c r="S11" s="127" t="s">
        <v>1230</v>
      </c>
      <c r="T11" s="127" t="s">
        <v>1237</v>
      </c>
      <c r="U11" s="127" t="s">
        <v>1238</v>
      </c>
      <c r="V11" s="128">
        <v>1</v>
      </c>
      <c r="W11" s="129">
        <v>44005</v>
      </c>
      <c r="X11" s="129">
        <v>44196</v>
      </c>
      <c r="Y11" s="130"/>
      <c r="Z11" s="131"/>
      <c r="AA11" s="132" t="s">
        <v>1239</v>
      </c>
      <c r="AB11" s="477"/>
      <c r="AC11" s="133" t="s">
        <v>1240</v>
      </c>
      <c r="AD11" s="134"/>
      <c r="AE11" s="131"/>
      <c r="AF11" s="127"/>
      <c r="AG11" s="473"/>
      <c r="AH11" s="133" t="s">
        <v>1240</v>
      </c>
      <c r="AI11" s="134">
        <v>6</v>
      </c>
      <c r="AJ11" s="135">
        <v>1</v>
      </c>
      <c r="AK11" s="136" t="s">
        <v>1241</v>
      </c>
      <c r="AL11" s="473" t="s">
        <v>1242</v>
      </c>
      <c r="AM11" s="127" t="s">
        <v>1243</v>
      </c>
      <c r="AN11" s="134"/>
      <c r="AO11" s="135"/>
      <c r="AP11" s="136"/>
      <c r="AQ11" s="473"/>
      <c r="AR11" s="127"/>
    </row>
    <row r="12" spans="1:51" s="137" customFormat="1" ht="154.5" customHeight="1" x14ac:dyDescent="0.25">
      <c r="A12" s="478"/>
      <c r="B12" s="478"/>
      <c r="C12" s="492"/>
      <c r="D12" s="494"/>
      <c r="E12" s="496"/>
      <c r="F12" s="468"/>
      <c r="G12" s="496"/>
      <c r="H12" s="479"/>
      <c r="I12" s="479"/>
      <c r="J12" s="479"/>
      <c r="K12" s="483"/>
      <c r="L12" s="125" t="s">
        <v>1244</v>
      </c>
      <c r="M12" s="126" t="s">
        <v>1245</v>
      </c>
      <c r="N12" s="126" t="s">
        <v>1232</v>
      </c>
      <c r="O12" s="479"/>
      <c r="P12" s="479"/>
      <c r="Q12" s="485"/>
      <c r="R12" s="487"/>
      <c r="S12" s="127" t="s">
        <v>1244</v>
      </c>
      <c r="T12" s="127" t="s">
        <v>1246</v>
      </c>
      <c r="U12" s="127" t="s">
        <v>1247</v>
      </c>
      <c r="V12" s="128">
        <v>14</v>
      </c>
      <c r="W12" s="129">
        <v>44005</v>
      </c>
      <c r="X12" s="129">
        <v>44196</v>
      </c>
      <c r="Y12" s="130"/>
      <c r="Z12" s="131"/>
      <c r="AA12" s="132" t="s">
        <v>1239</v>
      </c>
      <c r="AB12" s="479"/>
      <c r="AC12" s="133" t="s">
        <v>1240</v>
      </c>
      <c r="AD12" s="134"/>
      <c r="AE12" s="131"/>
      <c r="AF12" s="127"/>
      <c r="AG12" s="473"/>
      <c r="AH12" s="133" t="s">
        <v>1240</v>
      </c>
      <c r="AI12" s="134">
        <v>44104</v>
      </c>
      <c r="AJ12" s="135">
        <v>0.5</v>
      </c>
      <c r="AK12" s="136" t="s">
        <v>1248</v>
      </c>
      <c r="AL12" s="473"/>
      <c r="AM12" s="127" t="s">
        <v>1249</v>
      </c>
      <c r="AN12" s="134"/>
      <c r="AO12" s="135"/>
      <c r="AP12" s="136"/>
      <c r="AQ12" s="473"/>
      <c r="AR12" s="127"/>
    </row>
    <row r="13" spans="1:51" s="137" customFormat="1" ht="170.25" customHeight="1" x14ac:dyDescent="0.25">
      <c r="A13" s="479"/>
      <c r="B13" s="479"/>
      <c r="C13" s="138" t="s">
        <v>1221</v>
      </c>
      <c r="D13" s="139" t="s">
        <v>1250</v>
      </c>
      <c r="E13" s="140" t="s">
        <v>1251</v>
      </c>
      <c r="F13" s="141" t="s">
        <v>1252</v>
      </c>
      <c r="G13" s="140" t="s">
        <v>1253</v>
      </c>
      <c r="H13" s="126" t="s">
        <v>1254</v>
      </c>
      <c r="I13" s="126" t="s">
        <v>1255</v>
      </c>
      <c r="J13" s="126" t="s">
        <v>1228</v>
      </c>
      <c r="K13" s="142" t="s">
        <v>1256</v>
      </c>
      <c r="L13" s="125" t="s">
        <v>1257</v>
      </c>
      <c r="M13" s="126" t="s">
        <v>1231</v>
      </c>
      <c r="N13" s="126" t="s">
        <v>1232</v>
      </c>
      <c r="O13" s="126" t="s">
        <v>1233</v>
      </c>
      <c r="P13" s="126" t="s">
        <v>1258</v>
      </c>
      <c r="Q13" s="143" t="s">
        <v>1235</v>
      </c>
      <c r="R13" s="144" t="s">
        <v>1236</v>
      </c>
      <c r="S13" s="127" t="s">
        <v>1259</v>
      </c>
      <c r="T13" s="127" t="s">
        <v>1260</v>
      </c>
      <c r="U13" s="145" t="s">
        <v>1261</v>
      </c>
      <c r="V13" s="146">
        <v>1</v>
      </c>
      <c r="W13" s="129">
        <v>44005</v>
      </c>
      <c r="X13" s="129">
        <v>44196</v>
      </c>
      <c r="Y13" s="130"/>
      <c r="Z13" s="131"/>
      <c r="AA13" s="132" t="s">
        <v>1239</v>
      </c>
      <c r="AB13" s="147"/>
      <c r="AC13" s="133" t="s">
        <v>1240</v>
      </c>
      <c r="AD13" s="134"/>
      <c r="AE13" s="131"/>
      <c r="AF13" s="127"/>
      <c r="AG13" s="147"/>
      <c r="AH13" s="133" t="s">
        <v>1240</v>
      </c>
      <c r="AI13" s="134">
        <v>44104</v>
      </c>
      <c r="AJ13" s="135">
        <v>0.98</v>
      </c>
      <c r="AK13" s="127" t="s">
        <v>1262</v>
      </c>
      <c r="AL13" s="147" t="s">
        <v>1242</v>
      </c>
      <c r="AM13" s="127" t="s">
        <v>1263</v>
      </c>
      <c r="AN13" s="134"/>
      <c r="AO13" s="131"/>
      <c r="AP13" s="127"/>
      <c r="AQ13" s="147"/>
      <c r="AR13" s="127"/>
    </row>
    <row r="14" spans="1:51" s="154" customFormat="1" ht="153" customHeight="1" x14ac:dyDescent="0.25">
      <c r="A14" s="474" t="s">
        <v>1264</v>
      </c>
      <c r="B14" s="477" t="s">
        <v>1265</v>
      </c>
      <c r="C14" s="477" t="s">
        <v>1266</v>
      </c>
      <c r="D14" s="477" t="s">
        <v>1267</v>
      </c>
      <c r="E14" s="480" t="s">
        <v>1268</v>
      </c>
      <c r="F14" s="467" t="s">
        <v>1269</v>
      </c>
      <c r="G14" s="480" t="s">
        <v>1270</v>
      </c>
      <c r="H14" s="497" t="s">
        <v>1226</v>
      </c>
      <c r="I14" s="480" t="s">
        <v>1271</v>
      </c>
      <c r="J14" s="477" t="s">
        <v>1258</v>
      </c>
      <c r="K14" s="490" t="s">
        <v>1272</v>
      </c>
      <c r="L14" s="125" t="s">
        <v>1273</v>
      </c>
      <c r="M14" s="126" t="s">
        <v>1231</v>
      </c>
      <c r="N14" s="126" t="s">
        <v>1242</v>
      </c>
      <c r="O14" s="480" t="s">
        <v>1227</v>
      </c>
      <c r="P14" s="480" t="s">
        <v>1234</v>
      </c>
      <c r="Q14" s="488" t="s">
        <v>1235</v>
      </c>
      <c r="R14" s="486" t="s">
        <v>1236</v>
      </c>
      <c r="S14" s="140" t="s">
        <v>1273</v>
      </c>
      <c r="T14" s="140" t="s">
        <v>1274</v>
      </c>
      <c r="U14" s="140" t="s">
        <v>1275</v>
      </c>
      <c r="V14" s="148">
        <v>4</v>
      </c>
      <c r="W14" s="149" t="s">
        <v>1276</v>
      </c>
      <c r="X14" s="149" t="s">
        <v>646</v>
      </c>
      <c r="Y14" s="150"/>
      <c r="Z14" s="151"/>
      <c r="AA14" s="132" t="s">
        <v>1277</v>
      </c>
      <c r="AB14" s="126"/>
      <c r="AC14" s="133" t="s">
        <v>1240</v>
      </c>
      <c r="AD14" s="152">
        <v>44022</v>
      </c>
      <c r="AE14" s="153">
        <v>0.5</v>
      </c>
      <c r="AF14" s="125" t="s">
        <v>1278</v>
      </c>
      <c r="AG14" s="477" t="s">
        <v>1242</v>
      </c>
      <c r="AH14" s="133" t="s">
        <v>1240</v>
      </c>
      <c r="AI14" s="152">
        <v>44114</v>
      </c>
      <c r="AJ14" s="153">
        <v>1</v>
      </c>
      <c r="AK14" s="125" t="s">
        <v>1279</v>
      </c>
      <c r="AL14" s="477" t="s">
        <v>1242</v>
      </c>
      <c r="AM14" s="125" t="s">
        <v>1280</v>
      </c>
      <c r="AN14" s="152"/>
      <c r="AO14" s="153"/>
      <c r="AP14" s="125"/>
      <c r="AQ14" s="126"/>
      <c r="AR14" s="125"/>
    </row>
    <row r="15" spans="1:51" s="154" customFormat="1" ht="92.4" x14ac:dyDescent="0.25">
      <c r="A15" s="475"/>
      <c r="B15" s="478"/>
      <c r="C15" s="479"/>
      <c r="D15" s="479"/>
      <c r="E15" s="481"/>
      <c r="F15" s="468"/>
      <c r="G15" s="481"/>
      <c r="H15" s="498"/>
      <c r="I15" s="481"/>
      <c r="J15" s="479"/>
      <c r="K15" s="490"/>
      <c r="L15" s="125" t="s">
        <v>1281</v>
      </c>
      <c r="M15" s="126" t="s">
        <v>1231</v>
      </c>
      <c r="N15" s="126" t="s">
        <v>1242</v>
      </c>
      <c r="O15" s="481" t="s">
        <v>1227</v>
      </c>
      <c r="P15" s="481" t="s">
        <v>1234</v>
      </c>
      <c r="Q15" s="489"/>
      <c r="R15" s="487"/>
      <c r="S15" s="140" t="s">
        <v>1282</v>
      </c>
      <c r="T15" s="140" t="s">
        <v>1283</v>
      </c>
      <c r="U15" s="140" t="s">
        <v>1284</v>
      </c>
      <c r="V15" s="148">
        <v>3</v>
      </c>
      <c r="W15" s="149" t="s">
        <v>1276</v>
      </c>
      <c r="X15" s="149" t="s">
        <v>646</v>
      </c>
      <c r="Y15" s="155"/>
      <c r="Z15" s="151"/>
      <c r="AA15" s="132" t="s">
        <v>1277</v>
      </c>
      <c r="AB15" s="126"/>
      <c r="AC15" s="133" t="s">
        <v>1240</v>
      </c>
      <c r="AD15" s="152">
        <v>44022</v>
      </c>
      <c r="AE15" s="153">
        <v>0.5</v>
      </c>
      <c r="AF15" s="125" t="s">
        <v>1285</v>
      </c>
      <c r="AG15" s="479"/>
      <c r="AH15" s="133" t="s">
        <v>1240</v>
      </c>
      <c r="AI15" s="152">
        <v>44114</v>
      </c>
      <c r="AJ15" s="153">
        <v>1</v>
      </c>
      <c r="AK15" s="125" t="s">
        <v>1286</v>
      </c>
      <c r="AL15" s="479"/>
      <c r="AM15" s="125" t="s">
        <v>1287</v>
      </c>
      <c r="AN15" s="152"/>
      <c r="AO15" s="153"/>
      <c r="AP15" s="125"/>
      <c r="AQ15" s="126"/>
      <c r="AR15" s="125"/>
    </row>
    <row r="16" spans="1:51" s="154" customFormat="1" ht="198" x14ac:dyDescent="0.25">
      <c r="A16" s="476" t="s">
        <v>1264</v>
      </c>
      <c r="B16" s="479" t="s">
        <v>1265</v>
      </c>
      <c r="C16" s="126" t="s">
        <v>1266</v>
      </c>
      <c r="D16" s="126" t="s">
        <v>1288</v>
      </c>
      <c r="E16" s="125" t="s">
        <v>1289</v>
      </c>
      <c r="F16" s="141" t="s">
        <v>1290</v>
      </c>
      <c r="G16" s="125" t="s">
        <v>1291</v>
      </c>
      <c r="H16" s="156" t="s">
        <v>1226</v>
      </c>
      <c r="I16" s="125" t="s">
        <v>1271</v>
      </c>
      <c r="J16" s="125" t="s">
        <v>1292</v>
      </c>
      <c r="K16" s="157" t="s">
        <v>1272</v>
      </c>
      <c r="L16" s="140" t="s">
        <v>1293</v>
      </c>
      <c r="M16" s="126" t="s">
        <v>1231</v>
      </c>
      <c r="N16" s="126" t="s">
        <v>1294</v>
      </c>
      <c r="O16" s="125" t="s">
        <v>1255</v>
      </c>
      <c r="P16" s="125" t="s">
        <v>1258</v>
      </c>
      <c r="Q16" s="158" t="s">
        <v>1295</v>
      </c>
      <c r="R16" s="159" t="s">
        <v>1236</v>
      </c>
      <c r="S16" s="140" t="s">
        <v>1296</v>
      </c>
      <c r="T16" s="140" t="s">
        <v>1297</v>
      </c>
      <c r="U16" s="140" t="s">
        <v>1298</v>
      </c>
      <c r="V16" s="148">
        <v>4</v>
      </c>
      <c r="W16" s="149" t="s">
        <v>1276</v>
      </c>
      <c r="X16" s="149" t="s">
        <v>646</v>
      </c>
      <c r="Y16" s="160"/>
      <c r="Z16" s="161"/>
      <c r="AA16" s="132" t="s">
        <v>1277</v>
      </c>
      <c r="AB16" s="126"/>
      <c r="AC16" s="133" t="s">
        <v>1240</v>
      </c>
      <c r="AD16" s="162">
        <v>44022</v>
      </c>
      <c r="AE16" s="163">
        <v>0.1</v>
      </c>
      <c r="AF16" s="164" t="s">
        <v>1299</v>
      </c>
      <c r="AG16" s="126" t="s">
        <v>1242</v>
      </c>
      <c r="AH16" s="133" t="s">
        <v>1240</v>
      </c>
      <c r="AI16" s="162">
        <v>44114</v>
      </c>
      <c r="AJ16" s="163">
        <v>1</v>
      </c>
      <c r="AK16" s="164" t="s">
        <v>1300</v>
      </c>
      <c r="AL16" s="126" t="s">
        <v>1242</v>
      </c>
      <c r="AM16" s="125" t="s">
        <v>1280</v>
      </c>
      <c r="AN16" s="152"/>
      <c r="AO16" s="153"/>
      <c r="AP16" s="125"/>
      <c r="AQ16" s="126"/>
      <c r="AR16" s="125"/>
    </row>
    <row r="17" spans="1:44" s="137" customFormat="1" ht="152.25" customHeight="1" x14ac:dyDescent="0.25">
      <c r="A17" s="517" t="s">
        <v>1301</v>
      </c>
      <c r="B17" s="519" t="s">
        <v>1302</v>
      </c>
      <c r="C17" s="519" t="s">
        <v>1303</v>
      </c>
      <c r="D17" s="519" t="s">
        <v>1304</v>
      </c>
      <c r="E17" s="519" t="s">
        <v>1305</v>
      </c>
      <c r="F17" s="508" t="s">
        <v>1306</v>
      </c>
      <c r="G17" s="510" t="s">
        <v>1307</v>
      </c>
      <c r="H17" s="512" t="s">
        <v>1226</v>
      </c>
      <c r="I17" s="501" t="s">
        <v>1271</v>
      </c>
      <c r="J17" s="501" t="s">
        <v>1292</v>
      </c>
      <c r="K17" s="513" t="s">
        <v>1229</v>
      </c>
      <c r="L17" s="165" t="s">
        <v>1308</v>
      </c>
      <c r="M17" s="166" t="s">
        <v>1231</v>
      </c>
      <c r="N17" s="166" t="s">
        <v>1294</v>
      </c>
      <c r="O17" s="501" t="s">
        <v>1227</v>
      </c>
      <c r="P17" s="501" t="s">
        <v>1292</v>
      </c>
      <c r="Q17" s="502" t="s">
        <v>1295</v>
      </c>
      <c r="R17" s="504" t="s">
        <v>1236</v>
      </c>
      <c r="S17" s="167" t="s">
        <v>1308</v>
      </c>
      <c r="T17" s="168" t="s">
        <v>1309</v>
      </c>
      <c r="U17" s="168" t="s">
        <v>1310</v>
      </c>
      <c r="V17" s="169" t="s">
        <v>1311</v>
      </c>
      <c r="W17" s="170">
        <v>43980</v>
      </c>
      <c r="X17" s="171">
        <v>44196</v>
      </c>
      <c r="Y17" s="171"/>
      <c r="Z17" s="172"/>
      <c r="AA17" s="132" t="s">
        <v>1277</v>
      </c>
      <c r="AB17" s="169"/>
      <c r="AC17" s="133" t="s">
        <v>1240</v>
      </c>
      <c r="AD17" s="171">
        <v>44019</v>
      </c>
      <c r="AE17" s="172">
        <v>1</v>
      </c>
      <c r="AF17" s="173" t="s">
        <v>1312</v>
      </c>
      <c r="AG17" s="166" t="s">
        <v>1242</v>
      </c>
      <c r="AH17" s="133" t="s">
        <v>1240</v>
      </c>
      <c r="AI17" s="174">
        <v>44111</v>
      </c>
      <c r="AJ17" s="175">
        <v>1</v>
      </c>
      <c r="AK17" s="173" t="s">
        <v>1313</v>
      </c>
      <c r="AL17" s="166" t="s">
        <v>1242</v>
      </c>
      <c r="AM17" s="176" t="s">
        <v>1314</v>
      </c>
      <c r="AN17" s="176"/>
      <c r="AO17" s="177"/>
      <c r="AP17" s="173"/>
      <c r="AQ17" s="178"/>
      <c r="AR17" s="178"/>
    </row>
    <row r="18" spans="1:44" s="137" customFormat="1" ht="177.75" customHeight="1" x14ac:dyDescent="0.25">
      <c r="A18" s="518"/>
      <c r="B18" s="518"/>
      <c r="C18" s="518"/>
      <c r="D18" s="518"/>
      <c r="E18" s="518"/>
      <c r="F18" s="509"/>
      <c r="G18" s="511"/>
      <c r="H18" s="512"/>
      <c r="I18" s="501"/>
      <c r="J18" s="501"/>
      <c r="K18" s="514"/>
      <c r="L18" s="165" t="s">
        <v>1315</v>
      </c>
      <c r="M18" s="166" t="s">
        <v>1231</v>
      </c>
      <c r="N18" s="166" t="s">
        <v>1294</v>
      </c>
      <c r="O18" s="501"/>
      <c r="P18" s="501"/>
      <c r="Q18" s="503"/>
      <c r="R18" s="505"/>
      <c r="S18" s="167" t="s">
        <v>1315</v>
      </c>
      <c r="T18" s="168" t="s">
        <v>1316</v>
      </c>
      <c r="U18" s="168" t="s">
        <v>1317</v>
      </c>
      <c r="V18" s="168" t="s">
        <v>1318</v>
      </c>
      <c r="W18" s="170">
        <v>43980</v>
      </c>
      <c r="X18" s="171">
        <v>44196</v>
      </c>
      <c r="Y18" s="171"/>
      <c r="Z18" s="172"/>
      <c r="AA18" s="132" t="s">
        <v>1277</v>
      </c>
      <c r="AB18" s="169"/>
      <c r="AC18" s="133" t="s">
        <v>1240</v>
      </c>
      <c r="AD18" s="171">
        <v>44019</v>
      </c>
      <c r="AE18" s="172">
        <v>0.66</v>
      </c>
      <c r="AF18" s="179" t="s">
        <v>1319</v>
      </c>
      <c r="AG18" s="166" t="s">
        <v>1242</v>
      </c>
      <c r="AH18" s="133" t="s">
        <v>1240</v>
      </c>
      <c r="AI18" s="174">
        <v>44111</v>
      </c>
      <c r="AJ18" s="175">
        <v>1</v>
      </c>
      <c r="AK18" s="178" t="s">
        <v>1320</v>
      </c>
      <c r="AL18" s="166" t="s">
        <v>1242</v>
      </c>
      <c r="AM18" s="176" t="s">
        <v>1314</v>
      </c>
      <c r="AN18" s="176"/>
      <c r="AO18" s="177"/>
      <c r="AP18" s="173"/>
      <c r="AQ18" s="178"/>
      <c r="AR18" s="178"/>
    </row>
    <row r="19" spans="1:44" s="154" customFormat="1" ht="203.25" customHeight="1" x14ac:dyDescent="0.25">
      <c r="A19" s="474" t="s">
        <v>1321</v>
      </c>
      <c r="B19" s="477" t="s">
        <v>1322</v>
      </c>
      <c r="C19" s="477" t="s">
        <v>1323</v>
      </c>
      <c r="D19" s="493" t="s">
        <v>1324</v>
      </c>
      <c r="E19" s="140" t="s">
        <v>1325</v>
      </c>
      <c r="F19" s="467" t="s">
        <v>1326</v>
      </c>
      <c r="G19" s="477" t="s">
        <v>1327</v>
      </c>
      <c r="H19" s="527" t="s">
        <v>1226</v>
      </c>
      <c r="I19" s="477" t="s">
        <v>1255</v>
      </c>
      <c r="J19" s="477" t="s">
        <v>1292</v>
      </c>
      <c r="K19" s="530" t="s">
        <v>1229</v>
      </c>
      <c r="L19" s="140" t="s">
        <v>1328</v>
      </c>
      <c r="M19" s="126" t="s">
        <v>1231</v>
      </c>
      <c r="N19" s="126" t="s">
        <v>1232</v>
      </c>
      <c r="O19" s="477" t="s">
        <v>1233</v>
      </c>
      <c r="P19" s="477" t="s">
        <v>1258</v>
      </c>
      <c r="Q19" s="484" t="s">
        <v>1235</v>
      </c>
      <c r="R19" s="486" t="s">
        <v>1236</v>
      </c>
      <c r="S19" s="140" t="s">
        <v>1328</v>
      </c>
      <c r="T19" s="140" t="s">
        <v>1329</v>
      </c>
      <c r="U19" s="140" t="s">
        <v>1330</v>
      </c>
      <c r="V19" s="180">
        <v>1</v>
      </c>
      <c r="W19" s="149">
        <v>43980</v>
      </c>
      <c r="X19" s="149">
        <v>44196</v>
      </c>
      <c r="Y19" s="152"/>
      <c r="Z19" s="153"/>
      <c r="AA19" s="132" t="s">
        <v>1277</v>
      </c>
      <c r="AB19" s="477"/>
      <c r="AC19" s="133" t="s">
        <v>1240</v>
      </c>
      <c r="AD19" s="152">
        <v>44012</v>
      </c>
      <c r="AE19" s="153">
        <v>1</v>
      </c>
      <c r="AF19" s="125" t="s">
        <v>1331</v>
      </c>
      <c r="AG19" s="126"/>
      <c r="AH19" s="133" t="s">
        <v>1240</v>
      </c>
      <c r="AI19" s="152">
        <v>44104</v>
      </c>
      <c r="AJ19" s="153">
        <v>1</v>
      </c>
      <c r="AK19" s="125" t="s">
        <v>1332</v>
      </c>
      <c r="AL19" s="477" t="s">
        <v>1242</v>
      </c>
      <c r="AM19" s="125" t="s">
        <v>1333</v>
      </c>
      <c r="AN19" s="152"/>
      <c r="AO19" s="153"/>
      <c r="AP19" s="125"/>
      <c r="AQ19" s="126"/>
      <c r="AR19" s="125"/>
    </row>
    <row r="20" spans="1:44" s="154" customFormat="1" ht="191.25" customHeight="1" x14ac:dyDescent="0.25">
      <c r="A20" s="475"/>
      <c r="B20" s="478"/>
      <c r="C20" s="478"/>
      <c r="D20" s="506"/>
      <c r="E20" s="140" t="s">
        <v>1334</v>
      </c>
      <c r="F20" s="507"/>
      <c r="G20" s="478"/>
      <c r="H20" s="528"/>
      <c r="I20" s="478"/>
      <c r="J20" s="478"/>
      <c r="K20" s="531"/>
      <c r="L20" s="140" t="s">
        <v>1328</v>
      </c>
      <c r="M20" s="126" t="s">
        <v>1231</v>
      </c>
      <c r="N20" s="126" t="s">
        <v>1232</v>
      </c>
      <c r="O20" s="478"/>
      <c r="P20" s="478"/>
      <c r="Q20" s="515"/>
      <c r="R20" s="516"/>
      <c r="S20" s="140" t="s">
        <v>1328</v>
      </c>
      <c r="T20" s="140" t="s">
        <v>1329</v>
      </c>
      <c r="U20" s="140" t="s">
        <v>1330</v>
      </c>
      <c r="V20" s="180">
        <v>1</v>
      </c>
      <c r="W20" s="149">
        <v>43980</v>
      </c>
      <c r="X20" s="149">
        <v>44196</v>
      </c>
      <c r="Y20" s="152"/>
      <c r="Z20" s="153"/>
      <c r="AA20" s="132" t="s">
        <v>1277</v>
      </c>
      <c r="AB20" s="478"/>
      <c r="AC20" s="133" t="s">
        <v>1240</v>
      </c>
      <c r="AD20" s="152">
        <v>44012</v>
      </c>
      <c r="AE20" s="153">
        <v>1</v>
      </c>
      <c r="AF20" s="125" t="s">
        <v>1331</v>
      </c>
      <c r="AG20" s="126"/>
      <c r="AH20" s="133" t="s">
        <v>1240</v>
      </c>
      <c r="AI20" s="152">
        <v>44104</v>
      </c>
      <c r="AJ20" s="153">
        <v>1</v>
      </c>
      <c r="AK20" s="125" t="s">
        <v>1332</v>
      </c>
      <c r="AL20" s="478"/>
      <c r="AM20" s="125" t="s">
        <v>1333</v>
      </c>
      <c r="AN20" s="152"/>
      <c r="AO20" s="153"/>
      <c r="AP20" s="125"/>
      <c r="AQ20" s="126"/>
      <c r="AR20" s="125"/>
    </row>
    <row r="21" spans="1:44" s="154" customFormat="1" ht="203.25" customHeight="1" x14ac:dyDescent="0.25">
      <c r="A21" s="476"/>
      <c r="B21" s="479"/>
      <c r="C21" s="479"/>
      <c r="D21" s="494"/>
      <c r="E21" s="140" t="s">
        <v>1335</v>
      </c>
      <c r="F21" s="468"/>
      <c r="G21" s="479"/>
      <c r="H21" s="529"/>
      <c r="I21" s="479"/>
      <c r="J21" s="479"/>
      <c r="K21" s="532"/>
      <c r="L21" s="140" t="s">
        <v>1336</v>
      </c>
      <c r="M21" s="126" t="s">
        <v>1231</v>
      </c>
      <c r="N21" s="126" t="s">
        <v>1337</v>
      </c>
      <c r="O21" s="479"/>
      <c r="P21" s="479"/>
      <c r="Q21" s="485"/>
      <c r="R21" s="487"/>
      <c r="S21" s="140" t="s">
        <v>1338</v>
      </c>
      <c r="T21" s="140" t="s">
        <v>1339</v>
      </c>
      <c r="U21" s="140" t="s">
        <v>1340</v>
      </c>
      <c r="V21" s="180">
        <v>1</v>
      </c>
      <c r="W21" s="149">
        <v>43980</v>
      </c>
      <c r="X21" s="149">
        <v>44196</v>
      </c>
      <c r="Y21" s="152"/>
      <c r="Z21" s="153"/>
      <c r="AA21" s="132" t="s">
        <v>1277</v>
      </c>
      <c r="AB21" s="479"/>
      <c r="AC21" s="133" t="s">
        <v>1240</v>
      </c>
      <c r="AD21" s="162"/>
      <c r="AE21" s="163">
        <v>0</v>
      </c>
      <c r="AF21" s="164"/>
      <c r="AG21" s="126"/>
      <c r="AH21" s="133" t="s">
        <v>1240</v>
      </c>
      <c r="AI21" s="152">
        <v>44104</v>
      </c>
      <c r="AJ21" s="153">
        <v>1</v>
      </c>
      <c r="AK21" s="125" t="s">
        <v>1341</v>
      </c>
      <c r="AL21" s="479"/>
      <c r="AM21" s="125" t="s">
        <v>1333</v>
      </c>
      <c r="AN21" s="152"/>
      <c r="AO21" s="153"/>
      <c r="AP21" s="125"/>
      <c r="AQ21" s="126"/>
      <c r="AR21" s="125"/>
    </row>
    <row r="22" spans="1:44" s="137" customFormat="1" ht="171" customHeight="1" x14ac:dyDescent="0.25">
      <c r="A22" s="477" t="s">
        <v>1342</v>
      </c>
      <c r="B22" s="477" t="s">
        <v>1343</v>
      </c>
      <c r="C22" s="491" t="s">
        <v>1344</v>
      </c>
      <c r="D22" s="477" t="s">
        <v>1345</v>
      </c>
      <c r="E22" s="181" t="s">
        <v>1346</v>
      </c>
      <c r="F22" s="521" t="s">
        <v>1347</v>
      </c>
      <c r="G22" s="524" t="s">
        <v>1348</v>
      </c>
      <c r="H22" s="546" t="s">
        <v>1349</v>
      </c>
      <c r="I22" s="477" t="s">
        <v>1255</v>
      </c>
      <c r="J22" s="477" t="s">
        <v>1292</v>
      </c>
      <c r="K22" s="539" t="s">
        <v>1229</v>
      </c>
      <c r="L22" s="181" t="s">
        <v>1350</v>
      </c>
      <c r="M22" s="126" t="s">
        <v>1231</v>
      </c>
      <c r="N22" s="126" t="s">
        <v>1242</v>
      </c>
      <c r="O22" s="477" t="s">
        <v>1233</v>
      </c>
      <c r="P22" s="477" t="s">
        <v>1292</v>
      </c>
      <c r="Q22" s="533" t="s">
        <v>1295</v>
      </c>
      <c r="R22" s="536" t="s">
        <v>1236</v>
      </c>
      <c r="S22" s="181" t="s">
        <v>1351</v>
      </c>
      <c r="T22" s="126" t="s">
        <v>1352</v>
      </c>
      <c r="U22" s="126" t="s">
        <v>1353</v>
      </c>
      <c r="V22" s="126">
        <v>1</v>
      </c>
      <c r="W22" s="182">
        <v>43980</v>
      </c>
      <c r="X22" s="182">
        <v>44196</v>
      </c>
      <c r="Y22" s="162"/>
      <c r="Z22" s="153"/>
      <c r="AA22" s="132" t="s">
        <v>1277</v>
      </c>
      <c r="AB22" s="126"/>
      <c r="AC22" s="133" t="s">
        <v>1240</v>
      </c>
      <c r="AD22" s="152">
        <v>44012</v>
      </c>
      <c r="AE22" s="183">
        <v>1</v>
      </c>
      <c r="AF22" s="125" t="s">
        <v>1354</v>
      </c>
      <c r="AG22" s="126" t="s">
        <v>1242</v>
      </c>
      <c r="AH22" s="132" t="s">
        <v>1240</v>
      </c>
      <c r="AI22" s="184">
        <v>44104</v>
      </c>
      <c r="AJ22" s="183">
        <v>1</v>
      </c>
      <c r="AK22" s="125" t="s">
        <v>1355</v>
      </c>
      <c r="AL22" s="126" t="s">
        <v>1242</v>
      </c>
      <c r="AM22" s="125" t="s">
        <v>1356</v>
      </c>
      <c r="AN22" s="152"/>
      <c r="AO22" s="153"/>
      <c r="AP22" s="125"/>
      <c r="AQ22" s="126"/>
      <c r="AR22" s="125"/>
    </row>
    <row r="23" spans="1:44" s="137" customFormat="1" ht="210.75" customHeight="1" x14ac:dyDescent="0.25">
      <c r="A23" s="478"/>
      <c r="B23" s="478"/>
      <c r="C23" s="520"/>
      <c r="D23" s="478"/>
      <c r="E23" s="181" t="s">
        <v>1357</v>
      </c>
      <c r="F23" s="522"/>
      <c r="G23" s="525"/>
      <c r="H23" s="547"/>
      <c r="I23" s="478"/>
      <c r="J23" s="478"/>
      <c r="K23" s="540"/>
      <c r="L23" s="181" t="s">
        <v>1358</v>
      </c>
      <c r="M23" s="126" t="s">
        <v>1231</v>
      </c>
      <c r="N23" s="126" t="s">
        <v>1242</v>
      </c>
      <c r="O23" s="478"/>
      <c r="P23" s="478"/>
      <c r="Q23" s="534"/>
      <c r="R23" s="537"/>
      <c r="S23" s="181" t="s">
        <v>1359</v>
      </c>
      <c r="T23" s="126" t="s">
        <v>1360</v>
      </c>
      <c r="U23" s="126" t="s">
        <v>1361</v>
      </c>
      <c r="V23" s="180">
        <v>1</v>
      </c>
      <c r="W23" s="182">
        <v>43980</v>
      </c>
      <c r="X23" s="182">
        <v>44196</v>
      </c>
      <c r="Y23" s="162"/>
      <c r="Z23" s="153"/>
      <c r="AA23" s="132" t="s">
        <v>1277</v>
      </c>
      <c r="AB23" s="126"/>
      <c r="AC23" s="132" t="s">
        <v>1240</v>
      </c>
      <c r="AD23" s="152">
        <v>44012</v>
      </c>
      <c r="AE23" s="153">
        <v>1</v>
      </c>
      <c r="AF23" s="125" t="s">
        <v>1362</v>
      </c>
      <c r="AG23" s="126" t="s">
        <v>1242</v>
      </c>
      <c r="AH23" s="132" t="s">
        <v>1240</v>
      </c>
      <c r="AI23" s="184">
        <v>44104</v>
      </c>
      <c r="AJ23" s="183">
        <v>1</v>
      </c>
      <c r="AK23" s="125" t="s">
        <v>1363</v>
      </c>
      <c r="AL23" s="126" t="s">
        <v>1242</v>
      </c>
      <c r="AM23" s="125" t="s">
        <v>1364</v>
      </c>
      <c r="AN23" s="152"/>
      <c r="AO23" s="153"/>
      <c r="AP23" s="125"/>
      <c r="AQ23" s="126"/>
      <c r="AR23" s="125"/>
    </row>
    <row r="24" spans="1:44" s="137" customFormat="1" ht="157.5" customHeight="1" x14ac:dyDescent="0.25">
      <c r="A24" s="479"/>
      <c r="B24" s="479"/>
      <c r="C24" s="492"/>
      <c r="D24" s="479"/>
      <c r="E24" s="185" t="s">
        <v>1365</v>
      </c>
      <c r="F24" s="523"/>
      <c r="G24" s="526"/>
      <c r="H24" s="548"/>
      <c r="I24" s="479"/>
      <c r="J24" s="479"/>
      <c r="K24" s="541"/>
      <c r="L24" s="181" t="s">
        <v>1366</v>
      </c>
      <c r="M24" s="126" t="s">
        <v>1231</v>
      </c>
      <c r="N24" s="126" t="s">
        <v>1242</v>
      </c>
      <c r="O24" s="479"/>
      <c r="P24" s="479"/>
      <c r="Q24" s="535"/>
      <c r="R24" s="538"/>
      <c r="S24" s="181" t="s">
        <v>1367</v>
      </c>
      <c r="T24" s="126" t="s">
        <v>1360</v>
      </c>
      <c r="U24" s="126" t="s">
        <v>1368</v>
      </c>
      <c r="V24" s="126">
        <v>1</v>
      </c>
      <c r="W24" s="182">
        <v>43980</v>
      </c>
      <c r="X24" s="182">
        <v>44196</v>
      </c>
      <c r="Y24" s="162"/>
      <c r="Z24" s="153"/>
      <c r="AA24" s="132" t="s">
        <v>1277</v>
      </c>
      <c r="AB24" s="126"/>
      <c r="AC24" s="132" t="s">
        <v>1240</v>
      </c>
      <c r="AD24" s="152">
        <v>44012</v>
      </c>
      <c r="AE24" s="153">
        <v>1</v>
      </c>
      <c r="AF24" s="125" t="s">
        <v>1369</v>
      </c>
      <c r="AG24" s="126" t="s">
        <v>1242</v>
      </c>
      <c r="AH24" s="132" t="s">
        <v>1240</v>
      </c>
      <c r="AI24" s="184">
        <v>44104</v>
      </c>
      <c r="AJ24" s="153">
        <v>1</v>
      </c>
      <c r="AK24" s="125" t="s">
        <v>1370</v>
      </c>
      <c r="AL24" s="126" t="s">
        <v>1242</v>
      </c>
      <c r="AM24" s="125" t="s">
        <v>1356</v>
      </c>
      <c r="AN24" s="152"/>
      <c r="AO24" s="153"/>
      <c r="AP24" s="125"/>
      <c r="AQ24" s="126"/>
      <c r="AR24" s="125"/>
    </row>
    <row r="25" spans="1:44" s="137" customFormat="1" ht="293.25" customHeight="1" x14ac:dyDescent="0.25">
      <c r="A25" s="491" t="s">
        <v>1371</v>
      </c>
      <c r="B25" s="491" t="s">
        <v>1372</v>
      </c>
      <c r="C25" s="491" t="s">
        <v>1373</v>
      </c>
      <c r="D25" s="491" t="s">
        <v>1374</v>
      </c>
      <c r="E25" s="495" t="s">
        <v>1375</v>
      </c>
      <c r="F25" s="542" t="s">
        <v>1376</v>
      </c>
      <c r="G25" s="495" t="s">
        <v>1377</v>
      </c>
      <c r="H25" s="544" t="s">
        <v>1226</v>
      </c>
      <c r="I25" s="477" t="s">
        <v>1255</v>
      </c>
      <c r="J25" s="477" t="s">
        <v>1292</v>
      </c>
      <c r="K25" s="551" t="s">
        <v>1229</v>
      </c>
      <c r="L25" s="480" t="s">
        <v>1378</v>
      </c>
      <c r="M25" s="477" t="s">
        <v>1245</v>
      </c>
      <c r="N25" s="477" t="s">
        <v>1294</v>
      </c>
      <c r="O25" s="477" t="s">
        <v>1227</v>
      </c>
      <c r="P25" s="480" t="s">
        <v>1292</v>
      </c>
      <c r="Q25" s="549" t="s">
        <v>1295</v>
      </c>
      <c r="R25" s="486" t="s">
        <v>1236</v>
      </c>
      <c r="S25" s="125" t="s">
        <v>1379</v>
      </c>
      <c r="T25" s="125" t="s">
        <v>1380</v>
      </c>
      <c r="U25" s="125" t="s">
        <v>1381</v>
      </c>
      <c r="V25" s="186">
        <v>1</v>
      </c>
      <c r="W25" s="149">
        <v>43980</v>
      </c>
      <c r="X25" s="149">
        <v>44196</v>
      </c>
      <c r="Y25" s="152"/>
      <c r="Z25" s="153"/>
      <c r="AA25" s="132" t="s">
        <v>1277</v>
      </c>
      <c r="AB25" s="126"/>
      <c r="AC25" s="133" t="s">
        <v>1240</v>
      </c>
      <c r="AD25" s="187">
        <v>44021</v>
      </c>
      <c r="AE25" s="188">
        <v>1</v>
      </c>
      <c r="AF25" s="189" t="s">
        <v>1382</v>
      </c>
      <c r="AG25" s="477" t="s">
        <v>1242</v>
      </c>
      <c r="AH25" s="132" t="s">
        <v>1240</v>
      </c>
      <c r="AI25" s="187">
        <v>44111</v>
      </c>
      <c r="AJ25" s="188">
        <v>1</v>
      </c>
      <c r="AK25" s="140" t="s">
        <v>1383</v>
      </c>
      <c r="AL25" s="477" t="s">
        <v>1242</v>
      </c>
      <c r="AM25" s="189" t="s">
        <v>1384</v>
      </c>
      <c r="AN25" s="152"/>
      <c r="AO25" s="153"/>
      <c r="AP25" s="125"/>
      <c r="AQ25" s="126"/>
      <c r="AR25" s="125"/>
    </row>
    <row r="26" spans="1:44" s="137" customFormat="1" ht="266.10000000000002" customHeight="1" x14ac:dyDescent="0.25">
      <c r="A26" s="492"/>
      <c r="B26" s="492"/>
      <c r="C26" s="492"/>
      <c r="D26" s="492"/>
      <c r="E26" s="496"/>
      <c r="F26" s="543"/>
      <c r="G26" s="496"/>
      <c r="H26" s="545"/>
      <c r="I26" s="479"/>
      <c r="J26" s="479"/>
      <c r="K26" s="552"/>
      <c r="L26" s="481"/>
      <c r="M26" s="479"/>
      <c r="N26" s="479"/>
      <c r="O26" s="479"/>
      <c r="P26" s="481"/>
      <c r="Q26" s="550"/>
      <c r="R26" s="487"/>
      <c r="S26" s="190" t="s">
        <v>1385</v>
      </c>
      <c r="T26" s="191" t="s">
        <v>1386</v>
      </c>
      <c r="U26" s="191" t="s">
        <v>1387</v>
      </c>
      <c r="V26" s="191">
        <v>1</v>
      </c>
      <c r="W26" s="187">
        <v>43980</v>
      </c>
      <c r="X26" s="187">
        <v>44196</v>
      </c>
      <c r="Y26" s="152"/>
      <c r="Z26" s="153"/>
      <c r="AA26" s="132" t="s">
        <v>1277</v>
      </c>
      <c r="AB26" s="126"/>
      <c r="AC26" s="133" t="s">
        <v>1240</v>
      </c>
      <c r="AD26" s="152">
        <v>44021</v>
      </c>
      <c r="AE26" s="183">
        <v>0.45</v>
      </c>
      <c r="AF26" s="164" t="s">
        <v>1388</v>
      </c>
      <c r="AG26" s="479"/>
      <c r="AH26" s="132" t="s">
        <v>1240</v>
      </c>
      <c r="AI26" s="152">
        <v>44111</v>
      </c>
      <c r="AJ26" s="183">
        <v>0.5</v>
      </c>
      <c r="AK26" s="125" t="s">
        <v>1389</v>
      </c>
      <c r="AL26" s="479"/>
      <c r="AM26" s="164" t="s">
        <v>1390</v>
      </c>
      <c r="AN26" s="152"/>
      <c r="AO26" s="153"/>
      <c r="AP26" s="125"/>
      <c r="AQ26" s="126"/>
      <c r="AR26" s="125"/>
    </row>
    <row r="27" spans="1:44" s="154" customFormat="1" ht="313.5" customHeight="1" x14ac:dyDescent="0.25">
      <c r="A27" s="477" t="s">
        <v>1391</v>
      </c>
      <c r="B27" s="477" t="s">
        <v>1392</v>
      </c>
      <c r="C27" s="126" t="s">
        <v>1323</v>
      </c>
      <c r="D27" s="126" t="s">
        <v>1393</v>
      </c>
      <c r="E27" s="125" t="s">
        <v>1394</v>
      </c>
      <c r="F27" s="141" t="s">
        <v>1395</v>
      </c>
      <c r="G27" s="125" t="s">
        <v>1396</v>
      </c>
      <c r="H27" s="156" t="s">
        <v>1349</v>
      </c>
      <c r="I27" s="125" t="s">
        <v>1397</v>
      </c>
      <c r="J27" s="125" t="s">
        <v>1292</v>
      </c>
      <c r="K27" s="192" t="s">
        <v>1398</v>
      </c>
      <c r="L27" s="125" t="s">
        <v>1399</v>
      </c>
      <c r="M27" s="126" t="s">
        <v>1245</v>
      </c>
      <c r="N27" s="126" t="s">
        <v>1294</v>
      </c>
      <c r="O27" s="125" t="s">
        <v>1271</v>
      </c>
      <c r="P27" s="125" t="s">
        <v>1292</v>
      </c>
      <c r="Q27" s="193" t="s">
        <v>1229</v>
      </c>
      <c r="R27" s="159" t="s">
        <v>1236</v>
      </c>
      <c r="S27" s="125" t="s">
        <v>1400</v>
      </c>
      <c r="T27" s="125" t="s">
        <v>1401</v>
      </c>
      <c r="U27" s="125" t="s">
        <v>1402</v>
      </c>
      <c r="V27" s="125" t="s">
        <v>1403</v>
      </c>
      <c r="W27" s="149">
        <v>43980</v>
      </c>
      <c r="X27" s="149">
        <v>44196</v>
      </c>
      <c r="Y27" s="152"/>
      <c r="Z27" s="153"/>
      <c r="AA27" s="132" t="s">
        <v>1277</v>
      </c>
      <c r="AB27" s="126"/>
      <c r="AC27" s="133" t="s">
        <v>1240</v>
      </c>
      <c r="AD27" s="194">
        <v>44019</v>
      </c>
      <c r="AE27" s="195">
        <v>0.3</v>
      </c>
      <c r="AF27" s="125" t="s">
        <v>1404</v>
      </c>
      <c r="AG27" s="126" t="s">
        <v>1242</v>
      </c>
      <c r="AH27" s="132" t="s">
        <v>1240</v>
      </c>
      <c r="AI27" s="152">
        <v>44111</v>
      </c>
      <c r="AJ27" s="153">
        <v>0.11</v>
      </c>
      <c r="AK27" s="125" t="s">
        <v>1405</v>
      </c>
      <c r="AL27" s="126" t="s">
        <v>1242</v>
      </c>
      <c r="AM27" s="125" t="s">
        <v>1406</v>
      </c>
      <c r="AN27" s="152"/>
      <c r="AO27" s="153"/>
      <c r="AP27" s="125"/>
      <c r="AQ27" s="126"/>
      <c r="AR27" s="125"/>
    </row>
    <row r="28" spans="1:44" s="154" customFormat="1" ht="138" customHeight="1" x14ac:dyDescent="0.25">
      <c r="A28" s="478"/>
      <c r="B28" s="478"/>
      <c r="C28" s="477" t="s">
        <v>1323</v>
      </c>
      <c r="D28" s="477" t="s">
        <v>1407</v>
      </c>
      <c r="E28" s="125" t="s">
        <v>1408</v>
      </c>
      <c r="F28" s="467" t="s">
        <v>1409</v>
      </c>
      <c r="G28" s="480" t="s">
        <v>1410</v>
      </c>
      <c r="H28" s="497" t="s">
        <v>1349</v>
      </c>
      <c r="I28" s="480" t="s">
        <v>1397</v>
      </c>
      <c r="J28" s="477" t="s">
        <v>1292</v>
      </c>
      <c r="K28" s="554" t="s">
        <v>1398</v>
      </c>
      <c r="L28" s="125" t="s">
        <v>1411</v>
      </c>
      <c r="M28" s="126" t="s">
        <v>1231</v>
      </c>
      <c r="N28" s="126" t="s">
        <v>1294</v>
      </c>
      <c r="O28" s="480" t="s">
        <v>1255</v>
      </c>
      <c r="P28" s="480" t="s">
        <v>1292</v>
      </c>
      <c r="Q28" s="530" t="s">
        <v>1229</v>
      </c>
      <c r="R28" s="486" t="s">
        <v>1236</v>
      </c>
      <c r="S28" s="125" t="s">
        <v>1411</v>
      </c>
      <c r="T28" s="125" t="s">
        <v>1412</v>
      </c>
      <c r="U28" s="125" t="s">
        <v>1413</v>
      </c>
      <c r="V28" s="125" t="s">
        <v>1414</v>
      </c>
      <c r="W28" s="149">
        <v>43980</v>
      </c>
      <c r="X28" s="149">
        <v>44196</v>
      </c>
      <c r="Y28" s="152"/>
      <c r="Z28" s="153"/>
      <c r="AA28" s="132" t="s">
        <v>1277</v>
      </c>
      <c r="AB28" s="126"/>
      <c r="AC28" s="133" t="s">
        <v>1240</v>
      </c>
      <c r="AD28" s="194">
        <v>44019</v>
      </c>
      <c r="AE28" s="195">
        <v>0.45</v>
      </c>
      <c r="AF28" s="125" t="s">
        <v>1415</v>
      </c>
      <c r="AG28" s="477" t="s">
        <v>1242</v>
      </c>
      <c r="AH28" s="132" t="s">
        <v>1240</v>
      </c>
      <c r="AI28" s="152">
        <v>44111</v>
      </c>
      <c r="AJ28" s="153">
        <v>1</v>
      </c>
      <c r="AK28" s="125" t="s">
        <v>1416</v>
      </c>
      <c r="AL28" s="477" t="s">
        <v>1242</v>
      </c>
      <c r="AM28" s="125" t="s">
        <v>1417</v>
      </c>
      <c r="AN28" s="152"/>
      <c r="AO28" s="153"/>
      <c r="AP28" s="125"/>
      <c r="AQ28" s="126"/>
      <c r="AR28" s="125"/>
    </row>
    <row r="29" spans="1:44" s="154" customFormat="1" ht="243" customHeight="1" x14ac:dyDescent="0.25">
      <c r="A29" s="479"/>
      <c r="B29" s="479"/>
      <c r="C29" s="479"/>
      <c r="D29" s="479"/>
      <c r="E29" s="125" t="s">
        <v>1418</v>
      </c>
      <c r="F29" s="468"/>
      <c r="G29" s="481"/>
      <c r="H29" s="498"/>
      <c r="I29" s="481"/>
      <c r="J29" s="479"/>
      <c r="K29" s="555"/>
      <c r="L29" s="125" t="s">
        <v>1419</v>
      </c>
      <c r="M29" s="126" t="s">
        <v>1231</v>
      </c>
      <c r="N29" s="126" t="s">
        <v>1294</v>
      </c>
      <c r="O29" s="481"/>
      <c r="P29" s="481"/>
      <c r="Q29" s="532"/>
      <c r="R29" s="487"/>
      <c r="S29" s="125" t="s">
        <v>1419</v>
      </c>
      <c r="T29" s="125" t="s">
        <v>1412</v>
      </c>
      <c r="U29" s="125" t="s">
        <v>1420</v>
      </c>
      <c r="V29" s="125" t="s">
        <v>1421</v>
      </c>
      <c r="W29" s="149">
        <v>43980</v>
      </c>
      <c r="X29" s="149">
        <v>44196</v>
      </c>
      <c r="Y29" s="152"/>
      <c r="Z29" s="153"/>
      <c r="AA29" s="132" t="s">
        <v>1277</v>
      </c>
      <c r="AB29" s="126"/>
      <c r="AC29" s="133" t="s">
        <v>1240</v>
      </c>
      <c r="AD29" s="194">
        <v>44019</v>
      </c>
      <c r="AE29" s="195">
        <v>0</v>
      </c>
      <c r="AF29" s="125" t="s">
        <v>1422</v>
      </c>
      <c r="AG29" s="479"/>
      <c r="AH29" s="132" t="s">
        <v>1240</v>
      </c>
      <c r="AI29" s="152">
        <v>44109</v>
      </c>
      <c r="AJ29" s="153">
        <v>0</v>
      </c>
      <c r="AK29" s="125" t="s">
        <v>1423</v>
      </c>
      <c r="AL29" s="479"/>
      <c r="AM29" s="125" t="s">
        <v>1417</v>
      </c>
      <c r="AN29" s="152"/>
      <c r="AO29" s="153"/>
      <c r="AP29" s="125"/>
      <c r="AQ29" s="126"/>
      <c r="AR29" s="125"/>
    </row>
    <row r="30" spans="1:44" s="137" customFormat="1" ht="230.25" customHeight="1" x14ac:dyDescent="0.25">
      <c r="A30" s="477" t="s">
        <v>1424</v>
      </c>
      <c r="B30" s="477" t="s">
        <v>1425</v>
      </c>
      <c r="C30" s="477" t="s">
        <v>1426</v>
      </c>
      <c r="D30" s="477" t="s">
        <v>1427</v>
      </c>
      <c r="E30" s="473" t="s">
        <v>1428</v>
      </c>
      <c r="F30" s="499" t="s">
        <v>1429</v>
      </c>
      <c r="G30" s="477" t="s">
        <v>1430</v>
      </c>
      <c r="H30" s="544" t="s">
        <v>1349</v>
      </c>
      <c r="I30" s="477" t="s">
        <v>1397</v>
      </c>
      <c r="J30" s="477" t="s">
        <v>1292</v>
      </c>
      <c r="K30" s="554" t="s">
        <v>1256</v>
      </c>
      <c r="L30" s="125" t="s">
        <v>1431</v>
      </c>
      <c r="M30" s="477" t="s">
        <v>1231</v>
      </c>
      <c r="N30" s="477" t="s">
        <v>1294</v>
      </c>
      <c r="O30" s="477" t="s">
        <v>1271</v>
      </c>
      <c r="P30" s="477" t="s">
        <v>1258</v>
      </c>
      <c r="Q30" s="539" t="s">
        <v>1229</v>
      </c>
      <c r="R30" s="536" t="s">
        <v>1236</v>
      </c>
      <c r="S30" s="125" t="s">
        <v>1432</v>
      </c>
      <c r="T30" s="125" t="s">
        <v>1433</v>
      </c>
      <c r="U30" s="125" t="s">
        <v>1434</v>
      </c>
      <c r="V30" s="180">
        <v>1</v>
      </c>
      <c r="W30" s="149">
        <v>43980</v>
      </c>
      <c r="X30" s="149">
        <v>44196</v>
      </c>
      <c r="Y30" s="196"/>
      <c r="Z30" s="197"/>
      <c r="AA30" s="132" t="s">
        <v>1277</v>
      </c>
      <c r="AB30" s="126"/>
      <c r="AC30" s="133" t="s">
        <v>1240</v>
      </c>
      <c r="AD30" s="162" t="s">
        <v>1435</v>
      </c>
      <c r="AE30" s="198" t="s">
        <v>1436</v>
      </c>
      <c r="AF30" s="199" t="s">
        <v>1437</v>
      </c>
      <c r="AG30" s="477" t="s">
        <v>1242</v>
      </c>
      <c r="AH30" s="132" t="s">
        <v>1240</v>
      </c>
      <c r="AI30" s="162">
        <v>44111</v>
      </c>
      <c r="AJ30" s="200" t="s">
        <v>1438</v>
      </c>
      <c r="AK30" s="199" t="s">
        <v>1439</v>
      </c>
      <c r="AL30" s="477" t="s">
        <v>1242</v>
      </c>
      <c r="AM30" s="125" t="s">
        <v>1440</v>
      </c>
      <c r="AN30" s="152"/>
      <c r="AO30" s="153"/>
      <c r="AP30" s="125"/>
      <c r="AQ30" s="126"/>
      <c r="AR30" s="125"/>
    </row>
    <row r="31" spans="1:44" s="137" customFormat="1" ht="150.75" customHeight="1" x14ac:dyDescent="0.25">
      <c r="A31" s="478"/>
      <c r="B31" s="478"/>
      <c r="C31" s="478"/>
      <c r="D31" s="478"/>
      <c r="E31" s="473"/>
      <c r="F31" s="553"/>
      <c r="G31" s="478"/>
      <c r="H31" s="560"/>
      <c r="I31" s="478"/>
      <c r="J31" s="478"/>
      <c r="K31" s="556"/>
      <c r="L31" s="125" t="s">
        <v>1441</v>
      </c>
      <c r="M31" s="478"/>
      <c r="N31" s="478"/>
      <c r="O31" s="478"/>
      <c r="P31" s="478"/>
      <c r="Q31" s="540"/>
      <c r="R31" s="537"/>
      <c r="S31" s="125" t="s">
        <v>1442</v>
      </c>
      <c r="T31" s="125" t="s">
        <v>1443</v>
      </c>
      <c r="U31" s="125" t="s">
        <v>1444</v>
      </c>
      <c r="V31" s="180">
        <v>1</v>
      </c>
      <c r="W31" s="149">
        <v>43980</v>
      </c>
      <c r="X31" s="149">
        <v>44196</v>
      </c>
      <c r="Y31" s="196"/>
      <c r="Z31" s="197"/>
      <c r="AA31" s="132" t="s">
        <v>1277</v>
      </c>
      <c r="AB31" s="126"/>
      <c r="AC31" s="133" t="s">
        <v>1240</v>
      </c>
      <c r="AD31" s="162" t="s">
        <v>1435</v>
      </c>
      <c r="AE31" s="198" t="s">
        <v>1445</v>
      </c>
      <c r="AF31" s="125" t="s">
        <v>1446</v>
      </c>
      <c r="AG31" s="478"/>
      <c r="AH31" s="132" t="s">
        <v>1240</v>
      </c>
      <c r="AI31" s="162">
        <v>44111</v>
      </c>
      <c r="AJ31" s="198" t="s">
        <v>1447</v>
      </c>
      <c r="AK31" s="125" t="s">
        <v>1448</v>
      </c>
      <c r="AL31" s="478"/>
      <c r="AM31" s="125" t="s">
        <v>1449</v>
      </c>
      <c r="AN31" s="152"/>
      <c r="AO31" s="153"/>
      <c r="AP31" s="125"/>
      <c r="AQ31" s="126"/>
      <c r="AR31" s="125"/>
    </row>
    <row r="32" spans="1:44" s="137" customFormat="1" ht="237.75" customHeight="1" x14ac:dyDescent="0.25">
      <c r="A32" s="478"/>
      <c r="B32" s="478"/>
      <c r="C32" s="478"/>
      <c r="D32" s="478"/>
      <c r="E32" s="473"/>
      <c r="F32" s="553"/>
      <c r="G32" s="478"/>
      <c r="H32" s="560"/>
      <c r="I32" s="478"/>
      <c r="J32" s="478"/>
      <c r="K32" s="556"/>
      <c r="L32" s="125" t="s">
        <v>1450</v>
      </c>
      <c r="M32" s="478"/>
      <c r="N32" s="478"/>
      <c r="O32" s="478"/>
      <c r="P32" s="478"/>
      <c r="Q32" s="540"/>
      <c r="R32" s="537"/>
      <c r="S32" s="125" t="s">
        <v>1451</v>
      </c>
      <c r="T32" s="125" t="s">
        <v>1443</v>
      </c>
      <c r="U32" s="125" t="s">
        <v>1452</v>
      </c>
      <c r="V32" s="126">
        <v>1</v>
      </c>
      <c r="W32" s="149">
        <v>43980</v>
      </c>
      <c r="X32" s="149">
        <v>44196</v>
      </c>
      <c r="Y32" s="196"/>
      <c r="Z32" s="197"/>
      <c r="AA32" s="132" t="s">
        <v>1277</v>
      </c>
      <c r="AB32" s="126"/>
      <c r="AC32" s="133" t="s">
        <v>1240</v>
      </c>
      <c r="AD32" s="162" t="s">
        <v>1435</v>
      </c>
      <c r="AE32" s="183" t="s">
        <v>1453</v>
      </c>
      <c r="AF32" s="125" t="s">
        <v>1454</v>
      </c>
      <c r="AG32" s="478"/>
      <c r="AH32" s="132" t="s">
        <v>1240</v>
      </c>
      <c r="AI32" s="162">
        <v>44111</v>
      </c>
      <c r="AJ32" s="183" t="s">
        <v>1455</v>
      </c>
      <c r="AK32" s="125" t="s">
        <v>1456</v>
      </c>
      <c r="AL32" s="478"/>
      <c r="AM32" s="125" t="s">
        <v>1457</v>
      </c>
      <c r="AN32" s="152"/>
      <c r="AO32" s="153"/>
      <c r="AP32" s="125"/>
      <c r="AQ32" s="126"/>
      <c r="AR32" s="125"/>
    </row>
    <row r="33" spans="1:44" s="137" customFormat="1" ht="281.25" customHeight="1" x14ac:dyDescent="0.25">
      <c r="A33" s="478"/>
      <c r="B33" s="478"/>
      <c r="C33" s="478"/>
      <c r="D33" s="478"/>
      <c r="E33" s="473"/>
      <c r="F33" s="553"/>
      <c r="G33" s="478"/>
      <c r="H33" s="560"/>
      <c r="I33" s="478"/>
      <c r="J33" s="478"/>
      <c r="K33" s="556"/>
      <c r="L33" s="125" t="s">
        <v>1458</v>
      </c>
      <c r="M33" s="478"/>
      <c r="N33" s="478"/>
      <c r="O33" s="478"/>
      <c r="P33" s="478"/>
      <c r="Q33" s="540"/>
      <c r="R33" s="537"/>
      <c r="S33" s="125" t="s">
        <v>1459</v>
      </c>
      <c r="T33" s="125" t="s">
        <v>1443</v>
      </c>
      <c r="U33" s="125" t="s">
        <v>1460</v>
      </c>
      <c r="V33" s="180">
        <v>1</v>
      </c>
      <c r="W33" s="149">
        <v>43980</v>
      </c>
      <c r="X33" s="149">
        <v>44196</v>
      </c>
      <c r="Y33" s="196"/>
      <c r="Z33" s="197"/>
      <c r="AA33" s="132" t="s">
        <v>1277</v>
      </c>
      <c r="AB33" s="126"/>
      <c r="AC33" s="133" t="s">
        <v>1240</v>
      </c>
      <c r="AD33" s="162" t="s">
        <v>1435</v>
      </c>
      <c r="AE33" s="198" t="s">
        <v>1436</v>
      </c>
      <c r="AF33" s="125" t="s">
        <v>1461</v>
      </c>
      <c r="AG33" s="478"/>
      <c r="AH33" s="132" t="s">
        <v>1240</v>
      </c>
      <c r="AI33" s="162">
        <v>44111</v>
      </c>
      <c r="AJ33" s="200" t="s">
        <v>1462</v>
      </c>
      <c r="AK33" s="125" t="s">
        <v>1463</v>
      </c>
      <c r="AL33" s="478"/>
      <c r="AM33" s="125" t="s">
        <v>1464</v>
      </c>
      <c r="AN33" s="152"/>
      <c r="AO33" s="153"/>
      <c r="AP33" s="125"/>
      <c r="AQ33" s="126"/>
      <c r="AR33" s="125"/>
    </row>
    <row r="34" spans="1:44" s="137" customFormat="1" ht="137.25" customHeight="1" x14ac:dyDescent="0.25">
      <c r="A34" s="478"/>
      <c r="B34" s="478"/>
      <c r="C34" s="479"/>
      <c r="D34" s="479"/>
      <c r="E34" s="125" t="s">
        <v>1465</v>
      </c>
      <c r="F34" s="500"/>
      <c r="G34" s="479"/>
      <c r="H34" s="545"/>
      <c r="I34" s="479"/>
      <c r="J34" s="479"/>
      <c r="K34" s="555"/>
      <c r="L34" s="125" t="s">
        <v>1466</v>
      </c>
      <c r="M34" s="479"/>
      <c r="N34" s="479"/>
      <c r="O34" s="479"/>
      <c r="P34" s="479"/>
      <c r="Q34" s="541"/>
      <c r="R34" s="537"/>
      <c r="S34" s="125" t="s">
        <v>1466</v>
      </c>
      <c r="T34" s="125" t="s">
        <v>1443</v>
      </c>
      <c r="U34" s="164" t="s">
        <v>1467</v>
      </c>
      <c r="V34" s="163">
        <v>1</v>
      </c>
      <c r="W34" s="149">
        <v>43980</v>
      </c>
      <c r="X34" s="149">
        <v>44196</v>
      </c>
      <c r="Y34" s="196"/>
      <c r="Z34" s="197"/>
      <c r="AA34" s="132" t="s">
        <v>1277</v>
      </c>
      <c r="AB34" s="126"/>
      <c r="AC34" s="133" t="s">
        <v>1240</v>
      </c>
      <c r="AD34" s="162" t="s">
        <v>1435</v>
      </c>
      <c r="AE34" s="198" t="s">
        <v>1468</v>
      </c>
      <c r="AF34" s="199" t="s">
        <v>1469</v>
      </c>
      <c r="AG34" s="479"/>
      <c r="AH34" s="132" t="s">
        <v>1240</v>
      </c>
      <c r="AI34" s="162">
        <v>44111</v>
      </c>
      <c r="AJ34" s="200" t="s">
        <v>1470</v>
      </c>
      <c r="AK34" s="125" t="s">
        <v>1471</v>
      </c>
      <c r="AL34" s="479"/>
      <c r="AM34" s="125" t="s">
        <v>1472</v>
      </c>
      <c r="AN34" s="152"/>
      <c r="AO34" s="153"/>
      <c r="AP34" s="125"/>
      <c r="AQ34" s="126"/>
      <c r="AR34" s="125"/>
    </row>
    <row r="35" spans="1:44" s="137" customFormat="1" ht="409.6" x14ac:dyDescent="0.25">
      <c r="A35" s="478"/>
      <c r="B35" s="478"/>
      <c r="C35" s="138" t="s">
        <v>1426</v>
      </c>
      <c r="D35" s="201" t="s">
        <v>1473</v>
      </c>
      <c r="E35" s="202" t="s">
        <v>1474</v>
      </c>
      <c r="F35" s="203" t="s">
        <v>1475</v>
      </c>
      <c r="G35" s="202" t="s">
        <v>1476</v>
      </c>
      <c r="H35" s="204" t="s">
        <v>1226</v>
      </c>
      <c r="I35" s="205" t="s">
        <v>1271</v>
      </c>
      <c r="J35" s="205" t="s">
        <v>1258</v>
      </c>
      <c r="K35" s="206" t="s">
        <v>1229</v>
      </c>
      <c r="L35" s="205" t="s">
        <v>1477</v>
      </c>
      <c r="M35" s="207" t="s">
        <v>1231</v>
      </c>
      <c r="N35" s="207" t="s">
        <v>1242</v>
      </c>
      <c r="O35" s="205" t="s">
        <v>1271</v>
      </c>
      <c r="P35" s="205" t="s">
        <v>1234</v>
      </c>
      <c r="Q35" s="208" t="s">
        <v>1295</v>
      </c>
      <c r="R35" s="159" t="s">
        <v>1236</v>
      </c>
      <c r="S35" s="205" t="s">
        <v>1478</v>
      </c>
      <c r="T35" s="199" t="s">
        <v>1479</v>
      </c>
      <c r="U35" s="209" t="s">
        <v>1480</v>
      </c>
      <c r="V35" s="210">
        <v>1</v>
      </c>
      <c r="W35" s="211">
        <v>43980</v>
      </c>
      <c r="X35" s="211">
        <v>44196</v>
      </c>
      <c r="Y35" s="212"/>
      <c r="Z35" s="153"/>
      <c r="AA35" s="132" t="s">
        <v>1277</v>
      </c>
      <c r="AB35" s="138"/>
      <c r="AC35" s="133" t="s">
        <v>1240</v>
      </c>
      <c r="AD35" s="162" t="s">
        <v>1435</v>
      </c>
      <c r="AE35" s="183" t="s">
        <v>1481</v>
      </c>
      <c r="AF35" s="199" t="s">
        <v>1482</v>
      </c>
      <c r="AG35" s="138" t="s">
        <v>1242</v>
      </c>
      <c r="AH35" s="132" t="s">
        <v>1240</v>
      </c>
      <c r="AI35" s="162">
        <v>44111</v>
      </c>
      <c r="AJ35" s="183" t="s">
        <v>1481</v>
      </c>
      <c r="AK35" s="125" t="s">
        <v>1483</v>
      </c>
      <c r="AL35" s="138" t="s">
        <v>1242</v>
      </c>
      <c r="AM35" s="199" t="s">
        <v>1484</v>
      </c>
      <c r="AN35" s="138"/>
      <c r="AO35" s="153"/>
      <c r="AP35" s="125"/>
      <c r="AQ35" s="126"/>
      <c r="AR35" s="125"/>
    </row>
    <row r="36" spans="1:44" s="219" customFormat="1" ht="264" x14ac:dyDescent="0.25">
      <c r="A36" s="479"/>
      <c r="B36" s="479"/>
      <c r="C36" s="126" t="s">
        <v>1426</v>
      </c>
      <c r="D36" s="213" t="s">
        <v>1485</v>
      </c>
      <c r="E36" s="214" t="s">
        <v>1486</v>
      </c>
      <c r="F36" s="215" t="s">
        <v>1487</v>
      </c>
      <c r="G36" s="145" t="s">
        <v>1488</v>
      </c>
      <c r="H36" s="216" t="s">
        <v>1349</v>
      </c>
      <c r="I36" s="127" t="s">
        <v>1255</v>
      </c>
      <c r="J36" s="127" t="s">
        <v>1292</v>
      </c>
      <c r="K36" s="217" t="s">
        <v>1229</v>
      </c>
      <c r="L36" s="127" t="s">
        <v>1489</v>
      </c>
      <c r="M36" s="147" t="s">
        <v>1231</v>
      </c>
      <c r="N36" s="147" t="s">
        <v>1294</v>
      </c>
      <c r="O36" s="127" t="s">
        <v>1255</v>
      </c>
      <c r="P36" s="127" t="s">
        <v>1292</v>
      </c>
      <c r="Q36" s="217" t="s">
        <v>1229</v>
      </c>
      <c r="R36" s="159" t="s">
        <v>1236</v>
      </c>
      <c r="S36" s="127" t="s">
        <v>1490</v>
      </c>
      <c r="T36" s="125" t="s">
        <v>1443</v>
      </c>
      <c r="U36" s="125" t="s">
        <v>1491</v>
      </c>
      <c r="V36" s="188">
        <v>1</v>
      </c>
      <c r="W36" s="211">
        <v>43980</v>
      </c>
      <c r="X36" s="211">
        <v>44196</v>
      </c>
      <c r="Y36" s="197"/>
      <c r="Z36" s="218"/>
      <c r="AA36" s="132" t="s">
        <v>1277</v>
      </c>
      <c r="AB36" s="138"/>
      <c r="AC36" s="133" t="s">
        <v>1240</v>
      </c>
      <c r="AD36" s="162" t="s">
        <v>1435</v>
      </c>
      <c r="AE36" s="200" t="s">
        <v>1492</v>
      </c>
      <c r="AF36" s="125" t="s">
        <v>1493</v>
      </c>
      <c r="AG36" s="126" t="s">
        <v>1242</v>
      </c>
      <c r="AH36" s="132" t="s">
        <v>1240</v>
      </c>
      <c r="AI36" s="162">
        <v>44111</v>
      </c>
      <c r="AJ36" s="200" t="s">
        <v>1494</v>
      </c>
      <c r="AK36" s="125" t="s">
        <v>1495</v>
      </c>
      <c r="AL36" s="126" t="s">
        <v>1242</v>
      </c>
      <c r="AM36" s="125" t="s">
        <v>1496</v>
      </c>
      <c r="AN36" s="126"/>
      <c r="AO36" s="153"/>
      <c r="AP36" s="125"/>
      <c r="AQ36" s="126"/>
      <c r="AR36" s="125"/>
    </row>
    <row r="37" spans="1:44" s="137" customFormat="1" ht="241.5" customHeight="1" x14ac:dyDescent="0.25">
      <c r="A37" s="477" t="s">
        <v>1497</v>
      </c>
      <c r="B37" s="477" t="s">
        <v>1498</v>
      </c>
      <c r="C37" s="126" t="s">
        <v>1499</v>
      </c>
      <c r="D37" s="213" t="s">
        <v>1500</v>
      </c>
      <c r="E37" s="181" t="s">
        <v>1501</v>
      </c>
      <c r="F37" s="141" t="s">
        <v>1502</v>
      </c>
      <c r="G37" s="125" t="s">
        <v>1503</v>
      </c>
      <c r="H37" s="220" t="s">
        <v>1349</v>
      </c>
      <c r="I37" s="125" t="s">
        <v>1397</v>
      </c>
      <c r="J37" s="125" t="s">
        <v>1228</v>
      </c>
      <c r="K37" s="142" t="s">
        <v>1256</v>
      </c>
      <c r="L37" s="125" t="s">
        <v>1504</v>
      </c>
      <c r="M37" s="126" t="s">
        <v>1231</v>
      </c>
      <c r="N37" s="126" t="s">
        <v>1242</v>
      </c>
      <c r="O37" s="125" t="s">
        <v>1255</v>
      </c>
      <c r="P37" s="125" t="s">
        <v>1258</v>
      </c>
      <c r="Q37" s="221" t="s">
        <v>1295</v>
      </c>
      <c r="R37" s="159" t="s">
        <v>1236</v>
      </c>
      <c r="S37" s="125" t="s">
        <v>1504</v>
      </c>
      <c r="T37" s="125" t="s">
        <v>1505</v>
      </c>
      <c r="U37" s="125" t="s">
        <v>1506</v>
      </c>
      <c r="V37" s="126">
        <v>6</v>
      </c>
      <c r="W37" s="149">
        <v>43980</v>
      </c>
      <c r="X37" s="149">
        <v>44196</v>
      </c>
      <c r="Y37" s="196"/>
      <c r="Z37" s="196"/>
      <c r="AA37" s="132" t="s">
        <v>1277</v>
      </c>
      <c r="AB37" s="196"/>
      <c r="AC37" s="133" t="s">
        <v>1240</v>
      </c>
      <c r="AD37" s="197">
        <v>43983</v>
      </c>
      <c r="AE37" s="222">
        <v>0.7</v>
      </c>
      <c r="AF37" s="223" t="s">
        <v>1507</v>
      </c>
      <c r="AG37" s="138" t="s">
        <v>1242</v>
      </c>
      <c r="AH37" s="132" t="s">
        <v>1240</v>
      </c>
      <c r="AI37" s="197">
        <v>44111</v>
      </c>
      <c r="AJ37" s="163">
        <v>1</v>
      </c>
      <c r="AK37" s="223" t="s">
        <v>1508</v>
      </c>
      <c r="AL37" s="191" t="s">
        <v>1242</v>
      </c>
      <c r="AM37" s="125" t="s">
        <v>1509</v>
      </c>
      <c r="AN37" s="152"/>
      <c r="AO37" s="153"/>
      <c r="AP37" s="125"/>
      <c r="AQ37" s="126"/>
      <c r="AR37" s="125"/>
    </row>
    <row r="38" spans="1:44" s="137" customFormat="1" ht="222.75" customHeight="1" x14ac:dyDescent="0.25">
      <c r="A38" s="478"/>
      <c r="B38" s="478"/>
      <c r="C38" s="477" t="s">
        <v>1499</v>
      </c>
      <c r="D38" s="493" t="s">
        <v>1510</v>
      </c>
      <c r="E38" s="181" t="s">
        <v>1511</v>
      </c>
      <c r="F38" s="467" t="s">
        <v>1512</v>
      </c>
      <c r="G38" s="477" t="s">
        <v>1513</v>
      </c>
      <c r="H38" s="544" t="s">
        <v>1349</v>
      </c>
      <c r="I38" s="477" t="s">
        <v>1271</v>
      </c>
      <c r="J38" s="477" t="s">
        <v>1228</v>
      </c>
      <c r="K38" s="557" t="s">
        <v>1256</v>
      </c>
      <c r="L38" s="224" t="s">
        <v>1514</v>
      </c>
      <c r="M38" s="126" t="s">
        <v>1231</v>
      </c>
      <c r="N38" s="126" t="s">
        <v>1242</v>
      </c>
      <c r="O38" s="125" t="s">
        <v>1255</v>
      </c>
      <c r="P38" s="125" t="s">
        <v>1292</v>
      </c>
      <c r="Q38" s="530" t="s">
        <v>1229</v>
      </c>
      <c r="R38" s="486" t="s">
        <v>1236</v>
      </c>
      <c r="S38" s="127" t="s">
        <v>1515</v>
      </c>
      <c r="T38" s="127" t="s">
        <v>1516</v>
      </c>
      <c r="U38" s="127" t="s">
        <v>1517</v>
      </c>
      <c r="V38" s="147">
        <v>6</v>
      </c>
      <c r="W38" s="149">
        <v>43980</v>
      </c>
      <c r="X38" s="149">
        <v>44196</v>
      </c>
      <c r="Y38" s="152"/>
      <c r="Z38" s="153"/>
      <c r="AA38" s="132" t="s">
        <v>1277</v>
      </c>
      <c r="AB38" s="126"/>
      <c r="AC38" s="133" t="s">
        <v>1240</v>
      </c>
      <c r="AD38" s="197">
        <v>43983</v>
      </c>
      <c r="AE38" s="222">
        <v>1</v>
      </c>
      <c r="AF38" s="223" t="s">
        <v>1518</v>
      </c>
      <c r="AG38" s="138" t="s">
        <v>1242</v>
      </c>
      <c r="AH38" s="132" t="s">
        <v>1240</v>
      </c>
      <c r="AI38" s="197">
        <v>44111</v>
      </c>
      <c r="AJ38" s="163">
        <v>1</v>
      </c>
      <c r="AK38" s="223" t="s">
        <v>1519</v>
      </c>
      <c r="AL38" s="558" t="s">
        <v>1242</v>
      </c>
      <c r="AM38" s="125" t="s">
        <v>1509</v>
      </c>
      <c r="AN38" s="152"/>
      <c r="AO38" s="153"/>
      <c r="AP38" s="125"/>
      <c r="AQ38" s="126"/>
      <c r="AR38" s="125"/>
    </row>
    <row r="39" spans="1:44" s="137" customFormat="1" ht="396.9" customHeight="1" x14ac:dyDescent="0.25">
      <c r="A39" s="478"/>
      <c r="B39" s="478"/>
      <c r="C39" s="479"/>
      <c r="D39" s="494"/>
      <c r="E39" s="190" t="s">
        <v>1520</v>
      </c>
      <c r="F39" s="468"/>
      <c r="G39" s="479"/>
      <c r="H39" s="545"/>
      <c r="I39" s="479"/>
      <c r="J39" s="479"/>
      <c r="K39" s="557"/>
      <c r="L39" s="190" t="s">
        <v>1521</v>
      </c>
      <c r="M39" s="126" t="s">
        <v>1231</v>
      </c>
      <c r="N39" s="126" t="s">
        <v>1294</v>
      </c>
      <c r="O39" s="125" t="s">
        <v>1255</v>
      </c>
      <c r="P39" s="125" t="s">
        <v>1292</v>
      </c>
      <c r="Q39" s="531"/>
      <c r="R39" s="487"/>
      <c r="S39" s="140" t="s">
        <v>1522</v>
      </c>
      <c r="T39" s="127" t="s">
        <v>1523</v>
      </c>
      <c r="U39" s="127" t="s">
        <v>1524</v>
      </c>
      <c r="V39" s="126">
        <v>6</v>
      </c>
      <c r="W39" s="149">
        <v>43980</v>
      </c>
      <c r="X39" s="149">
        <v>44196</v>
      </c>
      <c r="Y39" s="152"/>
      <c r="Z39" s="153"/>
      <c r="AA39" s="132" t="s">
        <v>1277</v>
      </c>
      <c r="AB39" s="126"/>
      <c r="AC39" s="133" t="s">
        <v>1240</v>
      </c>
      <c r="AD39" s="197">
        <v>43983</v>
      </c>
      <c r="AE39" s="222">
        <v>1</v>
      </c>
      <c r="AF39" s="223" t="s">
        <v>1525</v>
      </c>
      <c r="AG39" s="138" t="s">
        <v>1242</v>
      </c>
      <c r="AH39" s="132" t="s">
        <v>1240</v>
      </c>
      <c r="AI39" s="197">
        <v>44111</v>
      </c>
      <c r="AJ39" s="163">
        <v>0</v>
      </c>
      <c r="AK39" s="223" t="s">
        <v>1526</v>
      </c>
      <c r="AL39" s="559"/>
      <c r="AM39" s="125" t="s">
        <v>1527</v>
      </c>
      <c r="AN39" s="152"/>
      <c r="AO39" s="153"/>
      <c r="AP39" s="125"/>
      <c r="AQ39" s="126"/>
      <c r="AR39" s="125"/>
    </row>
    <row r="40" spans="1:44" s="137" customFormat="1" ht="285.75" customHeight="1" x14ac:dyDescent="0.25">
      <c r="A40" s="479"/>
      <c r="B40" s="479"/>
      <c r="C40" s="126" t="s">
        <v>1499</v>
      </c>
      <c r="D40" s="213" t="s">
        <v>1528</v>
      </c>
      <c r="E40" s="225" t="s">
        <v>1529</v>
      </c>
      <c r="F40" s="226" t="s">
        <v>1530</v>
      </c>
      <c r="G40" s="125" t="s">
        <v>1531</v>
      </c>
      <c r="H40" s="220" t="s">
        <v>1226</v>
      </c>
      <c r="I40" s="125" t="s">
        <v>1271</v>
      </c>
      <c r="J40" s="125" t="s">
        <v>1228</v>
      </c>
      <c r="K40" s="192" t="s">
        <v>1256</v>
      </c>
      <c r="L40" s="125" t="s">
        <v>1532</v>
      </c>
      <c r="M40" s="126" t="s">
        <v>1231</v>
      </c>
      <c r="N40" s="126" t="s">
        <v>1294</v>
      </c>
      <c r="O40" s="125" t="s">
        <v>1227</v>
      </c>
      <c r="P40" s="125" t="s">
        <v>1228</v>
      </c>
      <c r="Q40" s="217" t="s">
        <v>1229</v>
      </c>
      <c r="R40" s="159" t="s">
        <v>1236</v>
      </c>
      <c r="S40" s="125" t="s">
        <v>1533</v>
      </c>
      <c r="T40" s="125" t="s">
        <v>1534</v>
      </c>
      <c r="U40" s="125" t="s">
        <v>1535</v>
      </c>
      <c r="V40" s="126">
        <v>12</v>
      </c>
      <c r="W40" s="149">
        <v>43980</v>
      </c>
      <c r="X40" s="149">
        <v>44196</v>
      </c>
      <c r="Y40" s="152"/>
      <c r="Z40" s="153"/>
      <c r="AA40" s="190" t="s">
        <v>1536</v>
      </c>
      <c r="AB40" s="126"/>
      <c r="AC40" s="133" t="s">
        <v>1240</v>
      </c>
      <c r="AD40" s="197">
        <v>43983</v>
      </c>
      <c r="AE40" s="222">
        <v>0.7</v>
      </c>
      <c r="AF40" s="223" t="s">
        <v>1507</v>
      </c>
      <c r="AG40" s="138" t="s">
        <v>1242</v>
      </c>
      <c r="AH40" s="132" t="s">
        <v>1240</v>
      </c>
      <c r="AI40" s="197">
        <v>44111</v>
      </c>
      <c r="AJ40" s="163">
        <v>0.7</v>
      </c>
      <c r="AK40" s="223" t="s">
        <v>1537</v>
      </c>
      <c r="AL40" s="138" t="s">
        <v>1242</v>
      </c>
      <c r="AM40" s="125" t="s">
        <v>1538</v>
      </c>
      <c r="AN40" s="152"/>
      <c r="AO40" s="153"/>
      <c r="AP40" s="125"/>
      <c r="AQ40" s="126"/>
      <c r="AR40" s="125"/>
    </row>
    <row r="41" spans="1:44" s="137" customFormat="1" ht="139.5" customHeight="1" x14ac:dyDescent="0.25">
      <c r="A41" s="477" t="s">
        <v>1539</v>
      </c>
      <c r="B41" s="477" t="s">
        <v>1540</v>
      </c>
      <c r="C41" s="477" t="s">
        <v>1303</v>
      </c>
      <c r="D41" s="477" t="s">
        <v>1541</v>
      </c>
      <c r="E41" s="477" t="s">
        <v>1305</v>
      </c>
      <c r="F41" s="467" t="s">
        <v>1542</v>
      </c>
      <c r="G41" s="477" t="s">
        <v>1543</v>
      </c>
      <c r="H41" s="544" t="s">
        <v>1226</v>
      </c>
      <c r="I41" s="544" t="s">
        <v>1271</v>
      </c>
      <c r="J41" s="544" t="s">
        <v>1292</v>
      </c>
      <c r="K41" s="530" t="s">
        <v>1229</v>
      </c>
      <c r="L41" s="125" t="s">
        <v>1308</v>
      </c>
      <c r="M41" s="126" t="s">
        <v>1231</v>
      </c>
      <c r="N41" s="126" t="s">
        <v>1294</v>
      </c>
      <c r="O41" s="477" t="s">
        <v>1227</v>
      </c>
      <c r="P41" s="477" t="s">
        <v>1292</v>
      </c>
      <c r="Q41" s="561" t="s">
        <v>1295</v>
      </c>
      <c r="R41" s="536" t="s">
        <v>1236</v>
      </c>
      <c r="S41" s="125" t="s">
        <v>1308</v>
      </c>
      <c r="T41" s="168" t="s">
        <v>1309</v>
      </c>
      <c r="U41" s="168" t="s">
        <v>1310</v>
      </c>
      <c r="V41" s="169" t="s">
        <v>1311</v>
      </c>
      <c r="W41" s="170">
        <v>43980</v>
      </c>
      <c r="X41" s="171">
        <v>44196</v>
      </c>
      <c r="Y41" s="171"/>
      <c r="Z41" s="172"/>
      <c r="AA41" s="132" t="s">
        <v>1277</v>
      </c>
      <c r="AB41" s="169"/>
      <c r="AC41" s="133" t="s">
        <v>1240</v>
      </c>
      <c r="AD41" s="171">
        <v>44019</v>
      </c>
      <c r="AE41" s="172">
        <v>1</v>
      </c>
      <c r="AF41" s="173" t="s">
        <v>1312</v>
      </c>
      <c r="AG41" s="166" t="s">
        <v>1242</v>
      </c>
      <c r="AH41" s="132" t="s">
        <v>1240</v>
      </c>
      <c r="AI41" s="174">
        <v>44111</v>
      </c>
      <c r="AJ41" s="175">
        <v>1</v>
      </c>
      <c r="AK41" s="173" t="s">
        <v>1313</v>
      </c>
      <c r="AL41" s="227" t="s">
        <v>1242</v>
      </c>
      <c r="AM41" s="176" t="s">
        <v>1314</v>
      </c>
      <c r="AN41" s="176"/>
      <c r="AO41" s="176"/>
      <c r="AP41" s="176"/>
      <c r="AQ41" s="176"/>
      <c r="AR41" s="176"/>
    </row>
    <row r="42" spans="1:44" s="137" customFormat="1" ht="159.75" customHeight="1" x14ac:dyDescent="0.25">
      <c r="A42" s="479"/>
      <c r="B42" s="479"/>
      <c r="C42" s="479"/>
      <c r="D42" s="479"/>
      <c r="E42" s="479"/>
      <c r="F42" s="468"/>
      <c r="G42" s="479"/>
      <c r="H42" s="545"/>
      <c r="I42" s="545"/>
      <c r="J42" s="545"/>
      <c r="K42" s="532"/>
      <c r="L42" s="125" t="s">
        <v>1315</v>
      </c>
      <c r="M42" s="126" t="s">
        <v>1231</v>
      </c>
      <c r="N42" s="126" t="s">
        <v>1294</v>
      </c>
      <c r="O42" s="479"/>
      <c r="P42" s="479"/>
      <c r="Q42" s="562"/>
      <c r="R42" s="538"/>
      <c r="S42" s="125" t="s">
        <v>1315</v>
      </c>
      <c r="T42" s="168" t="s">
        <v>1316</v>
      </c>
      <c r="U42" s="168" t="s">
        <v>1317</v>
      </c>
      <c r="V42" s="168" t="s">
        <v>1318</v>
      </c>
      <c r="W42" s="170">
        <v>43980</v>
      </c>
      <c r="X42" s="171">
        <v>44196</v>
      </c>
      <c r="Y42" s="171"/>
      <c r="Z42" s="172"/>
      <c r="AA42" s="132" t="s">
        <v>1277</v>
      </c>
      <c r="AB42" s="169"/>
      <c r="AC42" s="133" t="s">
        <v>1240</v>
      </c>
      <c r="AD42" s="171">
        <v>44019</v>
      </c>
      <c r="AE42" s="172">
        <v>0.66</v>
      </c>
      <c r="AF42" s="179" t="s">
        <v>1319</v>
      </c>
      <c r="AG42" s="166" t="s">
        <v>1242</v>
      </c>
      <c r="AH42" s="132" t="s">
        <v>1240</v>
      </c>
      <c r="AI42" s="174">
        <v>44111</v>
      </c>
      <c r="AJ42" s="175">
        <v>1</v>
      </c>
      <c r="AK42" s="178" t="s">
        <v>1320</v>
      </c>
      <c r="AL42" s="227" t="s">
        <v>1242</v>
      </c>
      <c r="AM42" s="176" t="s">
        <v>1314</v>
      </c>
      <c r="AN42" s="176"/>
      <c r="AO42" s="176"/>
      <c r="AP42" s="176"/>
      <c r="AQ42" s="176"/>
      <c r="AR42" s="176"/>
    </row>
    <row r="43" spans="1:44" s="219" customFormat="1" ht="163.5" customHeight="1" x14ac:dyDescent="0.25">
      <c r="A43" s="477" t="s">
        <v>1544</v>
      </c>
      <c r="B43" s="477" t="s">
        <v>1545</v>
      </c>
      <c r="C43" s="477" t="s">
        <v>1546</v>
      </c>
      <c r="D43" s="228" t="s">
        <v>1547</v>
      </c>
      <c r="E43" s="147" t="s">
        <v>1548</v>
      </c>
      <c r="F43" s="122" t="s">
        <v>1549</v>
      </c>
      <c r="G43" s="147" t="s">
        <v>1550</v>
      </c>
      <c r="H43" s="229" t="s">
        <v>1349</v>
      </c>
      <c r="I43" s="147" t="s">
        <v>1271</v>
      </c>
      <c r="J43" s="147" t="s">
        <v>1292</v>
      </c>
      <c r="K43" s="217" t="s">
        <v>1229</v>
      </c>
      <c r="L43" s="140" t="s">
        <v>1551</v>
      </c>
      <c r="M43" s="126" t="s">
        <v>1231</v>
      </c>
      <c r="N43" s="126" t="s">
        <v>1242</v>
      </c>
      <c r="O43" s="147" t="s">
        <v>1255</v>
      </c>
      <c r="P43" s="147" t="s">
        <v>1234</v>
      </c>
      <c r="Q43" s="230" t="s">
        <v>1235</v>
      </c>
      <c r="R43" s="159" t="s">
        <v>1236</v>
      </c>
      <c r="S43" s="125" t="s">
        <v>1552</v>
      </c>
      <c r="T43" s="126" t="s">
        <v>1553</v>
      </c>
      <c r="U43" s="126" t="s">
        <v>1554</v>
      </c>
      <c r="V43" s="210">
        <v>1</v>
      </c>
      <c r="W43" s="149">
        <v>43980</v>
      </c>
      <c r="X43" s="149">
        <v>44196</v>
      </c>
      <c r="Y43" s="152"/>
      <c r="Z43" s="153"/>
      <c r="AA43" s="132" t="s">
        <v>1277</v>
      </c>
      <c r="AB43" s="126"/>
      <c r="AC43" s="133" t="s">
        <v>1240</v>
      </c>
      <c r="AD43" s="162">
        <v>44012</v>
      </c>
      <c r="AE43" s="183">
        <v>1</v>
      </c>
      <c r="AF43" s="125" t="s">
        <v>1555</v>
      </c>
      <c r="AG43" s="126" t="s">
        <v>1242</v>
      </c>
      <c r="AH43" s="133" t="s">
        <v>1240</v>
      </c>
      <c r="AI43" s="152">
        <v>44104</v>
      </c>
      <c r="AJ43" s="231">
        <v>1</v>
      </c>
      <c r="AK43" s="125" t="s">
        <v>1556</v>
      </c>
      <c r="AL43" s="126" t="s">
        <v>1242</v>
      </c>
      <c r="AM43" s="125" t="s">
        <v>1557</v>
      </c>
      <c r="AN43" s="152"/>
      <c r="AO43" s="153"/>
      <c r="AP43" s="125"/>
      <c r="AQ43" s="126"/>
      <c r="AR43" s="125"/>
    </row>
    <row r="44" spans="1:44" s="219" customFormat="1" ht="213.75" customHeight="1" x14ac:dyDescent="0.25">
      <c r="A44" s="478" t="s">
        <v>1558</v>
      </c>
      <c r="B44" s="478"/>
      <c r="C44" s="478"/>
      <c r="D44" s="493" t="s">
        <v>1559</v>
      </c>
      <c r="E44" s="477" t="s">
        <v>1560</v>
      </c>
      <c r="F44" s="467" t="s">
        <v>1561</v>
      </c>
      <c r="G44" s="477" t="s">
        <v>1562</v>
      </c>
      <c r="H44" s="544" t="s">
        <v>1349</v>
      </c>
      <c r="I44" s="477" t="s">
        <v>1271</v>
      </c>
      <c r="J44" s="477" t="s">
        <v>1292</v>
      </c>
      <c r="K44" s="530" t="s">
        <v>1229</v>
      </c>
      <c r="L44" s="125" t="s">
        <v>1563</v>
      </c>
      <c r="M44" s="126" t="s">
        <v>1231</v>
      </c>
      <c r="N44" s="126" t="s">
        <v>1294</v>
      </c>
      <c r="O44" s="477" t="s">
        <v>1255</v>
      </c>
      <c r="P44" s="477" t="s">
        <v>1258</v>
      </c>
      <c r="Q44" s="533" t="s">
        <v>1295</v>
      </c>
      <c r="R44" s="486" t="s">
        <v>1236</v>
      </c>
      <c r="S44" s="125" t="s">
        <v>1564</v>
      </c>
      <c r="T44" s="126" t="s">
        <v>1565</v>
      </c>
      <c r="U44" s="126" t="s">
        <v>1566</v>
      </c>
      <c r="V44" s="180">
        <v>1</v>
      </c>
      <c r="W44" s="149">
        <v>43980</v>
      </c>
      <c r="X44" s="149">
        <v>44196</v>
      </c>
      <c r="Y44" s="152"/>
      <c r="Z44" s="153"/>
      <c r="AA44" s="132" t="s">
        <v>1277</v>
      </c>
      <c r="AB44" s="126"/>
      <c r="AC44" s="133" t="s">
        <v>1240</v>
      </c>
      <c r="AD44" s="162">
        <v>44012</v>
      </c>
      <c r="AE44" s="183">
        <v>1</v>
      </c>
      <c r="AF44" s="125" t="s">
        <v>1567</v>
      </c>
      <c r="AG44" s="477" t="s">
        <v>1242</v>
      </c>
      <c r="AH44" s="133" t="s">
        <v>1240</v>
      </c>
      <c r="AI44" s="152">
        <v>44104</v>
      </c>
      <c r="AJ44" s="231">
        <v>1</v>
      </c>
      <c r="AK44" s="125" t="s">
        <v>1568</v>
      </c>
      <c r="AL44" s="477" t="s">
        <v>1242</v>
      </c>
      <c r="AM44" s="125" t="s">
        <v>1569</v>
      </c>
      <c r="AN44" s="152"/>
      <c r="AO44" s="153"/>
      <c r="AP44" s="125"/>
      <c r="AQ44" s="126"/>
      <c r="AR44" s="125"/>
    </row>
    <row r="45" spans="1:44" s="219" customFormat="1" ht="201.75" customHeight="1" x14ac:dyDescent="0.25">
      <c r="A45" s="479"/>
      <c r="B45" s="479"/>
      <c r="C45" s="479"/>
      <c r="D45" s="494"/>
      <c r="E45" s="479"/>
      <c r="F45" s="468"/>
      <c r="G45" s="479"/>
      <c r="H45" s="545"/>
      <c r="I45" s="479"/>
      <c r="J45" s="479"/>
      <c r="K45" s="532"/>
      <c r="L45" s="125" t="s">
        <v>1570</v>
      </c>
      <c r="M45" s="126" t="s">
        <v>1231</v>
      </c>
      <c r="N45" s="126" t="s">
        <v>1294</v>
      </c>
      <c r="O45" s="479"/>
      <c r="P45" s="479"/>
      <c r="Q45" s="535"/>
      <c r="R45" s="487"/>
      <c r="S45" s="125" t="s">
        <v>1571</v>
      </c>
      <c r="T45" s="126" t="s">
        <v>1565</v>
      </c>
      <c r="U45" s="126" t="s">
        <v>1572</v>
      </c>
      <c r="V45" s="126">
        <v>4</v>
      </c>
      <c r="W45" s="149">
        <v>43980</v>
      </c>
      <c r="X45" s="149">
        <v>44196</v>
      </c>
      <c r="Y45" s="152"/>
      <c r="Z45" s="153"/>
      <c r="AA45" s="132" t="s">
        <v>1277</v>
      </c>
      <c r="AB45" s="126"/>
      <c r="AC45" s="133" t="s">
        <v>1240</v>
      </c>
      <c r="AD45" s="162">
        <v>44012</v>
      </c>
      <c r="AE45" s="163">
        <v>0.25</v>
      </c>
      <c r="AF45" s="125" t="s">
        <v>1573</v>
      </c>
      <c r="AG45" s="479"/>
      <c r="AH45" s="133" t="s">
        <v>1240</v>
      </c>
      <c r="AI45" s="152">
        <v>44104</v>
      </c>
      <c r="AJ45" s="231">
        <v>0.5</v>
      </c>
      <c r="AK45" s="125" t="s">
        <v>1574</v>
      </c>
      <c r="AL45" s="479"/>
      <c r="AM45" s="125" t="s">
        <v>1575</v>
      </c>
      <c r="AN45" s="152"/>
      <c r="AO45" s="153"/>
      <c r="AP45" s="125"/>
      <c r="AQ45" s="126"/>
      <c r="AR45" s="125"/>
    </row>
    <row r="46" spans="1:44" s="137" customFormat="1" ht="336.9" customHeight="1" x14ac:dyDescent="0.25">
      <c r="A46" s="473" t="s">
        <v>1576</v>
      </c>
      <c r="B46" s="473" t="s">
        <v>1577</v>
      </c>
      <c r="C46" s="147" t="s">
        <v>1323</v>
      </c>
      <c r="D46" s="228" t="s">
        <v>1578</v>
      </c>
      <c r="E46" s="190" t="s">
        <v>1579</v>
      </c>
      <c r="F46" s="122" t="s">
        <v>1580</v>
      </c>
      <c r="G46" s="190" t="s">
        <v>1581</v>
      </c>
      <c r="H46" s="229" t="s">
        <v>1254</v>
      </c>
      <c r="I46" s="125" t="s">
        <v>1255</v>
      </c>
      <c r="J46" s="125" t="s">
        <v>1258</v>
      </c>
      <c r="K46" s="221" t="s">
        <v>1582</v>
      </c>
      <c r="L46" s="232" t="s">
        <v>1583</v>
      </c>
      <c r="M46" s="126" t="s">
        <v>1231</v>
      </c>
      <c r="N46" s="126" t="s">
        <v>1242</v>
      </c>
      <c r="O46" s="125" t="s">
        <v>1233</v>
      </c>
      <c r="P46" s="125" t="s">
        <v>1234</v>
      </c>
      <c r="Q46" s="233" t="s">
        <v>1235</v>
      </c>
      <c r="R46" s="144" t="s">
        <v>1236</v>
      </c>
      <c r="S46" s="232" t="s">
        <v>1584</v>
      </c>
      <c r="T46" s="127" t="s">
        <v>1585</v>
      </c>
      <c r="U46" s="127" t="s">
        <v>1586</v>
      </c>
      <c r="V46" s="234">
        <v>1</v>
      </c>
      <c r="W46" s="235">
        <v>43980</v>
      </c>
      <c r="X46" s="235">
        <v>44196</v>
      </c>
      <c r="Y46" s="130"/>
      <c r="Z46" s="236"/>
      <c r="AA46" s="132" t="s">
        <v>1277</v>
      </c>
      <c r="AB46" s="126"/>
      <c r="AC46" s="133" t="s">
        <v>1240</v>
      </c>
      <c r="AD46" s="130"/>
      <c r="AE46" s="236"/>
      <c r="AF46" s="237"/>
      <c r="AG46" s="147"/>
      <c r="AH46" s="132" t="s">
        <v>1240</v>
      </c>
      <c r="AI46" s="130">
        <v>44111</v>
      </c>
      <c r="AJ46" s="236">
        <v>1</v>
      </c>
      <c r="AK46" s="190" t="s">
        <v>1587</v>
      </c>
      <c r="AL46" s="126" t="s">
        <v>1242</v>
      </c>
      <c r="AM46" s="125" t="s">
        <v>1588</v>
      </c>
      <c r="AN46" s="152"/>
      <c r="AO46" s="153"/>
      <c r="AP46" s="125"/>
      <c r="AQ46" s="126"/>
      <c r="AR46" s="125"/>
    </row>
    <row r="47" spans="1:44" s="137" customFormat="1" ht="180" customHeight="1" x14ac:dyDescent="0.25">
      <c r="A47" s="473"/>
      <c r="B47" s="473"/>
      <c r="C47" s="147" t="s">
        <v>1323</v>
      </c>
      <c r="D47" s="228" t="s">
        <v>1589</v>
      </c>
      <c r="E47" s="127" t="s">
        <v>1590</v>
      </c>
      <c r="F47" s="122" t="s">
        <v>1591</v>
      </c>
      <c r="G47" s="190" t="s">
        <v>1592</v>
      </c>
      <c r="H47" s="229" t="s">
        <v>1254</v>
      </c>
      <c r="I47" s="125" t="s">
        <v>1255</v>
      </c>
      <c r="J47" s="125" t="s">
        <v>1292</v>
      </c>
      <c r="K47" s="217" t="s">
        <v>1229</v>
      </c>
      <c r="L47" s="238" t="s">
        <v>1593</v>
      </c>
      <c r="M47" s="126" t="s">
        <v>1231</v>
      </c>
      <c r="N47" s="126" t="s">
        <v>1242</v>
      </c>
      <c r="O47" s="125" t="s">
        <v>1233</v>
      </c>
      <c r="P47" s="125" t="s">
        <v>1258</v>
      </c>
      <c r="Q47" s="233" t="s">
        <v>1235</v>
      </c>
      <c r="R47" s="144" t="s">
        <v>1236</v>
      </c>
      <c r="S47" s="238" t="s">
        <v>1593</v>
      </c>
      <c r="T47" s="147" t="s">
        <v>1594</v>
      </c>
      <c r="U47" s="127" t="s">
        <v>1586</v>
      </c>
      <c r="V47" s="234">
        <v>1</v>
      </c>
      <c r="W47" s="235">
        <v>43980</v>
      </c>
      <c r="X47" s="235">
        <v>44196</v>
      </c>
      <c r="Y47" s="130"/>
      <c r="Z47" s="236"/>
      <c r="AA47" s="132" t="s">
        <v>1277</v>
      </c>
      <c r="AB47" s="126"/>
      <c r="AC47" s="133" t="s">
        <v>1240</v>
      </c>
      <c r="AD47" s="130"/>
      <c r="AE47" s="236"/>
      <c r="AF47" s="239"/>
      <c r="AG47" s="147"/>
      <c r="AH47" s="132" t="s">
        <v>1240</v>
      </c>
      <c r="AI47" s="130">
        <v>44111</v>
      </c>
      <c r="AJ47" s="236">
        <v>0.98</v>
      </c>
      <c r="AK47" s="127" t="s">
        <v>1595</v>
      </c>
      <c r="AL47" s="126" t="s">
        <v>1242</v>
      </c>
      <c r="AM47" s="125" t="s">
        <v>1596</v>
      </c>
      <c r="AN47" s="152"/>
      <c r="AO47" s="153"/>
      <c r="AP47" s="125"/>
      <c r="AQ47" s="126"/>
      <c r="AR47" s="125"/>
    </row>
    <row r="48" spans="1:44" s="137" customFormat="1" ht="162" customHeight="1" x14ac:dyDescent="0.25">
      <c r="A48" s="477" t="s">
        <v>1597</v>
      </c>
      <c r="B48" s="477" t="s">
        <v>1598</v>
      </c>
      <c r="C48" s="126" t="s">
        <v>1323</v>
      </c>
      <c r="D48" s="125" t="s">
        <v>1599</v>
      </c>
      <c r="E48" s="140" t="s">
        <v>1600</v>
      </c>
      <c r="F48" s="141" t="s">
        <v>1601</v>
      </c>
      <c r="G48" s="140" t="s">
        <v>1602</v>
      </c>
      <c r="H48" s="240" t="s">
        <v>1254</v>
      </c>
      <c r="I48" s="125" t="s">
        <v>1255</v>
      </c>
      <c r="J48" s="125" t="s">
        <v>1292</v>
      </c>
      <c r="K48" s="241" t="s">
        <v>1272</v>
      </c>
      <c r="L48" s="125" t="s">
        <v>1603</v>
      </c>
      <c r="M48" s="126" t="s">
        <v>1231</v>
      </c>
      <c r="N48" s="126" t="s">
        <v>1242</v>
      </c>
      <c r="O48" s="125" t="s">
        <v>1233</v>
      </c>
      <c r="P48" s="125" t="s">
        <v>1234</v>
      </c>
      <c r="Q48" s="233" t="s">
        <v>1604</v>
      </c>
      <c r="R48" s="144" t="s">
        <v>1236</v>
      </c>
      <c r="S48" s="125" t="s">
        <v>1605</v>
      </c>
      <c r="T48" s="125" t="s">
        <v>1606</v>
      </c>
      <c r="U48" s="125" t="s">
        <v>1607</v>
      </c>
      <c r="V48" s="125" t="s">
        <v>1608</v>
      </c>
      <c r="W48" s="149">
        <v>43980</v>
      </c>
      <c r="X48" s="149">
        <v>44196</v>
      </c>
      <c r="Y48" s="152"/>
      <c r="Z48" s="183"/>
      <c r="AA48" s="132" t="s">
        <v>1277</v>
      </c>
      <c r="AB48" s="126"/>
      <c r="AC48" s="133" t="s">
        <v>1240</v>
      </c>
      <c r="AD48" s="242">
        <v>44020</v>
      </c>
      <c r="AE48" s="153">
        <v>1</v>
      </c>
      <c r="AF48" s="125" t="s">
        <v>1609</v>
      </c>
      <c r="AG48" s="126" t="s">
        <v>1242</v>
      </c>
      <c r="AH48" s="132" t="s">
        <v>1240</v>
      </c>
      <c r="AI48" s="152">
        <v>44104</v>
      </c>
      <c r="AJ48" s="153">
        <v>1</v>
      </c>
      <c r="AK48" s="125" t="s">
        <v>1610</v>
      </c>
      <c r="AL48" s="126" t="s">
        <v>1242</v>
      </c>
      <c r="AM48" s="125" t="s">
        <v>1314</v>
      </c>
      <c r="AN48" s="152"/>
      <c r="AO48" s="153"/>
      <c r="AP48" s="125"/>
      <c r="AQ48" s="126"/>
      <c r="AR48" s="125"/>
    </row>
    <row r="49" spans="1:44" s="137" customFormat="1" ht="122.25" customHeight="1" x14ac:dyDescent="0.25">
      <c r="A49" s="478"/>
      <c r="B49" s="478"/>
      <c r="C49" s="126" t="s">
        <v>1323</v>
      </c>
      <c r="D49" s="125" t="s">
        <v>1611</v>
      </c>
      <c r="E49" s="140" t="s">
        <v>1612</v>
      </c>
      <c r="F49" s="141" t="s">
        <v>1613</v>
      </c>
      <c r="G49" s="140" t="s">
        <v>1614</v>
      </c>
      <c r="H49" s="240" t="s">
        <v>1254</v>
      </c>
      <c r="I49" s="125" t="s">
        <v>1397</v>
      </c>
      <c r="J49" s="125" t="s">
        <v>1292</v>
      </c>
      <c r="K49" s="243" t="s">
        <v>1615</v>
      </c>
      <c r="L49" s="125" t="s">
        <v>1616</v>
      </c>
      <c r="M49" s="126" t="s">
        <v>1231</v>
      </c>
      <c r="N49" s="126" t="s">
        <v>1242</v>
      </c>
      <c r="O49" s="125" t="s">
        <v>1255</v>
      </c>
      <c r="P49" s="125" t="s">
        <v>1234</v>
      </c>
      <c r="Q49" s="233" t="s">
        <v>1604</v>
      </c>
      <c r="R49" s="144" t="s">
        <v>1236</v>
      </c>
      <c r="S49" s="125" t="s">
        <v>1616</v>
      </c>
      <c r="T49" s="125" t="s">
        <v>1617</v>
      </c>
      <c r="U49" s="125" t="s">
        <v>1618</v>
      </c>
      <c r="V49" s="125" t="s">
        <v>1619</v>
      </c>
      <c r="W49" s="149">
        <v>43980</v>
      </c>
      <c r="X49" s="149">
        <v>44196</v>
      </c>
      <c r="Y49" s="152"/>
      <c r="Z49" s="183"/>
      <c r="AA49" s="132" t="s">
        <v>1277</v>
      </c>
      <c r="AB49" s="126"/>
      <c r="AC49" s="133" t="s">
        <v>1240</v>
      </c>
      <c r="AD49" s="242">
        <v>44020</v>
      </c>
      <c r="AE49" s="153">
        <v>1</v>
      </c>
      <c r="AF49" s="125" t="s">
        <v>1620</v>
      </c>
      <c r="AG49" s="126" t="s">
        <v>1242</v>
      </c>
      <c r="AH49" s="132" t="s">
        <v>1240</v>
      </c>
      <c r="AI49" s="152">
        <v>44104</v>
      </c>
      <c r="AJ49" s="153">
        <v>1</v>
      </c>
      <c r="AK49" s="125" t="s">
        <v>1621</v>
      </c>
      <c r="AL49" s="126" t="s">
        <v>1242</v>
      </c>
      <c r="AM49" s="125" t="s">
        <v>1314</v>
      </c>
      <c r="AN49" s="152"/>
      <c r="AO49" s="153"/>
      <c r="AP49" s="125"/>
      <c r="AQ49" s="126"/>
      <c r="AR49" s="125"/>
    </row>
    <row r="50" spans="1:44" s="137" customFormat="1" ht="253.5" customHeight="1" x14ac:dyDescent="0.25">
      <c r="A50" s="479"/>
      <c r="B50" s="479"/>
      <c r="C50" s="126" t="s">
        <v>1323</v>
      </c>
      <c r="D50" s="125" t="s">
        <v>1622</v>
      </c>
      <c r="E50" s="140" t="s">
        <v>1623</v>
      </c>
      <c r="F50" s="141" t="s">
        <v>1624</v>
      </c>
      <c r="G50" s="140" t="s">
        <v>1625</v>
      </c>
      <c r="H50" s="240" t="s">
        <v>1226</v>
      </c>
      <c r="I50" s="125" t="s">
        <v>1397</v>
      </c>
      <c r="J50" s="125" t="s">
        <v>1292</v>
      </c>
      <c r="K50" s="243" t="s">
        <v>1615</v>
      </c>
      <c r="L50" s="125" t="s">
        <v>1626</v>
      </c>
      <c r="M50" s="126" t="s">
        <v>1231</v>
      </c>
      <c r="N50" s="126" t="s">
        <v>1627</v>
      </c>
      <c r="O50" s="125" t="s">
        <v>1255</v>
      </c>
      <c r="P50" s="125" t="s">
        <v>1234</v>
      </c>
      <c r="Q50" s="233" t="s">
        <v>1604</v>
      </c>
      <c r="R50" s="144" t="s">
        <v>1236</v>
      </c>
      <c r="S50" s="125" t="s">
        <v>1628</v>
      </c>
      <c r="T50" s="125" t="s">
        <v>1629</v>
      </c>
      <c r="U50" s="125" t="s">
        <v>1630</v>
      </c>
      <c r="V50" s="125" t="s">
        <v>1631</v>
      </c>
      <c r="W50" s="149">
        <v>43980</v>
      </c>
      <c r="X50" s="149">
        <v>44196</v>
      </c>
      <c r="Y50" s="152"/>
      <c r="Z50" s="183"/>
      <c r="AA50" s="132" t="s">
        <v>1277</v>
      </c>
      <c r="AB50" s="126"/>
      <c r="AC50" s="133" t="s">
        <v>1240</v>
      </c>
      <c r="AD50" s="242">
        <v>44020</v>
      </c>
      <c r="AE50" s="153">
        <v>1</v>
      </c>
      <c r="AF50" s="125" t="s">
        <v>1632</v>
      </c>
      <c r="AG50" s="126" t="s">
        <v>1242</v>
      </c>
      <c r="AH50" s="132" t="s">
        <v>1240</v>
      </c>
      <c r="AI50" s="152">
        <v>44104</v>
      </c>
      <c r="AJ50" s="153">
        <v>0</v>
      </c>
      <c r="AK50" s="125" t="s">
        <v>1633</v>
      </c>
      <c r="AL50" s="126" t="s">
        <v>1242</v>
      </c>
      <c r="AM50" s="125" t="s">
        <v>1634</v>
      </c>
      <c r="AN50" s="152"/>
      <c r="AO50" s="153"/>
      <c r="AP50" s="125"/>
      <c r="AQ50" s="126"/>
      <c r="AR50" s="125"/>
    </row>
    <row r="51" spans="1:44" s="154" customFormat="1" ht="409.6" x14ac:dyDescent="0.25">
      <c r="A51" s="477" t="s">
        <v>1635</v>
      </c>
      <c r="B51" s="477" t="s">
        <v>1636</v>
      </c>
      <c r="C51" s="491" t="s">
        <v>1323</v>
      </c>
      <c r="D51" s="536" t="s">
        <v>1637</v>
      </c>
      <c r="E51" s="199" t="s">
        <v>1638</v>
      </c>
      <c r="F51" s="567" t="s">
        <v>1639</v>
      </c>
      <c r="G51" s="477" t="s">
        <v>1640</v>
      </c>
      <c r="H51" s="544" t="s">
        <v>1226</v>
      </c>
      <c r="I51" s="477" t="s">
        <v>1397</v>
      </c>
      <c r="J51" s="477" t="s">
        <v>1228</v>
      </c>
      <c r="K51" s="570" t="s">
        <v>1256</v>
      </c>
      <c r="L51" s="181" t="s">
        <v>1641</v>
      </c>
      <c r="M51" s="126" t="s">
        <v>1231</v>
      </c>
      <c r="N51" s="244" t="s">
        <v>1337</v>
      </c>
      <c r="O51" s="477" t="s">
        <v>1255</v>
      </c>
      <c r="P51" s="477" t="s">
        <v>1258</v>
      </c>
      <c r="Q51" s="561" t="s">
        <v>1295</v>
      </c>
      <c r="R51" s="486" t="s">
        <v>1236</v>
      </c>
      <c r="S51" s="181" t="s">
        <v>1642</v>
      </c>
      <c r="T51" s="181" t="s">
        <v>1643</v>
      </c>
      <c r="U51" s="181" t="s">
        <v>1644</v>
      </c>
      <c r="V51" s="245">
        <v>0.6</v>
      </c>
      <c r="W51" s="246">
        <v>43980</v>
      </c>
      <c r="X51" s="246">
        <v>44196</v>
      </c>
      <c r="Y51" s="152"/>
      <c r="Z51" s="153"/>
      <c r="AA51" s="132" t="s">
        <v>1277</v>
      </c>
      <c r="AB51" s="477"/>
      <c r="AC51" s="133" t="s">
        <v>1240</v>
      </c>
      <c r="AD51" s="152">
        <v>44019</v>
      </c>
      <c r="AE51" s="153">
        <v>0.56000000000000005</v>
      </c>
      <c r="AF51" s="125" t="s">
        <v>1645</v>
      </c>
      <c r="AG51" s="477" t="s">
        <v>1242</v>
      </c>
      <c r="AH51" s="132" t="s">
        <v>1240</v>
      </c>
      <c r="AI51" s="152">
        <v>44110</v>
      </c>
      <c r="AJ51" s="153">
        <v>0.56000000000000005</v>
      </c>
      <c r="AK51" s="125" t="s">
        <v>1646</v>
      </c>
      <c r="AL51" s="477" t="s">
        <v>1242</v>
      </c>
      <c r="AM51" s="125" t="s">
        <v>1647</v>
      </c>
      <c r="AN51" s="152"/>
      <c r="AO51" s="153"/>
      <c r="AP51" s="125"/>
      <c r="AQ51" s="126"/>
      <c r="AR51" s="125"/>
    </row>
    <row r="52" spans="1:44" s="154" customFormat="1" ht="250.8" x14ac:dyDescent="0.25">
      <c r="A52" s="478"/>
      <c r="B52" s="478"/>
      <c r="C52" s="520"/>
      <c r="D52" s="537"/>
      <c r="E52" s="199" t="s">
        <v>1648</v>
      </c>
      <c r="F52" s="568"/>
      <c r="G52" s="478"/>
      <c r="H52" s="560"/>
      <c r="I52" s="478"/>
      <c r="J52" s="478"/>
      <c r="K52" s="571"/>
      <c r="L52" s="181" t="s">
        <v>1649</v>
      </c>
      <c r="M52" s="126" t="s">
        <v>1245</v>
      </c>
      <c r="N52" s="244" t="s">
        <v>1337</v>
      </c>
      <c r="O52" s="478"/>
      <c r="P52" s="478"/>
      <c r="Q52" s="566"/>
      <c r="R52" s="516"/>
      <c r="S52" s="181" t="s">
        <v>1650</v>
      </c>
      <c r="T52" s="181" t="s">
        <v>1651</v>
      </c>
      <c r="U52" s="181" t="s">
        <v>1652</v>
      </c>
      <c r="V52" s="125">
        <v>1</v>
      </c>
      <c r="W52" s="149">
        <v>43980</v>
      </c>
      <c r="X52" s="246">
        <v>44196</v>
      </c>
      <c r="Y52" s="152"/>
      <c r="Z52" s="153"/>
      <c r="AA52" s="132" t="s">
        <v>1277</v>
      </c>
      <c r="AB52" s="478"/>
      <c r="AC52" s="133" t="s">
        <v>1240</v>
      </c>
      <c r="AD52" s="152">
        <v>44019</v>
      </c>
      <c r="AE52" s="153">
        <v>0.3</v>
      </c>
      <c r="AF52" s="125" t="s">
        <v>1653</v>
      </c>
      <c r="AG52" s="478"/>
      <c r="AH52" s="132" t="s">
        <v>1240</v>
      </c>
      <c r="AI52" s="152">
        <v>44110</v>
      </c>
      <c r="AJ52" s="153">
        <v>0.7</v>
      </c>
      <c r="AK52" s="125" t="s">
        <v>1654</v>
      </c>
      <c r="AL52" s="478"/>
      <c r="AM52" s="125" t="s">
        <v>1655</v>
      </c>
      <c r="AN52" s="152"/>
      <c r="AO52" s="153"/>
      <c r="AP52" s="125"/>
      <c r="AQ52" s="126"/>
      <c r="AR52" s="125"/>
    </row>
    <row r="53" spans="1:44" s="154" customFormat="1" ht="145.19999999999999" x14ac:dyDescent="0.25">
      <c r="A53" s="478"/>
      <c r="B53" s="478"/>
      <c r="C53" s="520"/>
      <c r="D53" s="537"/>
      <c r="E53" s="199" t="s">
        <v>1656</v>
      </c>
      <c r="F53" s="568"/>
      <c r="G53" s="478"/>
      <c r="H53" s="560"/>
      <c r="I53" s="478"/>
      <c r="J53" s="478"/>
      <c r="K53" s="571"/>
      <c r="L53" s="181" t="s">
        <v>1657</v>
      </c>
      <c r="M53" s="126" t="s">
        <v>1231</v>
      </c>
      <c r="N53" s="244" t="s">
        <v>1232</v>
      </c>
      <c r="O53" s="478"/>
      <c r="P53" s="478"/>
      <c r="Q53" s="566"/>
      <c r="R53" s="516"/>
      <c r="S53" s="181" t="s">
        <v>1657</v>
      </c>
      <c r="T53" s="181" t="s">
        <v>1658</v>
      </c>
      <c r="U53" s="181" t="s">
        <v>1659</v>
      </c>
      <c r="V53" s="186">
        <v>1</v>
      </c>
      <c r="W53" s="246">
        <v>43980</v>
      </c>
      <c r="X53" s="246">
        <v>44196</v>
      </c>
      <c r="Y53" s="152"/>
      <c r="Z53" s="153"/>
      <c r="AA53" s="132" t="s">
        <v>1277</v>
      </c>
      <c r="AB53" s="478"/>
      <c r="AC53" s="133" t="s">
        <v>1240</v>
      </c>
      <c r="AD53" s="152">
        <v>44019</v>
      </c>
      <c r="AE53" s="153">
        <v>1</v>
      </c>
      <c r="AF53" s="125" t="s">
        <v>1660</v>
      </c>
      <c r="AG53" s="478"/>
      <c r="AH53" s="132" t="s">
        <v>1240</v>
      </c>
      <c r="AI53" s="152">
        <v>44110</v>
      </c>
      <c r="AJ53" s="153">
        <v>1</v>
      </c>
      <c r="AK53" s="125" t="s">
        <v>1661</v>
      </c>
      <c r="AL53" s="478"/>
      <c r="AM53" s="125" t="s">
        <v>1655</v>
      </c>
      <c r="AN53" s="152"/>
      <c r="AO53" s="153"/>
      <c r="AP53" s="125"/>
      <c r="AQ53" s="126"/>
      <c r="AR53" s="125"/>
    </row>
    <row r="54" spans="1:44" s="154" customFormat="1" ht="211.2" x14ac:dyDescent="0.25">
      <c r="A54" s="478"/>
      <c r="B54" s="478"/>
      <c r="C54" s="520"/>
      <c r="D54" s="537"/>
      <c r="E54" s="199" t="s">
        <v>1662</v>
      </c>
      <c r="F54" s="568"/>
      <c r="G54" s="478"/>
      <c r="H54" s="560"/>
      <c r="I54" s="478"/>
      <c r="J54" s="478"/>
      <c r="K54" s="571"/>
      <c r="L54" s="181" t="s">
        <v>1663</v>
      </c>
      <c r="M54" s="126" t="s">
        <v>1231</v>
      </c>
      <c r="N54" s="244" t="s">
        <v>1337</v>
      </c>
      <c r="O54" s="478"/>
      <c r="P54" s="478"/>
      <c r="Q54" s="566"/>
      <c r="R54" s="516"/>
      <c r="S54" s="247" t="s">
        <v>1664</v>
      </c>
      <c r="T54" s="181" t="s">
        <v>1658</v>
      </c>
      <c r="U54" s="181" t="s">
        <v>1665</v>
      </c>
      <c r="V54" s="186">
        <v>1</v>
      </c>
      <c r="W54" s="246">
        <v>43980</v>
      </c>
      <c r="X54" s="246">
        <v>44196</v>
      </c>
      <c r="Y54" s="152"/>
      <c r="Z54" s="153"/>
      <c r="AA54" s="132" t="s">
        <v>1277</v>
      </c>
      <c r="AB54" s="478"/>
      <c r="AC54" s="133" t="s">
        <v>1240</v>
      </c>
      <c r="AD54" s="152">
        <v>44019</v>
      </c>
      <c r="AE54" s="153">
        <v>0</v>
      </c>
      <c r="AF54" s="125" t="s">
        <v>1666</v>
      </c>
      <c r="AG54" s="478"/>
      <c r="AH54" s="132" t="s">
        <v>1240</v>
      </c>
      <c r="AI54" s="152">
        <v>44110</v>
      </c>
      <c r="AJ54" s="153">
        <v>0</v>
      </c>
      <c r="AK54" s="125" t="s">
        <v>1667</v>
      </c>
      <c r="AL54" s="478"/>
      <c r="AM54" s="125" t="s">
        <v>1655</v>
      </c>
      <c r="AN54" s="152"/>
      <c r="AO54" s="153"/>
      <c r="AP54" s="125"/>
      <c r="AQ54" s="126"/>
      <c r="AR54" s="125"/>
    </row>
    <row r="55" spans="1:44" s="154" customFormat="1" ht="158.4" x14ac:dyDescent="0.25">
      <c r="A55" s="479"/>
      <c r="B55" s="479"/>
      <c r="C55" s="492"/>
      <c r="D55" s="538"/>
      <c r="E55" s="199" t="s">
        <v>1668</v>
      </c>
      <c r="F55" s="569"/>
      <c r="G55" s="479"/>
      <c r="H55" s="545"/>
      <c r="I55" s="479"/>
      <c r="J55" s="479"/>
      <c r="K55" s="572"/>
      <c r="L55" s="181" t="s">
        <v>1669</v>
      </c>
      <c r="M55" s="126" t="s">
        <v>1231</v>
      </c>
      <c r="N55" s="244" t="s">
        <v>1337</v>
      </c>
      <c r="O55" s="479"/>
      <c r="P55" s="479"/>
      <c r="Q55" s="562"/>
      <c r="R55" s="487"/>
      <c r="S55" s="181" t="s">
        <v>1670</v>
      </c>
      <c r="T55" s="181" t="s">
        <v>1671</v>
      </c>
      <c r="U55" s="181" t="s">
        <v>1672</v>
      </c>
      <c r="V55" s="125">
        <v>1</v>
      </c>
      <c r="W55" s="246">
        <v>43980</v>
      </c>
      <c r="X55" s="246">
        <v>44196</v>
      </c>
      <c r="Y55" s="152"/>
      <c r="Z55" s="153"/>
      <c r="AA55" s="132" t="s">
        <v>1277</v>
      </c>
      <c r="AB55" s="479"/>
      <c r="AC55" s="133" t="s">
        <v>1240</v>
      </c>
      <c r="AD55" s="152">
        <v>44019</v>
      </c>
      <c r="AE55" s="153">
        <v>0.5</v>
      </c>
      <c r="AF55" s="125" t="s">
        <v>1673</v>
      </c>
      <c r="AG55" s="479"/>
      <c r="AH55" s="132" t="s">
        <v>1240</v>
      </c>
      <c r="AI55" s="152">
        <v>44110</v>
      </c>
      <c r="AJ55" s="153">
        <v>1</v>
      </c>
      <c r="AK55" s="125" t="s">
        <v>1674</v>
      </c>
      <c r="AL55" s="479"/>
      <c r="AM55" s="125" t="s">
        <v>1655</v>
      </c>
      <c r="AN55" s="152"/>
      <c r="AO55" s="153"/>
      <c r="AP55" s="125"/>
      <c r="AQ55" s="126"/>
      <c r="AR55" s="125"/>
    </row>
    <row r="56" spans="1:44" s="137" customFormat="1" ht="143.25" customHeight="1" x14ac:dyDescent="0.25">
      <c r="A56" s="563" t="s">
        <v>1675</v>
      </c>
      <c r="B56" s="563" t="s">
        <v>1676</v>
      </c>
      <c r="C56" s="563" t="s">
        <v>1303</v>
      </c>
      <c r="D56" s="564" t="s">
        <v>1677</v>
      </c>
      <c r="E56" s="248" t="s">
        <v>1678</v>
      </c>
      <c r="F56" s="565" t="s">
        <v>1679</v>
      </c>
      <c r="G56" s="563" t="s">
        <v>1680</v>
      </c>
      <c r="H56" s="563" t="s">
        <v>1681</v>
      </c>
      <c r="I56" s="563" t="s">
        <v>1255</v>
      </c>
      <c r="J56" s="563" t="s">
        <v>1228</v>
      </c>
      <c r="K56" s="580" t="s">
        <v>1256</v>
      </c>
      <c r="L56" s="248" t="s">
        <v>1682</v>
      </c>
      <c r="M56" s="249" t="s">
        <v>1231</v>
      </c>
      <c r="N56" s="249" t="s">
        <v>1242</v>
      </c>
      <c r="O56" s="563" t="s">
        <v>1233</v>
      </c>
      <c r="P56" s="563" t="s">
        <v>1258</v>
      </c>
      <c r="Q56" s="573" t="s">
        <v>1235</v>
      </c>
      <c r="R56" s="574" t="s">
        <v>1236</v>
      </c>
      <c r="S56" s="248" t="s">
        <v>1683</v>
      </c>
      <c r="T56" s="248" t="s">
        <v>1684</v>
      </c>
      <c r="U56" s="248" t="s">
        <v>1685</v>
      </c>
      <c r="V56" s="248" t="s">
        <v>1686</v>
      </c>
      <c r="W56" s="170">
        <v>43980</v>
      </c>
      <c r="X56" s="171">
        <v>44196</v>
      </c>
      <c r="Y56" s="250"/>
      <c r="Z56" s="251"/>
      <c r="AA56" s="132" t="s">
        <v>1277</v>
      </c>
      <c r="AB56" s="169"/>
      <c r="AC56" s="133" t="s">
        <v>1240</v>
      </c>
      <c r="AD56" s="248" t="s">
        <v>1687</v>
      </c>
      <c r="AE56" s="252">
        <v>1</v>
      </c>
      <c r="AF56" s="248" t="s">
        <v>1688</v>
      </c>
      <c r="AG56" s="575" t="s">
        <v>1242</v>
      </c>
      <c r="AH56" s="132" t="s">
        <v>1240</v>
      </c>
      <c r="AI56" s="253">
        <v>44124</v>
      </c>
      <c r="AJ56" s="254">
        <v>1</v>
      </c>
      <c r="AK56" s="255" t="s">
        <v>1689</v>
      </c>
      <c r="AL56" s="577" t="s">
        <v>1242</v>
      </c>
      <c r="AM56" s="176" t="s">
        <v>1356</v>
      </c>
      <c r="AN56" s="256"/>
      <c r="AO56" s="177"/>
      <c r="AP56" s="173"/>
      <c r="AQ56" s="178"/>
      <c r="AR56" s="178"/>
    </row>
    <row r="57" spans="1:44" s="137" customFormat="1" ht="157.5" customHeight="1" x14ac:dyDescent="0.25">
      <c r="A57" s="563"/>
      <c r="B57" s="563"/>
      <c r="C57" s="563"/>
      <c r="D57" s="564"/>
      <c r="E57" s="248" t="s">
        <v>1690</v>
      </c>
      <c r="F57" s="565"/>
      <c r="G57" s="563"/>
      <c r="H57" s="563"/>
      <c r="I57" s="563"/>
      <c r="J57" s="563"/>
      <c r="K57" s="580"/>
      <c r="L57" s="248" t="s">
        <v>1691</v>
      </c>
      <c r="M57" s="249" t="s">
        <v>1231</v>
      </c>
      <c r="N57" s="249" t="s">
        <v>1242</v>
      </c>
      <c r="O57" s="563"/>
      <c r="P57" s="563"/>
      <c r="Q57" s="573"/>
      <c r="R57" s="574"/>
      <c r="S57" s="248" t="s">
        <v>1691</v>
      </c>
      <c r="T57" s="248" t="s">
        <v>1684</v>
      </c>
      <c r="U57" s="248" t="s">
        <v>1692</v>
      </c>
      <c r="V57" s="248" t="s">
        <v>1693</v>
      </c>
      <c r="W57" s="170">
        <v>43980</v>
      </c>
      <c r="X57" s="171">
        <v>44196</v>
      </c>
      <c r="Y57" s="250"/>
      <c r="Z57" s="251"/>
      <c r="AA57" s="132" t="s">
        <v>1277</v>
      </c>
      <c r="AB57" s="169"/>
      <c r="AC57" s="133" t="s">
        <v>1240</v>
      </c>
      <c r="AD57" s="248" t="s">
        <v>1687</v>
      </c>
      <c r="AE57" s="252">
        <v>0</v>
      </c>
      <c r="AF57" s="248" t="s">
        <v>1694</v>
      </c>
      <c r="AG57" s="576"/>
      <c r="AH57" s="132" t="s">
        <v>1240</v>
      </c>
      <c r="AI57" s="253">
        <v>44124</v>
      </c>
      <c r="AJ57" s="254">
        <v>0</v>
      </c>
      <c r="AK57" s="248" t="s">
        <v>1694</v>
      </c>
      <c r="AL57" s="578"/>
      <c r="AM57" s="130" t="s">
        <v>1695</v>
      </c>
      <c r="AN57" s="256"/>
      <c r="AO57" s="177"/>
      <c r="AP57" s="173"/>
      <c r="AQ57" s="178"/>
      <c r="AR57" s="178"/>
    </row>
    <row r="58" spans="1:44" s="219" customFormat="1" ht="123" customHeight="1" x14ac:dyDescent="0.25">
      <c r="A58" s="563"/>
      <c r="B58" s="563"/>
      <c r="C58" s="563"/>
      <c r="D58" s="564" t="s">
        <v>1696</v>
      </c>
      <c r="E58" s="248" t="s">
        <v>1697</v>
      </c>
      <c r="F58" s="565" t="s">
        <v>1698</v>
      </c>
      <c r="G58" s="563" t="s">
        <v>1699</v>
      </c>
      <c r="H58" s="563" t="s">
        <v>1349</v>
      </c>
      <c r="I58" s="563" t="s">
        <v>1271</v>
      </c>
      <c r="J58" s="563" t="s">
        <v>1292</v>
      </c>
      <c r="K58" s="579" t="s">
        <v>1229</v>
      </c>
      <c r="L58" s="248" t="s">
        <v>1700</v>
      </c>
      <c r="M58" s="563" t="s">
        <v>1231</v>
      </c>
      <c r="N58" s="249" t="s">
        <v>1242</v>
      </c>
      <c r="O58" s="563" t="s">
        <v>1227</v>
      </c>
      <c r="P58" s="563" t="s">
        <v>1234</v>
      </c>
      <c r="Q58" s="573" t="s">
        <v>1235</v>
      </c>
      <c r="R58" s="574" t="s">
        <v>1236</v>
      </c>
      <c r="S58" s="248" t="s">
        <v>1701</v>
      </c>
      <c r="T58" s="248" t="s">
        <v>1684</v>
      </c>
      <c r="U58" s="248" t="s">
        <v>1702</v>
      </c>
      <c r="V58" s="248" t="s">
        <v>1703</v>
      </c>
      <c r="W58" s="170">
        <v>43980</v>
      </c>
      <c r="X58" s="171">
        <v>44196</v>
      </c>
      <c r="Y58" s="250"/>
      <c r="Z58" s="251"/>
      <c r="AA58" s="132" t="s">
        <v>1277</v>
      </c>
      <c r="AB58" s="169"/>
      <c r="AC58" s="133" t="s">
        <v>1240</v>
      </c>
      <c r="AD58" s="248" t="s">
        <v>1687</v>
      </c>
      <c r="AE58" s="252">
        <v>0</v>
      </c>
      <c r="AF58" s="248" t="s">
        <v>1704</v>
      </c>
      <c r="AG58" s="575" t="s">
        <v>1242</v>
      </c>
      <c r="AH58" s="132" t="s">
        <v>1240</v>
      </c>
      <c r="AI58" s="253">
        <v>44124</v>
      </c>
      <c r="AJ58" s="254">
        <v>0</v>
      </c>
      <c r="AK58" s="257" t="s">
        <v>1705</v>
      </c>
      <c r="AL58" s="577" t="s">
        <v>1242</v>
      </c>
      <c r="AM58" s="248" t="s">
        <v>1706</v>
      </c>
      <c r="AN58" s="256"/>
      <c r="AO58" s="177"/>
      <c r="AP58" s="173"/>
      <c r="AQ58" s="178"/>
      <c r="AR58" s="178"/>
    </row>
    <row r="59" spans="1:44" s="219" customFormat="1" ht="160.5" customHeight="1" x14ac:dyDescent="0.25">
      <c r="A59" s="563"/>
      <c r="B59" s="563"/>
      <c r="C59" s="563"/>
      <c r="D59" s="564"/>
      <c r="E59" s="248" t="s">
        <v>1707</v>
      </c>
      <c r="F59" s="565"/>
      <c r="G59" s="563"/>
      <c r="H59" s="563"/>
      <c r="I59" s="563"/>
      <c r="J59" s="563"/>
      <c r="K59" s="579"/>
      <c r="L59" s="248" t="s">
        <v>1708</v>
      </c>
      <c r="M59" s="563"/>
      <c r="N59" s="249" t="s">
        <v>1242</v>
      </c>
      <c r="O59" s="563"/>
      <c r="P59" s="563"/>
      <c r="Q59" s="573"/>
      <c r="R59" s="574"/>
      <c r="S59" s="248" t="s">
        <v>1708</v>
      </c>
      <c r="T59" s="248" t="s">
        <v>1684</v>
      </c>
      <c r="U59" s="248" t="s">
        <v>1709</v>
      </c>
      <c r="V59" s="248" t="s">
        <v>1703</v>
      </c>
      <c r="W59" s="170">
        <v>43980</v>
      </c>
      <c r="X59" s="171">
        <v>44196</v>
      </c>
      <c r="Y59" s="250"/>
      <c r="Z59" s="248"/>
      <c r="AA59" s="132" t="s">
        <v>1277</v>
      </c>
      <c r="AB59" s="169"/>
      <c r="AC59" s="133" t="s">
        <v>1240</v>
      </c>
      <c r="AD59" s="248" t="s">
        <v>1687</v>
      </c>
      <c r="AE59" s="252">
        <v>0</v>
      </c>
      <c r="AF59" s="248" t="s">
        <v>1710</v>
      </c>
      <c r="AG59" s="576"/>
      <c r="AH59" s="132" t="s">
        <v>1240</v>
      </c>
      <c r="AI59" s="253">
        <v>44124</v>
      </c>
      <c r="AJ59" s="254">
        <v>1</v>
      </c>
      <c r="AK59" s="257" t="s">
        <v>1711</v>
      </c>
      <c r="AL59" s="578"/>
      <c r="AM59" s="176" t="s">
        <v>1356</v>
      </c>
      <c r="AN59" s="256"/>
      <c r="AO59" s="177"/>
      <c r="AP59" s="173"/>
      <c r="AQ59" s="178"/>
      <c r="AR59" s="178"/>
    </row>
    <row r="60" spans="1:44" s="137" customFormat="1" ht="192.75" customHeight="1" x14ac:dyDescent="0.25">
      <c r="A60" s="445" t="s">
        <v>1712</v>
      </c>
      <c r="B60" s="443" t="s">
        <v>1713</v>
      </c>
      <c r="C60" s="477" t="s">
        <v>1546</v>
      </c>
      <c r="D60" s="258" t="s">
        <v>1714</v>
      </c>
      <c r="E60" s="259" t="s">
        <v>1715</v>
      </c>
      <c r="F60" s="260" t="s">
        <v>1716</v>
      </c>
      <c r="G60" s="259" t="s">
        <v>1717</v>
      </c>
      <c r="H60" s="261" t="s">
        <v>1718</v>
      </c>
      <c r="I60" s="259" t="s">
        <v>1271</v>
      </c>
      <c r="J60" s="259" t="s">
        <v>1228</v>
      </c>
      <c r="K60" s="262" t="s">
        <v>1256</v>
      </c>
      <c r="L60" s="263" t="s">
        <v>1719</v>
      </c>
      <c r="M60" s="259" t="s">
        <v>1231</v>
      </c>
      <c r="N60" s="259" t="s">
        <v>1294</v>
      </c>
      <c r="O60" s="259" t="s">
        <v>1255</v>
      </c>
      <c r="P60" s="259" t="s">
        <v>1292</v>
      </c>
      <c r="Q60" s="206" t="s">
        <v>1229</v>
      </c>
      <c r="R60" s="264" t="s">
        <v>1236</v>
      </c>
      <c r="S60" s="263" t="s">
        <v>1720</v>
      </c>
      <c r="T60" s="259" t="s">
        <v>1721</v>
      </c>
      <c r="U60" s="259" t="s">
        <v>1722</v>
      </c>
      <c r="V60" s="259">
        <v>1</v>
      </c>
      <c r="W60" s="265">
        <v>43980</v>
      </c>
      <c r="X60" s="265">
        <v>44196</v>
      </c>
      <c r="Y60" s="266"/>
      <c r="Z60" s="267"/>
      <c r="AA60" s="268" t="s">
        <v>1277</v>
      </c>
      <c r="AB60" s="147"/>
      <c r="AC60" s="268" t="s">
        <v>1240</v>
      </c>
      <c r="AD60" s="266">
        <v>44012</v>
      </c>
      <c r="AE60" s="267">
        <v>0.9</v>
      </c>
      <c r="AF60" s="224" t="s">
        <v>1723</v>
      </c>
      <c r="AG60" s="259" t="s">
        <v>1242</v>
      </c>
      <c r="AH60" s="132" t="s">
        <v>1240</v>
      </c>
      <c r="AI60" s="266">
        <v>44104</v>
      </c>
      <c r="AJ60" s="267">
        <v>0.95</v>
      </c>
      <c r="AK60" s="263" t="s">
        <v>1724</v>
      </c>
      <c r="AL60" s="259" t="s">
        <v>1242</v>
      </c>
      <c r="AM60" s="263" t="s">
        <v>1725</v>
      </c>
      <c r="AN60" s="266"/>
      <c r="AO60" s="267"/>
      <c r="AP60" s="259"/>
      <c r="AQ60" s="259"/>
      <c r="AR60" s="259"/>
    </row>
    <row r="61" spans="1:44" s="219" customFormat="1" ht="177.75" customHeight="1" x14ac:dyDescent="0.25">
      <c r="A61" s="451"/>
      <c r="B61" s="449"/>
      <c r="C61" s="479"/>
      <c r="D61" s="228" t="s">
        <v>1726</v>
      </c>
      <c r="E61" s="147" t="s">
        <v>1727</v>
      </c>
      <c r="F61" s="122" t="s">
        <v>1728</v>
      </c>
      <c r="G61" s="147" t="s">
        <v>1717</v>
      </c>
      <c r="H61" s="229" t="s">
        <v>1718</v>
      </c>
      <c r="I61" s="147" t="s">
        <v>1255</v>
      </c>
      <c r="J61" s="147" t="s">
        <v>1258</v>
      </c>
      <c r="K61" s="269" t="s">
        <v>1295</v>
      </c>
      <c r="L61" s="190" t="s">
        <v>1729</v>
      </c>
      <c r="M61" s="147" t="s">
        <v>1231</v>
      </c>
      <c r="N61" s="147" t="s">
        <v>1294</v>
      </c>
      <c r="O61" s="147" t="s">
        <v>1227</v>
      </c>
      <c r="P61" s="147" t="s">
        <v>1234</v>
      </c>
      <c r="Q61" s="270" t="s">
        <v>1235</v>
      </c>
      <c r="R61" s="271" t="s">
        <v>1236</v>
      </c>
      <c r="S61" s="190" t="s">
        <v>1730</v>
      </c>
      <c r="T61" s="147" t="s">
        <v>1721</v>
      </c>
      <c r="U61" s="147" t="s">
        <v>1731</v>
      </c>
      <c r="V61" s="147">
        <v>4</v>
      </c>
      <c r="W61" s="235">
        <v>43980</v>
      </c>
      <c r="X61" s="235">
        <v>44196</v>
      </c>
      <c r="Y61" s="134"/>
      <c r="Z61" s="131"/>
      <c r="AA61" s="132" t="s">
        <v>1277</v>
      </c>
      <c r="AB61" s="126"/>
      <c r="AC61" s="132" t="s">
        <v>1240</v>
      </c>
      <c r="AD61" s="134">
        <v>44012</v>
      </c>
      <c r="AE61" s="131">
        <v>0.9</v>
      </c>
      <c r="AF61" s="127" t="s">
        <v>1732</v>
      </c>
      <c r="AG61" s="147" t="s">
        <v>1242</v>
      </c>
      <c r="AH61" s="132" t="s">
        <v>1240</v>
      </c>
      <c r="AI61" s="134">
        <v>44104</v>
      </c>
      <c r="AJ61" s="131">
        <v>0.95</v>
      </c>
      <c r="AK61" s="190" t="s">
        <v>1733</v>
      </c>
      <c r="AL61" s="147" t="s">
        <v>1242</v>
      </c>
      <c r="AM61" s="190" t="s">
        <v>1734</v>
      </c>
      <c r="AN61" s="134"/>
      <c r="AO61" s="131"/>
      <c r="AP61" s="147"/>
      <c r="AQ61" s="147"/>
      <c r="AR61" s="147"/>
    </row>
    <row r="62" spans="1:44" s="137" customFormat="1" ht="409.6" x14ac:dyDescent="0.25">
      <c r="A62" s="477" t="s">
        <v>1735</v>
      </c>
      <c r="B62" s="477" t="s">
        <v>1736</v>
      </c>
      <c r="C62" s="126" t="s">
        <v>1737</v>
      </c>
      <c r="D62" s="213" t="s">
        <v>1738</v>
      </c>
      <c r="E62" s="125" t="s">
        <v>1739</v>
      </c>
      <c r="F62" s="141" t="s">
        <v>1740</v>
      </c>
      <c r="G62" s="125" t="s">
        <v>1741</v>
      </c>
      <c r="H62" s="220" t="s">
        <v>1226</v>
      </c>
      <c r="I62" s="125" t="s">
        <v>1271</v>
      </c>
      <c r="J62" s="125" t="s">
        <v>1258</v>
      </c>
      <c r="K62" s="217" t="s">
        <v>1229</v>
      </c>
      <c r="L62" s="125" t="s">
        <v>1742</v>
      </c>
      <c r="M62" s="126" t="s">
        <v>1231</v>
      </c>
      <c r="N62" s="126" t="s">
        <v>1242</v>
      </c>
      <c r="O62" s="125" t="s">
        <v>1255</v>
      </c>
      <c r="P62" s="125" t="s">
        <v>1258</v>
      </c>
      <c r="Q62" s="208" t="s">
        <v>1295</v>
      </c>
      <c r="R62" s="144" t="s">
        <v>1236</v>
      </c>
      <c r="S62" s="140" t="s">
        <v>1742</v>
      </c>
      <c r="T62" s="240" t="s">
        <v>1743</v>
      </c>
      <c r="U62" s="240" t="s">
        <v>1744</v>
      </c>
      <c r="V62" s="240" t="s">
        <v>1745</v>
      </c>
      <c r="W62" s="272">
        <v>44005</v>
      </c>
      <c r="X62" s="272">
        <v>44196</v>
      </c>
      <c r="Y62" s="152"/>
      <c r="Z62" s="153"/>
      <c r="AA62" s="132" t="s">
        <v>1239</v>
      </c>
      <c r="AB62" s="126"/>
      <c r="AC62" s="132" t="s">
        <v>1240</v>
      </c>
      <c r="AD62" s="162">
        <v>44012</v>
      </c>
      <c r="AE62" s="183">
        <v>1</v>
      </c>
      <c r="AF62" s="140" t="s">
        <v>1746</v>
      </c>
      <c r="AG62" s="126" t="s">
        <v>1242</v>
      </c>
      <c r="AH62" s="132" t="s">
        <v>1240</v>
      </c>
      <c r="AI62" s="152">
        <v>44113</v>
      </c>
      <c r="AJ62" s="153">
        <f>5/13</f>
        <v>0.38461538461538464</v>
      </c>
      <c r="AK62" s="125" t="s">
        <v>1747</v>
      </c>
      <c r="AL62" s="126" t="s">
        <v>1242</v>
      </c>
      <c r="AM62" s="176" t="s">
        <v>1314</v>
      </c>
      <c r="AN62" s="152"/>
      <c r="AO62" s="153"/>
      <c r="AP62" s="125"/>
      <c r="AQ62" s="126"/>
      <c r="AR62" s="125"/>
    </row>
    <row r="63" spans="1:44" s="137" customFormat="1" ht="339" customHeight="1" x14ac:dyDescent="0.25">
      <c r="A63" s="479"/>
      <c r="B63" s="479"/>
      <c r="C63" s="126" t="s">
        <v>1737</v>
      </c>
      <c r="D63" s="213" t="s">
        <v>1748</v>
      </c>
      <c r="E63" s="125" t="s">
        <v>1749</v>
      </c>
      <c r="F63" s="141" t="s">
        <v>1750</v>
      </c>
      <c r="G63" s="125" t="s">
        <v>1741</v>
      </c>
      <c r="H63" s="220" t="s">
        <v>1226</v>
      </c>
      <c r="I63" s="125" t="s">
        <v>1271</v>
      </c>
      <c r="J63" s="125" t="s">
        <v>1292</v>
      </c>
      <c r="K63" s="217" t="s">
        <v>1229</v>
      </c>
      <c r="L63" s="125" t="s">
        <v>1751</v>
      </c>
      <c r="M63" s="126" t="s">
        <v>1231</v>
      </c>
      <c r="N63" s="126" t="s">
        <v>1242</v>
      </c>
      <c r="O63" s="125" t="s">
        <v>1227</v>
      </c>
      <c r="P63" s="125" t="s">
        <v>1234</v>
      </c>
      <c r="Q63" s="270" t="s">
        <v>1235</v>
      </c>
      <c r="R63" s="144" t="s">
        <v>1236</v>
      </c>
      <c r="S63" s="140" t="s">
        <v>1752</v>
      </c>
      <c r="T63" s="126" t="s">
        <v>1753</v>
      </c>
      <c r="U63" s="240" t="s">
        <v>1754</v>
      </c>
      <c r="V63" s="126" t="s">
        <v>1755</v>
      </c>
      <c r="W63" s="272">
        <v>44005</v>
      </c>
      <c r="X63" s="272">
        <v>44196</v>
      </c>
      <c r="Y63" s="152"/>
      <c r="Z63" s="153"/>
      <c r="AA63" s="132" t="s">
        <v>1239</v>
      </c>
      <c r="AB63" s="126"/>
      <c r="AC63" s="132" t="s">
        <v>1240</v>
      </c>
      <c r="AD63" s="162">
        <v>44012</v>
      </c>
      <c r="AE63" s="183">
        <v>1</v>
      </c>
      <c r="AF63" s="140" t="s">
        <v>1756</v>
      </c>
      <c r="AG63" s="126" t="s">
        <v>1242</v>
      </c>
      <c r="AH63" s="132" t="s">
        <v>1240</v>
      </c>
      <c r="AI63" s="152">
        <v>44113</v>
      </c>
      <c r="AJ63" s="153">
        <f>15/15</f>
        <v>1</v>
      </c>
      <c r="AK63" s="273" t="s">
        <v>1757</v>
      </c>
      <c r="AL63" s="126" t="s">
        <v>1242</v>
      </c>
      <c r="AM63" s="176" t="s">
        <v>1314</v>
      </c>
      <c r="AN63" s="152"/>
      <c r="AO63" s="153"/>
      <c r="AP63" s="125"/>
      <c r="AQ63" s="126"/>
      <c r="AR63" s="125"/>
    </row>
    <row r="64" spans="1:44" s="137" customFormat="1" ht="330.75" customHeight="1" x14ac:dyDescent="0.25">
      <c r="A64" s="126" t="s">
        <v>1758</v>
      </c>
      <c r="B64" s="126" t="s">
        <v>1759</v>
      </c>
      <c r="C64" s="126" t="s">
        <v>1546</v>
      </c>
      <c r="D64" s="213" t="s">
        <v>1760</v>
      </c>
      <c r="E64" s="181" t="s">
        <v>1761</v>
      </c>
      <c r="F64" s="141" t="s">
        <v>1762</v>
      </c>
      <c r="G64" s="181" t="s">
        <v>1763</v>
      </c>
      <c r="H64" s="220" t="s">
        <v>1226</v>
      </c>
      <c r="I64" s="125" t="s">
        <v>1233</v>
      </c>
      <c r="J64" s="125" t="s">
        <v>1292</v>
      </c>
      <c r="K64" s="274" t="s">
        <v>1295</v>
      </c>
      <c r="L64" s="125" t="s">
        <v>1764</v>
      </c>
      <c r="M64" s="126" t="s">
        <v>1231</v>
      </c>
      <c r="N64" s="126" t="s">
        <v>1242</v>
      </c>
      <c r="O64" s="125" t="s">
        <v>1233</v>
      </c>
      <c r="P64" s="125" t="s">
        <v>1258</v>
      </c>
      <c r="Q64" s="270" t="s">
        <v>1235</v>
      </c>
      <c r="R64" s="271" t="s">
        <v>1236</v>
      </c>
      <c r="S64" s="125" t="s">
        <v>1764</v>
      </c>
      <c r="T64" s="126" t="s">
        <v>1765</v>
      </c>
      <c r="U64" s="125" t="s">
        <v>1766</v>
      </c>
      <c r="V64" s="126">
        <v>4</v>
      </c>
      <c r="W64" s="149">
        <v>43980</v>
      </c>
      <c r="X64" s="149">
        <v>44196</v>
      </c>
      <c r="Y64" s="152"/>
      <c r="Z64" s="153"/>
      <c r="AA64" s="132" t="s">
        <v>1277</v>
      </c>
      <c r="AB64" s="126"/>
      <c r="AC64" s="275" t="s">
        <v>1240</v>
      </c>
      <c r="AD64" s="162">
        <v>44012</v>
      </c>
      <c r="AE64" s="183">
        <v>0.5</v>
      </c>
      <c r="AF64" s="181" t="s">
        <v>1767</v>
      </c>
      <c r="AG64" s="126" t="s">
        <v>1242</v>
      </c>
      <c r="AH64" s="275" t="s">
        <v>1240</v>
      </c>
      <c r="AI64" s="152">
        <v>44104</v>
      </c>
      <c r="AJ64" s="183">
        <v>0.75</v>
      </c>
      <c r="AK64" s="223" t="s">
        <v>1768</v>
      </c>
      <c r="AL64" s="126" t="s">
        <v>1242</v>
      </c>
      <c r="AM64" s="125" t="s">
        <v>1356</v>
      </c>
      <c r="AN64" s="152"/>
      <c r="AO64" s="153"/>
      <c r="AP64" s="125"/>
      <c r="AQ64" s="126"/>
      <c r="AR64" s="125"/>
    </row>
    <row r="65" spans="1:44" s="137" customFormat="1" ht="372.75" customHeight="1" x14ac:dyDescent="0.25">
      <c r="A65" s="477" t="s">
        <v>1769</v>
      </c>
      <c r="B65" s="477" t="s">
        <v>1770</v>
      </c>
      <c r="C65" s="126" t="s">
        <v>1373</v>
      </c>
      <c r="D65" s="128" t="s">
        <v>1771</v>
      </c>
      <c r="E65" s="276" t="s">
        <v>1772</v>
      </c>
      <c r="F65" s="277" t="s">
        <v>1773</v>
      </c>
      <c r="G65" s="190" t="s">
        <v>1774</v>
      </c>
      <c r="H65" s="220" t="s">
        <v>1226</v>
      </c>
      <c r="I65" s="125" t="s">
        <v>1271</v>
      </c>
      <c r="J65" s="125" t="s">
        <v>1228</v>
      </c>
      <c r="K65" s="192" t="s">
        <v>1256</v>
      </c>
      <c r="L65" s="125" t="s">
        <v>1775</v>
      </c>
      <c r="M65" s="147" t="s">
        <v>1231</v>
      </c>
      <c r="N65" s="278" t="s">
        <v>1294</v>
      </c>
      <c r="O65" s="127" t="s">
        <v>1233</v>
      </c>
      <c r="P65" s="127" t="s">
        <v>1258</v>
      </c>
      <c r="Q65" s="270" t="s">
        <v>1235</v>
      </c>
      <c r="R65" s="144" t="s">
        <v>1236</v>
      </c>
      <c r="S65" s="125" t="s">
        <v>1775</v>
      </c>
      <c r="T65" s="279" t="s">
        <v>1776</v>
      </c>
      <c r="U65" s="278" t="s">
        <v>1777</v>
      </c>
      <c r="V65" s="280" t="s">
        <v>1778</v>
      </c>
      <c r="W65" s="235">
        <v>43980</v>
      </c>
      <c r="X65" s="235">
        <v>44196</v>
      </c>
      <c r="Y65" s="162"/>
      <c r="Z65" s="131"/>
      <c r="AA65" s="132" t="s">
        <v>1277</v>
      </c>
      <c r="AB65" s="126"/>
      <c r="AC65" s="133" t="s">
        <v>1240</v>
      </c>
      <c r="AD65" s="162">
        <v>44012</v>
      </c>
      <c r="AE65" s="131" t="s">
        <v>1779</v>
      </c>
      <c r="AF65" s="125" t="s">
        <v>1780</v>
      </c>
      <c r="AG65" s="126" t="s">
        <v>1242</v>
      </c>
      <c r="AH65" s="132" t="s">
        <v>1240</v>
      </c>
      <c r="AI65" s="162">
        <v>44104</v>
      </c>
      <c r="AJ65" s="131" t="s">
        <v>1781</v>
      </c>
      <c r="AK65" s="199" t="s">
        <v>1782</v>
      </c>
      <c r="AL65" s="126" t="s">
        <v>1242</v>
      </c>
      <c r="AM65" s="125" t="s">
        <v>1783</v>
      </c>
      <c r="AN65" s="152"/>
      <c r="AO65" s="153"/>
      <c r="AP65" s="125"/>
      <c r="AQ65" s="126"/>
      <c r="AR65" s="125"/>
    </row>
    <row r="66" spans="1:44" s="137" customFormat="1" ht="330" customHeight="1" x14ac:dyDescent="0.25">
      <c r="A66" s="478"/>
      <c r="B66" s="478"/>
      <c r="C66" s="473" t="s">
        <v>1373</v>
      </c>
      <c r="D66" s="584" t="s">
        <v>1784</v>
      </c>
      <c r="E66" s="581" t="s">
        <v>1785</v>
      </c>
      <c r="F66" s="582" t="s">
        <v>1786</v>
      </c>
      <c r="G66" s="581" t="s">
        <v>1787</v>
      </c>
      <c r="H66" s="583" t="s">
        <v>1788</v>
      </c>
      <c r="I66" s="473" t="s">
        <v>1271</v>
      </c>
      <c r="J66" s="473" t="s">
        <v>1228</v>
      </c>
      <c r="K66" s="557" t="s">
        <v>1256</v>
      </c>
      <c r="L66" s="586" t="s">
        <v>1789</v>
      </c>
      <c r="M66" s="473" t="s">
        <v>1231</v>
      </c>
      <c r="N66" s="473" t="s">
        <v>1242</v>
      </c>
      <c r="O66" s="473" t="s">
        <v>1227</v>
      </c>
      <c r="P66" s="473" t="s">
        <v>1228</v>
      </c>
      <c r="Q66" s="585" t="s">
        <v>1229</v>
      </c>
      <c r="R66" s="536" t="s">
        <v>1236</v>
      </c>
      <c r="S66" s="281" t="s">
        <v>1790</v>
      </c>
      <c r="T66" s="127" t="s">
        <v>1791</v>
      </c>
      <c r="U66" s="282" t="s">
        <v>1792</v>
      </c>
      <c r="V66" s="234">
        <v>1</v>
      </c>
      <c r="W66" s="235">
        <v>43980</v>
      </c>
      <c r="X66" s="235">
        <v>44196</v>
      </c>
      <c r="Y66" s="162"/>
      <c r="Z66" s="131"/>
      <c r="AA66" s="132" t="s">
        <v>1277</v>
      </c>
      <c r="AB66" s="126"/>
      <c r="AC66" s="133" t="s">
        <v>1240</v>
      </c>
      <c r="AD66" s="162">
        <v>44012</v>
      </c>
      <c r="AE66" s="131">
        <v>0</v>
      </c>
      <c r="AF66" s="127" t="s">
        <v>1793</v>
      </c>
      <c r="AG66" s="477" t="s">
        <v>1242</v>
      </c>
      <c r="AH66" s="132" t="s">
        <v>1240</v>
      </c>
      <c r="AI66" s="162">
        <v>44104</v>
      </c>
      <c r="AJ66" s="131">
        <v>0</v>
      </c>
      <c r="AK66" s="127" t="s">
        <v>1794</v>
      </c>
      <c r="AL66" s="477" t="s">
        <v>1242</v>
      </c>
      <c r="AM66" s="125" t="s">
        <v>1795</v>
      </c>
      <c r="AN66" s="152"/>
      <c r="AO66" s="153"/>
      <c r="AP66" s="125"/>
      <c r="AQ66" s="126"/>
      <c r="AR66" s="125"/>
    </row>
    <row r="67" spans="1:44" s="137" customFormat="1" ht="317.10000000000002" customHeight="1" x14ac:dyDescent="0.25">
      <c r="A67" s="479"/>
      <c r="B67" s="479"/>
      <c r="C67" s="473"/>
      <c r="D67" s="584"/>
      <c r="E67" s="581"/>
      <c r="F67" s="582"/>
      <c r="G67" s="581"/>
      <c r="H67" s="583"/>
      <c r="I67" s="473"/>
      <c r="J67" s="473"/>
      <c r="K67" s="557"/>
      <c r="L67" s="586"/>
      <c r="M67" s="473"/>
      <c r="N67" s="473"/>
      <c r="O67" s="473"/>
      <c r="P67" s="473"/>
      <c r="Q67" s="585"/>
      <c r="R67" s="538"/>
      <c r="S67" s="127" t="s">
        <v>1796</v>
      </c>
      <c r="T67" s="127" t="s">
        <v>1797</v>
      </c>
      <c r="U67" s="282" t="s">
        <v>1798</v>
      </c>
      <c r="V67" s="234">
        <v>1</v>
      </c>
      <c r="W67" s="235">
        <v>43980</v>
      </c>
      <c r="X67" s="235">
        <v>44196</v>
      </c>
      <c r="Y67" s="162"/>
      <c r="Z67" s="283"/>
      <c r="AA67" s="132" t="s">
        <v>1277</v>
      </c>
      <c r="AB67" s="126"/>
      <c r="AC67" s="133" t="s">
        <v>1240</v>
      </c>
      <c r="AD67" s="162">
        <v>44012</v>
      </c>
      <c r="AE67" s="283" t="s">
        <v>1799</v>
      </c>
      <c r="AF67" s="125" t="s">
        <v>1800</v>
      </c>
      <c r="AG67" s="479"/>
      <c r="AH67" s="132" t="s">
        <v>1240</v>
      </c>
      <c r="AI67" s="162">
        <v>44104</v>
      </c>
      <c r="AJ67" s="283" t="s">
        <v>1801</v>
      </c>
      <c r="AK67" s="125" t="s">
        <v>1802</v>
      </c>
      <c r="AL67" s="479"/>
      <c r="AM67" s="125" t="s">
        <v>1803</v>
      </c>
      <c r="AN67" s="152"/>
      <c r="AO67" s="153"/>
      <c r="AP67" s="125"/>
      <c r="AQ67" s="126"/>
      <c r="AR67" s="125"/>
    </row>
    <row r="68" spans="1:44" s="154" customFormat="1" ht="41.25" customHeight="1" x14ac:dyDescent="0.25">
      <c r="A68" s="213"/>
      <c r="B68" s="213"/>
      <c r="C68" s="213"/>
      <c r="D68" s="213"/>
      <c r="E68" s="125"/>
      <c r="F68" s="125"/>
      <c r="G68" s="125"/>
      <c r="H68" s="156"/>
      <c r="I68" s="125"/>
      <c r="J68" s="125"/>
      <c r="K68" s="126"/>
      <c r="L68" s="125"/>
      <c r="M68" s="126"/>
      <c r="N68" s="126"/>
      <c r="O68" s="125"/>
      <c r="P68" s="125"/>
      <c r="Q68" s="284"/>
      <c r="R68" s="159"/>
      <c r="S68" s="125"/>
      <c r="T68" s="125"/>
      <c r="U68" s="125"/>
      <c r="V68" s="125"/>
      <c r="W68" s="126"/>
      <c r="X68" s="126"/>
      <c r="Y68" s="152"/>
      <c r="Z68" s="153"/>
      <c r="AA68" s="125"/>
      <c r="AB68" s="126"/>
      <c r="AC68" s="125"/>
      <c r="AD68" s="152"/>
      <c r="AE68" s="153"/>
      <c r="AF68" s="125"/>
      <c r="AG68" s="126"/>
      <c r="AH68" s="125"/>
      <c r="AI68" s="152"/>
      <c r="AJ68" s="153"/>
      <c r="AK68" s="125"/>
      <c r="AL68" s="126"/>
      <c r="AM68" s="125"/>
      <c r="AN68" s="152"/>
      <c r="AO68" s="153"/>
      <c r="AP68" s="125"/>
      <c r="AQ68" s="126"/>
      <c r="AR68" s="125"/>
    </row>
    <row r="69" spans="1:44" ht="33.75" customHeight="1" x14ac:dyDescent="0.25">
      <c r="A69" s="213"/>
      <c r="B69" s="213"/>
      <c r="C69" s="213"/>
      <c r="D69" s="213"/>
      <c r="E69" s="125"/>
      <c r="F69" s="125"/>
      <c r="G69" s="125"/>
      <c r="H69" s="156"/>
      <c r="I69" s="125"/>
      <c r="J69" s="125"/>
      <c r="K69" s="126"/>
      <c r="L69" s="125"/>
      <c r="M69" s="126"/>
      <c r="N69" s="126"/>
      <c r="O69" s="125"/>
      <c r="P69" s="125"/>
      <c r="Q69" s="284"/>
      <c r="R69" s="159"/>
      <c r="S69" s="125"/>
      <c r="T69" s="125"/>
      <c r="U69" s="125"/>
      <c r="V69" s="125"/>
      <c r="W69" s="126"/>
      <c r="X69" s="126"/>
      <c r="Y69" s="152"/>
      <c r="Z69" s="153"/>
      <c r="AA69" s="125"/>
      <c r="AB69" s="126"/>
      <c r="AC69" s="125"/>
      <c r="AD69" s="152"/>
      <c r="AE69" s="153"/>
      <c r="AF69" s="125"/>
      <c r="AG69" s="126"/>
      <c r="AH69" s="125"/>
      <c r="AI69" s="152"/>
      <c r="AJ69" s="153"/>
      <c r="AK69" s="125"/>
      <c r="AL69" s="126"/>
      <c r="AM69" s="125"/>
      <c r="AN69" s="152"/>
      <c r="AO69" s="153"/>
      <c r="AP69" s="125"/>
      <c r="AQ69" s="126"/>
      <c r="AR69" s="125"/>
    </row>
    <row r="70" spans="1:44" x14ac:dyDescent="0.25">
      <c r="E70" s="154"/>
      <c r="F70" s="154"/>
      <c r="G70" s="285"/>
      <c r="H70" s="285"/>
      <c r="I70" s="285"/>
      <c r="J70" s="285"/>
      <c r="K70" s="285"/>
    </row>
  </sheetData>
  <mergeCells count="283">
    <mergeCell ref="Q66:Q67"/>
    <mergeCell ref="R66:R67"/>
    <mergeCell ref="AG66:AG67"/>
    <mergeCell ref="AL66:AL67"/>
    <mergeCell ref="K66:K67"/>
    <mergeCell ref="L66:L67"/>
    <mergeCell ref="M66:M67"/>
    <mergeCell ref="N66:N67"/>
    <mergeCell ref="O66:O67"/>
    <mergeCell ref="P66:P67"/>
    <mergeCell ref="E66:E67"/>
    <mergeCell ref="F66:F67"/>
    <mergeCell ref="G66:G67"/>
    <mergeCell ref="H66:H67"/>
    <mergeCell ref="I66:I67"/>
    <mergeCell ref="J66:J67"/>
    <mergeCell ref="A62:A63"/>
    <mergeCell ref="B62:B63"/>
    <mergeCell ref="A65:A67"/>
    <mergeCell ref="B65:B67"/>
    <mergeCell ref="C66:C67"/>
    <mergeCell ref="D66:D67"/>
    <mergeCell ref="R58:R59"/>
    <mergeCell ref="AG58:AG59"/>
    <mergeCell ref="AL58:AL59"/>
    <mergeCell ref="A60:A61"/>
    <mergeCell ref="B60:B61"/>
    <mergeCell ref="C60:C61"/>
    <mergeCell ref="AL56:AL57"/>
    <mergeCell ref="D58:D59"/>
    <mergeCell ref="F58:F59"/>
    <mergeCell ref="G58:G59"/>
    <mergeCell ref="H58:H59"/>
    <mergeCell ref="I58:I59"/>
    <mergeCell ref="J58:J59"/>
    <mergeCell ref="K58:K59"/>
    <mergeCell ref="M58:M59"/>
    <mergeCell ref="O58:O59"/>
    <mergeCell ref="K56:K57"/>
    <mergeCell ref="O56:O57"/>
    <mergeCell ref="P56:P57"/>
    <mergeCell ref="Q56:Q57"/>
    <mergeCell ref="R56:R57"/>
    <mergeCell ref="AG56:AG57"/>
    <mergeCell ref="AL51:AL55"/>
    <mergeCell ref="A56:A59"/>
    <mergeCell ref="B56:B59"/>
    <mergeCell ref="C56:C59"/>
    <mergeCell ref="D56:D57"/>
    <mergeCell ref="F56:F57"/>
    <mergeCell ref="G56:G57"/>
    <mergeCell ref="H56:H57"/>
    <mergeCell ref="I56:I57"/>
    <mergeCell ref="J56:J57"/>
    <mergeCell ref="O51:O55"/>
    <mergeCell ref="P51:P55"/>
    <mergeCell ref="Q51:Q55"/>
    <mergeCell ref="R51:R55"/>
    <mergeCell ref="AB51:AB55"/>
    <mergeCell ref="AG51:AG55"/>
    <mergeCell ref="F51:F55"/>
    <mergeCell ref="G51:G55"/>
    <mergeCell ref="H51:H55"/>
    <mergeCell ref="I51:I55"/>
    <mergeCell ref="J51:J55"/>
    <mergeCell ref="K51:K55"/>
    <mergeCell ref="P58:P59"/>
    <mergeCell ref="Q58:Q59"/>
    <mergeCell ref="A48:A50"/>
    <mergeCell ref="B48:B50"/>
    <mergeCell ref="A51:A55"/>
    <mergeCell ref="B51:B55"/>
    <mergeCell ref="C51:C55"/>
    <mergeCell ref="D51:D55"/>
    <mergeCell ref="Q44:Q45"/>
    <mergeCell ref="R44:R45"/>
    <mergeCell ref="AG44:AG45"/>
    <mergeCell ref="A37:A40"/>
    <mergeCell ref="B37:B40"/>
    <mergeCell ref="C38:C39"/>
    <mergeCell ref="D38:D39"/>
    <mergeCell ref="F38:F39"/>
    <mergeCell ref="AL44:AL45"/>
    <mergeCell ref="A46:A47"/>
    <mergeCell ref="B46:B47"/>
    <mergeCell ref="H44:H45"/>
    <mergeCell ref="I44:I45"/>
    <mergeCell ref="J44:J45"/>
    <mergeCell ref="K44:K45"/>
    <mergeCell ref="O44:O45"/>
    <mergeCell ref="P44:P45"/>
    <mergeCell ref="A43:A45"/>
    <mergeCell ref="B43:B45"/>
    <mergeCell ref="C43:C45"/>
    <mergeCell ref="D44:D45"/>
    <mergeCell ref="E44:E45"/>
    <mergeCell ref="F44:F45"/>
    <mergeCell ref="G44:G45"/>
    <mergeCell ref="A41:A42"/>
    <mergeCell ref="B41:B42"/>
    <mergeCell ref="C41:C42"/>
    <mergeCell ref="D41:D42"/>
    <mergeCell ref="E41:E42"/>
    <mergeCell ref="F41:F42"/>
    <mergeCell ref="P41:P42"/>
    <mergeCell ref="Q41:Q42"/>
    <mergeCell ref="R41:R42"/>
    <mergeCell ref="I41:I42"/>
    <mergeCell ref="J41:J42"/>
    <mergeCell ref="K41:K42"/>
    <mergeCell ref="O41:O42"/>
    <mergeCell ref="J30:J34"/>
    <mergeCell ref="K30:K34"/>
    <mergeCell ref="M30:M34"/>
    <mergeCell ref="G41:G42"/>
    <mergeCell ref="H41:H42"/>
    <mergeCell ref="K38:K39"/>
    <mergeCell ref="Q38:Q39"/>
    <mergeCell ref="R38:R39"/>
    <mergeCell ref="AL38:AL39"/>
    <mergeCell ref="G38:G39"/>
    <mergeCell ref="H38:H39"/>
    <mergeCell ref="I38:I39"/>
    <mergeCell ref="J38:J39"/>
    <mergeCell ref="O30:O34"/>
    <mergeCell ref="P30:P34"/>
    <mergeCell ref="Q30:Q34"/>
    <mergeCell ref="R30:R34"/>
    <mergeCell ref="AG30:AG34"/>
    <mergeCell ref="G30:G34"/>
    <mergeCell ref="H30:H34"/>
    <mergeCell ref="I30:I34"/>
    <mergeCell ref="Q28:Q29"/>
    <mergeCell ref="R28:R29"/>
    <mergeCell ref="AG28:AG29"/>
    <mergeCell ref="AL28:AL29"/>
    <mergeCell ref="A30:A36"/>
    <mergeCell ref="B30:B36"/>
    <mergeCell ref="C30:C34"/>
    <mergeCell ref="D30:D34"/>
    <mergeCell ref="E30:E33"/>
    <mergeCell ref="F30:F34"/>
    <mergeCell ref="H28:H29"/>
    <mergeCell ref="I28:I29"/>
    <mergeCell ref="J28:J29"/>
    <mergeCell ref="K28:K29"/>
    <mergeCell ref="O28:O29"/>
    <mergeCell ref="P28:P29"/>
    <mergeCell ref="A27:A29"/>
    <mergeCell ref="B27:B29"/>
    <mergeCell ref="C28:C29"/>
    <mergeCell ref="D28:D29"/>
    <mergeCell ref="F28:F29"/>
    <mergeCell ref="G28:G29"/>
    <mergeCell ref="AL30:AL34"/>
    <mergeCell ref="N30:N34"/>
    <mergeCell ref="O25:O26"/>
    <mergeCell ref="P25:P26"/>
    <mergeCell ref="Q25:Q26"/>
    <mergeCell ref="R25:R26"/>
    <mergeCell ref="AG25:AG26"/>
    <mergeCell ref="AL25:AL26"/>
    <mergeCell ref="I25:I26"/>
    <mergeCell ref="J25:J26"/>
    <mergeCell ref="K25:K26"/>
    <mergeCell ref="L25:L26"/>
    <mergeCell ref="M25:M26"/>
    <mergeCell ref="N25:N26"/>
    <mergeCell ref="A25:A26"/>
    <mergeCell ref="B25:B26"/>
    <mergeCell ref="C25:C26"/>
    <mergeCell ref="D25:D26"/>
    <mergeCell ref="E25:E26"/>
    <mergeCell ref="F25:F26"/>
    <mergeCell ref="G25:G26"/>
    <mergeCell ref="H25:H26"/>
    <mergeCell ref="H22:H24"/>
    <mergeCell ref="AB19:AB21"/>
    <mergeCell ref="AL19:AL21"/>
    <mergeCell ref="A22:A24"/>
    <mergeCell ref="B22:B24"/>
    <mergeCell ref="C22:C24"/>
    <mergeCell ref="D22:D24"/>
    <mergeCell ref="F22:F24"/>
    <mergeCell ref="G22:G24"/>
    <mergeCell ref="H19:H21"/>
    <mergeCell ref="I19:I21"/>
    <mergeCell ref="J19:J21"/>
    <mergeCell ref="K19:K21"/>
    <mergeCell ref="O19:O21"/>
    <mergeCell ref="P19:P21"/>
    <mergeCell ref="Q22:Q24"/>
    <mergeCell ref="R22:R24"/>
    <mergeCell ref="I22:I24"/>
    <mergeCell ref="J22:J24"/>
    <mergeCell ref="K22:K24"/>
    <mergeCell ref="O22:O24"/>
    <mergeCell ref="P22:P24"/>
    <mergeCell ref="O17:O18"/>
    <mergeCell ref="P17:P18"/>
    <mergeCell ref="Q17:Q18"/>
    <mergeCell ref="R17:R18"/>
    <mergeCell ref="A19:A21"/>
    <mergeCell ref="B19:B21"/>
    <mergeCell ref="C19:C21"/>
    <mergeCell ref="D19:D21"/>
    <mergeCell ref="F19:F21"/>
    <mergeCell ref="G19:G21"/>
    <mergeCell ref="F17:F18"/>
    <mergeCell ref="G17:G18"/>
    <mergeCell ref="H17:H18"/>
    <mergeCell ref="I17:I18"/>
    <mergeCell ref="J17:J18"/>
    <mergeCell ref="K17:K18"/>
    <mergeCell ref="Q19:Q21"/>
    <mergeCell ref="R19:R21"/>
    <mergeCell ref="A17:A18"/>
    <mergeCell ref="B17:B18"/>
    <mergeCell ref="C17:C18"/>
    <mergeCell ref="D17:D18"/>
    <mergeCell ref="E17:E18"/>
    <mergeCell ref="G14:G15"/>
    <mergeCell ref="H14:H15"/>
    <mergeCell ref="I14:I15"/>
    <mergeCell ref="J14:J15"/>
    <mergeCell ref="A9:A10"/>
    <mergeCell ref="B9:B10"/>
    <mergeCell ref="AB11:AB12"/>
    <mergeCell ref="AG11:AG12"/>
    <mergeCell ref="AL11:AL12"/>
    <mergeCell ref="F11:F12"/>
    <mergeCell ref="G11:G12"/>
    <mergeCell ref="H11:H12"/>
    <mergeCell ref="I11:I12"/>
    <mergeCell ref="C9:C10"/>
    <mergeCell ref="D9:D10"/>
    <mergeCell ref="E9:E10"/>
    <mergeCell ref="F9:F10"/>
    <mergeCell ref="O14:O15"/>
    <mergeCell ref="AQ11:AQ12"/>
    <mergeCell ref="A14:A16"/>
    <mergeCell ref="B14:B16"/>
    <mergeCell ref="C14:C15"/>
    <mergeCell ref="D14:D15"/>
    <mergeCell ref="E14:E15"/>
    <mergeCell ref="F14:F15"/>
    <mergeCell ref="J11:J12"/>
    <mergeCell ref="K11:K12"/>
    <mergeCell ref="O11:O12"/>
    <mergeCell ref="P11:P12"/>
    <mergeCell ref="Q11:Q12"/>
    <mergeCell ref="R11:R12"/>
    <mergeCell ref="P14:P15"/>
    <mergeCell ref="Q14:Q15"/>
    <mergeCell ref="R14:R15"/>
    <mergeCell ref="AG14:AG15"/>
    <mergeCell ref="AL14:AL15"/>
    <mergeCell ref="K14:K15"/>
    <mergeCell ref="A11:A13"/>
    <mergeCell ref="B11:B13"/>
    <mergeCell ref="C11:C12"/>
    <mergeCell ref="D11:D12"/>
    <mergeCell ref="E11:E12"/>
    <mergeCell ref="A1:B4"/>
    <mergeCell ref="C1:AP4"/>
    <mergeCell ref="A5:AQ5"/>
    <mergeCell ref="A6:B6"/>
    <mergeCell ref="A8:K8"/>
    <mergeCell ref="L8:X8"/>
    <mergeCell ref="Y8:AR8"/>
    <mergeCell ref="AN9:AR9"/>
    <mergeCell ref="O9:Q9"/>
    <mergeCell ref="R9:R10"/>
    <mergeCell ref="S9:X9"/>
    <mergeCell ref="Y9:AC9"/>
    <mergeCell ref="AD9:AH9"/>
    <mergeCell ref="AI9:AM9"/>
    <mergeCell ref="G9:G10"/>
    <mergeCell ref="H9:H10"/>
    <mergeCell ref="I9:K9"/>
    <mergeCell ref="L9:L10"/>
    <mergeCell ref="M9:M10"/>
    <mergeCell ref="N9:N10"/>
  </mergeCells>
  <dataValidations count="37">
    <dataValidation allowBlank="1" showInputMessage="1" showErrorMessage="1" prompt="Registre la formula del indicador o el criterio de medición con el cual se calculará el avance porcentual en el cumplimiento de la actividad, en cada periodo de monitoreo." sqref="U65"/>
    <dataValidation allowBlank="1" showInputMessage="1" showErrorMessage="1" prompt="Registre la fecha de inicio de la actividad a desarrollar, en el formato DD/MM/AAAA." sqref="W65:X67"/>
    <dataValidation allowBlank="1" showInputMessage="1" showErrorMessage="1" prompt="Registre el cargo o rol del responsable de ejecutar la actividad._x000a_Nota: en cualquier caso, el responsable de coordinar y asegurar el cumplimiento es el líder del proceso." sqref="T65"/>
    <dataValidation type="list" allowBlank="1" showInputMessage="1" showErrorMessage="1" sqref="M19:M21">
      <formula1>#REF!</formula1>
    </dataValidation>
    <dataValidation type="list" allowBlank="1" showInputMessage="1" showErrorMessage="1" sqref="AB19 AG19:AG20 H11:J13 O11:P13 M11:M13 AG13 AQ11 AB13 AB11 AG11 AQ13 AL11 AL13">
      <formula1>#REF!</formula1>
    </dataValidation>
    <dataValidation allowBlank="1" showInputMessage="1" showErrorMessage="1" promptTitle="Riesgos de gestión" prompt="Registre en estos campos la información correspondiente al monitoreo trimestral para riesgos de gestión. No aplica para riesgos de corrupción." sqref="AN9:AR9"/>
    <dataValidation allowBlank="1" showInputMessage="1" showErrorMessage="1" promptTitle="Riesgos de gestión / corrupción" prompt="Registre en estos campos la información correspondiente al monitoreo trimestral para riesgos de gestión o cuatrimestral para riesgos de corrupción." sqref="Y9:AM9"/>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dataValidation allowBlank="1" showInputMessage="1" showErrorMessage="1" prompt="Seleccione de la lista desplegable si los riesgos a identificar se categorizan como riesgos de Gestión o de Corrupción." sqref="A6:B6"/>
    <dataValidation allowBlank="1" showInputMessage="1" showErrorMessage="1" prompt="Describa los avances en el cumplimiento de la actividad definida y relacione las evidencias que los soportan." sqref="AA10 AF10 AK10 AP10"/>
    <dataValidation allowBlank="1" showInputMessage="1" showErrorMessage="1" prompt="Seleccione de la lista desplegable, la decisión tomada respecto al riesgo." sqref="R9:R1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dataValidation allowBlank="1" showInputMessage="1" showErrorMessage="1" prompt="Registre el nivel de avance en el cumplimiento de la actividad. Corresponde al resultado en términos porcentuales del indicador definido." sqref="Z10 AE10 AJ10 AO10"/>
    <dataValidation allowBlank="1" showInputMessage="1" showErrorMessage="1" prompt="Registre la fecha de realización del monitoreo, DD/MM/AAA." sqref="Y10 AD10 AI10 AN1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dataValidation allowBlank="1" showInputMessage="1" showErrorMessage="1" prompt="Registre la fecha de terminación de la actividad a desarrollar, en el formato DD/MM/AAAA. Esta fecha no podrá superar el 31 de diciembre de cada vigencia." sqref="X10"/>
    <dataValidation allowBlank="1" showInputMessage="1" showErrorMessage="1" prompt="Registre el resultado que se pretende alcanzar, considerando el indicador o criterio de medición definido." sqref="V10 V65"/>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dataValidation allowBlank="1" showInputMessage="1" showErrorMessage="1" prompt="Registre la evaluación final del riesgo tomando el resultado obtenido de la intersección entre probabilidad e impacto en la Tabla 4 (ver hoja anexos)." sqref="Q10"/>
    <dataValidation allowBlank="1" showInputMessage="1" showErrorMessage="1" prompt="Seleccione de la lista desplegable el impacto obtenido por su desplazamiento ante la solidez del conjunto de controles (Evaluación de las actividades de control). Ver la Tabla 5 en la hoja anexos." sqref="P1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N65"/>
    <dataValidation allowBlank="1" showInputMessage="1" showErrorMessage="1" prompt="Seleccione de la lista desplegable la probabilidad obtenida por su desplazamiento ante la solidez del conjunto de controles (Evaluación de las actividades de control). Ver la Tabla 5 en la hoja anexos." sqref="O10"/>
    <dataValidation allowBlank="1" showInputMessage="1" showErrorMessage="1" prompt="Seleccione de la lista desplegable la naturaleza de la actividad de control." sqref="M9"/>
    <dataValidation allowBlank="1" showInputMessage="1" showErrorMessage="1" prompt="Registre la evaluación del riesgo tomando el resultado obtenido de la intersección entre probabilidad e impacto en la Tabla 4 (ver hoja anexos)." sqref="K10"/>
    <dataValidation allowBlank="1" showInputMessage="1" showErrorMessage="1" prompt="Seleccione de la lista desplegable el impacto estimado teniendo en cuenta que se refiere a la magnitud de los efectos en caso de materializarse el riesgo. Ver hoja anexos tabla 3." sqref="J1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dataValidation allowBlank="1" showInputMessage="1" showErrorMessage="1" prompt="Seleccione de la lista desplegable el tipo de riesgo que corresponda, teniendo en cuenta los conceptos de la Tabla 1 (ver hoja anexos)." sqref="H9:H10"/>
    <dataValidation allowBlank="1" showInputMessage="1" showErrorMessage="1" promptTitle="Debido a..." prompt="Registre los factores internos y externos que puedan dar origen al riesgo. Use las celdas que sean necesarias, una por cada causa." sqref="E9:E10"/>
    <dataValidation allowBlank="1" showInputMessage="1" showErrorMessage="1" prompt="Registre el objetivo del proceso conforme a lo definido en su caracterización." sqref="B9:B10"/>
    <dataValidation allowBlank="1" showInputMessage="1" showErrorMessage="1" prompt="Registre el código asignado al riesgo. Se incluye por parte de la Subdirección de Diseño, Evaluación y Sistematización al momento de avalar la versión final del riesgo." sqref="D9:D10 D65:D66"/>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dataValidation allowBlank="1" showInputMessage="1" showErrorMessage="1" prompt="Registre el nombre del proceso al cual está asociado el riesgo." sqref="A9:A10"/>
    <dataValidation allowBlank="1" showInputMessage="1" showErrorMessage="1" promptTitle="...generando..." prompt="Registre los efectos o situaciones resultantes de la materialización del riesgo que impactan en el proceso, la entidad, sus grupos de valor y demás partes interesadas." sqref="G9:G10"/>
    <dataValidation allowBlank="1" showInputMessage="1" showErrorMessage="1" promptTitle="...puede ocurrir que..." prompt="Describa el evento identificado como aquel que pueda tener un impacto sobre el cumplimiento de los objetivos. Responda a la pregunta ¿Qué puede ocurrir?" sqref="F9:F10"/>
  </dataValidations>
  <pageMargins left="0.7" right="0.7" top="0.75" bottom="0.75" header="0.3" footer="0.3"/>
  <drawing r:id="rId1"/>
  <extLst>
    <ext xmlns:x14="http://schemas.microsoft.com/office/spreadsheetml/2009/9/main" uri="{CCE6A557-97BC-4b89-ADB6-D9C93CAAB3DF}">
      <x14:dataValidations xmlns:xm="http://schemas.microsoft.com/office/excel/2006/main" count="31">
        <x14:dataValidation type="list" allowBlank="1" showInputMessage="1" showErrorMessage="1">
          <x14:formula1>
            <xm:f>'C:\Users\User\Documents\Contrato 8356 de 2020\Plan de acción\Tercer trimestre\[20200930_consolidado_riesgos_3monitoreo.xlsx]2. Anexos'!#REF!</xm:f>
          </x14:formula1>
          <xm:sqref>I51:J51 O51:P51 H68:J69 M51:M55 AL19 AB51 AG51 AL51 AQ51:AQ55 AQ68:AQ69 AL68:AL69 AB68:AB69 AG68:AG69 R51 R27:R28 R19 R25 R68:R69 R43:R44 R35:R38 R40 R11 C6 M68:P69</xm:sqref>
        </x14:dataValidation>
        <x14:dataValidation type="list" allowBlank="1" showInputMessage="1" showErrorMessage="1">
          <x14:formula1>
            <xm:f>'C:\Users\DIEGO GAITAN\Downloads\[20201022_riesgo_proceso_gestión_logisstica.xlsx]2. Anexos'!#REF!</xm:f>
          </x14:formula1>
          <xm:sqref>AQ56:AQ59</xm:sqref>
        </x14:dataValidation>
        <x14:dataValidation type="list" allowBlank="1" showInputMessage="1" showErrorMessage="1">
          <x14:formula1>
            <xm:f>'C:\Users\DIEGO GAITAN\Downloads\[20201022_v1_mapa_riesgos_TH_julio_sept final.xlsx]2. Anexos'!#REF!</xm:f>
          </x14:formula1>
          <xm:sqref>H37:J38 H40:J40 M37:P40 AQ37:AQ40 AB38:AB40</xm:sqref>
        </x14:dataValidation>
        <x14:dataValidation type="list" allowBlank="1" showInputMessage="1" showErrorMessage="1">
          <x14:formula1>
            <xm:f>'C:\Users\taniaesteban\Library\Containers\com.microsoft.Excel\Data\Documents\C:\Users\Monita\Desktop\[15-07-2020 2do monitoreo versión1 abril-junio 2020 TH.xlsx]2. Anexos'!#REF!</xm:f>
          </x14:formula1>
          <xm:sqref>AG37:AG40</xm:sqref>
        </x14:dataValidation>
        <x14:dataValidation type="list" allowBlank="1" showInputMessage="1" showErrorMessage="1">
          <x14:formula1>
            <xm:f>'C:\Users\taniaesteban\Library\Containers\com.microsoft.Excel\Data\Documents\C:\Users\Monita\Downloads\[Monitoreo III Trimestre 2020 Riesgos de Gestión.xlsx]2. Anexos'!#REF!</xm:f>
          </x14:formula1>
          <xm:sqref>AL37:AL38 AL40</xm:sqref>
        </x14:dataValidation>
        <x14:dataValidation type="list" allowBlank="1" showInputMessage="1" showErrorMessage="1">
          <x14:formula1>
            <xm:f>'C:\Users\DIEGO GAITAN\Downloads\[20201007_riesgo_proceso_SG.xlsx]2. Anexos'!#REF!</xm:f>
          </x14:formula1>
          <xm:sqref>H62:J63 AL62:AL63 AQ62:AQ63 AG62:AG63 AB62:AB63 R62:R63 M62:P63</xm:sqref>
        </x14:dataValidation>
        <x14:dataValidation type="list" allowBlank="1" showInputMessage="1" showErrorMessage="1">
          <x14:formula1>
            <xm:f>'C:\Users\DIEGO GAITAN\Downloads\[20201007_riesgo_proceso_GIF.xlsx]2. Anexos'!#REF!</xm:f>
          </x14:formula1>
          <xm:sqref>R48:R50 AL48:AL50 AQ48:AQ50</xm:sqref>
        </x14:dataValidation>
        <x14:dataValidation type="list" allowBlank="1" showInputMessage="1" showErrorMessage="1">
          <x14:formula1>
            <xm:f>'F:\CALIDAD\RIESGOS\RIESGOS GIF\2020\Junio\[ReporteRiesgos corte 30jun20 Proceso GIF.xlsx]2. Anexos'!#REF!</xm:f>
          </x14:formula1>
          <xm:sqref>AG48:AG50 M48:M50 H48:J50 O48:P50</xm:sqref>
        </x14:dataValidation>
        <x14:dataValidation type="list" allowBlank="1" showInputMessage="1" showErrorMessage="1">
          <x14:formula1>
            <xm:f>'F:\CALIDAD\RIESGOS\RIESGOS GIF\2020\Marzo\[ReporteRiesgos corte 31mar20 Proceso GIF.xlsx]2. Anexos'!#REF!</xm:f>
          </x14:formula1>
          <xm:sqref>AB48:AB50</xm:sqref>
        </x14:dataValidation>
        <x14:dataValidation type="list" allowBlank="1" showInputMessage="1" showErrorMessage="1">
          <x14:formula1>
            <xm:f>'C:\Users\DIEGO GAITAN\Downloads\[20201007_riesgo_proceso_soporte_ mantenimiento_tecnológico.xlsx]2. Anexos'!#REF!</xm:f>
          </x14:formula1>
          <xm:sqref>AL41:AL42 AQ41:AQ42 AG41:AG42 M41:N42 H41:J41 O41:P41 R41</xm:sqref>
        </x14:dataValidation>
        <x14:dataValidation type="list" allowBlank="1" showInputMessage="1" showErrorMessage="1">
          <x14:formula1>
            <xm:f>'C:\Users\DIEGO GAITAN\Downloads\[20201007_riesgo_proceso_Tecnologias_ de_ Información..xlsx]2. Anexos'!#REF!</xm:f>
          </x14:formula1>
          <xm:sqref>H17:J17 O17:P17 AG17:AG18 AL17:AL18 AQ17:AQ18 R17 M17:N18</xm:sqref>
        </x14:dataValidation>
        <x14:dataValidation type="list" allowBlank="1" showInputMessage="1" showErrorMessage="1">
          <x14:formula1>
            <xm:f>'C:\Users\DIEGO GAITAN\Downloads\[20201008_riesgo_gestion_proceso_auditoria_control.xlsx]2. Anexos'!#REF!</xm:f>
          </x14:formula1>
          <xm:sqref>H64:J64 AB64 AG64 AQ64 AL64 M64:P64</xm:sqref>
        </x14:dataValidation>
        <x14:dataValidation type="list" allowBlank="1" showInputMessage="1" showErrorMessage="1">
          <x14:formula1>
            <xm:f>'C:\Users\DIEGO GAITAN\Downloads\[20201014_riesgo_gestion_proceso_formulacion_articulacion_politicas.xlsx]2. Anexos'!#REF!</xm:f>
          </x14:formula1>
          <xm:sqref>O22:P22 H22:J22 M22:N24 AL22:AL24 AG22:AG24 AQ22:AQ24 AB22:AB24 R22</xm:sqref>
        </x14:dataValidation>
        <x14:dataValidation type="list" allowBlank="1" showInputMessage="1" showErrorMessage="1">
          <x14:formula1>
            <xm:f>'C:\Users\DIEGO GAITAN\Downloads\[20201015_riesgo_gestion_proceso_gestion_juridica.xlsx]2. Anexos'!#REF!</xm:f>
          </x14:formula1>
          <xm:sqref>H60:J61 AL60:AL61 AQ60:AQ61 AG60:AG61 R60:R61 R64 M60:P61</xm:sqref>
        </x14:dataValidation>
        <x14:dataValidation type="list" allowBlank="1" showInputMessage="1" showErrorMessage="1">
          <x14:formula1>
            <xm:f>'C:\Users\DIEGO GAITAN\Downloads\[20201014 IVC riesgos de gestión tercer trimestre final.xlsx]2. Anexos'!#REF!</xm:f>
          </x14:formula1>
          <xm:sqref>H65:J65 AQ65:AQ67 AB66:AB67 AG65:AG66 AL65:AL66 R65:R66</xm:sqref>
        </x14:dataValidation>
        <x14:dataValidation type="list" allowBlank="1" showInputMessage="1" showErrorMessage="1">
          <x14:formula1>
            <xm:f>'[Mapa de Riesgos y plan de tratamiento PIVC  20.8.19 JG.xlsx]2. Anexos'!#REF!</xm:f>
          </x14:formula1>
          <xm:sqref>M65</xm:sqref>
        </x14:dataValidation>
        <x14:dataValidation type="list" allowBlank="1" showInputMessage="1" showErrorMessage="1">
          <x14:formula1>
            <xm:f>'C:\Users\taniaesteban\OneDrive - sdis.gov.co\SDIS 2020-2\1. EVIDENCIAS 10131 DE 2020\3. OBLIGACIÓN 3 rev met riesgos\3. OCTUBRE\GF\D:\Nueva carpeta\[20200721_riesgos_V1_proceso_ivc_monitoreo_abril_junio (1).xlsx]2. Anexos'!#REF!</xm:f>
          </x14:formula1>
          <xm:sqref>O65:P65</xm:sqref>
        </x14:dataValidation>
        <x14:dataValidation type="list" allowBlank="1" showInputMessage="1" showErrorMessage="1">
          <x14:formula1>
            <xm:f>'[20200414_riesgos_proceso_ivc_tercer_monitoreo (4).xlsx]2. Anexos'!#REF!</xm:f>
          </x14:formula1>
          <xm:sqref>AB65</xm:sqref>
        </x14:dataValidation>
        <x14:dataValidation type="list" allowBlank="1" showInputMessage="1" showErrorMessage="1">
          <x14:formula1>
            <xm:f>'[20200721_riesgos_V1_proceso_ivc_monitoreo_abril_junio (2).xlsx]2. Anexos'!#REF!</xm:f>
          </x14:formula1>
          <xm:sqref>M66 I66:J66 O66:P66</xm:sqref>
        </x14:dataValidation>
        <x14:dataValidation type="list" allowBlank="1" showInputMessage="1" showErrorMessage="1">
          <x14:formula1>
            <xm:f>'C:\Users\DIEGO GAITAN\Downloads\[20201019_v1_mapa_riesgos_GF_julio_sept final.xlsx]2. Anexos'!#REF!</xm:f>
          </x14:formula1>
          <xm:sqref>I46:J47 M46:P47 AQ46:AQ47 AB46:AB47 AL46:AL47 R46:R47</xm:sqref>
        </x14:dataValidation>
        <x14:dataValidation type="list" allowBlank="1" showInputMessage="1" showErrorMessage="1">
          <x14:formula1>
            <xm:f>'C:\Users\taniaesteban\Documents\SDP\1. SOLICITUDES USUARIOS SIPG\E:\SIG\INFORME TRIMESTRAL MONITOREO RIESGOS\INFORME 2 SEGUIMIENTO - VERSIÓN 1\[20200417_riesgos_proceso_gf_1er seguimiento version 1.xlsx]2. Anexos'!#REF!</xm:f>
          </x14:formula1>
          <xm:sqref>AG46:AG47 H46:H47</xm:sqref>
        </x14:dataValidation>
        <x14:dataValidation type="list" allowBlank="1" showInputMessage="1" showErrorMessage="1">
          <x14:formula1>
            <xm:f>'C:\Users\DIEGO GAITAN\Downloads\[20201016_v1_mapa_riesgos_ATC_julio_sept final.xlsx]2. Anexos'!#REF!</xm:f>
          </x14:formula1>
          <xm:sqref>H30:J30 AL30 AB30:AB34 AG30 M30:P30 R30 AQ30:AQ36</xm:sqref>
        </x14:dataValidation>
        <x14:dataValidation type="list" allowBlank="1" showInputMessage="1" showErrorMessage="1">
          <x14:formula1>
            <xm:f>'C:\Users\DIEGO GAITAN\Downloads\[20201014_DIS_mapa_riesgos_plan Sept final.xlsx]2. Anexos'!#REF!</xm:f>
          </x14:formula1>
          <xm:sqref>H25:J25 AB25:AB26 AQ25:AQ26 AL25 AG25 M25:P25</xm:sqref>
        </x14:dataValidation>
        <x14:dataValidation type="list" allowBlank="1" showInputMessage="1" showErrorMessage="1">
          <x14:formula1>
            <xm:f>'C:\Users\DIEGO GAITAN\Downloads\[20201020_riesgo_gestion_proceso_gestion_contractual.xlsx]2. Anexos'!#REF!</xm:f>
          </x14:formula1>
          <xm:sqref>AQ43:AQ45 AL43:AL44 AB43:AB45</xm:sqref>
        </x14:dataValidation>
        <x14:dataValidation type="list" allowBlank="1" showInputMessage="1" showErrorMessage="1">
          <x14:formula1>
            <xm:f>'C:\Users\carolinaleon\Library\Containers\com.microsoft.Excel\Data\Documents\C:\Users\saren\Downloads\[20200728_riesgos_gestion_proceso_gestion_contractual (4).xlsx]2. Anexos'!#REF!</xm:f>
          </x14:formula1>
          <xm:sqref>O43:P44 AG43:AG44 H43:J44 M43:M45</xm:sqref>
        </x14:dataValidation>
        <x14:dataValidation type="list" allowBlank="1" showInputMessage="1" showErrorMessage="1">
          <x14:formula1>
            <xm:f>'C:\Users\DIEGO GAITAN\Downloads\[20201020_riesgo_gestion_proceso_planeacion_estrategica.xlsx]2. Anexos'!#REF!</xm:f>
          </x14:formula1>
          <xm:sqref>R13</xm:sqref>
        </x14:dataValidation>
        <x14:dataValidation type="list" allowBlank="1" showInputMessage="1" showErrorMessage="1">
          <x14:formula1>
            <xm:f>'C:\Users\DIEGO GAITAN\Downloads\[3er_SeguimientoV1_riesgos_gestión2020_CE (1).xlsx]2. Anexos'!#REF!</xm:f>
          </x14:formula1>
          <xm:sqref>AQ14:AQ16 AB14:AB16 AL16 AL14 AG14 AG16</xm:sqref>
        </x14:dataValidation>
        <x14:dataValidation type="list" allowBlank="1" showInputMessage="1" showErrorMessage="1">
          <x14:formula1>
            <xm:f>'C:\Users\DIEGO GAITAN\Downloads\[3er_SeguimientoV1_riesgos_gestión2020_CE (1).xlsx]2. Anexos'!#REF!</xm:f>
          </x14:formula1>
          <x14:formula2>
            <xm:f>0</xm:f>
          </x14:formula2>
          <xm:sqref>H16:J16 H14:J14 O14:P16 M14:M16</xm:sqref>
        </x14:dataValidation>
        <x14:dataValidation type="list" allowBlank="1" showInputMessage="1" showErrorMessage="1">
          <x14:formula1>
            <xm:f>'H:\SDIS\Contrato 8110-2020\04_Riesgos\10_Octubre\[20200930_riesgos_gc_v1_3monitoreo_OBS.xlsx]2. Anexos'!#REF!</xm:f>
          </x14:formula1>
          <xm:sqref>H19:J19 O19:P19 AQ19:AQ21</xm:sqref>
        </x14:dataValidation>
        <x14:dataValidation type="list" allowBlank="1" showInputMessage="1" showErrorMessage="1">
          <x14:formula1>
            <xm:f>'C:\Users\brodriguezv\Downloads\[20200930_riesgos_pssis_v1_monitoreo3trim2020.xlsx]2. Anexos'!#REF!</xm:f>
          </x14:formula1>
          <xm:sqref>O28:P28</xm:sqref>
        </x14:dataValidation>
        <x14:dataValidation type="list" allowBlank="1" showInputMessage="1" showErrorMessage="1">
          <x14:formula1>
            <xm:f>'H:\SDIS\Contrato 8110-2020\04_Riesgos\10_Octubre\[20200930_riesgos_pssis_v1_3monitoreo.xlsx]2. Anexos'!#REF!</xm:f>
          </x14:formula1>
          <xm:sqref>R14 AQ27:AQ29 O27:P27 AG27:AG28 AL27:AL28 M27:N29 AB27:AB29 H27:J28 R16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workbookViewId="0">
      <selection activeCell="A2" sqref="A2:B5"/>
    </sheetView>
  </sheetViews>
  <sheetFormatPr baseColWidth="10" defaultColWidth="11.44140625" defaultRowHeight="15" x14ac:dyDescent="0.25"/>
  <cols>
    <col min="1" max="1" width="30.88671875" style="287" customWidth="1"/>
    <col min="2" max="2" width="29.88671875" style="287" customWidth="1"/>
    <col min="3" max="3" width="15.5546875" style="287" customWidth="1"/>
    <col min="4" max="4" width="38.44140625" style="287" customWidth="1"/>
    <col min="5" max="5" width="32.6640625" style="287" customWidth="1"/>
    <col min="6" max="6" width="26" style="287" customWidth="1"/>
    <col min="7" max="7" width="12.88671875" style="287" customWidth="1"/>
    <col min="8" max="16384" width="11.44140625" style="287"/>
  </cols>
  <sheetData>
    <row r="1" spans="1:7" x14ac:dyDescent="0.25">
      <c r="A1" s="286"/>
      <c r="B1" s="286"/>
      <c r="C1" s="286"/>
      <c r="D1" s="286"/>
      <c r="E1" s="286"/>
    </row>
    <row r="2" spans="1:7" x14ac:dyDescent="0.25">
      <c r="A2" s="587"/>
      <c r="B2" s="587"/>
      <c r="C2" s="588" t="s">
        <v>1804</v>
      </c>
      <c r="D2" s="589"/>
      <c r="E2" s="288" t="s">
        <v>108</v>
      </c>
    </row>
    <row r="3" spans="1:7" x14ac:dyDescent="0.25">
      <c r="A3" s="587"/>
      <c r="B3" s="587"/>
      <c r="C3" s="589"/>
      <c r="D3" s="589"/>
      <c r="E3" s="288" t="s">
        <v>109</v>
      </c>
    </row>
    <row r="4" spans="1:7" ht="30" x14ac:dyDescent="0.25">
      <c r="A4" s="587"/>
      <c r="B4" s="587"/>
      <c r="C4" s="589"/>
      <c r="D4" s="589"/>
      <c r="E4" s="289" t="s">
        <v>110</v>
      </c>
    </row>
    <row r="5" spans="1:7" x14ac:dyDescent="0.25">
      <c r="A5" s="587"/>
      <c r="B5" s="587"/>
      <c r="C5" s="589"/>
      <c r="D5" s="589"/>
      <c r="E5" s="288" t="s">
        <v>1805</v>
      </c>
    </row>
    <row r="6" spans="1:7" ht="15.6" x14ac:dyDescent="0.3">
      <c r="A6" s="590"/>
      <c r="B6" s="590"/>
      <c r="C6" s="590"/>
      <c r="D6" s="590"/>
      <c r="E6" s="590"/>
    </row>
    <row r="7" spans="1:7" ht="15.6" x14ac:dyDescent="0.3">
      <c r="A7" s="290"/>
      <c r="B7" s="290"/>
      <c r="C7" s="290"/>
      <c r="D7" s="290"/>
      <c r="E7" s="290"/>
    </row>
    <row r="8" spans="1:7" ht="15.6" x14ac:dyDescent="0.3">
      <c r="A8" s="591"/>
      <c r="B8" s="591"/>
      <c r="C8" s="591"/>
      <c r="D8" s="591"/>
      <c r="E8" s="591"/>
    </row>
    <row r="9" spans="1:7" ht="46.8" x14ac:dyDescent="0.25">
      <c r="A9" s="291" t="s">
        <v>1806</v>
      </c>
      <c r="B9" s="291" t="s">
        <v>1807</v>
      </c>
      <c r="C9" s="291" t="s">
        <v>1808</v>
      </c>
      <c r="D9" s="291" t="s">
        <v>1809</v>
      </c>
      <c r="E9" s="292" t="s">
        <v>1810</v>
      </c>
      <c r="F9" s="363" t="s">
        <v>3253</v>
      </c>
      <c r="G9" s="363" t="s">
        <v>3254</v>
      </c>
    </row>
    <row r="10" spans="1:7" ht="52.8" x14ac:dyDescent="0.25">
      <c r="A10" s="293" t="s">
        <v>1811</v>
      </c>
      <c r="B10" s="293" t="s">
        <v>1013</v>
      </c>
      <c r="C10" s="294">
        <v>7564</v>
      </c>
      <c r="D10" s="295" t="s">
        <v>1812</v>
      </c>
      <c r="E10" s="296">
        <v>5259829457</v>
      </c>
      <c r="F10" s="296" t="e">
        <f>+SUMIF('[41]EJEC PREDIS CONCEPTO FUETE SEPT'!$E:$E,C10,'[41]EJEC PREDIS CONCEPTO FUETE SEPT'!$T:$T)</f>
        <v>#VALUE!</v>
      </c>
      <c r="G10" s="364" t="e">
        <f>+F10/E10</f>
        <v>#VALUE!</v>
      </c>
    </row>
    <row r="11" spans="1:7" ht="52.8" x14ac:dyDescent="0.25">
      <c r="A11" s="293" t="s">
        <v>1813</v>
      </c>
      <c r="B11" s="293" t="s">
        <v>637</v>
      </c>
      <c r="C11" s="294">
        <v>7565</v>
      </c>
      <c r="D11" s="295" t="s">
        <v>1814</v>
      </c>
      <c r="E11" s="296">
        <v>33546391144</v>
      </c>
      <c r="F11" s="296" t="e">
        <f>+SUMIF('[41]EJEC PREDIS CONCEPTO FUETE SEPT'!$E:$E,C11,'[41]EJEC PREDIS CONCEPTO FUETE SEPT'!$T:$T)</f>
        <v>#VALUE!</v>
      </c>
      <c r="G11" s="364" t="e">
        <f t="shared" ref="G11:G28" si="0">+F11/E11</f>
        <v>#VALUE!</v>
      </c>
    </row>
    <row r="12" spans="1:7" ht="52.8" x14ac:dyDescent="0.25">
      <c r="A12" s="293" t="s">
        <v>1813</v>
      </c>
      <c r="B12" s="293" t="s">
        <v>698</v>
      </c>
      <c r="C12" s="294">
        <v>7730</v>
      </c>
      <c r="D12" s="295" t="s">
        <v>1815</v>
      </c>
      <c r="E12" s="296">
        <v>1818212913</v>
      </c>
      <c r="F12" s="296" t="e">
        <f>+SUMIF('[41]EJEC PREDIS CONCEPTO FUETE SEPT'!$E:$E,C12,'[41]EJEC PREDIS CONCEPTO FUETE SEPT'!$T:$T)</f>
        <v>#VALUE!</v>
      </c>
      <c r="G12" s="364" t="e">
        <f t="shared" si="0"/>
        <v>#VALUE!</v>
      </c>
    </row>
    <row r="13" spans="1:7" ht="39.6" x14ac:dyDescent="0.25">
      <c r="A13" s="293" t="s">
        <v>713</v>
      </c>
      <c r="B13" s="293" t="s">
        <v>715</v>
      </c>
      <c r="C13" s="294">
        <v>7733</v>
      </c>
      <c r="D13" s="295" t="s">
        <v>1816</v>
      </c>
      <c r="E13" s="296">
        <v>2428874525</v>
      </c>
      <c r="F13" s="296" t="e">
        <f>+SUMIF('[41]EJEC PREDIS CONCEPTO FUETE SEPT'!$E:$E,C13,'[41]EJEC PREDIS CONCEPTO FUETE SEPT'!$T:$T)</f>
        <v>#VALUE!</v>
      </c>
      <c r="G13" s="364" t="e">
        <f t="shared" si="0"/>
        <v>#VALUE!</v>
      </c>
    </row>
    <row r="14" spans="1:7" ht="39.6" x14ac:dyDescent="0.25">
      <c r="A14" s="293" t="s">
        <v>713</v>
      </c>
      <c r="B14" s="293" t="s">
        <v>1817</v>
      </c>
      <c r="C14" s="294">
        <v>7735</v>
      </c>
      <c r="D14" s="295" t="s">
        <v>1818</v>
      </c>
      <c r="E14" s="296">
        <v>2825861200</v>
      </c>
      <c r="F14" s="296" t="e">
        <f>+SUMIF('[41]EJEC PREDIS CONCEPTO FUETE SEPT'!$E:$E,C14,'[41]EJEC PREDIS CONCEPTO FUETE SEPT'!$T:$T)</f>
        <v>#VALUE!</v>
      </c>
      <c r="G14" s="364" t="e">
        <f t="shared" si="0"/>
        <v>#VALUE!</v>
      </c>
    </row>
    <row r="15" spans="1:7" ht="52.8" x14ac:dyDescent="0.25">
      <c r="A15" s="293" t="s">
        <v>1813</v>
      </c>
      <c r="B15" s="293" t="s">
        <v>914</v>
      </c>
      <c r="C15" s="294">
        <v>7740</v>
      </c>
      <c r="D15" s="295" t="s">
        <v>1819</v>
      </c>
      <c r="E15" s="296">
        <v>7918893512</v>
      </c>
      <c r="F15" s="296" t="e">
        <f>+SUMIF('[41]EJEC PREDIS CONCEPTO FUETE SEPT'!$E:$E,C15,'[41]EJEC PREDIS CONCEPTO FUETE SEPT'!$T:$T)</f>
        <v>#VALUE!</v>
      </c>
      <c r="G15" s="364" t="e">
        <f t="shared" si="0"/>
        <v>#VALUE!</v>
      </c>
    </row>
    <row r="16" spans="1:7" ht="45.6" x14ac:dyDescent="0.25">
      <c r="A16" s="293" t="s">
        <v>713</v>
      </c>
      <c r="B16" s="293" t="s">
        <v>825</v>
      </c>
      <c r="C16" s="294">
        <v>7741</v>
      </c>
      <c r="D16" s="295" t="s">
        <v>1820</v>
      </c>
      <c r="E16" s="296">
        <v>13649000000</v>
      </c>
      <c r="F16" s="296" t="e">
        <f>+SUMIF('[41]EJEC PREDIS CONCEPTO FUETE SEPT'!$E:$E,C16,'[41]EJEC PREDIS CONCEPTO FUETE SEPT'!$T:$T)</f>
        <v>#VALUE!</v>
      </c>
      <c r="G16" s="364" t="e">
        <f t="shared" si="0"/>
        <v>#VALUE!</v>
      </c>
    </row>
    <row r="17" spans="1:7" ht="52.8" x14ac:dyDescent="0.25">
      <c r="A17" s="293" t="s">
        <v>1813</v>
      </c>
      <c r="B17" s="293" t="s">
        <v>637</v>
      </c>
      <c r="C17" s="294">
        <v>7744</v>
      </c>
      <c r="D17" s="295" t="s">
        <v>1821</v>
      </c>
      <c r="E17" s="296">
        <v>75857837083</v>
      </c>
      <c r="F17" s="296" t="e">
        <f>+SUMIF('[41]EJEC PREDIS CONCEPTO FUETE SEPT'!$E:$E,C17,'[41]EJEC PREDIS CONCEPTO FUETE SEPT'!$T:$T)</f>
        <v>#VALUE!</v>
      </c>
      <c r="G17" s="364" t="e">
        <f t="shared" si="0"/>
        <v>#VALUE!</v>
      </c>
    </row>
    <row r="18" spans="1:7" ht="52.8" x14ac:dyDescent="0.25">
      <c r="A18" s="293" t="s">
        <v>1813</v>
      </c>
      <c r="B18" s="293" t="s">
        <v>637</v>
      </c>
      <c r="C18" s="294">
        <v>7745</v>
      </c>
      <c r="D18" s="295" t="s">
        <v>1822</v>
      </c>
      <c r="E18" s="296">
        <v>141936494661</v>
      </c>
      <c r="F18" s="296" t="e">
        <f>+SUMIF('[41]EJEC PREDIS CONCEPTO FUETE SEPT'!$E:$E,C18,'[41]EJEC PREDIS CONCEPTO FUETE SEPT'!$T:$T)</f>
        <v>#VALUE!</v>
      </c>
      <c r="G18" s="364" t="e">
        <f t="shared" si="0"/>
        <v>#VALUE!</v>
      </c>
    </row>
    <row r="19" spans="1:7" ht="39.6" x14ac:dyDescent="0.25">
      <c r="A19" s="293" t="s">
        <v>713</v>
      </c>
      <c r="B19" s="293" t="s">
        <v>715</v>
      </c>
      <c r="C19" s="294">
        <v>7748</v>
      </c>
      <c r="D19" s="295" t="s">
        <v>1823</v>
      </c>
      <c r="E19" s="296">
        <v>139211682994</v>
      </c>
      <c r="F19" s="296" t="e">
        <f>+SUMIF('[41]EJEC PREDIS CONCEPTO FUETE SEPT'!$E:$E,C19,'[41]EJEC PREDIS CONCEPTO FUETE SEPT'!$T:$T)</f>
        <v>#VALUE!</v>
      </c>
      <c r="G19" s="364" t="e">
        <f t="shared" si="0"/>
        <v>#VALUE!</v>
      </c>
    </row>
    <row r="20" spans="1:7" ht="52.8" x14ac:dyDescent="0.25">
      <c r="A20" s="293" t="s">
        <v>1813</v>
      </c>
      <c r="B20" s="293" t="s">
        <v>637</v>
      </c>
      <c r="C20" s="294">
        <v>7749</v>
      </c>
      <c r="D20" s="295" t="s">
        <v>1824</v>
      </c>
      <c r="E20" s="296">
        <v>4527391130</v>
      </c>
      <c r="F20" s="296" t="e">
        <f>+SUMIF('[41]EJEC PREDIS CONCEPTO FUETE SEPT'!$E:$E,C20,'[41]EJEC PREDIS CONCEPTO FUETE SEPT'!$T:$T)</f>
        <v>#VALUE!</v>
      </c>
      <c r="G20" s="364" t="e">
        <f t="shared" si="0"/>
        <v>#VALUE!</v>
      </c>
    </row>
    <row r="21" spans="1:7" ht="52.8" x14ac:dyDescent="0.25">
      <c r="A21" s="293" t="s">
        <v>1813</v>
      </c>
      <c r="B21" s="293" t="s">
        <v>637</v>
      </c>
      <c r="C21" s="294">
        <v>7752</v>
      </c>
      <c r="D21" s="295" t="s">
        <v>1825</v>
      </c>
      <c r="E21" s="296">
        <v>2852963977</v>
      </c>
      <c r="F21" s="296" t="e">
        <f>+SUMIF('[41]EJEC PREDIS CONCEPTO FUETE SEPT'!$E:$E,C21,'[41]EJEC PREDIS CONCEPTO FUETE SEPT'!$T:$T)</f>
        <v>#VALUE!</v>
      </c>
      <c r="G21" s="364" t="e">
        <f t="shared" si="0"/>
        <v>#VALUE!</v>
      </c>
    </row>
    <row r="22" spans="1:7" ht="52.8" x14ac:dyDescent="0.25">
      <c r="A22" s="293" t="s">
        <v>1813</v>
      </c>
      <c r="B22" s="293" t="s">
        <v>952</v>
      </c>
      <c r="C22" s="294">
        <v>7753</v>
      </c>
      <c r="D22" s="295" t="s">
        <v>1826</v>
      </c>
      <c r="E22" s="296">
        <v>960327164</v>
      </c>
      <c r="F22" s="296" t="e">
        <f>+SUMIF('[41]EJEC PREDIS CONCEPTO FUETE SEPT'!$E:$E,C22,'[41]EJEC PREDIS CONCEPTO FUETE SEPT'!$T:$T)</f>
        <v>#VALUE!</v>
      </c>
      <c r="G22" s="364" t="e">
        <f t="shared" si="0"/>
        <v>#VALUE!</v>
      </c>
    </row>
    <row r="23" spans="1:7" ht="52.8" x14ac:dyDescent="0.25">
      <c r="A23" s="293" t="s">
        <v>1813</v>
      </c>
      <c r="B23" s="293" t="s">
        <v>698</v>
      </c>
      <c r="C23" s="294">
        <v>7756</v>
      </c>
      <c r="D23" s="295" t="s">
        <v>1827</v>
      </c>
      <c r="E23" s="296">
        <v>1250237072</v>
      </c>
      <c r="F23" s="296" t="e">
        <f>+SUMIF('[41]EJEC PREDIS CONCEPTO FUETE SEPT'!$E:$E,C23,'[41]EJEC PREDIS CONCEPTO FUETE SEPT'!$T:$T)</f>
        <v>#VALUE!</v>
      </c>
      <c r="G23" s="364" t="e">
        <f t="shared" si="0"/>
        <v>#VALUE!</v>
      </c>
    </row>
    <row r="24" spans="1:7" ht="52.8" x14ac:dyDescent="0.25">
      <c r="A24" s="293" t="s">
        <v>1813</v>
      </c>
      <c r="B24" s="293" t="s">
        <v>1828</v>
      </c>
      <c r="C24" s="294">
        <v>7757</v>
      </c>
      <c r="D24" s="295" t="s">
        <v>1829</v>
      </c>
      <c r="E24" s="296">
        <v>23290647003</v>
      </c>
      <c r="F24" s="296" t="e">
        <f>+SUMIF('[41]EJEC PREDIS CONCEPTO FUETE SEPT'!$E:$E,C24,'[41]EJEC PREDIS CONCEPTO FUETE SEPT'!$T:$T)</f>
        <v>#VALUE!</v>
      </c>
      <c r="G24" s="364" t="e">
        <f t="shared" si="0"/>
        <v>#VALUE!</v>
      </c>
    </row>
    <row r="25" spans="1:7" ht="52.8" x14ac:dyDescent="0.25">
      <c r="A25" s="293" t="s">
        <v>1813</v>
      </c>
      <c r="B25" s="293" t="s">
        <v>1828</v>
      </c>
      <c r="C25" s="294">
        <v>7768</v>
      </c>
      <c r="D25" s="295" t="s">
        <v>1830</v>
      </c>
      <c r="E25" s="296">
        <v>262452000</v>
      </c>
      <c r="F25" s="296" t="e">
        <f>+SUMIF('[41]EJEC PREDIS CONCEPTO FUETE SEPT'!$E:$E,C25,'[41]EJEC PREDIS CONCEPTO FUETE SEPT'!$T:$T)</f>
        <v>#VALUE!</v>
      </c>
      <c r="G25" s="364" t="e">
        <f t="shared" si="0"/>
        <v>#VALUE!</v>
      </c>
    </row>
    <row r="26" spans="1:7" ht="52.8" x14ac:dyDescent="0.25">
      <c r="A26" s="293" t="s">
        <v>1813</v>
      </c>
      <c r="B26" s="293" t="s">
        <v>637</v>
      </c>
      <c r="C26" s="294">
        <v>7770</v>
      </c>
      <c r="D26" s="295" t="s">
        <v>1831</v>
      </c>
      <c r="E26" s="296">
        <v>83647022236</v>
      </c>
      <c r="F26" s="296" t="e">
        <f>+SUMIF('[41]EJEC PREDIS CONCEPTO FUETE SEPT'!$E:$E,C26,'[41]EJEC PREDIS CONCEPTO FUETE SEPT'!$T:$T)</f>
        <v>#VALUE!</v>
      </c>
      <c r="G26" s="364" t="e">
        <f t="shared" si="0"/>
        <v>#VALUE!</v>
      </c>
    </row>
    <row r="27" spans="1:7" ht="52.8" x14ac:dyDescent="0.25">
      <c r="A27" s="293" t="s">
        <v>1813</v>
      </c>
      <c r="B27" s="293" t="s">
        <v>637</v>
      </c>
      <c r="C27" s="294">
        <v>7771</v>
      </c>
      <c r="D27" s="295" t="s">
        <v>1832</v>
      </c>
      <c r="E27" s="296">
        <v>26770574151</v>
      </c>
      <c r="F27" s="296" t="e">
        <f>+SUMIF('[41]EJEC PREDIS CONCEPTO FUETE SEPT'!$E:$E,C27,'[41]EJEC PREDIS CONCEPTO FUETE SEPT'!$T:$T)</f>
        <v>#VALUE!</v>
      </c>
      <c r="G27" s="364" t="e">
        <f t="shared" si="0"/>
        <v>#VALUE!</v>
      </c>
    </row>
    <row r="28" spans="1:7" ht="15.6" x14ac:dyDescent="0.3">
      <c r="A28" s="592" t="s">
        <v>1833</v>
      </c>
      <c r="B28" s="592"/>
      <c r="C28" s="592"/>
      <c r="D28" s="592"/>
      <c r="E28" s="297">
        <f>+SUM(E10:E27)</f>
        <v>568014692222</v>
      </c>
      <c r="F28" s="297" t="e">
        <f>+SUM(F10:F27)</f>
        <v>#VALUE!</v>
      </c>
      <c r="G28" s="364" t="e">
        <f t="shared" si="0"/>
        <v>#VALUE!</v>
      </c>
    </row>
  </sheetData>
  <mergeCells count="5">
    <mergeCell ref="A2:B5"/>
    <mergeCell ref="C2:D5"/>
    <mergeCell ref="A6:E6"/>
    <mergeCell ref="A8:E8"/>
    <mergeCell ref="A28:D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workbookViewId="0">
      <selection activeCell="C17" sqref="C17"/>
    </sheetView>
  </sheetViews>
  <sheetFormatPr baseColWidth="10" defaultColWidth="11.44140625" defaultRowHeight="13.2" x14ac:dyDescent="0.25"/>
  <cols>
    <col min="1" max="4" width="11.44140625" style="6"/>
    <col min="5" max="6" width="31.109375" style="6" customWidth="1"/>
    <col min="7" max="8" width="11.44140625" style="6"/>
    <col min="9" max="9" width="31.109375" style="6" customWidth="1"/>
    <col min="10" max="16384" width="11.44140625" style="6"/>
  </cols>
  <sheetData>
    <row r="1" spans="2:10" ht="12.75" customHeight="1" x14ac:dyDescent="0.25">
      <c r="B1" s="6" t="s">
        <v>0</v>
      </c>
      <c r="C1" s="6" t="s">
        <v>33</v>
      </c>
      <c r="D1" s="6" t="s">
        <v>1</v>
      </c>
      <c r="E1" s="6" t="s">
        <v>42</v>
      </c>
      <c r="F1" s="6" t="s">
        <v>89</v>
      </c>
      <c r="G1" s="6" t="s">
        <v>2</v>
      </c>
      <c r="J1" s="6" t="s">
        <v>70</v>
      </c>
    </row>
    <row r="2" spans="2:10" ht="12.75" customHeight="1" x14ac:dyDescent="0.25">
      <c r="B2" s="6" t="s">
        <v>4</v>
      </c>
      <c r="C2" s="6" t="s">
        <v>28</v>
      </c>
      <c r="D2" s="6" t="s">
        <v>34</v>
      </c>
      <c r="E2" s="6" t="s">
        <v>43</v>
      </c>
      <c r="F2" s="1" t="s">
        <v>74</v>
      </c>
      <c r="G2" s="6" t="s">
        <v>4</v>
      </c>
      <c r="J2" s="7" t="s">
        <v>111</v>
      </c>
    </row>
    <row r="3" spans="2:10" ht="12.75" customHeight="1" x14ac:dyDescent="0.25">
      <c r="B3" s="6" t="s">
        <v>5</v>
      </c>
      <c r="C3" s="6" t="s">
        <v>29</v>
      </c>
      <c r="D3" s="6" t="s">
        <v>35</v>
      </c>
      <c r="E3" s="6" t="s">
        <v>44</v>
      </c>
      <c r="F3" s="1" t="s">
        <v>75</v>
      </c>
      <c r="G3" s="6" t="s">
        <v>6</v>
      </c>
      <c r="J3" s="7" t="s">
        <v>112</v>
      </c>
    </row>
    <row r="4" spans="2:10" ht="15" x14ac:dyDescent="0.25">
      <c r="B4" s="6" t="s">
        <v>6</v>
      </c>
      <c r="C4" s="6" t="s">
        <v>30</v>
      </c>
      <c r="D4" s="6" t="s">
        <v>36</v>
      </c>
      <c r="E4" s="6" t="s">
        <v>45</v>
      </c>
      <c r="F4" s="1" t="s">
        <v>76</v>
      </c>
      <c r="G4" s="6" t="s">
        <v>7</v>
      </c>
      <c r="J4" s="7" t="s">
        <v>113</v>
      </c>
    </row>
    <row r="5" spans="2:10" ht="15" x14ac:dyDescent="0.25">
      <c r="B5" s="6" t="s">
        <v>7</v>
      </c>
      <c r="C5" s="6" t="s">
        <v>31</v>
      </c>
      <c r="D5" s="6" t="s">
        <v>37</v>
      </c>
      <c r="E5" s="6" t="s">
        <v>46</v>
      </c>
      <c r="F5" s="1" t="s">
        <v>77</v>
      </c>
      <c r="G5" s="6" t="s">
        <v>8</v>
      </c>
      <c r="J5" s="7" t="s">
        <v>114</v>
      </c>
    </row>
    <row r="6" spans="2:10" ht="15" x14ac:dyDescent="0.25">
      <c r="B6" s="6" t="s">
        <v>8</v>
      </c>
      <c r="C6" s="6" t="s">
        <v>32</v>
      </c>
      <c r="D6" s="6" t="s">
        <v>38</v>
      </c>
      <c r="E6" s="6" t="s">
        <v>47</v>
      </c>
      <c r="F6" s="1" t="s">
        <v>78</v>
      </c>
      <c r="G6" s="6" t="s">
        <v>9</v>
      </c>
      <c r="J6" s="7" t="s">
        <v>115</v>
      </c>
    </row>
    <row r="7" spans="2:10" ht="15" x14ac:dyDescent="0.25">
      <c r="B7" s="6" t="s">
        <v>9</v>
      </c>
      <c r="D7" s="6" t="s">
        <v>39</v>
      </c>
      <c r="E7" s="6" t="s">
        <v>48</v>
      </c>
      <c r="F7" s="1" t="s">
        <v>79</v>
      </c>
      <c r="G7" s="6" t="s">
        <v>5</v>
      </c>
      <c r="J7" s="7" t="s">
        <v>116</v>
      </c>
    </row>
    <row r="8" spans="2:10" ht="15" x14ac:dyDescent="0.25">
      <c r="B8" s="6" t="s">
        <v>10</v>
      </c>
      <c r="D8" s="6" t="s">
        <v>40</v>
      </c>
      <c r="E8" s="6" t="s">
        <v>49</v>
      </c>
      <c r="F8" s="1" t="s">
        <v>80</v>
      </c>
      <c r="G8" s="6" t="s">
        <v>10</v>
      </c>
      <c r="J8" s="7" t="s">
        <v>117</v>
      </c>
    </row>
    <row r="9" spans="2:10" ht="15.6" thickBot="1" x14ac:dyDescent="0.3">
      <c r="B9" s="6" t="s">
        <v>11</v>
      </c>
      <c r="D9" s="6" t="s">
        <v>3</v>
      </c>
      <c r="E9" s="6" t="s">
        <v>50</v>
      </c>
      <c r="F9" s="1" t="s">
        <v>81</v>
      </c>
      <c r="G9" s="5" t="s">
        <v>15</v>
      </c>
      <c r="J9" s="7" t="s">
        <v>118</v>
      </c>
    </row>
    <row r="10" spans="2:10" ht="15.6" thickBot="1" x14ac:dyDescent="0.3">
      <c r="B10" s="6" t="s">
        <v>12</v>
      </c>
      <c r="E10" s="6" t="s">
        <v>51</v>
      </c>
      <c r="F10" s="1" t="s">
        <v>82</v>
      </c>
      <c r="G10" s="5" t="s">
        <v>14</v>
      </c>
      <c r="J10" s="7" t="s">
        <v>119</v>
      </c>
    </row>
    <row r="11" spans="2:10" ht="15.6" thickBot="1" x14ac:dyDescent="0.3">
      <c r="B11" s="6" t="s">
        <v>13</v>
      </c>
      <c r="E11" s="6" t="s">
        <v>52</v>
      </c>
      <c r="F11" s="1" t="s">
        <v>83</v>
      </c>
      <c r="G11" s="5" t="s">
        <v>25</v>
      </c>
      <c r="J11" s="7" t="s">
        <v>120</v>
      </c>
    </row>
    <row r="12" spans="2:10" ht="15" x14ac:dyDescent="0.25">
      <c r="B12" s="6" t="s">
        <v>27</v>
      </c>
      <c r="E12" s="6" t="s">
        <v>53</v>
      </c>
      <c r="F12" s="1" t="s">
        <v>84</v>
      </c>
      <c r="G12" s="8" t="s">
        <v>26</v>
      </c>
      <c r="J12" s="7" t="s">
        <v>121</v>
      </c>
    </row>
    <row r="13" spans="2:10" ht="15" x14ac:dyDescent="0.25">
      <c r="E13" s="6" t="s">
        <v>54</v>
      </c>
      <c r="F13" s="1" t="s">
        <v>85</v>
      </c>
      <c r="G13" s="6" t="s">
        <v>11</v>
      </c>
      <c r="J13" s="7" t="s">
        <v>122</v>
      </c>
    </row>
    <row r="14" spans="2:10" ht="15.6" thickBot="1" x14ac:dyDescent="0.3">
      <c r="E14" s="6" t="s">
        <v>55</v>
      </c>
      <c r="F14" s="1" t="s">
        <v>86</v>
      </c>
      <c r="G14" s="5" t="s">
        <v>16</v>
      </c>
      <c r="J14" s="7" t="s">
        <v>123</v>
      </c>
    </row>
    <row r="15" spans="2:10" ht="15.6" thickBot="1" x14ac:dyDescent="0.3">
      <c r="E15" s="6" t="s">
        <v>56</v>
      </c>
      <c r="F15" s="1" t="s">
        <v>87</v>
      </c>
      <c r="G15" s="5" t="s">
        <v>23</v>
      </c>
      <c r="J15" s="7" t="s">
        <v>124</v>
      </c>
    </row>
    <row r="16" spans="2:10" ht="15" x14ac:dyDescent="0.25">
      <c r="E16" s="6" t="s">
        <v>57</v>
      </c>
      <c r="F16" s="1" t="s">
        <v>88</v>
      </c>
      <c r="G16" s="6" t="s">
        <v>12</v>
      </c>
      <c r="J16" s="7" t="s">
        <v>125</v>
      </c>
    </row>
    <row r="17" spans="5:10" ht="15" thickBot="1" x14ac:dyDescent="0.3">
      <c r="E17" s="6" t="s">
        <v>58</v>
      </c>
      <c r="G17" s="5" t="s">
        <v>17</v>
      </c>
      <c r="J17" s="7" t="s">
        <v>126</v>
      </c>
    </row>
    <row r="18" spans="5:10" ht="15" thickBot="1" x14ac:dyDescent="0.3">
      <c r="E18" s="6" t="s">
        <v>41</v>
      </c>
      <c r="G18" s="5" t="s">
        <v>18</v>
      </c>
      <c r="J18" s="7" t="s">
        <v>127</v>
      </c>
    </row>
    <row r="19" spans="5:10" ht="14.4" x14ac:dyDescent="0.25">
      <c r="E19" s="6" t="s">
        <v>128</v>
      </c>
      <c r="G19" s="9" t="s">
        <v>59</v>
      </c>
      <c r="J19" s="7" t="s">
        <v>3</v>
      </c>
    </row>
    <row r="20" spans="5:10" x14ac:dyDescent="0.25">
      <c r="E20" s="6" t="s">
        <v>3</v>
      </c>
      <c r="G20" s="6" t="s">
        <v>13</v>
      </c>
    </row>
    <row r="21" spans="5:10" ht="13.8" thickBot="1" x14ac:dyDescent="0.3">
      <c r="G21" s="5" t="s">
        <v>19</v>
      </c>
      <c r="J21" s="5"/>
    </row>
    <row r="22" spans="5:10" ht="13.8" thickBot="1" x14ac:dyDescent="0.3">
      <c r="G22" s="5" t="s">
        <v>24</v>
      </c>
    </row>
    <row r="23" spans="5:10" ht="13.8" thickBot="1" x14ac:dyDescent="0.3">
      <c r="G23" s="5" t="s">
        <v>20</v>
      </c>
    </row>
    <row r="24" spans="5:10" ht="13.8" thickBot="1" x14ac:dyDescent="0.3">
      <c r="G24" s="5" t="s">
        <v>21</v>
      </c>
    </row>
    <row r="25" spans="5:10" ht="13.8" thickBot="1" x14ac:dyDescent="0.3">
      <c r="G25" s="5" t="s">
        <v>22</v>
      </c>
    </row>
    <row r="26" spans="5:10" ht="13.8" thickBot="1" x14ac:dyDescent="0.3">
      <c r="G26" s="5" t="s">
        <v>60</v>
      </c>
    </row>
    <row r="27" spans="5:10" x14ac:dyDescent="0.25">
      <c r="G27" s="6" t="s">
        <v>27</v>
      </c>
    </row>
    <row r="28" spans="5:10" x14ac:dyDescent="0.25">
      <c r="G28" s="6" t="s">
        <v>61</v>
      </c>
    </row>
    <row r="29" spans="5:10" x14ac:dyDescent="0.25">
      <c r="G29" s="6" t="s">
        <v>62</v>
      </c>
    </row>
  </sheetData>
  <pageMargins left="0.7" right="0.7" top="0.75" bottom="0.75" header="0.3" footer="0.3"/>
  <pageSetup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0" ma:contentTypeDescription="Create a new document." ma:contentTypeScope="" ma:versionID="46c537ed7f0ec7d3ed3459df5ad792df">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acf34874a18adf890bec12590274a6b0"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63F673-6569-44A1-B421-5EB448C86087}">
  <ds:schemaRefs>
    <ds:schemaRef ds:uri="http://schemas.microsoft.com/office/2006/metadata/properties"/>
    <ds:schemaRef ds:uri="http://purl.org/dc/terms/"/>
    <ds:schemaRef ds:uri="7b9ce7be-c096-4752-9603-b3232bf67417"/>
    <ds:schemaRef ds:uri="http://purl.org/dc/dcmitype/"/>
    <ds:schemaRef ds:uri="8b68023f-dd95-4ad0-845b-1b4b51711a6d"/>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6BE2D8A-D5E6-4334-B186-AFD046E1AB7D}">
  <ds:schemaRefs>
    <ds:schemaRef ds:uri="http://schemas.microsoft.com/sharepoint/v3/contenttype/forms"/>
  </ds:schemaRefs>
</ds:datastoreItem>
</file>

<file path=customXml/itemProps3.xml><?xml version="1.0" encoding="utf-8"?>
<ds:datastoreItem xmlns:ds="http://schemas.openxmlformats.org/officeDocument/2006/customXml" ds:itemID="{B5749F53-3CC7-4123-A262-3E6E7F746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Gestión Decreto 612</vt:lpstr>
      <vt:lpstr>Indicadores Gestión - corte sep</vt:lpstr>
      <vt:lpstr>Inversión corte septiembre</vt:lpstr>
      <vt:lpstr>Mapa de riesgos</vt:lpstr>
      <vt:lpstr>POAI corte septiembre</vt:lpstr>
      <vt:lpstr>Lista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dc:creator>
  <cp:lastModifiedBy>User</cp:lastModifiedBy>
  <dcterms:created xsi:type="dcterms:W3CDTF">2016-07-06T21:27:46Z</dcterms:created>
  <dcterms:modified xsi:type="dcterms:W3CDTF">2020-11-17T13:56:01Z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