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8455" windowHeight="12030"/>
  </bookViews>
  <sheets>
    <sheet name="EjecucionVigencia" sheetId="1" r:id="rId1"/>
  </sheets>
  <externalReferences>
    <externalReference r:id="rId2"/>
  </externalReferences>
  <definedNames>
    <definedName name="_xlnm._FilterDatabase" localSheetId="0" hidden="1">EjecucionVigencia!$A$11:$W$11</definedName>
    <definedName name="_xlnm.Print_Titles" localSheetId="0">EjecucionVigencia!$1:$11</definedName>
  </definedNames>
  <calcPr calcId="124519"/>
</workbook>
</file>

<file path=xl/calcChain.xml><?xml version="1.0" encoding="utf-8"?>
<calcChain xmlns="http://schemas.openxmlformats.org/spreadsheetml/2006/main">
  <c r="A149" i="1"/>
  <c r="A148"/>
  <c r="A147"/>
  <c r="A146"/>
  <c r="A145"/>
  <c r="A144"/>
  <c r="A143"/>
  <c r="A142"/>
  <c r="A141"/>
  <c r="A140"/>
  <c r="A139"/>
  <c r="A119"/>
  <c r="A118"/>
  <c r="A117"/>
  <c r="C114"/>
  <c r="A114"/>
  <c r="C113"/>
  <c r="A113"/>
  <c r="C112"/>
  <c r="A112"/>
  <c r="C111"/>
  <c r="A111"/>
  <c r="C110"/>
  <c r="A110"/>
  <c r="C109"/>
  <c r="A109"/>
  <c r="C108"/>
  <c r="A108"/>
  <c r="C101"/>
  <c r="A101"/>
  <c r="C100"/>
  <c r="A100"/>
  <c r="C99"/>
  <c r="A99"/>
  <c r="C98"/>
  <c r="A98"/>
  <c r="C97"/>
  <c r="A97"/>
  <c r="C96"/>
  <c r="A96"/>
  <c r="C95"/>
  <c r="A95"/>
  <c r="C94"/>
  <c r="A94"/>
  <c r="C93"/>
  <c r="A93"/>
  <c r="C92"/>
  <c r="A92"/>
  <c r="C91"/>
  <c r="A91"/>
  <c r="C90"/>
  <c r="A90"/>
  <c r="C89"/>
  <c r="A89"/>
  <c r="C88"/>
  <c r="A88"/>
  <c r="C87"/>
  <c r="A87"/>
  <c r="C84"/>
  <c r="A84"/>
  <c r="C83"/>
  <c r="A83"/>
  <c r="C82"/>
  <c r="A82"/>
  <c r="C81"/>
  <c r="A81"/>
  <c r="C80"/>
  <c r="A80"/>
  <c r="C79"/>
  <c r="A79"/>
  <c r="C78"/>
  <c r="A78"/>
  <c r="C77"/>
  <c r="A77"/>
  <c r="C76"/>
  <c r="A76"/>
  <c r="C75"/>
  <c r="A75"/>
  <c r="C74"/>
  <c r="A74"/>
  <c r="C73"/>
  <c r="A73"/>
  <c r="C72"/>
  <c r="A72"/>
  <c r="C71"/>
  <c r="A71"/>
  <c r="C70"/>
  <c r="A70"/>
  <c r="C69"/>
  <c r="A69"/>
  <c r="C68"/>
  <c r="A68"/>
  <c r="C67"/>
  <c r="A67"/>
  <c r="C66"/>
  <c r="A66"/>
  <c r="C65"/>
  <c r="A65"/>
  <c r="C64"/>
  <c r="A64"/>
  <c r="C63"/>
  <c r="A63"/>
  <c r="C62"/>
  <c r="A62"/>
  <c r="C61"/>
  <c r="A61"/>
  <c r="C60"/>
  <c r="A60"/>
  <c r="C59"/>
  <c r="A59"/>
  <c r="C58"/>
  <c r="A58"/>
  <c r="C57"/>
  <c r="A57"/>
  <c r="C56"/>
  <c r="A56"/>
  <c r="C55"/>
  <c r="A55"/>
  <c r="C54"/>
  <c r="A54"/>
  <c r="C53"/>
  <c r="A53"/>
  <c r="C52"/>
  <c r="A52"/>
  <c r="C51"/>
  <c r="A51"/>
  <c r="C50"/>
  <c r="A50"/>
  <c r="C49"/>
  <c r="A49"/>
  <c r="C48"/>
  <c r="A48"/>
  <c r="C47"/>
  <c r="A47"/>
  <c r="C46"/>
  <c r="A46"/>
  <c r="C45"/>
  <c r="A45"/>
  <c r="C44"/>
  <c r="A44"/>
  <c r="C43"/>
  <c r="A43"/>
  <c r="C42"/>
  <c r="A42"/>
  <c r="C41"/>
  <c r="A41"/>
  <c r="C40"/>
  <c r="A40"/>
  <c r="C39"/>
  <c r="A39"/>
  <c r="C38"/>
  <c r="A38"/>
  <c r="C37"/>
  <c r="A37"/>
  <c r="C36"/>
  <c r="A36"/>
  <c r="C35"/>
  <c r="A35"/>
  <c r="C34"/>
  <c r="A34"/>
  <c r="C33"/>
  <c r="A33"/>
  <c r="C32"/>
  <c r="A32"/>
  <c r="C31"/>
  <c r="A31"/>
  <c r="C30"/>
  <c r="A30"/>
  <c r="C29"/>
  <c r="A29"/>
  <c r="C28"/>
  <c r="A28"/>
  <c r="C27"/>
  <c r="A27"/>
  <c r="C26"/>
  <c r="A26"/>
  <c r="C25"/>
  <c r="A25"/>
  <c r="C24"/>
  <c r="A24"/>
  <c r="C23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J7" l="1"/>
  <c r="G7"/>
  <c r="F7"/>
  <c r="N7"/>
  <c r="K7"/>
  <c r="I7"/>
  <c r="M7"/>
  <c r="L7"/>
  <c r="H7"/>
  <c r="Q7"/>
  <c r="O7" l="1"/>
  <c r="P7"/>
  <c r="S7"/>
  <c r="R7"/>
</calcChain>
</file>

<file path=xl/sharedStrings.xml><?xml version="1.0" encoding="utf-8"?>
<sst xmlns="http://schemas.openxmlformats.org/spreadsheetml/2006/main" count="469" uniqueCount="322">
  <si>
    <t>SISTEMA DE INFORMACIÓN BOGDATA</t>
  </si>
  <si>
    <t>EJECUCIÓN PRESUPUESTO</t>
  </si>
  <si>
    <t>INFORME DE EJECUCIÓN DEL PRESUPUESTO DE GASTOS E INVERSIONES</t>
  </si>
  <si>
    <t>ENTIDAD:</t>
  </si>
  <si>
    <t>122 - SECRETARÍA DE INTEGRACIÓN SOCIAL</t>
  </si>
  <si>
    <t>MES:</t>
  </si>
  <si>
    <t>Marzo</t>
  </si>
  <si>
    <t>VIGENCIA FISCAL:</t>
  </si>
  <si>
    <t>RUBRO PRESUPUESTAL</t>
  </si>
  <si>
    <t>APROPIACIÓN</t>
  </si>
  <si>
    <t>TOTAL CDP</t>
  </si>
  <si>
    <t>TOTAL COMPROMISOS</t>
  </si>
  <si>
    <t>EJECUC.</t>
  </si>
  <si>
    <t>AUTORIZACIÓN DE GIRO PRESUPUESTAL</t>
  </si>
  <si>
    <t>EJEC.</t>
  </si>
  <si>
    <t>GIRO TESORAL</t>
  </si>
  <si>
    <t>CÓDIGO</t>
  </si>
  <si>
    <t>NOMBRE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</si>
  <si>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</si>
  <si>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</si>
  <si>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</si>
  <si>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</si>
  <si>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</si>
  <si>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</si>
  <si>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</si>
  <si>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</si>
  <si>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</si>
  <si>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Largo</t>
  </si>
  <si>
    <t>Eje/Agre</t>
  </si>
  <si>
    <t>1.1 BOGDATA</t>
  </si>
  <si>
    <t>MES
4</t>
  </si>
  <si>
    <t>ACUMULADO
5</t>
  </si>
  <si>
    <t>6=(3+5)</t>
  </si>
  <si>
    <t>8=(6-7)</t>
  </si>
  <si>
    <t>(13=12/8)</t>
  </si>
  <si>
    <t>(16=15/8)</t>
  </si>
  <si>
    <t>Agregado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</si>
  <si>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</si>
  <si>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</si>
  <si>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</si>
  <si>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</si>
  <si>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</si>
  <si>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</si>
  <si>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</si>
  <si>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</si>
  <si>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</si>
  <si>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</si>
  <si>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</si>
  <si>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</si>
  <si>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Ejecutor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</si>
  <si>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</si>
  <si>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</si>
  <si>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</si>
  <si>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</si>
  <si>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</si>
  <si>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</si>
  <si>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</si>
  <si>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</si>
  <si>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</si>
  <si>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</si>
  <si>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</si>
  <si>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</si>
  <si>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</si>
  <si>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</si>
  <si>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</si>
  <si>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</si>
  <si>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</si>
  <si>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</si>
  <si>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</si>
  <si>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</si>
  <si>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</si>
  <si>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</si>
  <si>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</si>
  <si>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</si>
  <si>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</si>
  <si>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</si>
  <si>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</si>
  <si>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</si>
  <si>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</si>
  <si>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</si>
  <si>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</si>
  <si>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</si>
  <si>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</si>
  <si>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</si>
  <si>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</si>
  <si>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</si>
  <si>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</si>
  <si>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</si>
  <si>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</si>
  <si>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</si>
  <si>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</si>
  <si>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</si>
  <si>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</si>
  <si>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</si>
  <si>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</si>
  <si>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</si>
  <si>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</si>
  <si>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</si>
  <si>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</si>
  <si>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</si>
  <si>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</si>
  <si>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</si>
  <si>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</si>
  <si>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</si>
  <si>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</si>
  <si>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</si>
  <si>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</si>
  <si>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</si>
  <si>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</si>
  <si>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</si>
  <si>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</si>
  <si>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</si>
  <si>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</si>
  <si>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</si>
  <si>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</si>
  <si>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</si>
  <si>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</si>
  <si>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</si>
  <si>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</si>
  <si>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</si>
  <si>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</si>
  <si>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O2110103002</t>
  </si>
  <si>
    <t>Bonificación de dirección</t>
  </si>
  <si>
    <t>O2110103005</t>
  </si>
  <si>
    <t>Reconocimiento por permanencia en el servicio público - Bogotá D.C.</t>
  </si>
  <si>
    <t>O2110103012</t>
  </si>
  <si>
    <t>Prima de riesgo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</si>
  <si>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</si>
  <si>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</si>
  <si>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</si>
  <si>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</si>
  <si>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</si>
  <si>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</si>
  <si>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</si>
  <si>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</si>
  <si>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</si>
  <si>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</si>
  <si>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</si>
  <si>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</si>
  <si>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</si>
  <si>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</si>
  <si>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</si>
  <si>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</si>
  <si>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O21201010030503</t>
  </si>
  <si>
    <t>Radiorreceptores y receptores de televisión; apara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</si>
  <si>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</si>
  <si>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</si>
  <si>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</si>
  <si>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</si>
  <si>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</si>
  <si>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</si>
  <si>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</si>
  <si>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</si>
  <si>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O2120201002082823609</t>
  </si>
  <si>
    <t>Uniformes de trabajo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</si>
  <si>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</si>
  <si>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</si>
  <si>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</si>
  <si>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</si>
  <si>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O2120201003023212905</t>
  </si>
  <si>
    <t>Papel para escritorio sin impresión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</si>
  <si>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</si>
  <si>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</si>
  <si>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</si>
  <si>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</si>
  <si>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</si>
  <si>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</si>
  <si>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O21202020060363391</t>
  </si>
  <si>
    <t>Servicios de catering para eventos</t>
  </si>
  <si>
    <t>O212020200605</t>
  </si>
  <si>
    <t>Servicios de transporte de carga</t>
  </si>
  <si>
    <t>O21202020060565115</t>
  </si>
  <si>
    <t>Servicios de mudanza de muebles domésticos y de oficina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</si>
  <si>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</si>
  <si>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</si>
  <si>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</si>
  <si>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</si>
  <si>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</si>
  <si>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</si>
  <si>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</si>
  <si>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</si>
  <si>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</si>
  <si>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</si>
  <si>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</si>
  <si>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</si>
  <si>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</si>
  <si>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</si>
  <si>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</si>
  <si>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</si>
  <si>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</si>
  <si>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</si>
  <si>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</si>
  <si>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</si>
  <si>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</si>
  <si>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</si>
  <si>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</si>
  <si>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</si>
  <si>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O2120202008</t>
  </si>
  <si>
    <t>Servicios prestados a las empresas y servicios de producción</t>
  </si>
  <si>
    <t>O212020200803</t>
  </si>
  <si>
    <t>Servicios profesionales, científicos y técnicos (excepto los servicios de investigación, urbanismo, jurídicos y de contabilidad)</t>
  </si>
  <si>
    <t>O21202020080383141</t>
  </si>
  <si>
    <t>Servicios de diseño y desarrollo de aplicaciones e</t>
  </si>
  <si>
    <t>O21202020080383611</t>
  </si>
  <si>
    <t>Servicios integrales de publicidad</t>
  </si>
  <si>
    <t>O21202020080383159</t>
  </si>
  <si>
    <t>Otros servicios de alojamiento y suministro de infraestructura en tecnología de la información (TI)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</si>
  <si>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</si>
  <si>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</si>
  <si>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</si>
  <si>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</si>
  <si>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</si>
  <si>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</si>
  <si>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O21202020080484210</t>
  </si>
  <si>
    <t>Servicios básicos de Internet</t>
  </si>
  <si>
    <t>O21202020080484612</t>
  </si>
  <si>
    <t>Servicios de transmisión de programas de televisió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</si>
  <si>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</si>
  <si>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</si>
  <si>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</si>
  <si>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</si>
  <si>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</si>
  <si>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</si>
  <si>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</si>
  <si>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</si>
  <si>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</si>
  <si>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</si>
  <si>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O2120202008078715699</t>
  </si>
  <si>
    <t>Servicio de mantenimiento y reparación de máquinas de uso general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</si>
  <si>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</si>
  <si>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</si>
  <si>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</si>
  <si>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</si>
  <si>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</si>
  <si>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</si>
  <si>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</si>
  <si>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</si>
  <si>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</si>
  <si>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</si>
  <si>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</si>
  <si>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</t>
  </si>
  <si>
    <t>O2120202010</t>
  </si>
  <si>
    <t>Viáticos de los funcionarios en comisión</t>
  </si>
  <si>
    <t>O212020200906</t>
  </si>
  <si>
    <t>Servicios recreativos, culturales y deportivos</t>
  </si>
  <si>
    <t>O21202020090696511</t>
  </si>
  <si>
    <t>Servicios de promoción de eventos deportivos y recreativos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</si>
  <si>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</si>
  <si>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</si>
  <si>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</si>
  <si>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</si>
  <si>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</si>
  <si>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</si>
  <si>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</si>
  <si>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</si>
  <si>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</si>
  <si>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</si>
  <si>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O23011601030000007757</t>
  </si>
  <si>
    <t>Implementación de estrategias y servicios integrales para el abordaje del fenómeno de habitabilidad en calle en Bogotá</t>
  </si>
  <si>
    <t>O23011601030000007768</t>
  </si>
  <si>
    <t>Implementación de una estrategia de acompañamiento a hogares con mayor pobreza evidente y oculta de Bogotá</t>
  </si>
  <si>
    <t>O2301160104</t>
  </si>
  <si>
    <t>Prevención de la exclusión por razones étnicas, religiosas, sociales, políticas y de orientación sexual</t>
  </si>
  <si>
    <t>O23011601040000007756</t>
  </si>
  <si>
    <t>Compromiso social por la diversidad en Bogotá</t>
  </si>
  <si>
    <t>O23011601040000007730</t>
  </si>
  <si>
    <t>Servicio de atención a la población proveniente de flujos migratorios mixtos en Bogotá</t>
  </si>
  <si>
    <t>O2301160106</t>
  </si>
  <si>
    <t>Sistema Distrital del Cuidado</t>
  </si>
  <si>
    <t>O23011601060000007565</t>
  </si>
  <si>
    <t>Suministro de espacios adecuados, inclusivos y seguros para el desarrollo social integral en Bogotá</t>
  </si>
  <si>
    <t>O23011601060000007744</t>
  </si>
  <si>
    <t>Generación de Oportunidades para el Desarrollo Integral de la Niñez y la Adolescencia de Bogotá</t>
  </si>
  <si>
    <t>O23011601060000007752</t>
  </si>
  <si>
    <t>Contribución a la protección de los derechos de las familias especialmente de sus integrantes afectados por la violencia intrafamiliar en la ciudad de Bogotá</t>
  </si>
  <si>
    <t>O23011601060000007770</t>
  </si>
  <si>
    <t>Compromiso con el envejecimiento activo y una Bogotá cuidadora e incluyente</t>
  </si>
  <si>
    <t>O23011601060000007771</t>
  </si>
  <si>
    <t>Fortalecimiento de las oportunidades de inclusión</t>
  </si>
  <si>
    <t>O23011601060000007745</t>
  </si>
  <si>
    <t>Compromiso por una alimentación integral en Bogotá</t>
  </si>
  <si>
    <t>O23011601060000007749</t>
  </si>
  <si>
    <t>Implementación de la estrategia de territorios cuidadores en Bogotá</t>
  </si>
  <si>
    <t>O2301160108</t>
  </si>
  <si>
    <t>Prevención y atención de maternidad temprana</t>
  </si>
  <si>
    <t>O23011601080000007753</t>
  </si>
  <si>
    <t>Prevención de la maternidad y paternidad temprana en Bogotá</t>
  </si>
  <si>
    <t>O2301160117</t>
  </si>
  <si>
    <t>Jóvenes con capacidades: Proyecto de vida para la ciudadanía, la innovación y el trabajo del siglo XXI</t>
  </si>
  <si>
    <t>O23011601170000007740</t>
  </si>
  <si>
    <t>Generación JÓVENES CON DERECHOS en Bogotá</t>
  </si>
  <si>
    <t>O23011603</t>
  </si>
  <si>
    <t>INSPIRAR CONFIANZA Y LEGITIMIDAD PARA VIVIR SIN MIEDO Y SER EPICENTRO DE CULTURA CIUDADANA, PAZ Y RECONCILIACIÓN</t>
  </si>
  <si>
    <t>O2301160348</t>
  </si>
  <si>
    <t>Plataforma institucional para la seguridad y justicia</t>
  </si>
  <si>
    <t>O23011603480000007564</t>
  </si>
  <si>
    <t>Mejoramiento de la capacidad de respuesta
institucional de las Comisarías de Familia en
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</si>
  <si>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</si>
  <si>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</si>
  <si>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</si>
  <si>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</si>
  <si>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O23011605510000007741</t>
  </si>
  <si>
    <t>Fortalecimiento de la gestión de la información y el conocimiento con enfoque participativo y territorial de la Secretaria Distrital de Integración Social en Bogotá</t>
  </si>
  <si>
    <t>O2301160556</t>
  </si>
  <si>
    <t>GESTIÓN PÚBLICA EFECTIVA</t>
  </si>
  <si>
    <t>O23011605560000007733</t>
  </si>
  <si>
    <t>Fortalecimiento institucional para una gestión pública efectiva y transparente en la ciudad de Bogotá</t>
  </si>
  <si>
    <t>O23011605560000007748</t>
  </si>
  <si>
    <t>Fortalecimiento de la gestión institucional y desarrollo integral del talento humano en Bogotá</t>
  </si>
  <si>
    <t>O2301160557</t>
  </si>
  <si>
    <t>GESTIÓN PÚBLICA LOCAL</t>
  </si>
  <si>
    <t>O23011605570000007735</t>
  </si>
  <si>
    <t>Fortalecimiento de los procesos territoriales y la construcción de respuestas integradoras e innovadoras en los territorios de Bogotá - Región</t>
  </si>
  <si>
    <t>LADY ALEJANDRA CASTILLO BENAVIDES</t>
  </si>
  <si>
    <t>MARGARITA BARRAQUER SOURDIS</t>
  </si>
  <si>
    <t>RESPONSABLE DEL PRESUPUESTO</t>
  </si>
  <si>
    <t xml:space="preserve"> ORDENADOR DEL GASTO</t>
  </si>
  <si>
    <t>Elaboro :  Diana Lizbeth Ramirez - Profesional Grupo de Presupuesto</t>
  </si>
  <si>
    <t>Revisó : Lady Alejandra Castillo Benavidez - Asesora de Recursos Financieros</t>
  </si>
  <si>
    <t>Aprobó : Henry David Ortiz Saavedra - Subdirector Administrativo y Financiero</t>
  </si>
  <si>
    <t xml:space="preserve">               Gina Alexandra Vaca Linares - Directora de Gestión Corporativa</t>
  </si>
  <si>
    <t/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</si>
</sst>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&quot;$&quot;\ #,##0"/>
    <numFmt numFmtId="167" formatCode="###,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ova"/>
      <family val="2"/>
    </font>
    <font>
      <b/>
      <sz val="11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0"/>
      <name val="Arial Nova"/>
      <family val="2"/>
    </font>
    <font>
      <sz val="10"/>
      <name val="Arial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7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1" fillId="0" borderId="5" applyNumberFormat="0" applyAlignment="0" applyProtection="0">
      <alignment horizontal="right" vertical="center"/>
    </xf>
    <xf numFmtId="167" fontId="12" fillId="0" borderId="5" applyNumberFormat="0" applyAlignment="0" applyProtection="0">
      <alignment horizontal="right" vertical="center"/>
    </xf>
    <xf numFmtId="167" fontId="11" fillId="11" borderId="6" applyNumberFormat="0" applyAlignmen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16" fontId="9" fillId="0" borderId="1" xfId="0" quotePrefix="1" applyNumberFormat="1" applyFont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horizontal="left" vertical="center"/>
      <protection hidden="1"/>
    </xf>
    <xf numFmtId="0" fontId="9" fillId="9" borderId="1" xfId="0" applyFont="1" applyFill="1" applyBorder="1" applyAlignment="1" applyProtection="1">
      <alignment horizontal="left" vertical="center" wrapText="1"/>
      <protection hidden="1"/>
    </xf>
    <xf numFmtId="164" fontId="9" fillId="9" borderId="1" xfId="1" applyNumberFormat="1" applyFont="1" applyFill="1" applyBorder="1" applyAlignment="1">
      <alignment horizontal="right" vertical="center"/>
    </xf>
    <xf numFmtId="10" fontId="9" fillId="9" borderId="1" xfId="2" applyNumberFormat="1" applyFont="1" applyFill="1" applyBorder="1" applyAlignment="1" applyProtection="1">
      <alignment horizontal="right" vertical="center"/>
      <protection hidden="1"/>
    </xf>
    <xf numFmtId="166" fontId="9" fillId="9" borderId="1" xfId="2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164" fontId="5" fillId="0" borderId="1" xfId="1" applyNumberFormat="1" applyFont="1" applyBorder="1" applyAlignment="1">
      <alignment horizontal="right" vertical="center"/>
    </xf>
    <xf numFmtId="10" fontId="9" fillId="0" borderId="1" xfId="2" applyNumberFormat="1" applyFont="1" applyFill="1" applyBorder="1" applyAlignment="1" applyProtection="1">
      <alignment horizontal="right" vertical="center"/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10" fontId="9" fillId="9" borderId="1" xfId="2" applyNumberFormat="1" applyFont="1" applyFill="1" applyBorder="1" applyAlignment="1">
      <alignment horizontal="right" vertical="center"/>
    </xf>
    <xf numFmtId="166" fontId="9" fillId="9" borderId="1" xfId="2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</cellXfs>
  <cellStyles count="76">
    <cellStyle name="60% - Énfasis1 2" xfId="3"/>
    <cellStyle name="60% - Énfasis1 3" xfId="4"/>
    <cellStyle name="60% - Énfasis1 4" xfId="5"/>
    <cellStyle name="60% - Énfasis1 5" xfId="6"/>
    <cellStyle name="60% - Énfasis1 6" xfId="7"/>
    <cellStyle name="60% - Énfasis1 7" xfId="8"/>
    <cellStyle name="60% - Énfasis1 8" xfId="9"/>
    <cellStyle name="60% - Énfasis2 2" xfId="10"/>
    <cellStyle name="60% - Énfasis2 3" xfId="11"/>
    <cellStyle name="60% - Énfasis2 4" xfId="12"/>
    <cellStyle name="60% - Énfasis2 5" xfId="13"/>
    <cellStyle name="60% - Énfasis2 6" xfId="14"/>
    <cellStyle name="60% - Énfasis2 7" xfId="15"/>
    <cellStyle name="60% - Énfasis2 8" xfId="16"/>
    <cellStyle name="60% - Énfasis3 2" xfId="17"/>
    <cellStyle name="60% - Énfasis3 3" xfId="18"/>
    <cellStyle name="60% - Énfasis3 4" xfId="19"/>
    <cellStyle name="60% - Énfasis3 5" xfId="20"/>
    <cellStyle name="60% - Énfasis3 6" xfId="21"/>
    <cellStyle name="60% - Énfasis3 7" xfId="22"/>
    <cellStyle name="60% - Énfasis3 8" xfId="23"/>
    <cellStyle name="60% - Énfasis4 2" xfId="24"/>
    <cellStyle name="60% - Énfasis4 3" xfId="25"/>
    <cellStyle name="60% - Énfasis4 4" xfId="26"/>
    <cellStyle name="60% - Énfasis4 5" xfId="27"/>
    <cellStyle name="60% - Énfasis4 6" xfId="28"/>
    <cellStyle name="60% - Énfasis4 7" xfId="29"/>
    <cellStyle name="60% - Énfasis4 8" xfId="30"/>
    <cellStyle name="60% - Énfasis5 2" xfId="31"/>
    <cellStyle name="60% - Énfasis5 3" xfId="32"/>
    <cellStyle name="60% - Énfasis5 4" xfId="33"/>
    <cellStyle name="60% - Énfasis5 5" xfId="34"/>
    <cellStyle name="60% - Énfasis5 6" xfId="35"/>
    <cellStyle name="60% - Énfasis5 7" xfId="36"/>
    <cellStyle name="60% - Énfasis5 8" xfId="37"/>
    <cellStyle name="60% - Énfasis6 2" xfId="38"/>
    <cellStyle name="60% - Énfasis6 3" xfId="39"/>
    <cellStyle name="60% - Énfasis6 4" xfId="40"/>
    <cellStyle name="60% - Énfasis6 5" xfId="41"/>
    <cellStyle name="60% - Énfasis6 6" xfId="42"/>
    <cellStyle name="60% - Énfasis6 7" xfId="43"/>
    <cellStyle name="60% - Énfasis6 8" xfId="44"/>
    <cellStyle name="Millares" xfId="1" builtinId="3"/>
    <cellStyle name="Millares 2" xfId="45"/>
    <cellStyle name="Neutral 2" xfId="46"/>
    <cellStyle name="Neutral 3" xfId="47"/>
    <cellStyle name="Neutral 4" xfId="48"/>
    <cellStyle name="Neutral 5" xfId="49"/>
    <cellStyle name="Neutral 6" xfId="50"/>
    <cellStyle name="Neutral 7" xfId="51"/>
    <cellStyle name="Neutral 8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Porcentual" xfId="2" builtinId="5"/>
    <cellStyle name="SAPDataCell" xfId="66"/>
    <cellStyle name="SAPDataTotalCell" xfId="67"/>
    <cellStyle name="SAPMemberCell" xfId="68"/>
    <cellStyle name="Título 10" xfId="69"/>
    <cellStyle name="Título 4" xfId="70"/>
    <cellStyle name="Título 5" xfId="71"/>
    <cellStyle name="Título 6" xfId="72"/>
    <cellStyle name="Título 7" xfId="73"/>
    <cellStyle name="Título 8" xfId="74"/>
    <cellStyle name="Título 9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ES/VIGENCIA%202022/MARZO/Informe%20Ejecucion%20Consolidado%20Presupuestal%2031%20marzo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INSUMO RES"/>
      <sheetName val="Estado Presupuesto"/>
      <sheetName val="EjecucionVigencia"/>
      <sheetName val="EjecucionReserva"/>
      <sheetName val="Resumen para Contratos"/>
      <sheetName val="DinamicaVigencia"/>
      <sheetName val="BDatosVigencia"/>
      <sheetName val="Control"/>
    </sheetNames>
    <sheetDataSet>
      <sheetData sheetId="0" refreshError="1"/>
      <sheetData sheetId="1" refreshError="1"/>
      <sheetData sheetId="2" refreshError="1"/>
      <sheetData sheetId="3">
        <row r="3">
          <cell r="D3">
            <v>1195158940000</v>
          </cell>
          <cell r="E3">
            <v>0</v>
          </cell>
          <cell r="F3">
            <v>0</v>
          </cell>
          <cell r="G3">
            <v>1195158940000</v>
          </cell>
          <cell r="H3">
            <v>0</v>
          </cell>
          <cell r="I3">
            <v>1195158940000</v>
          </cell>
          <cell r="J3">
            <v>58355546082</v>
          </cell>
          <cell r="K3">
            <v>767922936211</v>
          </cell>
          <cell r="L3">
            <v>101565187755</v>
          </cell>
          <cell r="M3">
            <v>529937800403</v>
          </cell>
          <cell r="N3">
            <v>44.340400000000002</v>
          </cell>
          <cell r="O3">
            <v>51925881011</v>
          </cell>
          <cell r="P3">
            <v>104189162680</v>
          </cell>
          <cell r="Q3">
            <v>8.7175999999999991</v>
          </cell>
        </row>
      </sheetData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T167"/>
  <sheetViews>
    <sheetView showGridLines="0" tabSelected="1" view="pageBreakPreview" topLeftCell="I1" zoomScale="85" zoomScaleNormal="85" zoomScaleSheetLayoutView="85" workbookViewId="0">
      <pane ySplit="11" topLeftCell="A12" activePane="bottomLeft" state="frozen"/>
      <selection pane="bottomLeft" activeCell="S12" sqref="S12"/>
    </sheetView>
  </sheetViews>
  <sheetFormatPr baseColWidth="10" defaultColWidth="11.5703125" defaultRowHeight="12.75"/>
  <cols>
    <col min="1" max="2" width="0" style="1" hidden="1" customWidth="1"/>
    <col min="3" max="3" width="32.140625" style="1" hidden="1" customWidth="1"/>
    <col min="4" max="4" width="24.140625" style="1" customWidth="1"/>
    <col min="5" max="5" width="32" style="1" customWidth="1"/>
    <col min="6" max="6" width="17.7109375" style="1" customWidth="1"/>
    <col min="7" max="7" width="16.140625" style="1" customWidth="1"/>
    <col min="8" max="8" width="17.85546875" style="1" bestFit="1" customWidth="1"/>
    <col min="9" max="9" width="17.85546875" style="1" customWidth="1"/>
    <col min="10" max="10" width="11.42578125" style="1" customWidth="1"/>
    <col min="11" max="11" width="17.28515625" style="1" customWidth="1"/>
    <col min="12" max="12" width="16" style="1" customWidth="1"/>
    <col min="13" max="13" width="16.7109375" style="1" customWidth="1"/>
    <col min="14" max="14" width="16.42578125" style="1" customWidth="1"/>
    <col min="15" max="15" width="20.140625" style="1" customWidth="1"/>
    <col min="16" max="16" width="9.85546875" style="1" bestFit="1" customWidth="1"/>
    <col min="17" max="17" width="15.28515625" style="1" customWidth="1"/>
    <col min="18" max="18" width="18.28515625" style="1" bestFit="1" customWidth="1"/>
    <col min="19" max="19" width="13.28515625" style="1" customWidth="1"/>
    <col min="20" max="20" width="16.28515625" style="1" customWidth="1"/>
    <col min="21" max="16384" width="11.5703125" style="1"/>
  </cols>
  <sheetData>
    <row r="1" spans="1:20" ht="1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">
      <c r="D5" s="3" t="s">
        <v>3</v>
      </c>
      <c r="E5" s="4" t="s">
        <v>4</v>
      </c>
      <c r="O5" s="3" t="s">
        <v>5</v>
      </c>
      <c r="P5" s="5" t="s">
        <v>6</v>
      </c>
      <c r="Q5" s="5"/>
      <c r="R5" s="5"/>
    </row>
    <row r="6" spans="1:20" ht="15">
      <c r="D6" s="6"/>
      <c r="O6" s="3" t="s">
        <v>7</v>
      </c>
      <c r="P6" s="7">
        <v>2022</v>
      </c>
      <c r="Q6" s="8"/>
      <c r="R6" s="9"/>
    </row>
    <row r="7" spans="1:20" hidden="1">
      <c r="F7" s="10">
        <f>+F12-'[1]INSUMO VIG'!D3</f>
        <v>0</v>
      </c>
      <c r="G7" s="10">
        <f>+G12-'[1]INSUMO VIG'!E3</f>
        <v>0</v>
      </c>
      <c r="H7" s="10">
        <f>+H12-'[1]INSUMO VIG'!F3</f>
        <v>0</v>
      </c>
      <c r="I7" s="10">
        <f>+I12-'[1]INSUMO VIG'!G3</f>
        <v>0</v>
      </c>
      <c r="J7" s="10">
        <f>+J12-'[1]INSUMO VIG'!H3</f>
        <v>0</v>
      </c>
      <c r="K7" s="10">
        <f>+K12-'[1]INSUMO VIG'!I3</f>
        <v>0</v>
      </c>
      <c r="L7" s="10">
        <f>+L12-'[1]INSUMO VIG'!J3</f>
        <v>0</v>
      </c>
      <c r="M7" s="10">
        <f>+M12-'[1]INSUMO VIG'!K3</f>
        <v>0</v>
      </c>
      <c r="N7" s="10">
        <f>+N12-'[1]INSUMO VIG'!L3</f>
        <v>0</v>
      </c>
      <c r="O7" s="10">
        <f>+O12-'[1]INSUMO VIG'!M3</f>
        <v>0</v>
      </c>
      <c r="P7" s="10">
        <f>+P12-'[1]INSUMO VIG'!N3</f>
        <v>-43.896996380057203</v>
      </c>
      <c r="Q7" s="10">
        <f>+Q12-'[1]INSUMO VIG'!O3</f>
        <v>0</v>
      </c>
      <c r="R7" s="10">
        <f>+R12-'[1]INSUMO VIG'!P3</f>
        <v>0</v>
      </c>
      <c r="S7" s="10">
        <f>+S12-'[1]INSUMO VIG'!Q3</f>
        <v>-8.6304240109386612</v>
      </c>
    </row>
    <row r="8" spans="1:20">
      <c r="O8" s="11"/>
      <c r="R8" s="11"/>
    </row>
    <row r="9" spans="1:20" ht="25.5" customHeight="1">
      <c r="C9" s="12" t="s">
        <v>8</v>
      </c>
      <c r="D9" s="12"/>
      <c r="E9" s="12"/>
      <c r="F9" s="12" t="s">
        <v>9</v>
      </c>
      <c r="G9" s="12"/>
      <c r="H9" s="12"/>
      <c r="I9" s="12"/>
      <c r="J9" s="12"/>
      <c r="K9" s="12"/>
      <c r="L9" s="12" t="s">
        <v>10</v>
      </c>
      <c r="M9" s="12"/>
      <c r="N9" s="12" t="s">
        <v>11</v>
      </c>
      <c r="O9" s="12"/>
      <c r="P9" s="13" t="s">
        <v>12</v>
      </c>
      <c r="Q9" s="14" t="s">
        <v>13</v>
      </c>
      <c r="R9" s="14"/>
      <c r="S9" s="13" t="s">
        <v>14</v>
      </c>
      <c r="T9" s="15" t="s">
        <v>15</v>
      </c>
    </row>
    <row r="10" spans="1:20">
      <c r="C10" s="16" t="s">
        <v>16</v>
      </c>
      <c r="D10" s="17"/>
      <c r="E10" s="13" t="s">
        <v>17</v>
      </c>
      <c r="F10" s="13" t="s">
        <v>18</v>
      </c>
      <c r="G10" s="12" t="s">
        <v>19</v>
      </c>
      <c r="H10" s="12"/>
      <c r="I10" s="13" t="s">
        <v>20</v>
      </c>
      <c r="J10" s="13" t="s">
        <v>21</v>
      </c>
      <c r="K10" s="13" t="s">
        <v>22</v>
      </c>
      <c r="L10" s="13" t="s">
        <v>23</v>
      </c>
      <c r="M10" s="13" t="s">
        <v>24</v>
      </c>
      <c r="N10" s="13" t="s">
        <v>23</v>
      </c>
      <c r="O10" s="13" t="s">
        <v>24</v>
      </c>
      <c r="P10" s="13" t="s">
        <v>25</v>
      </c>
      <c r="Q10" s="13" t="s">
        <v>23</v>
      </c>
      <c r="R10" s="13" t="s">
        <v>24</v>
      </c>
      <c r="S10" s="13" t="s">
        <v>26</v>
      </c>
      <c r="T10" s="13" t="s">
        <v>24</v>
      </c>
    </row>
    <row r="11" spans="1:20" ht="25.5">
      <c r="A11" s="1" t="s">
        <v>27</v>
      </c>
      <c r="B11" s="1" t="s">
        <v>28</v>
      </c>
      <c r="C11" s="13">
        <v>1</v>
      </c>
      <c r="D11" s="18" t="s">
        <v>29</v>
      </c>
      <c r="E11" s="13">
        <v>2</v>
      </c>
      <c r="F11" s="13">
        <v>3</v>
      </c>
      <c r="G11" s="15" t="s">
        <v>30</v>
      </c>
      <c r="H11" s="15" t="s">
        <v>31</v>
      </c>
      <c r="I11" s="13" t="s">
        <v>32</v>
      </c>
      <c r="J11" s="13">
        <v>7</v>
      </c>
      <c r="K11" s="13" t="s">
        <v>33</v>
      </c>
      <c r="L11" s="13">
        <v>9</v>
      </c>
      <c r="M11" s="13">
        <v>10</v>
      </c>
      <c r="N11" s="13">
        <v>11</v>
      </c>
      <c r="O11" s="13">
        <v>12</v>
      </c>
      <c r="P11" s="13" t="s">
        <v>34</v>
      </c>
      <c r="Q11" s="13">
        <v>14</v>
      </c>
      <c r="R11" s="13">
        <v>15</v>
      </c>
      <c r="S11" s="13" t="s">
        <v>35</v>
      </c>
      <c r="T11" s="13">
        <v>17</v>
      </c>
    </row>
    <row r="12" spans="1:20">
      <c r="A12" s="1">
        <f>LEN(D12)</f>
        <v>2</v>
      </c>
      <c r="B12" s="1" t="s">
        <v>36</v>
      </c>
      <c r="C12" s="19" t="str">
        <f>LEFT(D12,2)</f>
        <v>O2</v>
      </c>
      <c r="D12" s="19" t="s">
        <v>37</v>
      </c>
      <c r="E12" s="20" t="s">
        <v>38</v>
      </c>
      <c r="F12" s="21">
        <v>1195158940000</v>
      </c>
      <c r="G12" s="21">
        <v>0</v>
      </c>
      <c r="H12" s="21">
        <v>0</v>
      </c>
      <c r="I12" s="21">
        <v>1195158940000</v>
      </c>
      <c r="J12" s="21">
        <v>0</v>
      </c>
      <c r="K12" s="21">
        <v>1195158940000</v>
      </c>
      <c r="L12" s="21">
        <v>58355546082</v>
      </c>
      <c r="M12" s="21">
        <v>767922936211</v>
      </c>
      <c r="N12" s="21">
        <v>101565187755</v>
      </c>
      <c r="O12" s="21">
        <v>529937800403</v>
      </c>
      <c r="P12" s="22">
        <v>0.44340361994280025</v>
      </c>
      <c r="Q12" s="21">
        <v>51925881011</v>
      </c>
      <c r="R12" s="21">
        <v>104189162680</v>
      </c>
      <c r="S12" s="22">
        <v>8.7175989061337736E-2</v>
      </c>
      <c r="T12" s="23">
        <v>103591793800</v>
      </c>
    </row>
    <row r="13" spans="1:20">
      <c r="A13" s="1">
        <f t="shared" ref="A13:A76" si="0">LEN(D13)</f>
        <v>3</v>
      </c>
      <c r="B13" s="1" t="s">
        <v>36</v>
      </c>
      <c r="C13" s="19" t="str">
        <f>LEFT(D13,2)&amp;"."&amp;MID(D13,3,1)</f>
        <v>O2.1</v>
      </c>
      <c r="D13" s="19" t="s">
        <v>39</v>
      </c>
      <c r="E13" s="20" t="s">
        <v>40</v>
      </c>
      <c r="F13" s="21">
        <v>29485902000</v>
      </c>
      <c r="G13" s="21">
        <v>0</v>
      </c>
      <c r="H13" s="21">
        <v>0</v>
      </c>
      <c r="I13" s="21">
        <v>29485902000</v>
      </c>
      <c r="J13" s="21">
        <v>0</v>
      </c>
      <c r="K13" s="21">
        <v>29485902000</v>
      </c>
      <c r="L13" s="21">
        <v>201170842</v>
      </c>
      <c r="M13" s="21">
        <v>21671838643</v>
      </c>
      <c r="N13" s="21">
        <v>1826890713</v>
      </c>
      <c r="O13" s="21">
        <v>4680380453</v>
      </c>
      <c r="P13" s="22">
        <v>0.15873282265538291</v>
      </c>
      <c r="Q13" s="21">
        <v>1632593880</v>
      </c>
      <c r="R13" s="21">
        <v>4150958620</v>
      </c>
      <c r="S13" s="22">
        <v>0.14077773913784289</v>
      </c>
      <c r="T13" s="23">
        <v>4150958622</v>
      </c>
    </row>
    <row r="14" spans="1:20">
      <c r="A14" s="1">
        <f t="shared" si="0"/>
        <v>4</v>
      </c>
      <c r="B14" s="1" t="s">
        <v>36</v>
      </c>
      <c r="C14" s="19" t="str">
        <f>LEFT(D14,2)&amp;"."&amp;MID(D14,3,1)&amp;"."&amp;MID(D14,4,1)</f>
        <v>O2.1.1</v>
      </c>
      <c r="D14" s="19" t="s">
        <v>41</v>
      </c>
      <c r="E14" s="20" t="s">
        <v>42</v>
      </c>
      <c r="F14" s="21">
        <v>9122226000</v>
      </c>
      <c r="G14" s="21">
        <v>0</v>
      </c>
      <c r="H14" s="21">
        <v>0</v>
      </c>
      <c r="I14" s="21">
        <v>9122226000</v>
      </c>
      <c r="J14" s="21">
        <v>0</v>
      </c>
      <c r="K14" s="21">
        <v>9122226000</v>
      </c>
      <c r="L14" s="21">
        <v>9359602</v>
      </c>
      <c r="M14" s="21">
        <v>9087523894</v>
      </c>
      <c r="N14" s="21">
        <v>564562786</v>
      </c>
      <c r="O14" s="21">
        <v>1472800048</v>
      </c>
      <c r="P14" s="22">
        <v>0.16145182634150917</v>
      </c>
      <c r="Q14" s="21">
        <v>562391428</v>
      </c>
      <c r="R14" s="21">
        <v>1423655838</v>
      </c>
      <c r="S14" s="22">
        <v>0.15606452175159879</v>
      </c>
      <c r="T14" s="23">
        <v>1423655840</v>
      </c>
    </row>
    <row r="15" spans="1:20">
      <c r="A15" s="1">
        <f t="shared" si="0"/>
        <v>6</v>
      </c>
      <c r="B15" s="1" t="s">
        <v>36</v>
      </c>
      <c r="C15" s="19" t="str">
        <f>LEFT(D15,2)&amp;"."&amp;MID(D15,3,1)&amp;"."&amp;MID(D15,4,1)&amp;"."&amp;MID(D15,5,2)</f>
        <v>O2.1.1.01</v>
      </c>
      <c r="D15" s="19" t="s">
        <v>43</v>
      </c>
      <c r="E15" s="20" t="s">
        <v>44</v>
      </c>
      <c r="F15" s="21">
        <v>9122226000</v>
      </c>
      <c r="G15" s="21">
        <v>0</v>
      </c>
      <c r="H15" s="21">
        <v>0</v>
      </c>
      <c r="I15" s="21">
        <v>9122226000</v>
      </c>
      <c r="J15" s="21">
        <v>0</v>
      </c>
      <c r="K15" s="21">
        <v>9122226000</v>
      </c>
      <c r="L15" s="21">
        <v>9359602</v>
      </c>
      <c r="M15" s="21">
        <v>9087523894</v>
      </c>
      <c r="N15" s="21">
        <v>564562786</v>
      </c>
      <c r="O15" s="21">
        <v>1472800048</v>
      </c>
      <c r="P15" s="22">
        <v>0.16145182634150917</v>
      </c>
      <c r="Q15" s="21">
        <v>562391428</v>
      </c>
      <c r="R15" s="21">
        <v>1423655838</v>
      </c>
      <c r="S15" s="22">
        <v>0.15606452175159879</v>
      </c>
      <c r="T15" s="23">
        <v>1423655840</v>
      </c>
    </row>
    <row r="16" spans="1:20">
      <c r="A16" s="1">
        <f t="shared" si="0"/>
        <v>8</v>
      </c>
      <c r="B16" s="1" t="s">
        <v>36</v>
      </c>
      <c r="C16" s="19" t="str">
        <f>LEFT(D16,2)&amp;"."&amp;MID(D16,3,1)&amp;"."&amp;MID(D16,4,1)&amp;"."&amp;MID(D16,5,2)&amp;"."&amp;MID(D16,7,2)</f>
        <v>O2.1.1.01.01</v>
      </c>
      <c r="D16" s="19" t="s">
        <v>45</v>
      </c>
      <c r="E16" s="20" t="s">
        <v>46</v>
      </c>
      <c r="F16" s="21">
        <v>6696801000</v>
      </c>
      <c r="G16" s="21">
        <v>-44061708</v>
      </c>
      <c r="H16" s="21">
        <v>-61099602</v>
      </c>
      <c r="I16" s="21">
        <v>6635701398</v>
      </c>
      <c r="J16" s="21">
        <v>0</v>
      </c>
      <c r="K16" s="21">
        <v>6635701398</v>
      </c>
      <c r="L16" s="21">
        <v>-34702106</v>
      </c>
      <c r="M16" s="21">
        <v>6600999292</v>
      </c>
      <c r="N16" s="21">
        <v>399152040</v>
      </c>
      <c r="O16" s="21">
        <v>1087612077</v>
      </c>
      <c r="P16" s="22">
        <v>0.16390310711205394</v>
      </c>
      <c r="Q16" s="21">
        <v>396980682</v>
      </c>
      <c r="R16" s="21">
        <v>1038467867</v>
      </c>
      <c r="S16" s="22">
        <v>0.15649707615128586</v>
      </c>
      <c r="T16" s="23">
        <v>1038467885</v>
      </c>
    </row>
    <row r="17" spans="1:20">
      <c r="A17" s="1">
        <f t="shared" si="0"/>
        <v>11</v>
      </c>
      <c r="B17" s="1" t="s">
        <v>36</v>
      </c>
      <c r="C17" s="19" t="str">
        <f>LEFT(D17,2)&amp;"."&amp;MID(D17,3,1)&amp;"."&amp;MID(D17,4,1)&amp;"."&amp;MID(D17,5,2)&amp;"."&amp;MID(D17,7,2)&amp;"."&amp;MID(D17,9,3)</f>
        <v>O2.1.1.01.01.001</v>
      </c>
      <c r="D17" s="19" t="s">
        <v>47</v>
      </c>
      <c r="E17" s="20" t="s">
        <v>48</v>
      </c>
      <c r="F17" s="21">
        <v>5975778000</v>
      </c>
      <c r="G17" s="21">
        <v>-44061708</v>
      </c>
      <c r="H17" s="21">
        <v>-61099602</v>
      </c>
      <c r="I17" s="21">
        <v>5914678398</v>
      </c>
      <c r="J17" s="21">
        <v>0</v>
      </c>
      <c r="K17" s="21">
        <v>5914678398</v>
      </c>
      <c r="L17" s="21">
        <v>-34702106</v>
      </c>
      <c r="M17" s="21">
        <v>5879976292</v>
      </c>
      <c r="N17" s="21">
        <v>389660756</v>
      </c>
      <c r="O17" s="21">
        <v>1061459067</v>
      </c>
      <c r="P17" s="22">
        <v>0.17946183977795371</v>
      </c>
      <c r="Q17" s="21">
        <v>387489398</v>
      </c>
      <c r="R17" s="21">
        <v>1012314857</v>
      </c>
      <c r="S17" s="22">
        <v>0.17115298396313583</v>
      </c>
      <c r="T17" s="23">
        <v>1012314875</v>
      </c>
    </row>
    <row r="18" spans="1:20">
      <c r="A18" s="1">
        <f t="shared" si="0"/>
        <v>13</v>
      </c>
      <c r="B18" s="1" t="s">
        <v>49</v>
      </c>
      <c r="C18" s="24" t="str">
        <f>LEFT(D18,2)&amp;"."&amp;MID(D18,3,1)&amp;"."&amp;MID(D18,4,1)&amp;"."&amp;MID(D18,5,2)&amp;"."&amp;MID(D18,7,2)&amp;"."&amp;MID(D18,9,3)&amp;"."&amp;MID(D18,12,2)</f>
        <v>O2.1.1.01.01.001.01</v>
      </c>
      <c r="D18" s="24" t="s">
        <v>50</v>
      </c>
      <c r="E18" s="25" t="s">
        <v>51</v>
      </c>
      <c r="F18" s="26">
        <v>3675692000</v>
      </c>
      <c r="G18" s="26">
        <v>0</v>
      </c>
      <c r="H18" s="26">
        <v>0</v>
      </c>
      <c r="I18" s="26">
        <v>3675692000</v>
      </c>
      <c r="J18" s="26">
        <v>0</v>
      </c>
      <c r="K18" s="26">
        <v>3675692000</v>
      </c>
      <c r="L18" s="26">
        <v>0</v>
      </c>
      <c r="M18" s="26">
        <v>3675692000</v>
      </c>
      <c r="N18" s="26">
        <v>259278982</v>
      </c>
      <c r="O18" s="26">
        <v>711940715</v>
      </c>
      <c r="P18" s="27">
        <v>0.19368889313903342</v>
      </c>
      <c r="Q18" s="26">
        <v>257107624</v>
      </c>
      <c r="R18" s="26">
        <v>662796505</v>
      </c>
      <c r="S18" s="27">
        <v>0.18031883656193173</v>
      </c>
      <c r="T18" s="28">
        <v>662796502</v>
      </c>
    </row>
    <row r="19" spans="1:20" ht="25.5">
      <c r="A19" s="1">
        <f t="shared" si="0"/>
        <v>13</v>
      </c>
      <c r="B19" s="1" t="s">
        <v>49</v>
      </c>
      <c r="C19" s="24" t="str">
        <f t="shared" ref="C19:C24" si="1">LEFT(D19,2)&amp;"."&amp;MID(D19,3,1)&amp;"."&amp;MID(D19,4,1)&amp;"."&amp;MID(D19,5,2)&amp;"."&amp;MID(D19,7,2)&amp;"."&amp;MID(D19,9,3)&amp;"."&amp;MID(D19,12,2)</f>
        <v>O2.1.1.01.01.001.02</v>
      </c>
      <c r="D19" s="24" t="s">
        <v>52</v>
      </c>
      <c r="E19" s="25" t="s">
        <v>53</v>
      </c>
      <c r="F19" s="26">
        <v>64366000</v>
      </c>
      <c r="G19" s="26">
        <v>0</v>
      </c>
      <c r="H19" s="26">
        <v>0</v>
      </c>
      <c r="I19" s="26">
        <v>64366000</v>
      </c>
      <c r="J19" s="26">
        <v>0</v>
      </c>
      <c r="K19" s="26">
        <v>64366000</v>
      </c>
      <c r="L19" s="26">
        <v>0</v>
      </c>
      <c r="M19" s="26">
        <v>64366000</v>
      </c>
      <c r="N19" s="26">
        <v>3402689</v>
      </c>
      <c r="O19" s="26">
        <v>11017061</v>
      </c>
      <c r="P19" s="27">
        <v>0.17116274119876954</v>
      </c>
      <c r="Q19" s="26">
        <v>3402689</v>
      </c>
      <c r="R19" s="26">
        <v>11017061</v>
      </c>
      <c r="S19" s="27">
        <v>0.17116274119876954</v>
      </c>
      <c r="T19" s="28">
        <v>11017064</v>
      </c>
    </row>
    <row r="20" spans="1:20">
      <c r="A20" s="1">
        <f t="shared" si="0"/>
        <v>13</v>
      </c>
      <c r="B20" s="1" t="s">
        <v>49</v>
      </c>
      <c r="C20" s="24" t="str">
        <f t="shared" si="1"/>
        <v>O2.1.1.01.01.001.03</v>
      </c>
      <c r="D20" s="24" t="s">
        <v>54</v>
      </c>
      <c r="E20" s="25" t="s">
        <v>55</v>
      </c>
      <c r="F20" s="26">
        <v>394557000</v>
      </c>
      <c r="G20" s="26">
        <v>0</v>
      </c>
      <c r="H20" s="26">
        <v>0</v>
      </c>
      <c r="I20" s="26">
        <v>394557000</v>
      </c>
      <c r="J20" s="26">
        <v>0</v>
      </c>
      <c r="K20" s="26">
        <v>394557000</v>
      </c>
      <c r="L20" s="26">
        <v>0</v>
      </c>
      <c r="M20" s="26">
        <v>394557000</v>
      </c>
      <c r="N20" s="26">
        <v>30415113</v>
      </c>
      <c r="O20" s="26">
        <v>73328700</v>
      </c>
      <c r="P20" s="27">
        <v>0.18585071358510938</v>
      </c>
      <c r="Q20" s="26">
        <v>30415113</v>
      </c>
      <c r="R20" s="26">
        <v>73328700</v>
      </c>
      <c r="S20" s="27">
        <v>0.18585071358510938</v>
      </c>
      <c r="T20" s="28">
        <v>73328694</v>
      </c>
    </row>
    <row r="21" spans="1:20">
      <c r="A21" s="1">
        <f t="shared" si="0"/>
        <v>13</v>
      </c>
      <c r="B21" s="1" t="s">
        <v>49</v>
      </c>
      <c r="C21" s="24" t="str">
        <f t="shared" si="1"/>
        <v>O2.1.1.01.01.001.04</v>
      </c>
      <c r="D21" s="24" t="s">
        <v>56</v>
      </c>
      <c r="E21" s="25" t="s">
        <v>57</v>
      </c>
      <c r="F21" s="26">
        <v>4986000</v>
      </c>
      <c r="G21" s="26">
        <v>0</v>
      </c>
      <c r="H21" s="26">
        <v>0</v>
      </c>
      <c r="I21" s="26">
        <v>4986000</v>
      </c>
      <c r="J21" s="26">
        <v>0</v>
      </c>
      <c r="K21" s="26">
        <v>4986000</v>
      </c>
      <c r="L21" s="26">
        <v>0</v>
      </c>
      <c r="M21" s="26">
        <v>4986000</v>
      </c>
      <c r="N21" s="26">
        <v>135648</v>
      </c>
      <c r="O21" s="26">
        <v>472506</v>
      </c>
      <c r="P21" s="27">
        <v>9.4766546329723228E-2</v>
      </c>
      <c r="Q21" s="26">
        <v>135648</v>
      </c>
      <c r="R21" s="26">
        <v>472506</v>
      </c>
      <c r="S21" s="27">
        <v>9.4766546329723228E-2</v>
      </c>
      <c r="T21" s="28">
        <v>472534</v>
      </c>
    </row>
    <row r="22" spans="1:20">
      <c r="A22" s="1">
        <f t="shared" si="0"/>
        <v>13</v>
      </c>
      <c r="B22" s="1" t="s">
        <v>49</v>
      </c>
      <c r="C22" s="24" t="str">
        <f t="shared" si="1"/>
        <v>O2.1.1.01.01.001.05</v>
      </c>
      <c r="D22" s="24" t="s">
        <v>58</v>
      </c>
      <c r="E22" s="25" t="s">
        <v>59</v>
      </c>
      <c r="F22" s="26">
        <v>8028000</v>
      </c>
      <c r="G22" s="26">
        <v>0</v>
      </c>
      <c r="H22" s="26">
        <v>0</v>
      </c>
      <c r="I22" s="26">
        <v>8028000</v>
      </c>
      <c r="J22" s="26">
        <v>0</v>
      </c>
      <c r="K22" s="26">
        <v>8028000</v>
      </c>
      <c r="L22" s="26">
        <v>0</v>
      </c>
      <c r="M22" s="26">
        <v>8028000</v>
      </c>
      <c r="N22" s="26">
        <v>234344</v>
      </c>
      <c r="O22" s="26">
        <v>816298</v>
      </c>
      <c r="P22" s="27">
        <v>0.10168136522172397</v>
      </c>
      <c r="Q22" s="26">
        <v>234344</v>
      </c>
      <c r="R22" s="26">
        <v>816298</v>
      </c>
      <c r="S22" s="27">
        <v>0.10168136522172397</v>
      </c>
      <c r="T22" s="28">
        <v>816298</v>
      </c>
    </row>
    <row r="23" spans="1:20">
      <c r="A23" s="1">
        <f t="shared" si="0"/>
        <v>13</v>
      </c>
      <c r="B23" s="1" t="s">
        <v>49</v>
      </c>
      <c r="C23" s="24" t="str">
        <f t="shared" si="1"/>
        <v>O2.1.1.01.01.001.07</v>
      </c>
      <c r="D23" s="24" t="s">
        <v>60</v>
      </c>
      <c r="E23" s="25" t="s">
        <v>61</v>
      </c>
      <c r="F23" s="26">
        <v>124933000</v>
      </c>
      <c r="G23" s="26">
        <v>0</v>
      </c>
      <c r="H23" s="26">
        <v>0</v>
      </c>
      <c r="I23" s="26">
        <v>124933000</v>
      </c>
      <c r="J23" s="26">
        <v>0</v>
      </c>
      <c r="K23" s="26">
        <v>124933000</v>
      </c>
      <c r="L23" s="26">
        <v>0</v>
      </c>
      <c r="M23" s="26">
        <v>124933000</v>
      </c>
      <c r="N23" s="26">
        <v>8006090</v>
      </c>
      <c r="O23" s="26">
        <v>18690103</v>
      </c>
      <c r="P23" s="27">
        <v>0.14960101014143581</v>
      </c>
      <c r="Q23" s="26">
        <v>8006090</v>
      </c>
      <c r="R23" s="26">
        <v>18690103</v>
      </c>
      <c r="S23" s="27">
        <v>0.14960101014143581</v>
      </c>
      <c r="T23" s="28">
        <v>18690100</v>
      </c>
    </row>
    <row r="24" spans="1:20">
      <c r="A24" s="1">
        <f t="shared" si="0"/>
        <v>13</v>
      </c>
      <c r="B24" s="1" t="s">
        <v>36</v>
      </c>
      <c r="C24" s="19" t="str">
        <f t="shared" si="1"/>
        <v>O2.1.1.01.01.001.08</v>
      </c>
      <c r="D24" s="19" t="s">
        <v>62</v>
      </c>
      <c r="E24" s="20" t="s">
        <v>63</v>
      </c>
      <c r="F24" s="21">
        <v>756095000</v>
      </c>
      <c r="G24" s="21">
        <v>-44061708</v>
      </c>
      <c r="H24" s="21">
        <v>-61099602</v>
      </c>
      <c r="I24" s="21">
        <v>694995398</v>
      </c>
      <c r="J24" s="21">
        <v>0</v>
      </c>
      <c r="K24" s="21">
        <v>694995398</v>
      </c>
      <c r="L24" s="21">
        <v>-34702106</v>
      </c>
      <c r="M24" s="21">
        <v>660293292</v>
      </c>
      <c r="N24" s="21">
        <v>12170612</v>
      </c>
      <c r="O24" s="21">
        <v>56004749</v>
      </c>
      <c r="P24" s="22">
        <v>8.0582906248251152E-2</v>
      </c>
      <c r="Q24" s="21">
        <v>12170612</v>
      </c>
      <c r="R24" s="21">
        <v>56004749</v>
      </c>
      <c r="S24" s="22">
        <v>8.0582906248251152E-2</v>
      </c>
      <c r="T24" s="23">
        <v>56004752</v>
      </c>
    </row>
    <row r="25" spans="1:20">
      <c r="A25" s="1">
        <f t="shared" si="0"/>
        <v>15</v>
      </c>
      <c r="B25" s="1" t="s">
        <v>49</v>
      </c>
      <c r="C25" s="24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24" t="s">
        <v>64</v>
      </c>
      <c r="E25" s="25" t="s">
        <v>65</v>
      </c>
      <c r="F25" s="26">
        <v>511245000</v>
      </c>
      <c r="G25" s="26">
        <v>-44061708</v>
      </c>
      <c r="H25" s="26">
        <v>-61099602</v>
      </c>
      <c r="I25" s="26">
        <v>450145398</v>
      </c>
      <c r="J25" s="26">
        <v>0</v>
      </c>
      <c r="K25" s="26">
        <v>450145398</v>
      </c>
      <c r="L25" s="26">
        <v>-34702106</v>
      </c>
      <c r="M25" s="26">
        <v>415443292</v>
      </c>
      <c r="N25" s="26">
        <v>2084977</v>
      </c>
      <c r="O25" s="26">
        <v>4300577</v>
      </c>
      <c r="P25" s="27">
        <v>9.5537508971712294E-3</v>
      </c>
      <c r="Q25" s="26">
        <v>2084977</v>
      </c>
      <c r="R25" s="26">
        <v>4300577</v>
      </c>
      <c r="S25" s="27">
        <v>9.5537508971712294E-3</v>
      </c>
      <c r="T25" s="28">
        <v>4300583</v>
      </c>
    </row>
    <row r="26" spans="1:20">
      <c r="A26" s="1">
        <f t="shared" si="0"/>
        <v>15</v>
      </c>
      <c r="B26" s="1" t="s">
        <v>49</v>
      </c>
      <c r="C26" s="24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24" t="s">
        <v>66</v>
      </c>
      <c r="E26" s="25" t="s">
        <v>67</v>
      </c>
      <c r="F26" s="26">
        <v>244850000</v>
      </c>
      <c r="G26" s="26">
        <v>0</v>
      </c>
      <c r="H26" s="26">
        <v>0</v>
      </c>
      <c r="I26" s="26">
        <v>244850000</v>
      </c>
      <c r="J26" s="26">
        <v>0</v>
      </c>
      <c r="K26" s="26">
        <v>244850000</v>
      </c>
      <c r="L26" s="26">
        <v>0</v>
      </c>
      <c r="M26" s="26">
        <v>244850000</v>
      </c>
      <c r="N26" s="26">
        <v>10085635</v>
      </c>
      <c r="O26" s="26">
        <v>51704172</v>
      </c>
      <c r="P26" s="27">
        <v>0.21116672248315296</v>
      </c>
      <c r="Q26" s="26">
        <v>10085635</v>
      </c>
      <c r="R26" s="26">
        <v>51704172</v>
      </c>
      <c r="S26" s="27">
        <v>0.21116672248315296</v>
      </c>
      <c r="T26" s="28">
        <v>51704169</v>
      </c>
    </row>
    <row r="27" spans="1:20">
      <c r="A27" s="1">
        <f t="shared" si="0"/>
        <v>13</v>
      </c>
      <c r="B27" s="1" t="s">
        <v>49</v>
      </c>
      <c r="C27" s="24" t="str">
        <f>LEFT(D27,2)&amp;"."&amp;MID(D27,3,1)&amp;"."&amp;MID(D27,4,1)&amp;"."&amp;MID(D27,5,2)&amp;"."&amp;MID(D27,7,2)&amp;"."&amp;MID(D27,9,3)&amp;"."&amp;MID(D27,12,2)</f>
        <v>O2.1.1.01.01.001.09</v>
      </c>
      <c r="D27" s="24" t="s">
        <v>68</v>
      </c>
      <c r="E27" s="25" t="s">
        <v>69</v>
      </c>
      <c r="F27" s="26">
        <v>947121000</v>
      </c>
      <c r="G27" s="26">
        <v>0</v>
      </c>
      <c r="H27" s="26">
        <v>0</v>
      </c>
      <c r="I27" s="26">
        <v>947121000</v>
      </c>
      <c r="J27" s="26">
        <v>0</v>
      </c>
      <c r="K27" s="26">
        <v>947121000</v>
      </c>
      <c r="L27" s="26">
        <v>0</v>
      </c>
      <c r="M27" s="26">
        <v>947121000</v>
      </c>
      <c r="N27" s="26">
        <v>76017278</v>
      </c>
      <c r="O27" s="26">
        <v>189188935</v>
      </c>
      <c r="P27" s="27">
        <v>0.19975159984838262</v>
      </c>
      <c r="Q27" s="26">
        <v>76017278</v>
      </c>
      <c r="R27" s="26">
        <v>189188935</v>
      </c>
      <c r="S27" s="27">
        <v>0.19975159984838262</v>
      </c>
      <c r="T27" s="28">
        <v>189188931</v>
      </c>
    </row>
    <row r="28" spans="1:20">
      <c r="A28" s="1">
        <f t="shared" si="0"/>
        <v>11</v>
      </c>
      <c r="B28" s="1" t="s">
        <v>36</v>
      </c>
      <c r="C28" s="19" t="str">
        <f>LEFT(D28,2)&amp;"."&amp;MID(D28,3,1)&amp;"."&amp;MID(D28,4,1)&amp;"."&amp;MID(D28,5,2)&amp;"."&amp;MID(D28,7,2)&amp;"."&amp;MID(D28,9,3)</f>
        <v>O2.1.1.01.01.002</v>
      </c>
      <c r="D28" s="19" t="s">
        <v>70</v>
      </c>
      <c r="E28" s="20" t="s">
        <v>71</v>
      </c>
      <c r="F28" s="21">
        <v>721023000</v>
      </c>
      <c r="G28" s="21">
        <v>0</v>
      </c>
      <c r="H28" s="21">
        <v>0</v>
      </c>
      <c r="I28" s="21">
        <v>721023000</v>
      </c>
      <c r="J28" s="21">
        <v>0</v>
      </c>
      <c r="K28" s="21">
        <v>721023000</v>
      </c>
      <c r="L28" s="21">
        <v>0</v>
      </c>
      <c r="M28" s="21">
        <v>721023000</v>
      </c>
      <c r="N28" s="21">
        <v>9491284</v>
      </c>
      <c r="O28" s="21">
        <v>26153010</v>
      </c>
      <c r="P28" s="22">
        <v>3.6272088407720698E-2</v>
      </c>
      <c r="Q28" s="21">
        <v>9491284</v>
      </c>
      <c r="R28" s="21">
        <v>26153010</v>
      </c>
      <c r="S28" s="22">
        <v>3.6272088407720698E-2</v>
      </c>
      <c r="T28" s="23">
        <v>26153010</v>
      </c>
    </row>
    <row r="29" spans="1:20">
      <c r="A29" s="1">
        <f t="shared" si="0"/>
        <v>13</v>
      </c>
      <c r="B29" s="1" t="s">
        <v>49</v>
      </c>
      <c r="C29" s="24" t="str">
        <f t="shared" ref="C29:C30" si="2">LEFT(D29,2)&amp;"."&amp;MID(D29,3,1)&amp;"."&amp;MID(D29,4,1)&amp;"."&amp;MID(D29,5,2)&amp;"."&amp;MID(D29,7,2)&amp;"."&amp;MID(D29,9,3)&amp;"."&amp;MID(D29,12,2)</f>
        <v>O2.1.1.01.01.002.04</v>
      </c>
      <c r="D29" s="24" t="s">
        <v>72</v>
      </c>
      <c r="E29" s="25" t="s">
        <v>73</v>
      </c>
      <c r="F29" s="26">
        <v>567323000</v>
      </c>
      <c r="G29" s="26">
        <v>0</v>
      </c>
      <c r="H29" s="26">
        <v>0</v>
      </c>
      <c r="I29" s="26">
        <v>567323000</v>
      </c>
      <c r="J29" s="26">
        <v>0</v>
      </c>
      <c r="K29" s="26">
        <v>567323000</v>
      </c>
      <c r="L29" s="26">
        <v>0</v>
      </c>
      <c r="M29" s="26">
        <v>567323000</v>
      </c>
      <c r="N29" s="26">
        <v>0</v>
      </c>
      <c r="O29" s="26">
        <v>0</v>
      </c>
      <c r="P29" s="27">
        <v>0</v>
      </c>
      <c r="Q29" s="26">
        <v>0</v>
      </c>
      <c r="R29" s="26">
        <v>0</v>
      </c>
      <c r="S29" s="27">
        <v>0</v>
      </c>
      <c r="T29" s="28">
        <v>0</v>
      </c>
    </row>
    <row r="30" spans="1:20">
      <c r="A30" s="1">
        <f t="shared" si="0"/>
        <v>13</v>
      </c>
      <c r="B30" s="1" t="s">
        <v>36</v>
      </c>
      <c r="C30" s="19" t="str">
        <f t="shared" si="2"/>
        <v>O2.1.1.01.01.002.12</v>
      </c>
      <c r="D30" s="19" t="s">
        <v>74</v>
      </c>
      <c r="E30" s="20" t="s">
        <v>75</v>
      </c>
      <c r="F30" s="21">
        <v>153700000</v>
      </c>
      <c r="G30" s="21">
        <v>0</v>
      </c>
      <c r="H30" s="21">
        <v>0</v>
      </c>
      <c r="I30" s="21">
        <v>153700000</v>
      </c>
      <c r="J30" s="21">
        <v>0</v>
      </c>
      <c r="K30" s="21">
        <v>153700000</v>
      </c>
      <c r="L30" s="21">
        <v>0</v>
      </c>
      <c r="M30" s="21">
        <v>153700000</v>
      </c>
      <c r="N30" s="21">
        <v>9491284</v>
      </c>
      <c r="O30" s="21">
        <v>26153010</v>
      </c>
      <c r="P30" s="22">
        <v>0.1701562134027326</v>
      </c>
      <c r="Q30" s="21">
        <v>9491284</v>
      </c>
      <c r="R30" s="21">
        <v>26153010</v>
      </c>
      <c r="S30" s="22">
        <v>0.1701562134027326</v>
      </c>
      <c r="T30" s="23">
        <v>26153010</v>
      </c>
    </row>
    <row r="31" spans="1:20" ht="25.5">
      <c r="A31" s="1">
        <f t="shared" si="0"/>
        <v>15</v>
      </c>
      <c r="B31" s="1" t="s">
        <v>49</v>
      </c>
      <c r="C31" s="24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24" t="s">
        <v>76</v>
      </c>
      <c r="E31" s="25" t="s">
        <v>77</v>
      </c>
      <c r="F31" s="26">
        <v>153700000</v>
      </c>
      <c r="G31" s="26">
        <v>0</v>
      </c>
      <c r="H31" s="26">
        <v>0</v>
      </c>
      <c r="I31" s="26">
        <v>153700000</v>
      </c>
      <c r="J31" s="26">
        <v>0</v>
      </c>
      <c r="K31" s="26">
        <v>153700000</v>
      </c>
      <c r="L31" s="26">
        <v>0</v>
      </c>
      <c r="M31" s="26">
        <v>153700000</v>
      </c>
      <c r="N31" s="26">
        <v>9491284</v>
      </c>
      <c r="O31" s="26">
        <v>26153010</v>
      </c>
      <c r="P31" s="27">
        <v>0.1701562134027326</v>
      </c>
      <c r="Q31" s="26">
        <v>9491284</v>
      </c>
      <c r="R31" s="26">
        <v>26153010</v>
      </c>
      <c r="S31" s="27">
        <v>0.1701562134027326</v>
      </c>
      <c r="T31" s="28">
        <v>26153010</v>
      </c>
    </row>
    <row r="32" spans="1:20" ht="25.5">
      <c r="A32" s="1">
        <f t="shared" si="0"/>
        <v>8</v>
      </c>
      <c r="B32" s="1" t="s">
        <v>36</v>
      </c>
      <c r="C32" s="19" t="str">
        <f>LEFT(D32,2)&amp;"."&amp;MID(D32,3,1)&amp;"."&amp;MID(D32,4,1)&amp;"."&amp;MID(D32,5,2)&amp;"."&amp;MID(D32,7,2)</f>
        <v>O2.1.1.01.02</v>
      </c>
      <c r="D32" s="19" t="s">
        <v>78</v>
      </c>
      <c r="E32" s="20" t="s">
        <v>79</v>
      </c>
      <c r="F32" s="21">
        <v>2306845000</v>
      </c>
      <c r="G32" s="21">
        <v>0</v>
      </c>
      <c r="H32" s="21">
        <v>0</v>
      </c>
      <c r="I32" s="21">
        <v>2306845000</v>
      </c>
      <c r="J32" s="21">
        <v>0</v>
      </c>
      <c r="K32" s="21">
        <v>2306845000</v>
      </c>
      <c r="L32" s="21">
        <v>0</v>
      </c>
      <c r="M32" s="21">
        <v>2306845000</v>
      </c>
      <c r="N32" s="21">
        <v>119203563</v>
      </c>
      <c r="O32" s="21">
        <v>233569267</v>
      </c>
      <c r="P32" s="22">
        <v>0.10125052485104113</v>
      </c>
      <c r="Q32" s="21">
        <v>119203563</v>
      </c>
      <c r="R32" s="21">
        <v>233569267</v>
      </c>
      <c r="S32" s="22">
        <v>0.10125052485104113</v>
      </c>
      <c r="T32" s="23">
        <v>233569263</v>
      </c>
    </row>
    <row r="33" spans="1:20" ht="25.5">
      <c r="A33" s="1">
        <f t="shared" si="0"/>
        <v>11</v>
      </c>
      <c r="B33" s="1" t="s">
        <v>36</v>
      </c>
      <c r="C33" s="19" t="str">
        <f>LEFT(D33,2)&amp;"."&amp;MID(D33,3,1)&amp;"."&amp;MID(D33,4,1)&amp;"."&amp;MID(D33,5,2)&amp;"."&amp;MID(D33,7,2)&amp;"."&amp;MID(D33,9,3)</f>
        <v>O2.1.1.01.02.001</v>
      </c>
      <c r="D33" s="19" t="s">
        <v>80</v>
      </c>
      <c r="E33" s="20" t="s">
        <v>81</v>
      </c>
      <c r="F33" s="21">
        <v>644834000</v>
      </c>
      <c r="G33" s="21">
        <v>0</v>
      </c>
      <c r="H33" s="21">
        <v>0</v>
      </c>
      <c r="I33" s="21">
        <v>644834000</v>
      </c>
      <c r="J33" s="21">
        <v>0</v>
      </c>
      <c r="K33" s="21">
        <v>644834000</v>
      </c>
      <c r="L33" s="21">
        <v>0</v>
      </c>
      <c r="M33" s="21">
        <v>644834000</v>
      </c>
      <c r="N33" s="21">
        <v>44127279</v>
      </c>
      <c r="O33" s="21">
        <v>90743579</v>
      </c>
      <c r="P33" s="22">
        <v>0.14072393670308947</v>
      </c>
      <c r="Q33" s="21">
        <v>44127279</v>
      </c>
      <c r="R33" s="21">
        <v>90743579</v>
      </c>
      <c r="S33" s="22">
        <v>0.14072393670308947</v>
      </c>
      <c r="T33" s="23">
        <v>90743579</v>
      </c>
    </row>
    <row r="34" spans="1:20" ht="25.5">
      <c r="A34" s="1">
        <f t="shared" si="0"/>
        <v>13</v>
      </c>
      <c r="B34" s="1" t="s">
        <v>49</v>
      </c>
      <c r="C34" s="24" t="str">
        <f t="shared" ref="C34:C45" si="3">LEFT(D34,2)&amp;"."&amp;MID(D34,3,1)&amp;"."&amp;MID(D34,4,1)&amp;"."&amp;MID(D34,5,2)&amp;"."&amp;MID(D34,7,2)&amp;"."&amp;MID(D34,9,3)&amp;"."&amp;MID(D34,12,2)</f>
        <v>O2.1.1.01.02.001.01</v>
      </c>
      <c r="D34" s="24" t="s">
        <v>82</v>
      </c>
      <c r="E34" s="25" t="s">
        <v>83</v>
      </c>
      <c r="F34" s="26">
        <v>403221000</v>
      </c>
      <c r="G34" s="26">
        <v>0</v>
      </c>
      <c r="H34" s="26">
        <v>0</v>
      </c>
      <c r="I34" s="26">
        <v>403221000</v>
      </c>
      <c r="J34" s="26">
        <v>0</v>
      </c>
      <c r="K34" s="26">
        <v>403221000</v>
      </c>
      <c r="L34" s="26">
        <v>0</v>
      </c>
      <c r="M34" s="26">
        <v>403221000</v>
      </c>
      <c r="N34" s="26">
        <v>31519879</v>
      </c>
      <c r="O34" s="26">
        <v>66848579</v>
      </c>
      <c r="P34" s="27">
        <v>0.16578645209450896</v>
      </c>
      <c r="Q34" s="26">
        <v>31519879</v>
      </c>
      <c r="R34" s="26">
        <v>66848579</v>
      </c>
      <c r="S34" s="27">
        <v>0.16578645209450896</v>
      </c>
      <c r="T34" s="28">
        <v>66848579</v>
      </c>
    </row>
    <row r="35" spans="1:20" ht="25.5">
      <c r="A35" s="1">
        <f t="shared" si="0"/>
        <v>13</v>
      </c>
      <c r="B35" s="1" t="s">
        <v>49</v>
      </c>
      <c r="C35" s="24" t="str">
        <f t="shared" si="3"/>
        <v>O2.1.1.01.02.001.02</v>
      </c>
      <c r="D35" s="24" t="s">
        <v>84</v>
      </c>
      <c r="E35" s="25" t="s">
        <v>85</v>
      </c>
      <c r="F35" s="26">
        <v>241613000</v>
      </c>
      <c r="G35" s="26">
        <v>0</v>
      </c>
      <c r="H35" s="26">
        <v>0</v>
      </c>
      <c r="I35" s="26">
        <v>241613000</v>
      </c>
      <c r="J35" s="26">
        <v>0</v>
      </c>
      <c r="K35" s="26">
        <v>241613000</v>
      </c>
      <c r="L35" s="26">
        <v>0</v>
      </c>
      <c r="M35" s="26">
        <v>241613000</v>
      </c>
      <c r="N35" s="26">
        <v>12607400</v>
      </c>
      <c r="O35" s="26">
        <v>23895000</v>
      </c>
      <c r="P35" s="27">
        <v>9.8897824206478954E-2</v>
      </c>
      <c r="Q35" s="26">
        <v>12607400</v>
      </c>
      <c r="R35" s="26">
        <v>23895000</v>
      </c>
      <c r="S35" s="27">
        <v>9.8897824206478954E-2</v>
      </c>
      <c r="T35" s="28">
        <v>23895000</v>
      </c>
    </row>
    <row r="36" spans="1:20" ht="25.5">
      <c r="A36" s="1">
        <f t="shared" si="0"/>
        <v>11</v>
      </c>
      <c r="B36" s="1" t="s">
        <v>36</v>
      </c>
      <c r="C36" s="19" t="str">
        <f>LEFT(D36,2)&amp;"."&amp;MID(D36,3,1)&amp;"."&amp;MID(D36,4,1)&amp;"."&amp;MID(D36,5,2)&amp;"."&amp;MID(D36,7,2)&amp;"."&amp;MID(D36,9,3)</f>
        <v>O2.1.1.01.02.002</v>
      </c>
      <c r="D36" s="19" t="s">
        <v>86</v>
      </c>
      <c r="E36" s="20" t="s">
        <v>87</v>
      </c>
      <c r="F36" s="21">
        <v>456749000</v>
      </c>
      <c r="G36" s="21">
        <v>0</v>
      </c>
      <c r="H36" s="21">
        <v>0</v>
      </c>
      <c r="I36" s="21">
        <v>456749000</v>
      </c>
      <c r="J36" s="21">
        <v>0</v>
      </c>
      <c r="K36" s="21">
        <v>456749000</v>
      </c>
      <c r="L36" s="21">
        <v>0</v>
      </c>
      <c r="M36" s="21">
        <v>456749000</v>
      </c>
      <c r="N36" s="21">
        <v>31592379</v>
      </c>
      <c r="O36" s="21">
        <v>64947279</v>
      </c>
      <c r="P36" s="22">
        <v>0.14219468241857125</v>
      </c>
      <c r="Q36" s="21">
        <v>31592379</v>
      </c>
      <c r="R36" s="21">
        <v>64947279</v>
      </c>
      <c r="S36" s="22">
        <v>0.14219468241857125</v>
      </c>
      <c r="T36" s="23">
        <v>64947282</v>
      </c>
    </row>
    <row r="37" spans="1:20" ht="25.5">
      <c r="A37" s="1">
        <f t="shared" si="0"/>
        <v>13</v>
      </c>
      <c r="B37" s="1" t="s">
        <v>49</v>
      </c>
      <c r="C37" s="24" t="str">
        <f t="shared" si="3"/>
        <v>O2.1.1.01.02.002.01</v>
      </c>
      <c r="D37" s="24" t="s">
        <v>88</v>
      </c>
      <c r="E37" s="25" t="s">
        <v>89</v>
      </c>
      <c r="F37" s="26">
        <v>6279000</v>
      </c>
      <c r="G37" s="26">
        <v>0</v>
      </c>
      <c r="H37" s="26">
        <v>0</v>
      </c>
      <c r="I37" s="26">
        <v>6279000</v>
      </c>
      <c r="J37" s="26">
        <v>0</v>
      </c>
      <c r="K37" s="26">
        <v>6279000</v>
      </c>
      <c r="L37" s="26">
        <v>0</v>
      </c>
      <c r="M37" s="26">
        <v>6279000</v>
      </c>
      <c r="N37" s="26">
        <v>515700</v>
      </c>
      <c r="O37" s="26">
        <v>1194400</v>
      </c>
      <c r="P37" s="27">
        <v>0.19022137283006849</v>
      </c>
      <c r="Q37" s="26">
        <v>515700</v>
      </c>
      <c r="R37" s="26">
        <v>1194400</v>
      </c>
      <c r="S37" s="27">
        <v>0.19022137283006849</v>
      </c>
      <c r="T37" s="28">
        <v>1194405</v>
      </c>
    </row>
    <row r="38" spans="1:20" ht="25.5">
      <c r="A38" s="1">
        <f t="shared" si="0"/>
        <v>13</v>
      </c>
      <c r="B38" s="1" t="s">
        <v>49</v>
      </c>
      <c r="C38" s="24" t="str">
        <f t="shared" si="3"/>
        <v>O2.1.1.01.02.002.02</v>
      </c>
      <c r="D38" s="24" t="s">
        <v>90</v>
      </c>
      <c r="E38" s="25" t="s">
        <v>91</v>
      </c>
      <c r="F38" s="26">
        <v>450470000</v>
      </c>
      <c r="G38" s="26">
        <v>0</v>
      </c>
      <c r="H38" s="26">
        <v>0</v>
      </c>
      <c r="I38" s="26">
        <v>450470000</v>
      </c>
      <c r="J38" s="26">
        <v>0</v>
      </c>
      <c r="K38" s="26">
        <v>450470000</v>
      </c>
      <c r="L38" s="26">
        <v>0</v>
      </c>
      <c r="M38" s="26">
        <v>450470000</v>
      </c>
      <c r="N38" s="26">
        <v>31076679</v>
      </c>
      <c r="O38" s="26">
        <v>63752879</v>
      </c>
      <c r="P38" s="27">
        <v>0.14152524918418541</v>
      </c>
      <c r="Q38" s="26">
        <v>31076679</v>
      </c>
      <c r="R38" s="26">
        <v>63752879</v>
      </c>
      <c r="S38" s="27">
        <v>0.14152524918418541</v>
      </c>
      <c r="T38" s="28">
        <v>63752877</v>
      </c>
    </row>
    <row r="39" spans="1:20">
      <c r="A39" s="1">
        <f t="shared" si="0"/>
        <v>11</v>
      </c>
      <c r="B39" s="1" t="s">
        <v>36</v>
      </c>
      <c r="C39" s="19" t="str">
        <f>LEFT(D39,2)&amp;"."&amp;MID(D39,3,1)&amp;"."&amp;MID(D39,4,1)&amp;"."&amp;MID(D39,5,2)&amp;"."&amp;MID(D39,7,2)&amp;"."&amp;MID(D39,9,3)</f>
        <v>O2.1.1.01.02.003</v>
      </c>
      <c r="D39" s="19" t="s">
        <v>92</v>
      </c>
      <c r="E39" s="20" t="s">
        <v>93</v>
      </c>
      <c r="F39" s="21">
        <v>622496000</v>
      </c>
      <c r="G39" s="21">
        <v>0</v>
      </c>
      <c r="H39" s="21">
        <v>0</v>
      </c>
      <c r="I39" s="21">
        <v>622496000</v>
      </c>
      <c r="J39" s="21">
        <v>0</v>
      </c>
      <c r="K39" s="21">
        <v>622496000</v>
      </c>
      <c r="L39" s="21">
        <v>0</v>
      </c>
      <c r="M39" s="21">
        <v>622496000</v>
      </c>
      <c r="N39" s="21">
        <v>7243205</v>
      </c>
      <c r="O39" s="21">
        <v>14996509</v>
      </c>
      <c r="P39" s="22">
        <v>2.4090932311211639E-2</v>
      </c>
      <c r="Q39" s="21">
        <v>7243205</v>
      </c>
      <c r="R39" s="21">
        <v>14996509</v>
      </c>
      <c r="S39" s="22">
        <v>2.4090932311211639E-2</v>
      </c>
      <c r="T39" s="23">
        <v>14996503</v>
      </c>
    </row>
    <row r="40" spans="1:20" ht="25.5">
      <c r="A40" s="1">
        <f t="shared" si="0"/>
        <v>13</v>
      </c>
      <c r="B40" s="1" t="s">
        <v>49</v>
      </c>
      <c r="C40" s="24" t="str">
        <f t="shared" si="3"/>
        <v>O2.1.1.01.02.003.01</v>
      </c>
      <c r="D40" s="24" t="s">
        <v>94</v>
      </c>
      <c r="E40" s="25" t="s">
        <v>95</v>
      </c>
      <c r="F40" s="26">
        <v>429120000</v>
      </c>
      <c r="G40" s="26">
        <v>0</v>
      </c>
      <c r="H40" s="26">
        <v>0</v>
      </c>
      <c r="I40" s="26">
        <v>429120000</v>
      </c>
      <c r="J40" s="26">
        <v>0</v>
      </c>
      <c r="K40" s="26">
        <v>429120000</v>
      </c>
      <c r="L40" s="26">
        <v>0</v>
      </c>
      <c r="M40" s="26">
        <v>429120000</v>
      </c>
      <c r="N40" s="26">
        <v>7243205</v>
      </c>
      <c r="O40" s="26">
        <v>14979285</v>
      </c>
      <c r="P40" s="27">
        <v>3.4906984060402685E-2</v>
      </c>
      <c r="Q40" s="26">
        <v>7243205</v>
      </c>
      <c r="R40" s="26">
        <v>14979285</v>
      </c>
      <c r="S40" s="27">
        <v>3.4906984060402685E-2</v>
      </c>
      <c r="T40" s="28">
        <v>14979279</v>
      </c>
    </row>
    <row r="41" spans="1:20" ht="25.5">
      <c r="A41" s="1">
        <f t="shared" si="0"/>
        <v>13</v>
      </c>
      <c r="B41" s="1" t="s">
        <v>49</v>
      </c>
      <c r="C41" s="24" t="str">
        <f t="shared" si="3"/>
        <v>O2.1.1.01.02.003.02</v>
      </c>
      <c r="D41" s="24" t="s">
        <v>96</v>
      </c>
      <c r="E41" s="25" t="s">
        <v>97</v>
      </c>
      <c r="F41" s="26">
        <v>193376000</v>
      </c>
      <c r="G41" s="26">
        <v>0</v>
      </c>
      <c r="H41" s="26">
        <v>0</v>
      </c>
      <c r="I41" s="26">
        <v>193376000</v>
      </c>
      <c r="J41" s="26">
        <v>0</v>
      </c>
      <c r="K41" s="26">
        <v>193376000</v>
      </c>
      <c r="L41" s="26">
        <v>0</v>
      </c>
      <c r="M41" s="26">
        <v>193376000</v>
      </c>
      <c r="N41" s="26">
        <v>0</v>
      </c>
      <c r="O41" s="26">
        <v>17224</v>
      </c>
      <c r="P41" s="27">
        <v>8.9069998345192781E-5</v>
      </c>
      <c r="Q41" s="26">
        <v>0</v>
      </c>
      <c r="R41" s="26">
        <v>17224</v>
      </c>
      <c r="S41" s="27">
        <v>8.9069998345192781E-5</v>
      </c>
      <c r="T41" s="28">
        <v>17224</v>
      </c>
    </row>
    <row r="42" spans="1:20" ht="25.5">
      <c r="A42" s="1">
        <f t="shared" si="0"/>
        <v>11</v>
      </c>
      <c r="B42" s="1" t="s">
        <v>36</v>
      </c>
      <c r="C42" s="19" t="str">
        <f>LEFT(D42,2)&amp;"."&amp;MID(D42,3,1)&amp;"."&amp;MID(D42,4,1)&amp;"."&amp;MID(D42,5,2)&amp;"."&amp;MID(D42,7,2)&amp;"."&amp;MID(D42,9,3)</f>
        <v>O2.1.1.01.02.004</v>
      </c>
      <c r="D42" s="19" t="s">
        <v>98</v>
      </c>
      <c r="E42" s="20" t="s">
        <v>99</v>
      </c>
      <c r="F42" s="21">
        <v>247648000</v>
      </c>
      <c r="G42" s="21">
        <v>0</v>
      </c>
      <c r="H42" s="21">
        <v>0</v>
      </c>
      <c r="I42" s="21">
        <v>247648000</v>
      </c>
      <c r="J42" s="21">
        <v>0</v>
      </c>
      <c r="K42" s="21">
        <v>247648000</v>
      </c>
      <c r="L42" s="21">
        <v>0</v>
      </c>
      <c r="M42" s="21">
        <v>247648000</v>
      </c>
      <c r="N42" s="21">
        <v>15090300</v>
      </c>
      <c r="O42" s="21">
        <v>26049200</v>
      </c>
      <c r="P42" s="22">
        <v>0.10518639359090322</v>
      </c>
      <c r="Q42" s="21">
        <v>15090300</v>
      </c>
      <c r="R42" s="21">
        <v>26049200</v>
      </c>
      <c r="S42" s="22">
        <v>0.10518639359090322</v>
      </c>
      <c r="T42" s="23">
        <v>26049200</v>
      </c>
    </row>
    <row r="43" spans="1:20">
      <c r="A43" s="1">
        <f t="shared" si="0"/>
        <v>13</v>
      </c>
      <c r="B43" s="1" t="s">
        <v>49</v>
      </c>
      <c r="C43" s="24" t="str">
        <f t="shared" si="3"/>
        <v>O2.1.1.01.02.004.01</v>
      </c>
      <c r="D43" s="24" t="s">
        <v>100</v>
      </c>
      <c r="E43" s="25" t="s">
        <v>101</v>
      </c>
      <c r="F43" s="26">
        <v>247648000</v>
      </c>
      <c r="G43" s="26">
        <v>0</v>
      </c>
      <c r="H43" s="26">
        <v>0</v>
      </c>
      <c r="I43" s="26">
        <v>247648000</v>
      </c>
      <c r="J43" s="26">
        <v>0</v>
      </c>
      <c r="K43" s="26">
        <v>247648000</v>
      </c>
      <c r="L43" s="26">
        <v>0</v>
      </c>
      <c r="M43" s="26">
        <v>247648000</v>
      </c>
      <c r="N43" s="26">
        <v>15090300</v>
      </c>
      <c r="O43" s="26">
        <v>26049200</v>
      </c>
      <c r="P43" s="27">
        <v>0.10518639359090322</v>
      </c>
      <c r="Q43" s="26">
        <v>15090300</v>
      </c>
      <c r="R43" s="26">
        <v>26049200</v>
      </c>
      <c r="S43" s="27">
        <v>0.10518639359090322</v>
      </c>
      <c r="T43" s="28">
        <v>26049200</v>
      </c>
    </row>
    <row r="44" spans="1:20" ht="25.5">
      <c r="A44" s="1">
        <f t="shared" si="0"/>
        <v>11</v>
      </c>
      <c r="B44" s="1" t="s">
        <v>36</v>
      </c>
      <c r="C44" s="19" t="str">
        <f>LEFT(D44,2)&amp;"."&amp;MID(D44,3,1)&amp;"."&amp;MID(D44,4,1)&amp;"."&amp;MID(D44,5,2)&amp;"."&amp;MID(D44,7,2)&amp;"."&amp;MID(D44,9,3)</f>
        <v>O2.1.1.01.02.005</v>
      </c>
      <c r="D44" s="19" t="s">
        <v>102</v>
      </c>
      <c r="E44" s="20" t="s">
        <v>103</v>
      </c>
      <c r="F44" s="21">
        <v>28046000</v>
      </c>
      <c r="G44" s="21">
        <v>0</v>
      </c>
      <c r="H44" s="21">
        <v>0</v>
      </c>
      <c r="I44" s="21">
        <v>28046000</v>
      </c>
      <c r="J44" s="21">
        <v>0</v>
      </c>
      <c r="K44" s="21">
        <v>28046000</v>
      </c>
      <c r="L44" s="21">
        <v>0</v>
      </c>
      <c r="M44" s="21">
        <v>28046000</v>
      </c>
      <c r="N44" s="21">
        <v>2278700</v>
      </c>
      <c r="O44" s="21">
        <v>4251800</v>
      </c>
      <c r="P44" s="22">
        <v>0.15160094131070384</v>
      </c>
      <c r="Q44" s="21">
        <v>2278700</v>
      </c>
      <c r="R44" s="21">
        <v>4251800</v>
      </c>
      <c r="S44" s="22">
        <v>0.15160094131070384</v>
      </c>
      <c r="T44" s="23">
        <v>4251801</v>
      </c>
    </row>
    <row r="45" spans="1:20" ht="25.5">
      <c r="A45" s="1">
        <f t="shared" si="0"/>
        <v>13</v>
      </c>
      <c r="B45" s="1" t="s">
        <v>49</v>
      </c>
      <c r="C45" s="24" t="str">
        <f t="shared" si="3"/>
        <v>O2.1.1.01.02.005.01</v>
      </c>
      <c r="D45" s="24" t="s">
        <v>104</v>
      </c>
      <c r="E45" s="25" t="s">
        <v>105</v>
      </c>
      <c r="F45" s="26">
        <v>28046000</v>
      </c>
      <c r="G45" s="26">
        <v>0</v>
      </c>
      <c r="H45" s="26">
        <v>0</v>
      </c>
      <c r="I45" s="26">
        <v>28046000</v>
      </c>
      <c r="J45" s="26">
        <v>0</v>
      </c>
      <c r="K45" s="26">
        <v>28046000</v>
      </c>
      <c r="L45" s="26">
        <v>0</v>
      </c>
      <c r="M45" s="26">
        <v>28046000</v>
      </c>
      <c r="N45" s="26">
        <v>2278700</v>
      </c>
      <c r="O45" s="26">
        <v>4251800</v>
      </c>
      <c r="P45" s="27">
        <v>0.15160094131070384</v>
      </c>
      <c r="Q45" s="26">
        <v>2278700</v>
      </c>
      <c r="R45" s="26">
        <v>4251800</v>
      </c>
      <c r="S45" s="27">
        <v>0.15160094131070384</v>
      </c>
      <c r="T45" s="28">
        <v>4251801</v>
      </c>
    </row>
    <row r="46" spans="1:20">
      <c r="A46" s="1">
        <f t="shared" si="0"/>
        <v>11</v>
      </c>
      <c r="B46" s="1" t="s">
        <v>49</v>
      </c>
      <c r="C46" s="24" t="str">
        <f t="shared" ref="C46:C51" si="4">LEFT(D46,2)&amp;"."&amp;MID(D46,3,1)&amp;"."&amp;MID(D46,4,1)&amp;"."&amp;MID(D46,5,2)&amp;"."&amp;MID(D46,7,2)&amp;"."&amp;MID(D46,9,3)</f>
        <v>O2.1.1.01.02.006</v>
      </c>
      <c r="D46" s="24" t="s">
        <v>106</v>
      </c>
      <c r="E46" s="25" t="s">
        <v>107</v>
      </c>
      <c r="F46" s="26">
        <v>185741000</v>
      </c>
      <c r="G46" s="26">
        <v>0</v>
      </c>
      <c r="H46" s="26">
        <v>0</v>
      </c>
      <c r="I46" s="26">
        <v>185741000</v>
      </c>
      <c r="J46" s="26">
        <v>0</v>
      </c>
      <c r="K46" s="26">
        <v>185741000</v>
      </c>
      <c r="L46" s="26">
        <v>0</v>
      </c>
      <c r="M46" s="26">
        <v>185741000</v>
      </c>
      <c r="N46" s="26">
        <v>11318300</v>
      </c>
      <c r="O46" s="26">
        <v>19538700</v>
      </c>
      <c r="P46" s="27">
        <v>0.10519325297053424</v>
      </c>
      <c r="Q46" s="26">
        <v>11318300</v>
      </c>
      <c r="R46" s="26">
        <v>19538700</v>
      </c>
      <c r="S46" s="27">
        <v>0.10519325297053424</v>
      </c>
      <c r="T46" s="28">
        <v>19538700</v>
      </c>
    </row>
    <row r="47" spans="1:20">
      <c r="A47" s="1">
        <f t="shared" si="0"/>
        <v>11</v>
      </c>
      <c r="B47" s="1" t="s">
        <v>49</v>
      </c>
      <c r="C47" s="24" t="str">
        <f t="shared" si="4"/>
        <v>O2.1.1.01.02.007</v>
      </c>
      <c r="D47" s="24" t="s">
        <v>108</v>
      </c>
      <c r="E47" s="25" t="s">
        <v>109</v>
      </c>
      <c r="F47" s="26">
        <v>30961000</v>
      </c>
      <c r="G47" s="26">
        <v>0</v>
      </c>
      <c r="H47" s="26">
        <v>0</v>
      </c>
      <c r="I47" s="26">
        <v>30961000</v>
      </c>
      <c r="J47" s="26">
        <v>0</v>
      </c>
      <c r="K47" s="26">
        <v>30961000</v>
      </c>
      <c r="L47" s="26">
        <v>0</v>
      </c>
      <c r="M47" s="26">
        <v>30961000</v>
      </c>
      <c r="N47" s="26">
        <v>1889100</v>
      </c>
      <c r="O47" s="26">
        <v>3262300</v>
      </c>
      <c r="P47" s="27">
        <v>0.10536804366784018</v>
      </c>
      <c r="Q47" s="26">
        <v>1889100</v>
      </c>
      <c r="R47" s="26">
        <v>3262300</v>
      </c>
      <c r="S47" s="27">
        <v>0.10536804366784018</v>
      </c>
      <c r="T47" s="28">
        <v>3262299</v>
      </c>
    </row>
    <row r="48" spans="1:20">
      <c r="A48" s="1">
        <f t="shared" si="0"/>
        <v>11</v>
      </c>
      <c r="B48" s="1" t="s">
        <v>49</v>
      </c>
      <c r="C48" s="24" t="str">
        <f t="shared" si="4"/>
        <v>O2.1.1.01.02.008</v>
      </c>
      <c r="D48" s="24" t="s">
        <v>110</v>
      </c>
      <c r="E48" s="25" t="s">
        <v>111</v>
      </c>
      <c r="F48" s="26">
        <v>30961000</v>
      </c>
      <c r="G48" s="26">
        <v>0</v>
      </c>
      <c r="H48" s="26">
        <v>0</v>
      </c>
      <c r="I48" s="26">
        <v>30961000</v>
      </c>
      <c r="J48" s="26">
        <v>0</v>
      </c>
      <c r="K48" s="26">
        <v>30961000</v>
      </c>
      <c r="L48" s="26">
        <v>0</v>
      </c>
      <c r="M48" s="26">
        <v>30961000</v>
      </c>
      <c r="N48" s="26">
        <v>1889100</v>
      </c>
      <c r="O48" s="26">
        <v>3262300</v>
      </c>
      <c r="P48" s="27">
        <v>0.10536804366784018</v>
      </c>
      <c r="Q48" s="26">
        <v>1889100</v>
      </c>
      <c r="R48" s="26">
        <v>3262300</v>
      </c>
      <c r="S48" s="27">
        <v>0.10536804366784018</v>
      </c>
      <c r="T48" s="28">
        <v>3262299</v>
      </c>
    </row>
    <row r="49" spans="1:20" ht="25.5">
      <c r="A49" s="1">
        <f t="shared" si="0"/>
        <v>11</v>
      </c>
      <c r="B49" s="1" t="s">
        <v>49</v>
      </c>
      <c r="C49" s="24" t="str">
        <f t="shared" si="4"/>
        <v>O2.1.1.01.02.009</v>
      </c>
      <c r="D49" s="24" t="s">
        <v>112</v>
      </c>
      <c r="E49" s="25" t="s">
        <v>113</v>
      </c>
      <c r="F49" s="26">
        <v>59409000</v>
      </c>
      <c r="G49" s="26">
        <v>0</v>
      </c>
      <c r="H49" s="26">
        <v>0</v>
      </c>
      <c r="I49" s="26">
        <v>59409000</v>
      </c>
      <c r="J49" s="26">
        <v>0</v>
      </c>
      <c r="K49" s="26">
        <v>59409000</v>
      </c>
      <c r="L49" s="26">
        <v>0</v>
      </c>
      <c r="M49" s="26">
        <v>59409000</v>
      </c>
      <c r="N49" s="26">
        <v>3775200</v>
      </c>
      <c r="O49" s="26">
        <v>6517600</v>
      </c>
      <c r="P49" s="27">
        <v>0.10970728340823781</v>
      </c>
      <c r="Q49" s="26">
        <v>3775200</v>
      </c>
      <c r="R49" s="26">
        <v>6517600</v>
      </c>
      <c r="S49" s="27">
        <v>0.10970728340823781</v>
      </c>
      <c r="T49" s="28">
        <v>6517600</v>
      </c>
    </row>
    <row r="50" spans="1:20" ht="25.5">
      <c r="A50" s="1">
        <f t="shared" si="0"/>
        <v>8</v>
      </c>
      <c r="B50" s="1" t="s">
        <v>36</v>
      </c>
      <c r="C50" s="19" t="str">
        <f>LEFT(D50,2)&amp;"."&amp;MID(D50,3,1)&amp;"."&amp;MID(D50,4,1)&amp;"."&amp;MID(D50,5,2)&amp;"."&amp;MID(D50,7,2)</f>
        <v>O2.1.1.01.03</v>
      </c>
      <c r="D50" s="19" t="s">
        <v>114</v>
      </c>
      <c r="E50" s="20" t="s">
        <v>115</v>
      </c>
      <c r="F50" s="21">
        <v>118580000</v>
      </c>
      <c r="G50" s="21">
        <v>44061708</v>
      </c>
      <c r="H50" s="21">
        <v>61099602</v>
      </c>
      <c r="I50" s="21">
        <v>179679602</v>
      </c>
      <c r="J50" s="21">
        <v>0</v>
      </c>
      <c r="K50" s="21">
        <v>179679602</v>
      </c>
      <c r="L50" s="21">
        <v>44061708</v>
      </c>
      <c r="M50" s="21">
        <v>179679602</v>
      </c>
      <c r="N50" s="21">
        <v>46207183</v>
      </c>
      <c r="O50" s="21">
        <v>151618704</v>
      </c>
      <c r="P50" s="22">
        <v>0.84382813804318202</v>
      </c>
      <c r="Q50" s="21">
        <v>46207183</v>
      </c>
      <c r="R50" s="21">
        <v>151618704</v>
      </c>
      <c r="S50" s="22">
        <v>0.84382813804318202</v>
      </c>
      <c r="T50" s="23">
        <v>151618692</v>
      </c>
    </row>
    <row r="51" spans="1:20">
      <c r="A51" s="1">
        <f t="shared" si="0"/>
        <v>11</v>
      </c>
      <c r="B51" s="1" t="s">
        <v>36</v>
      </c>
      <c r="C51" s="19" t="str">
        <f t="shared" si="4"/>
        <v>O2.1.1.01.03.001</v>
      </c>
      <c r="D51" s="19" t="s">
        <v>116</v>
      </c>
      <c r="E51" s="20" t="s">
        <v>63</v>
      </c>
      <c r="F51" s="21">
        <v>20424000</v>
      </c>
      <c r="G51" s="21">
        <v>34156978</v>
      </c>
      <c r="H51" s="21">
        <v>51194872</v>
      </c>
      <c r="I51" s="21">
        <v>71618872</v>
      </c>
      <c r="J51" s="21">
        <v>0</v>
      </c>
      <c r="K51" s="21">
        <v>71618872</v>
      </c>
      <c r="L51" s="21">
        <v>34156978</v>
      </c>
      <c r="M51" s="21">
        <v>71618872</v>
      </c>
      <c r="N51" s="21">
        <v>34812174</v>
      </c>
      <c r="O51" s="21">
        <v>55069901</v>
      </c>
      <c r="P51" s="22">
        <v>0.76893002447734726</v>
      </c>
      <c r="Q51" s="21">
        <v>34812174</v>
      </c>
      <c r="R51" s="21">
        <v>55069901</v>
      </c>
      <c r="S51" s="22">
        <v>0.76893002447734726</v>
      </c>
      <c r="T51" s="23">
        <v>55069895</v>
      </c>
    </row>
    <row r="52" spans="1:20">
      <c r="A52" s="1">
        <f t="shared" si="0"/>
        <v>13</v>
      </c>
      <c r="B52" s="1" t="s">
        <v>49</v>
      </c>
      <c r="C52" s="24" t="str">
        <f t="shared" ref="C52:C53" si="5">LEFT(D52,2)&amp;"."&amp;MID(D52,3,1)&amp;"."&amp;MID(D52,4,1)&amp;"."&amp;MID(D52,5,2)&amp;"."&amp;MID(D52,7,2)&amp;"."&amp;MID(D52,9,3)&amp;"."&amp;MID(D52,12,2)</f>
        <v>O2.1.1.01.03.001.02</v>
      </c>
      <c r="D52" s="24" t="s">
        <v>117</v>
      </c>
      <c r="E52" s="25" t="s">
        <v>118</v>
      </c>
      <c r="F52" s="26">
        <v>0</v>
      </c>
      <c r="G52" s="26">
        <v>34156978</v>
      </c>
      <c r="H52" s="26">
        <v>51194872</v>
      </c>
      <c r="I52" s="26">
        <v>51194872</v>
      </c>
      <c r="J52" s="26">
        <v>0</v>
      </c>
      <c r="K52" s="26">
        <v>51194872</v>
      </c>
      <c r="L52" s="26">
        <v>34156978</v>
      </c>
      <c r="M52" s="26">
        <v>51194872</v>
      </c>
      <c r="N52" s="26">
        <v>34156978</v>
      </c>
      <c r="O52" s="26">
        <v>51194872</v>
      </c>
      <c r="P52" s="27">
        <v>1</v>
      </c>
      <c r="Q52" s="26">
        <v>34156978</v>
      </c>
      <c r="R52" s="26">
        <v>51194872</v>
      </c>
      <c r="S52" s="27">
        <v>1</v>
      </c>
      <c r="T52" s="28">
        <v>51194872</v>
      </c>
    </row>
    <row r="53" spans="1:20">
      <c r="A53" s="1">
        <f t="shared" si="0"/>
        <v>13</v>
      </c>
      <c r="B53" s="1" t="s">
        <v>49</v>
      </c>
      <c r="C53" s="24" t="str">
        <f t="shared" si="5"/>
        <v>O2.1.1.01.03.001.03</v>
      </c>
      <c r="D53" s="24" t="s">
        <v>119</v>
      </c>
      <c r="E53" s="25" t="s">
        <v>120</v>
      </c>
      <c r="F53" s="26">
        <v>20424000</v>
      </c>
      <c r="G53" s="26">
        <v>0</v>
      </c>
      <c r="H53" s="26">
        <v>0</v>
      </c>
      <c r="I53" s="26">
        <v>20424000</v>
      </c>
      <c r="J53" s="26">
        <v>0</v>
      </c>
      <c r="K53" s="26">
        <v>20424000</v>
      </c>
      <c r="L53" s="26">
        <v>0</v>
      </c>
      <c r="M53" s="26">
        <v>20424000</v>
      </c>
      <c r="N53" s="26">
        <v>655196</v>
      </c>
      <c r="O53" s="26">
        <v>3875029</v>
      </c>
      <c r="P53" s="27">
        <v>0.1897291911476694</v>
      </c>
      <c r="Q53" s="26">
        <v>655196</v>
      </c>
      <c r="R53" s="26">
        <v>3875029</v>
      </c>
      <c r="S53" s="27">
        <v>0.1897291911476694</v>
      </c>
      <c r="T53" s="28">
        <v>3875023</v>
      </c>
    </row>
    <row r="54" spans="1:20">
      <c r="A54" s="1">
        <f t="shared" si="0"/>
        <v>11</v>
      </c>
      <c r="B54" s="1" t="s">
        <v>49</v>
      </c>
      <c r="C54" s="24" t="str">
        <f t="shared" ref="C54:C57" si="6">LEFT(D54,2)&amp;"."&amp;MID(D54,3,1)&amp;"."&amp;MID(D54,4,1)&amp;"."&amp;MID(D54,5,2)&amp;"."&amp;MID(D54,7,2)&amp;"."&amp;MID(D54,9,3)</f>
        <v>O2.1.1.01.03.002</v>
      </c>
      <c r="D54" s="24" t="s">
        <v>121</v>
      </c>
      <c r="E54" s="25" t="s">
        <v>122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7" t="s">
        <v>321</v>
      </c>
      <c r="Q54" s="26">
        <v>0</v>
      </c>
      <c r="R54" s="26">
        <v>0</v>
      </c>
      <c r="S54" s="27" t="s">
        <v>321</v>
      </c>
      <c r="T54" s="28">
        <v>0</v>
      </c>
    </row>
    <row r="55" spans="1:20" ht="25.5">
      <c r="A55" s="1">
        <f t="shared" si="0"/>
        <v>11</v>
      </c>
      <c r="B55" s="1" t="s">
        <v>49</v>
      </c>
      <c r="C55" s="24" t="str">
        <f t="shared" si="6"/>
        <v>O2.1.1.01.03.005</v>
      </c>
      <c r="D55" s="24" t="s">
        <v>123</v>
      </c>
      <c r="E55" s="25" t="s">
        <v>124</v>
      </c>
      <c r="F55" s="26">
        <v>84960000</v>
      </c>
      <c r="G55" s="26">
        <v>9904730</v>
      </c>
      <c r="H55" s="26">
        <v>9904730</v>
      </c>
      <c r="I55" s="26">
        <v>94864730</v>
      </c>
      <c r="J55" s="26">
        <v>0</v>
      </c>
      <c r="K55" s="26">
        <v>94864730</v>
      </c>
      <c r="L55" s="26">
        <v>9904730</v>
      </c>
      <c r="M55" s="26">
        <v>94864730</v>
      </c>
      <c r="N55" s="26">
        <v>10780976</v>
      </c>
      <c r="O55" s="26">
        <v>94864730</v>
      </c>
      <c r="P55" s="27">
        <v>1</v>
      </c>
      <c r="Q55" s="26">
        <v>10780976</v>
      </c>
      <c r="R55" s="26">
        <v>94864730</v>
      </c>
      <c r="S55" s="27">
        <v>1</v>
      </c>
      <c r="T55" s="28">
        <v>94864725</v>
      </c>
    </row>
    <row r="56" spans="1:20">
      <c r="A56" s="1">
        <f t="shared" si="0"/>
        <v>11</v>
      </c>
      <c r="B56" s="1" t="s">
        <v>49</v>
      </c>
      <c r="C56" s="24" t="str">
        <f t="shared" si="6"/>
        <v>O2.1.1.01.03.012</v>
      </c>
      <c r="D56" s="24" t="s">
        <v>125</v>
      </c>
      <c r="E56" s="25" t="s">
        <v>126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7" t="s">
        <v>321</v>
      </c>
      <c r="Q56" s="26">
        <v>0</v>
      </c>
      <c r="R56" s="26">
        <v>0</v>
      </c>
      <c r="S56" s="27" t="s">
        <v>321</v>
      </c>
      <c r="T56" s="28">
        <v>0</v>
      </c>
    </row>
    <row r="57" spans="1:20">
      <c r="A57" s="1">
        <f t="shared" si="0"/>
        <v>11</v>
      </c>
      <c r="B57" s="1" t="s">
        <v>49</v>
      </c>
      <c r="C57" s="24" t="str">
        <f t="shared" si="6"/>
        <v>O2.1.1.01.03.068</v>
      </c>
      <c r="D57" s="24" t="s">
        <v>127</v>
      </c>
      <c r="E57" s="25" t="s">
        <v>128</v>
      </c>
      <c r="F57" s="26">
        <v>13196000</v>
      </c>
      <c r="G57" s="26">
        <v>0</v>
      </c>
      <c r="H57" s="26">
        <v>0</v>
      </c>
      <c r="I57" s="26">
        <v>13196000</v>
      </c>
      <c r="J57" s="26">
        <v>0</v>
      </c>
      <c r="K57" s="26">
        <v>13196000</v>
      </c>
      <c r="L57" s="26">
        <v>0</v>
      </c>
      <c r="M57" s="26">
        <v>13196000</v>
      </c>
      <c r="N57" s="26">
        <v>614033</v>
      </c>
      <c r="O57" s="26">
        <v>1684073</v>
      </c>
      <c r="P57" s="27">
        <v>0.12761996059411942</v>
      </c>
      <c r="Q57" s="26">
        <v>614033</v>
      </c>
      <c r="R57" s="26">
        <v>1684073</v>
      </c>
      <c r="S57" s="27">
        <v>0.12761996059411942</v>
      </c>
      <c r="T57" s="28">
        <v>1684072</v>
      </c>
    </row>
    <row r="58" spans="1:20">
      <c r="A58" s="1">
        <f t="shared" si="0"/>
        <v>4</v>
      </c>
      <c r="B58" s="1" t="s">
        <v>36</v>
      </c>
      <c r="C58" s="19" t="str">
        <f>LEFT(D58,2)&amp;"."&amp;MID(D58,3,1)&amp;"."&amp;MID(D58,4,1)</f>
        <v>O2.1.2</v>
      </c>
      <c r="D58" s="19" t="s">
        <v>129</v>
      </c>
      <c r="E58" s="20" t="s">
        <v>130</v>
      </c>
      <c r="F58" s="21">
        <v>20363676000</v>
      </c>
      <c r="G58" s="21">
        <v>0</v>
      </c>
      <c r="H58" s="21">
        <v>0</v>
      </c>
      <c r="I58" s="21">
        <v>20363676000</v>
      </c>
      <c r="J58" s="21">
        <v>0</v>
      </c>
      <c r="K58" s="21">
        <v>20363676000</v>
      </c>
      <c r="L58" s="21">
        <v>191811240</v>
      </c>
      <c r="M58" s="21">
        <v>12584314749</v>
      </c>
      <c r="N58" s="21">
        <v>1262327927</v>
      </c>
      <c r="O58" s="21">
        <v>3207580405</v>
      </c>
      <c r="P58" s="22">
        <v>0.15751480258279496</v>
      </c>
      <c r="Q58" s="21">
        <v>1070202452</v>
      </c>
      <c r="R58" s="21">
        <v>2727302782</v>
      </c>
      <c r="S58" s="22">
        <v>0.13392978664559385</v>
      </c>
      <c r="T58" s="23">
        <v>2727302782</v>
      </c>
    </row>
    <row r="59" spans="1:20" ht="25.5">
      <c r="A59" s="1">
        <f t="shared" si="0"/>
        <v>6</v>
      </c>
      <c r="B59" s="1" t="s">
        <v>36</v>
      </c>
      <c r="C59" s="19" t="str">
        <f>LEFT(D59,2)&amp;"."&amp;MID(D59,3,1)&amp;"."&amp;MID(D59,4,1)&amp;"."&amp;MID(D59,5,2)</f>
        <v>O2.1.2.01</v>
      </c>
      <c r="D59" s="19" t="s">
        <v>131</v>
      </c>
      <c r="E59" s="20" t="s">
        <v>132</v>
      </c>
      <c r="F59" s="21">
        <v>222915000</v>
      </c>
      <c r="G59" s="21">
        <v>0</v>
      </c>
      <c r="H59" s="21">
        <v>0</v>
      </c>
      <c r="I59" s="21">
        <v>222915000</v>
      </c>
      <c r="J59" s="21">
        <v>0</v>
      </c>
      <c r="K59" s="21">
        <v>222915000</v>
      </c>
      <c r="L59" s="21">
        <v>0</v>
      </c>
      <c r="M59" s="21">
        <v>0</v>
      </c>
      <c r="N59" s="21">
        <v>0</v>
      </c>
      <c r="O59" s="21">
        <v>0</v>
      </c>
      <c r="P59" s="22">
        <v>0</v>
      </c>
      <c r="Q59" s="21">
        <v>0</v>
      </c>
      <c r="R59" s="21">
        <v>0</v>
      </c>
      <c r="S59" s="22">
        <v>0</v>
      </c>
      <c r="T59" s="23">
        <v>0</v>
      </c>
    </row>
    <row r="60" spans="1:20">
      <c r="A60" s="1">
        <f t="shared" si="0"/>
        <v>8</v>
      </c>
      <c r="B60" s="1" t="s">
        <v>36</v>
      </c>
      <c r="C60" s="19" t="str">
        <f>LEFT(D60,2)&amp;"."&amp;MID(D60,3,1)&amp;"."&amp;MID(D60,4,1)&amp;"."&amp;MID(D60,5,2)&amp;"."&amp;MID(D60,7,2)</f>
        <v>O2.1.2.01.01</v>
      </c>
      <c r="D60" s="19" t="s">
        <v>133</v>
      </c>
      <c r="E60" s="20" t="s">
        <v>134</v>
      </c>
      <c r="F60" s="21">
        <v>222915000</v>
      </c>
      <c r="G60" s="21">
        <v>0</v>
      </c>
      <c r="H60" s="21">
        <v>0</v>
      </c>
      <c r="I60" s="21">
        <v>222915000</v>
      </c>
      <c r="J60" s="21">
        <v>0</v>
      </c>
      <c r="K60" s="21">
        <v>222915000</v>
      </c>
      <c r="L60" s="21">
        <v>0</v>
      </c>
      <c r="M60" s="21">
        <v>0</v>
      </c>
      <c r="N60" s="21">
        <v>0</v>
      </c>
      <c r="O60" s="21">
        <v>0</v>
      </c>
      <c r="P60" s="22">
        <v>0</v>
      </c>
      <c r="Q60" s="21">
        <v>0</v>
      </c>
      <c r="R60" s="21">
        <v>0</v>
      </c>
      <c r="S60" s="22">
        <v>0</v>
      </c>
      <c r="T60" s="23">
        <v>0</v>
      </c>
    </row>
    <row r="61" spans="1:20">
      <c r="A61" s="1">
        <f t="shared" si="0"/>
        <v>11</v>
      </c>
      <c r="B61" s="1" t="s">
        <v>36</v>
      </c>
      <c r="C61" s="19" t="str">
        <f t="shared" ref="C61" si="7">LEFT(D61,2)&amp;"."&amp;MID(D61,3,1)&amp;"."&amp;MID(D61,4,1)&amp;"."&amp;MID(D61,5,2)&amp;"."&amp;MID(D61,7,2)&amp;"."&amp;MID(D61,9,3)</f>
        <v>O2.1.2.01.01.003</v>
      </c>
      <c r="D61" s="19" t="s">
        <v>135</v>
      </c>
      <c r="E61" s="20" t="s">
        <v>136</v>
      </c>
      <c r="F61" s="21">
        <v>222915000</v>
      </c>
      <c r="G61" s="21">
        <v>0</v>
      </c>
      <c r="H61" s="21">
        <v>0</v>
      </c>
      <c r="I61" s="21">
        <v>222915000</v>
      </c>
      <c r="J61" s="21">
        <v>0</v>
      </c>
      <c r="K61" s="21">
        <v>222915000</v>
      </c>
      <c r="L61" s="21">
        <v>0</v>
      </c>
      <c r="M61" s="21">
        <v>0</v>
      </c>
      <c r="N61" s="21">
        <v>0</v>
      </c>
      <c r="O61" s="21">
        <v>0</v>
      </c>
      <c r="P61" s="22">
        <v>0</v>
      </c>
      <c r="Q61" s="21">
        <v>0</v>
      </c>
      <c r="R61" s="21">
        <v>0</v>
      </c>
      <c r="S61" s="22">
        <v>0</v>
      </c>
      <c r="T61" s="23">
        <v>0</v>
      </c>
    </row>
    <row r="62" spans="1:20" ht="25.5">
      <c r="A62" s="1">
        <f t="shared" si="0"/>
        <v>13</v>
      </c>
      <c r="B62" s="1" t="s">
        <v>36</v>
      </c>
      <c r="C62" s="19" t="str">
        <f t="shared" ref="C62" si="8">LEFT(D62,2)&amp;"."&amp;MID(D62,3,1)&amp;"."&amp;MID(D62,4,1)&amp;"."&amp;MID(D62,5,2)&amp;"."&amp;MID(D62,7,2)&amp;"."&amp;MID(D62,9,3)&amp;"."&amp;MID(D62,12,2)</f>
        <v>O2.1.2.01.01.003.03</v>
      </c>
      <c r="D62" s="19" t="s">
        <v>137</v>
      </c>
      <c r="E62" s="20" t="s">
        <v>138</v>
      </c>
      <c r="F62" s="21">
        <v>200000000</v>
      </c>
      <c r="G62" s="21">
        <v>0</v>
      </c>
      <c r="H62" s="21">
        <v>0</v>
      </c>
      <c r="I62" s="21">
        <v>200000000</v>
      </c>
      <c r="J62" s="21">
        <v>0</v>
      </c>
      <c r="K62" s="21">
        <v>200000000</v>
      </c>
      <c r="L62" s="21">
        <v>0</v>
      </c>
      <c r="M62" s="21">
        <v>0</v>
      </c>
      <c r="N62" s="21">
        <v>0</v>
      </c>
      <c r="O62" s="21">
        <v>0</v>
      </c>
      <c r="P62" s="22">
        <v>0</v>
      </c>
      <c r="Q62" s="21">
        <v>0</v>
      </c>
      <c r="R62" s="21">
        <v>0</v>
      </c>
      <c r="S62" s="22">
        <v>0</v>
      </c>
      <c r="T62" s="23">
        <v>0</v>
      </c>
    </row>
    <row r="63" spans="1:20" ht="25.5">
      <c r="A63" s="1">
        <f t="shared" si="0"/>
        <v>15</v>
      </c>
      <c r="B63" s="1" t="s">
        <v>49</v>
      </c>
      <c r="C63" s="24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24" t="s">
        <v>139</v>
      </c>
      <c r="E63" s="25" t="s">
        <v>140</v>
      </c>
      <c r="F63" s="26">
        <v>200000000</v>
      </c>
      <c r="G63" s="26">
        <v>0</v>
      </c>
      <c r="H63" s="26">
        <v>0</v>
      </c>
      <c r="I63" s="26">
        <v>200000000</v>
      </c>
      <c r="J63" s="26">
        <v>0</v>
      </c>
      <c r="K63" s="26">
        <v>200000000</v>
      </c>
      <c r="L63" s="26">
        <v>0</v>
      </c>
      <c r="M63" s="26">
        <v>0</v>
      </c>
      <c r="N63" s="26">
        <v>0</v>
      </c>
      <c r="O63" s="26">
        <v>0</v>
      </c>
      <c r="P63" s="27">
        <v>0</v>
      </c>
      <c r="Q63" s="26">
        <v>0</v>
      </c>
      <c r="R63" s="26">
        <v>0</v>
      </c>
      <c r="S63" s="27">
        <v>0</v>
      </c>
      <c r="T63" s="28">
        <v>0</v>
      </c>
    </row>
    <row r="64" spans="1:20" ht="25.5">
      <c r="A64" s="1">
        <f t="shared" si="0"/>
        <v>13</v>
      </c>
      <c r="B64" s="1" t="s">
        <v>36</v>
      </c>
      <c r="C64" s="19" t="str">
        <f t="shared" ref="C64" si="9">LEFT(D64,2)&amp;"."&amp;MID(D64,3,1)&amp;"."&amp;MID(D64,4,1)&amp;"."&amp;MID(D64,5,2)&amp;"."&amp;MID(D64,7,2)&amp;"."&amp;MID(D64,9,3)&amp;"."&amp;MID(D64,12,2)</f>
        <v>O2.1.2.01.01.003.05</v>
      </c>
      <c r="D64" s="19" t="s">
        <v>141</v>
      </c>
      <c r="E64" s="20" t="s">
        <v>142</v>
      </c>
      <c r="F64" s="21">
        <v>22915000</v>
      </c>
      <c r="G64" s="21">
        <v>0</v>
      </c>
      <c r="H64" s="21">
        <v>0</v>
      </c>
      <c r="I64" s="21">
        <v>22915000</v>
      </c>
      <c r="J64" s="21">
        <v>0</v>
      </c>
      <c r="K64" s="21">
        <v>22915000</v>
      </c>
      <c r="L64" s="21">
        <v>0</v>
      </c>
      <c r="M64" s="21">
        <v>0</v>
      </c>
      <c r="N64" s="21">
        <v>0</v>
      </c>
      <c r="O64" s="21">
        <v>0</v>
      </c>
      <c r="P64" s="22">
        <v>0</v>
      </c>
      <c r="Q64" s="21">
        <v>0</v>
      </c>
      <c r="R64" s="21">
        <v>0</v>
      </c>
      <c r="S64" s="22">
        <v>0</v>
      </c>
      <c r="T64" s="23">
        <v>0</v>
      </c>
    </row>
    <row r="65" spans="1:20" ht="25.5">
      <c r="A65" s="1">
        <f t="shared" si="0"/>
        <v>15</v>
      </c>
      <c r="B65" s="1" t="s">
        <v>49</v>
      </c>
      <c r="C65" s="24" t="str">
        <f t="shared" ref="C65" si="10">LEFT(D65,2)&amp;"."&amp;MID(D65,3,1)&amp;"."&amp;MID(D65,4,1)&amp;"."&amp;MID(D65,5,2)&amp;"."&amp;MID(D65,7,2)&amp;"."&amp;MID(D65,9,3)&amp;"."&amp;MID(D65,12,2)&amp;"."&amp;MID(D65,14,2)</f>
        <v>O2.1.2.01.01.003.05.03</v>
      </c>
      <c r="D65" s="24" t="s">
        <v>143</v>
      </c>
      <c r="E65" s="25" t="s">
        <v>144</v>
      </c>
      <c r="F65" s="26">
        <v>22915000</v>
      </c>
      <c r="G65" s="26">
        <v>0</v>
      </c>
      <c r="H65" s="26">
        <v>0</v>
      </c>
      <c r="I65" s="26">
        <v>22915000</v>
      </c>
      <c r="J65" s="26">
        <v>0</v>
      </c>
      <c r="K65" s="26">
        <v>22915000</v>
      </c>
      <c r="L65" s="26">
        <v>0</v>
      </c>
      <c r="M65" s="26">
        <v>0</v>
      </c>
      <c r="N65" s="26">
        <v>0</v>
      </c>
      <c r="O65" s="26">
        <v>0</v>
      </c>
      <c r="P65" s="27">
        <v>0</v>
      </c>
      <c r="Q65" s="26">
        <v>0</v>
      </c>
      <c r="R65" s="26">
        <v>0</v>
      </c>
      <c r="S65" s="27">
        <v>0</v>
      </c>
      <c r="T65" s="28">
        <v>0</v>
      </c>
    </row>
    <row r="66" spans="1:20" ht="25.5">
      <c r="A66" s="1">
        <f t="shared" si="0"/>
        <v>6</v>
      </c>
      <c r="B66" s="1" t="s">
        <v>36</v>
      </c>
      <c r="C66" s="19" t="str">
        <f>LEFT(D66,2)&amp;"."&amp;MID(D66,3,1)&amp;"."&amp;MID(D66,4,1)&amp;"."&amp;MID(D66,5,2)</f>
        <v>O2.1.2.02</v>
      </c>
      <c r="D66" s="19" t="s">
        <v>145</v>
      </c>
      <c r="E66" s="20" t="s">
        <v>146</v>
      </c>
      <c r="F66" s="21">
        <v>20140761000</v>
      </c>
      <c r="G66" s="21">
        <v>0</v>
      </c>
      <c r="H66" s="21">
        <v>0</v>
      </c>
      <c r="I66" s="21">
        <v>20140761000</v>
      </c>
      <c r="J66" s="21">
        <v>0</v>
      </c>
      <c r="K66" s="21">
        <v>20140761000</v>
      </c>
      <c r="L66" s="21">
        <v>191811240</v>
      </c>
      <c r="M66" s="21">
        <v>12584314749</v>
      </c>
      <c r="N66" s="21">
        <v>1262327927</v>
      </c>
      <c r="O66" s="21">
        <v>3207580405</v>
      </c>
      <c r="P66" s="22">
        <v>0.15925815340343893</v>
      </c>
      <c r="Q66" s="21">
        <v>1070202452</v>
      </c>
      <c r="R66" s="21">
        <v>2727302782</v>
      </c>
      <c r="S66" s="22">
        <v>0.13541210195582978</v>
      </c>
      <c r="T66" s="23">
        <v>2727302782</v>
      </c>
    </row>
    <row r="67" spans="1:20">
      <c r="A67" s="1">
        <f t="shared" si="0"/>
        <v>8</v>
      </c>
      <c r="B67" s="1" t="s">
        <v>36</v>
      </c>
      <c r="C67" s="19" t="str">
        <f>LEFT(D67,2)&amp;"."&amp;MID(D67,3,1)&amp;"."&amp;MID(D67,4,1)&amp;"."&amp;MID(D67,5,2)&amp;"."&amp;MID(D67,7,2)</f>
        <v>O2.1.2.02.01</v>
      </c>
      <c r="D67" s="19" t="s">
        <v>147</v>
      </c>
      <c r="E67" s="20" t="s">
        <v>148</v>
      </c>
      <c r="F67" s="21">
        <v>454409000</v>
      </c>
      <c r="G67" s="21">
        <v>0</v>
      </c>
      <c r="H67" s="21">
        <v>0</v>
      </c>
      <c r="I67" s="21">
        <v>454409000</v>
      </c>
      <c r="J67" s="21">
        <v>0</v>
      </c>
      <c r="K67" s="21">
        <v>454409000</v>
      </c>
      <c r="L67" s="21">
        <v>0</v>
      </c>
      <c r="M67" s="21">
        <v>0</v>
      </c>
      <c r="N67" s="21">
        <v>0</v>
      </c>
      <c r="O67" s="21">
        <v>0</v>
      </c>
      <c r="P67" s="22">
        <v>0</v>
      </c>
      <c r="Q67" s="21">
        <v>0</v>
      </c>
      <c r="R67" s="21">
        <v>0</v>
      </c>
      <c r="S67" s="22">
        <v>0</v>
      </c>
      <c r="T67" s="23">
        <v>0</v>
      </c>
    </row>
    <row r="68" spans="1:20" ht="38.25">
      <c r="A68" s="1">
        <f t="shared" si="0"/>
        <v>11</v>
      </c>
      <c r="B68" s="1" t="s">
        <v>36</v>
      </c>
      <c r="C68" s="19" t="str">
        <f t="shared" ref="C68" si="11">LEFT(D68,2)&amp;"."&amp;MID(D68,3,1)&amp;"."&amp;MID(D68,4,1)&amp;"."&amp;MID(D68,5,2)&amp;"."&amp;MID(D68,7,2)&amp;"."&amp;MID(D68,9,3)</f>
        <v>O2.1.2.02.01.002</v>
      </c>
      <c r="D68" s="19" t="s">
        <v>149</v>
      </c>
      <c r="E68" s="20" t="s">
        <v>150</v>
      </c>
      <c r="F68" s="21">
        <v>423237000</v>
      </c>
      <c r="G68" s="21">
        <v>0</v>
      </c>
      <c r="H68" s="21">
        <v>0</v>
      </c>
      <c r="I68" s="21">
        <v>423237000</v>
      </c>
      <c r="J68" s="21">
        <v>0</v>
      </c>
      <c r="K68" s="21">
        <v>423237000</v>
      </c>
      <c r="L68" s="21">
        <v>0</v>
      </c>
      <c r="M68" s="21">
        <v>0</v>
      </c>
      <c r="N68" s="21">
        <v>0</v>
      </c>
      <c r="O68" s="21">
        <v>0</v>
      </c>
      <c r="P68" s="22">
        <v>0</v>
      </c>
      <c r="Q68" s="21">
        <v>0</v>
      </c>
      <c r="R68" s="21">
        <v>0</v>
      </c>
      <c r="S68" s="22">
        <v>0</v>
      </c>
      <c r="T68" s="23">
        <v>0</v>
      </c>
    </row>
    <row r="69" spans="1:20" ht="25.5">
      <c r="A69" s="1">
        <f t="shared" si="0"/>
        <v>13</v>
      </c>
      <c r="B69" s="1" t="s">
        <v>36</v>
      </c>
      <c r="C69" s="19" t="str">
        <f t="shared" ref="C69" si="12">LEFT(D69,2)&amp;"."&amp;MID(D69,3,1)&amp;"."&amp;MID(D69,4,1)&amp;"."&amp;MID(D69,5,2)&amp;"."&amp;MID(D69,7,2)&amp;"."&amp;MID(D69,9,3)&amp;"."&amp;MID(D69,12,2)</f>
        <v>O2.1.2.02.01.002.08</v>
      </c>
      <c r="D69" s="19" t="s">
        <v>151</v>
      </c>
      <c r="E69" s="20" t="s">
        <v>152</v>
      </c>
      <c r="F69" s="21">
        <v>423237000</v>
      </c>
      <c r="G69" s="21">
        <v>0</v>
      </c>
      <c r="H69" s="21">
        <v>0</v>
      </c>
      <c r="I69" s="21">
        <v>423237000</v>
      </c>
      <c r="J69" s="21">
        <v>0</v>
      </c>
      <c r="K69" s="21">
        <v>423237000</v>
      </c>
      <c r="L69" s="21">
        <v>0</v>
      </c>
      <c r="M69" s="21">
        <v>0</v>
      </c>
      <c r="N69" s="21">
        <v>0</v>
      </c>
      <c r="O69" s="21">
        <v>0</v>
      </c>
      <c r="P69" s="22">
        <v>0</v>
      </c>
      <c r="Q69" s="21">
        <v>0</v>
      </c>
      <c r="R69" s="21">
        <v>0</v>
      </c>
      <c r="S69" s="22">
        <v>0</v>
      </c>
      <c r="T69" s="23">
        <v>0</v>
      </c>
    </row>
    <row r="70" spans="1:20">
      <c r="A70" s="1">
        <f t="shared" si="0"/>
        <v>20</v>
      </c>
      <c r="B70" s="1" t="s">
        <v>49</v>
      </c>
      <c r="C70" s="24" t="str">
        <f t="shared" ref="C70" si="13">LEFT(D70,2)&amp;"."&amp;MID(D70,3,1)&amp;"."&amp;MID(D70,4,1)&amp;"."&amp;MID(D70,5,2)&amp;"."&amp;MID(D70,7,2)&amp;"."&amp;MID(D70,9,3)&amp;"."&amp;MID(D70,12,2)&amp;"."&amp;MID(D70,14,50)</f>
        <v>O2.1.2.02.01.002.08.2823609</v>
      </c>
      <c r="D70" s="24" t="s">
        <v>153</v>
      </c>
      <c r="E70" s="25" t="s">
        <v>154</v>
      </c>
      <c r="F70" s="26">
        <v>423237000</v>
      </c>
      <c r="G70" s="26">
        <v>0</v>
      </c>
      <c r="H70" s="26">
        <v>0</v>
      </c>
      <c r="I70" s="26">
        <v>423237000</v>
      </c>
      <c r="J70" s="26">
        <v>0</v>
      </c>
      <c r="K70" s="26">
        <v>423237000</v>
      </c>
      <c r="L70" s="26">
        <v>0</v>
      </c>
      <c r="M70" s="26">
        <v>0</v>
      </c>
      <c r="N70" s="26">
        <v>0</v>
      </c>
      <c r="O70" s="26">
        <v>0</v>
      </c>
      <c r="P70" s="27">
        <v>0</v>
      </c>
      <c r="Q70" s="26">
        <v>0</v>
      </c>
      <c r="R70" s="26">
        <v>0</v>
      </c>
      <c r="S70" s="27">
        <v>0</v>
      </c>
      <c r="T70" s="28">
        <v>0</v>
      </c>
    </row>
    <row r="71" spans="1:20" ht="38.25">
      <c r="A71" s="1">
        <f t="shared" si="0"/>
        <v>11</v>
      </c>
      <c r="B71" s="1" t="s">
        <v>36</v>
      </c>
      <c r="C71" s="19" t="str">
        <f t="shared" ref="C71" si="14">LEFT(D71,2)&amp;"."&amp;MID(D71,3,1)&amp;"."&amp;MID(D71,4,1)&amp;"."&amp;MID(D71,5,2)&amp;"."&amp;MID(D71,7,2)&amp;"."&amp;MID(D71,9,3)</f>
        <v>O2.1.2.02.01.003</v>
      </c>
      <c r="D71" s="19" t="s">
        <v>155</v>
      </c>
      <c r="E71" s="20" t="s">
        <v>156</v>
      </c>
      <c r="F71" s="21">
        <v>31172000</v>
      </c>
      <c r="G71" s="21">
        <v>0</v>
      </c>
      <c r="H71" s="21">
        <v>0</v>
      </c>
      <c r="I71" s="21">
        <v>31172000</v>
      </c>
      <c r="J71" s="21">
        <v>0</v>
      </c>
      <c r="K71" s="21">
        <v>31172000</v>
      </c>
      <c r="L71" s="21">
        <v>0</v>
      </c>
      <c r="M71" s="21">
        <v>0</v>
      </c>
      <c r="N71" s="21">
        <v>0</v>
      </c>
      <c r="O71" s="21">
        <v>0</v>
      </c>
      <c r="P71" s="22">
        <v>0</v>
      </c>
      <c r="Q71" s="21">
        <v>0</v>
      </c>
      <c r="R71" s="21">
        <v>0</v>
      </c>
      <c r="S71" s="22">
        <v>0</v>
      </c>
      <c r="T71" s="23">
        <v>0</v>
      </c>
    </row>
    <row r="72" spans="1:20" ht="38.25">
      <c r="A72" s="1">
        <f t="shared" si="0"/>
        <v>13</v>
      </c>
      <c r="B72" s="1" t="s">
        <v>36</v>
      </c>
      <c r="C72" s="19" t="str">
        <f t="shared" ref="C72" si="15">LEFT(D72,2)&amp;"."&amp;MID(D72,3,1)&amp;"."&amp;MID(D72,4,1)&amp;"."&amp;MID(D72,5,2)&amp;"."&amp;MID(D72,7,2)&amp;"."&amp;MID(D72,9,3)&amp;"."&amp;MID(D72,12,2)</f>
        <v>O2.1.2.02.01.003.02</v>
      </c>
      <c r="D72" s="19" t="s">
        <v>157</v>
      </c>
      <c r="E72" s="20" t="s">
        <v>158</v>
      </c>
      <c r="F72" s="21">
        <v>31172000</v>
      </c>
      <c r="G72" s="21">
        <v>0</v>
      </c>
      <c r="H72" s="21">
        <v>0</v>
      </c>
      <c r="I72" s="21">
        <v>31172000</v>
      </c>
      <c r="J72" s="21">
        <v>0</v>
      </c>
      <c r="K72" s="21">
        <v>31172000</v>
      </c>
      <c r="L72" s="21">
        <v>0</v>
      </c>
      <c r="M72" s="21">
        <v>0</v>
      </c>
      <c r="N72" s="21">
        <v>0</v>
      </c>
      <c r="O72" s="21">
        <v>0</v>
      </c>
      <c r="P72" s="22">
        <v>0</v>
      </c>
      <c r="Q72" s="21">
        <v>0</v>
      </c>
      <c r="R72" s="21">
        <v>0</v>
      </c>
      <c r="S72" s="22">
        <v>0</v>
      </c>
      <c r="T72" s="23">
        <v>0</v>
      </c>
    </row>
    <row r="73" spans="1:20">
      <c r="A73" s="1">
        <f t="shared" si="0"/>
        <v>20</v>
      </c>
      <c r="B73" s="1" t="s">
        <v>49</v>
      </c>
      <c r="C73" s="24" t="str">
        <f t="shared" ref="C73" si="16">LEFT(D73,2)&amp;"."&amp;MID(D73,3,1)&amp;"."&amp;MID(D73,4,1)&amp;"."&amp;MID(D73,5,2)&amp;"."&amp;MID(D73,7,2)&amp;"."&amp;MID(D73,9,3)&amp;"."&amp;MID(D73,12,2)&amp;"."&amp;MID(D73,14,50)</f>
        <v>O2.1.2.02.01.003.02.3212905</v>
      </c>
      <c r="D73" s="24" t="s">
        <v>159</v>
      </c>
      <c r="E73" s="25" t="s">
        <v>160</v>
      </c>
      <c r="F73" s="26">
        <v>31172000</v>
      </c>
      <c r="G73" s="26">
        <v>0</v>
      </c>
      <c r="H73" s="26">
        <v>0</v>
      </c>
      <c r="I73" s="26">
        <v>31172000</v>
      </c>
      <c r="J73" s="26">
        <v>0</v>
      </c>
      <c r="K73" s="26">
        <v>31172000</v>
      </c>
      <c r="L73" s="26">
        <v>0</v>
      </c>
      <c r="M73" s="26">
        <v>0</v>
      </c>
      <c r="N73" s="26">
        <v>0</v>
      </c>
      <c r="O73" s="26">
        <v>0</v>
      </c>
      <c r="P73" s="27">
        <v>0</v>
      </c>
      <c r="Q73" s="26">
        <v>0</v>
      </c>
      <c r="R73" s="26">
        <v>0</v>
      </c>
      <c r="S73" s="27">
        <v>0</v>
      </c>
      <c r="T73" s="28">
        <v>0</v>
      </c>
    </row>
    <row r="74" spans="1:20">
      <c r="A74" s="1">
        <f t="shared" si="0"/>
        <v>8</v>
      </c>
      <c r="B74" s="1" t="s">
        <v>36</v>
      </c>
      <c r="C74" s="19" t="str">
        <f>LEFT(D74,2)&amp;"."&amp;MID(D74,3,1)&amp;"."&amp;MID(D74,4,1)&amp;"."&amp;MID(D74,5,2)&amp;"."&amp;MID(D74,7,2)</f>
        <v>O2.1.2.02.02</v>
      </c>
      <c r="D74" s="19" t="s">
        <v>161</v>
      </c>
      <c r="E74" s="20" t="s">
        <v>162</v>
      </c>
      <c r="F74" s="21">
        <v>19686352000</v>
      </c>
      <c r="G74" s="21">
        <v>0</v>
      </c>
      <c r="H74" s="21">
        <v>0</v>
      </c>
      <c r="I74" s="21">
        <v>19686352000</v>
      </c>
      <c r="J74" s="21">
        <v>0</v>
      </c>
      <c r="K74" s="21">
        <v>19686352000</v>
      </c>
      <c r="L74" s="21">
        <v>191811240</v>
      </c>
      <c r="M74" s="21">
        <v>12584314749</v>
      </c>
      <c r="N74" s="21">
        <v>1262327927</v>
      </c>
      <c r="O74" s="21">
        <v>3207580405</v>
      </c>
      <c r="P74" s="22">
        <v>0.16293421985952503</v>
      </c>
      <c r="Q74" s="21">
        <v>1070202452</v>
      </c>
      <c r="R74" s="21">
        <v>2727302782</v>
      </c>
      <c r="S74" s="22">
        <v>0.13853774340720923</v>
      </c>
      <c r="T74" s="23">
        <v>2727302782</v>
      </c>
    </row>
    <row r="75" spans="1:20" ht="76.5">
      <c r="A75" s="1">
        <f t="shared" si="0"/>
        <v>11</v>
      </c>
      <c r="B75" s="1" t="s">
        <v>36</v>
      </c>
      <c r="C75" s="19" t="str">
        <f t="shared" ref="C75" si="17">LEFT(D75,2)&amp;"."&amp;MID(D75,3,1)&amp;"."&amp;MID(D75,4,1)&amp;"."&amp;MID(D75,5,2)&amp;"."&amp;MID(D75,7,2)&amp;"."&amp;MID(D75,9,3)</f>
        <v>O2.1.2.02.02.006</v>
      </c>
      <c r="D75" s="19" t="s">
        <v>163</v>
      </c>
      <c r="E75" s="20" t="s">
        <v>164</v>
      </c>
      <c r="F75" s="21">
        <v>803897000</v>
      </c>
      <c r="G75" s="21">
        <v>0</v>
      </c>
      <c r="H75" s="21">
        <v>0</v>
      </c>
      <c r="I75" s="21">
        <v>803897000</v>
      </c>
      <c r="J75" s="21">
        <v>0</v>
      </c>
      <c r="K75" s="21">
        <v>803897000</v>
      </c>
      <c r="L75" s="21">
        <v>0</v>
      </c>
      <c r="M75" s="21">
        <v>165101216</v>
      </c>
      <c r="N75" s="21">
        <v>0</v>
      </c>
      <c r="O75" s="21">
        <v>0</v>
      </c>
      <c r="P75" s="22">
        <v>0</v>
      </c>
      <c r="Q75" s="21">
        <v>0</v>
      </c>
      <c r="R75" s="21">
        <v>0</v>
      </c>
      <c r="S75" s="22">
        <v>0</v>
      </c>
      <c r="T75" s="23">
        <v>0</v>
      </c>
    </row>
    <row r="76" spans="1:20" ht="39.75" customHeight="1">
      <c r="A76" s="1">
        <f t="shared" si="0"/>
        <v>13</v>
      </c>
      <c r="B76" s="1" t="s">
        <v>36</v>
      </c>
      <c r="C76" s="19" t="str">
        <f t="shared" ref="C76" si="18">LEFT(D76,2)&amp;"."&amp;MID(D76,3,1)&amp;"."&amp;MID(D76,4,1)&amp;"."&amp;MID(D76,5,2)&amp;"."&amp;MID(D76,7,2)&amp;"."&amp;MID(D76,9,3)&amp;"."&amp;MID(D76,12,2)</f>
        <v>O2.1.2.02.02.006.03</v>
      </c>
      <c r="D76" s="19" t="s">
        <v>165</v>
      </c>
      <c r="E76" s="20" t="s">
        <v>166</v>
      </c>
      <c r="F76" s="21">
        <v>107151000</v>
      </c>
      <c r="G76" s="21">
        <v>0</v>
      </c>
      <c r="H76" s="21">
        <v>0</v>
      </c>
      <c r="I76" s="21">
        <v>107151000</v>
      </c>
      <c r="J76" s="21">
        <v>0</v>
      </c>
      <c r="K76" s="21">
        <v>107151000</v>
      </c>
      <c r="L76" s="21">
        <v>0</v>
      </c>
      <c r="M76" s="21">
        <v>0</v>
      </c>
      <c r="N76" s="21">
        <v>0</v>
      </c>
      <c r="O76" s="21">
        <v>0</v>
      </c>
      <c r="P76" s="22">
        <v>0</v>
      </c>
      <c r="Q76" s="21">
        <v>0</v>
      </c>
      <c r="R76" s="21">
        <v>0</v>
      </c>
      <c r="S76" s="22">
        <v>0</v>
      </c>
      <c r="T76" s="23">
        <v>0</v>
      </c>
    </row>
    <row r="77" spans="1:20">
      <c r="A77" s="1">
        <f t="shared" ref="A77:A140" si="19">LEN(D77)</f>
        <v>18</v>
      </c>
      <c r="B77" s="1" t="s">
        <v>49</v>
      </c>
      <c r="C77" s="24" t="str">
        <f>LEFT(D77,2)&amp;"."&amp;MID(D77,3,1)&amp;"."&amp;MID(D77,4,1)&amp;"."&amp;MID(D77,5,2)&amp;"."&amp;MID(D77,7,2)&amp;"."&amp;MID(D77,9,3)&amp;"."&amp;MID(D77,12,2)&amp;"."&amp;MID(D77,14,50)</f>
        <v>O2.1.2.02.02.006.03.63391</v>
      </c>
      <c r="D77" s="24" t="s">
        <v>167</v>
      </c>
      <c r="E77" s="25" t="s">
        <v>168</v>
      </c>
      <c r="F77" s="26">
        <v>107151000</v>
      </c>
      <c r="G77" s="26">
        <v>0</v>
      </c>
      <c r="H77" s="26">
        <v>0</v>
      </c>
      <c r="I77" s="26">
        <v>107151000</v>
      </c>
      <c r="J77" s="26">
        <v>0</v>
      </c>
      <c r="K77" s="26">
        <v>107151000</v>
      </c>
      <c r="L77" s="26">
        <v>0</v>
      </c>
      <c r="M77" s="26">
        <v>0</v>
      </c>
      <c r="N77" s="26">
        <v>0</v>
      </c>
      <c r="O77" s="26">
        <v>0</v>
      </c>
      <c r="P77" s="27">
        <v>0</v>
      </c>
      <c r="Q77" s="26">
        <v>0</v>
      </c>
      <c r="R77" s="26">
        <v>0</v>
      </c>
      <c r="S77" s="27">
        <v>0</v>
      </c>
      <c r="T77" s="28">
        <v>0</v>
      </c>
    </row>
    <row r="78" spans="1:20">
      <c r="A78" s="1">
        <f t="shared" si="19"/>
        <v>13</v>
      </c>
      <c r="B78" s="1" t="s">
        <v>36</v>
      </c>
      <c r="C78" s="19" t="str">
        <f t="shared" ref="C78" si="20">LEFT(D78,2)&amp;"."&amp;MID(D78,3,1)&amp;"."&amp;MID(D78,4,1)&amp;"."&amp;MID(D78,5,2)&amp;"."&amp;MID(D78,7,2)&amp;"."&amp;MID(D78,9,3)&amp;"."&amp;MID(D78,12,2)</f>
        <v>O2.1.2.02.02.006.05</v>
      </c>
      <c r="D78" s="19" t="s">
        <v>169</v>
      </c>
      <c r="E78" s="20" t="s">
        <v>170</v>
      </c>
      <c r="F78" s="21">
        <v>166502000</v>
      </c>
      <c r="G78" s="21">
        <v>0</v>
      </c>
      <c r="H78" s="21">
        <v>0</v>
      </c>
      <c r="I78" s="21">
        <v>166502000</v>
      </c>
      <c r="J78" s="21">
        <v>0</v>
      </c>
      <c r="K78" s="21">
        <v>166502000</v>
      </c>
      <c r="L78" s="21">
        <v>0</v>
      </c>
      <c r="M78" s="21">
        <v>165101216</v>
      </c>
      <c r="N78" s="21">
        <v>0</v>
      </c>
      <c r="O78" s="21">
        <v>0</v>
      </c>
      <c r="P78" s="22">
        <v>0</v>
      </c>
      <c r="Q78" s="21">
        <v>0</v>
      </c>
      <c r="R78" s="21">
        <v>0</v>
      </c>
      <c r="S78" s="22">
        <v>0</v>
      </c>
      <c r="T78" s="23">
        <v>0</v>
      </c>
    </row>
    <row r="79" spans="1:20" ht="25.5">
      <c r="A79" s="1">
        <f t="shared" si="19"/>
        <v>18</v>
      </c>
      <c r="B79" s="1" t="s">
        <v>49</v>
      </c>
      <c r="C79" s="24" t="str">
        <f t="shared" ref="C79" si="21">LEFT(D79,2)&amp;"."&amp;MID(D79,3,1)&amp;"."&amp;MID(D79,4,1)&amp;"."&amp;MID(D79,5,2)&amp;"."&amp;MID(D79,7,2)&amp;"."&amp;MID(D79,9,3)&amp;"."&amp;MID(D79,12,2)&amp;"."&amp;MID(D79,14,50)</f>
        <v>O2.1.2.02.02.006.05.65115</v>
      </c>
      <c r="D79" s="24" t="s">
        <v>171</v>
      </c>
      <c r="E79" s="25" t="s">
        <v>172</v>
      </c>
      <c r="F79" s="26">
        <v>166502000</v>
      </c>
      <c r="G79" s="26">
        <v>0</v>
      </c>
      <c r="H79" s="26">
        <v>0</v>
      </c>
      <c r="I79" s="26">
        <v>166502000</v>
      </c>
      <c r="J79" s="26">
        <v>0</v>
      </c>
      <c r="K79" s="26">
        <v>166502000</v>
      </c>
      <c r="L79" s="26">
        <v>0</v>
      </c>
      <c r="M79" s="26">
        <v>165101216</v>
      </c>
      <c r="N79" s="26">
        <v>0</v>
      </c>
      <c r="O79" s="26">
        <v>0</v>
      </c>
      <c r="P79" s="27">
        <v>0</v>
      </c>
      <c r="Q79" s="26">
        <v>0</v>
      </c>
      <c r="R79" s="26">
        <v>0</v>
      </c>
      <c r="S79" s="27">
        <v>0</v>
      </c>
      <c r="T79" s="28">
        <v>0</v>
      </c>
    </row>
    <row r="80" spans="1:20" ht="25.5">
      <c r="A80" s="1">
        <f t="shared" si="19"/>
        <v>13</v>
      </c>
      <c r="B80" s="1" t="s">
        <v>36</v>
      </c>
      <c r="C80" s="19" t="str">
        <f t="shared" ref="C80" si="22">LEFT(D80,2)&amp;"."&amp;MID(D80,3,1)&amp;"."&amp;MID(D80,4,1)&amp;"."&amp;MID(D80,5,2)&amp;"."&amp;MID(D80,7,2)&amp;"."&amp;MID(D80,9,3)&amp;"."&amp;MID(D80,12,2)</f>
        <v>O2.1.2.02.02.006.08</v>
      </c>
      <c r="D80" s="19" t="s">
        <v>173</v>
      </c>
      <c r="E80" s="20" t="s">
        <v>174</v>
      </c>
      <c r="F80" s="21">
        <v>530244000</v>
      </c>
      <c r="G80" s="21">
        <v>0</v>
      </c>
      <c r="H80" s="21">
        <v>0</v>
      </c>
      <c r="I80" s="21">
        <v>530244000</v>
      </c>
      <c r="J80" s="21">
        <v>0</v>
      </c>
      <c r="K80" s="21">
        <v>530244000</v>
      </c>
      <c r="L80" s="21">
        <v>0</v>
      </c>
      <c r="M80" s="21">
        <v>0</v>
      </c>
      <c r="N80" s="21">
        <v>0</v>
      </c>
      <c r="O80" s="21">
        <v>0</v>
      </c>
      <c r="P80" s="22">
        <v>0</v>
      </c>
      <c r="Q80" s="21">
        <v>0</v>
      </c>
      <c r="R80" s="21">
        <v>0</v>
      </c>
      <c r="S80" s="22">
        <v>0</v>
      </c>
      <c r="T80" s="23">
        <v>0</v>
      </c>
    </row>
    <row r="81" spans="1:20" ht="25.5">
      <c r="A81" s="1">
        <f t="shared" si="19"/>
        <v>18</v>
      </c>
      <c r="B81" s="1" t="s">
        <v>49</v>
      </c>
      <c r="C81" s="24" t="str">
        <f>LEFT(D81,2)&amp;"."&amp;MID(D81,3,1)&amp;"."&amp;MID(D81,4,1)&amp;"."&amp;MID(D81,5,2)&amp;"."&amp;MID(D81,7,2)&amp;"."&amp;MID(D81,9,3)&amp;"."&amp;MID(D81,12,2)&amp;"."&amp;MID(D81,14,50)</f>
        <v>O2.1.2.02.02.006.08.68021</v>
      </c>
      <c r="D81" s="24" t="s">
        <v>175</v>
      </c>
      <c r="E81" s="25" t="s">
        <v>176</v>
      </c>
      <c r="F81" s="26">
        <v>530244000</v>
      </c>
      <c r="G81" s="26">
        <v>0</v>
      </c>
      <c r="H81" s="26">
        <v>0</v>
      </c>
      <c r="I81" s="26">
        <v>530244000</v>
      </c>
      <c r="J81" s="26">
        <v>0</v>
      </c>
      <c r="K81" s="26">
        <v>530244000</v>
      </c>
      <c r="L81" s="26">
        <v>0</v>
      </c>
      <c r="M81" s="26">
        <v>0</v>
      </c>
      <c r="N81" s="26">
        <v>0</v>
      </c>
      <c r="O81" s="26">
        <v>0</v>
      </c>
      <c r="P81" s="27">
        <v>0</v>
      </c>
      <c r="Q81" s="26">
        <v>0</v>
      </c>
      <c r="R81" s="26">
        <v>0</v>
      </c>
      <c r="S81" s="27">
        <v>0</v>
      </c>
      <c r="T81" s="28">
        <v>0</v>
      </c>
    </row>
    <row r="82" spans="1:20" ht="38.25">
      <c r="A82" s="1">
        <f t="shared" si="19"/>
        <v>11</v>
      </c>
      <c r="B82" s="1" t="s">
        <v>36</v>
      </c>
      <c r="C82" s="19" t="str">
        <f t="shared" ref="C82" si="23">LEFT(D82,2)&amp;"."&amp;MID(D82,3,1)&amp;"."&amp;MID(D82,4,1)&amp;"."&amp;MID(D82,5,2)&amp;"."&amp;MID(D82,7,2)&amp;"."&amp;MID(D82,9,3)</f>
        <v>O2.1.2.02.02.007</v>
      </c>
      <c r="D82" s="19" t="s">
        <v>177</v>
      </c>
      <c r="E82" s="20" t="s">
        <v>178</v>
      </c>
      <c r="F82" s="21">
        <v>3030033000</v>
      </c>
      <c r="G82" s="21">
        <v>0</v>
      </c>
      <c r="H82" s="21">
        <v>0</v>
      </c>
      <c r="I82" s="21">
        <v>3030033000</v>
      </c>
      <c r="J82" s="21">
        <v>0</v>
      </c>
      <c r="K82" s="21">
        <v>3030033000</v>
      </c>
      <c r="L82" s="21">
        <v>191811240</v>
      </c>
      <c r="M82" s="21">
        <v>194337240</v>
      </c>
      <c r="N82" s="21">
        <v>191913662</v>
      </c>
      <c r="O82" s="21">
        <v>191993489</v>
      </c>
      <c r="P82" s="22">
        <v>6.3363497691279275E-2</v>
      </c>
      <c r="Q82" s="21">
        <v>102422</v>
      </c>
      <c r="R82" s="21">
        <v>182249</v>
      </c>
      <c r="S82" s="22">
        <v>6.0147529746375698E-5</v>
      </c>
      <c r="T82" s="23">
        <v>182249</v>
      </c>
    </row>
    <row r="83" spans="1:20" ht="25.5">
      <c r="A83" s="1">
        <f t="shared" si="19"/>
        <v>13</v>
      </c>
      <c r="B83" s="1" t="s">
        <v>36</v>
      </c>
      <c r="C83" s="19" t="str">
        <f t="shared" ref="C83" si="24">LEFT(D83,2)&amp;"."&amp;MID(D83,3,1)&amp;"."&amp;MID(D83,4,1)&amp;"."&amp;MID(D83,5,2)&amp;"."&amp;MID(D83,7,2)&amp;"."&amp;MID(D83,9,3)&amp;"."&amp;MID(D83,12,2)</f>
        <v>O2.1.2.02.02.007.01</v>
      </c>
      <c r="D83" s="19" t="s">
        <v>179</v>
      </c>
      <c r="E83" s="20" t="s">
        <v>180</v>
      </c>
      <c r="F83" s="21">
        <v>3030033000</v>
      </c>
      <c r="G83" s="21">
        <v>0</v>
      </c>
      <c r="H83" s="21">
        <v>0</v>
      </c>
      <c r="I83" s="21">
        <v>3030033000</v>
      </c>
      <c r="J83" s="21">
        <v>0</v>
      </c>
      <c r="K83" s="21">
        <v>3030033000</v>
      </c>
      <c r="L83" s="21">
        <v>191811240</v>
      </c>
      <c r="M83" s="21">
        <v>194337240</v>
      </c>
      <c r="N83" s="21">
        <v>191913662</v>
      </c>
      <c r="O83" s="21">
        <v>191993489</v>
      </c>
      <c r="P83" s="22">
        <v>6.3363497691279275E-2</v>
      </c>
      <c r="Q83" s="21">
        <v>102422</v>
      </c>
      <c r="R83" s="21">
        <v>182249</v>
      </c>
      <c r="S83" s="22">
        <v>6.0147529746375698E-5</v>
      </c>
      <c r="T83" s="23">
        <v>182249</v>
      </c>
    </row>
    <row r="84" spans="1:20" ht="51">
      <c r="A84" s="1">
        <f t="shared" si="19"/>
        <v>15</v>
      </c>
      <c r="B84" s="1" t="s">
        <v>36</v>
      </c>
      <c r="C84" s="19" t="str">
        <f>LEFT(D84,2)&amp;"."&amp;MID(D84,3,1)&amp;"."&amp;MID(D84,4,1)&amp;"."&amp;MID(D84,5,2)&amp;"."&amp;MID(D84,7,2)&amp;"."&amp;MID(D84,9,3)&amp;"."&amp;MID(D84,12,2)&amp;"."&amp;MID(D84,14,2)</f>
        <v>O2.1.2.02.02.007.01.03</v>
      </c>
      <c r="D84" s="19" t="s">
        <v>181</v>
      </c>
      <c r="E84" s="20" t="s">
        <v>182</v>
      </c>
      <c r="F84" s="21">
        <v>3027507000</v>
      </c>
      <c r="G84" s="21">
        <v>0</v>
      </c>
      <c r="H84" s="21">
        <v>0</v>
      </c>
      <c r="I84" s="21">
        <v>3027507000</v>
      </c>
      <c r="J84" s="21">
        <v>0</v>
      </c>
      <c r="K84" s="21">
        <v>3027507000</v>
      </c>
      <c r="L84" s="21">
        <v>191811240</v>
      </c>
      <c r="M84" s="21">
        <v>191811240</v>
      </c>
      <c r="N84" s="21">
        <v>191811240</v>
      </c>
      <c r="O84" s="21">
        <v>191811240</v>
      </c>
      <c r="P84" s="22">
        <v>6.3356167302007896E-2</v>
      </c>
      <c r="Q84" s="21">
        <v>0</v>
      </c>
      <c r="R84" s="21">
        <v>0</v>
      </c>
      <c r="S84" s="22">
        <v>0</v>
      </c>
      <c r="T84" s="23">
        <v>0</v>
      </c>
    </row>
    <row r="85" spans="1:20" ht="63.75">
      <c r="B85" s="1" t="s">
        <v>36</v>
      </c>
      <c r="C85" s="19"/>
      <c r="D85" s="19" t="s">
        <v>183</v>
      </c>
      <c r="E85" s="20" t="s">
        <v>184</v>
      </c>
      <c r="F85" s="21">
        <v>480155000</v>
      </c>
      <c r="G85" s="21">
        <v>0</v>
      </c>
      <c r="H85" s="21">
        <v>0</v>
      </c>
      <c r="I85" s="21">
        <v>480155000</v>
      </c>
      <c r="J85" s="21">
        <v>0</v>
      </c>
      <c r="K85" s="21">
        <v>480155000</v>
      </c>
      <c r="L85" s="21">
        <v>0</v>
      </c>
      <c r="M85" s="21">
        <v>0</v>
      </c>
      <c r="N85" s="21">
        <v>0</v>
      </c>
      <c r="O85" s="21">
        <v>0</v>
      </c>
      <c r="P85" s="22">
        <v>0</v>
      </c>
      <c r="Q85" s="21">
        <v>0</v>
      </c>
      <c r="R85" s="21">
        <v>0</v>
      </c>
      <c r="S85" s="22">
        <v>0</v>
      </c>
      <c r="T85" s="23">
        <v>0</v>
      </c>
    </row>
    <row r="86" spans="1:20" ht="25.5">
      <c r="B86" s="1" t="s">
        <v>49</v>
      </c>
      <c r="C86" s="19"/>
      <c r="D86" s="24" t="s">
        <v>185</v>
      </c>
      <c r="E86" s="25" t="s">
        <v>186</v>
      </c>
      <c r="F86" s="26">
        <v>480155000</v>
      </c>
      <c r="G86" s="26">
        <v>0</v>
      </c>
      <c r="H86" s="26">
        <v>0</v>
      </c>
      <c r="I86" s="26">
        <v>480155000</v>
      </c>
      <c r="J86" s="26">
        <v>0</v>
      </c>
      <c r="K86" s="26">
        <v>480155000</v>
      </c>
      <c r="L86" s="26">
        <v>0</v>
      </c>
      <c r="M86" s="26">
        <v>0</v>
      </c>
      <c r="N86" s="26">
        <v>0</v>
      </c>
      <c r="O86" s="26">
        <v>0</v>
      </c>
      <c r="P86" s="27">
        <v>0</v>
      </c>
      <c r="Q86" s="26">
        <v>0</v>
      </c>
      <c r="R86" s="26">
        <v>0</v>
      </c>
      <c r="S86" s="27">
        <v>0</v>
      </c>
      <c r="T86" s="28">
        <v>0</v>
      </c>
    </row>
    <row r="87" spans="1:20" ht="51">
      <c r="A87" s="1">
        <f t="shared" si="19"/>
        <v>17</v>
      </c>
      <c r="B87" s="1" t="s">
        <v>36</v>
      </c>
      <c r="C87" s="19" t="str">
        <f>LEFT(D87,2)&amp;"."&amp;MID(D87,3,1)&amp;"."&amp;MID(D87,4,1)&amp;"."&amp;MID(D87,5,2)&amp;"."&amp;MID(D87,7,2)&amp;"."&amp;MID(D87,9,3)&amp;"."&amp;MID(D87,12,2)&amp;"."&amp;MID(D87,14,2)&amp;"."&amp;MID(D87,16,2)</f>
        <v>O2.1.2.02.02.007.01.03.05</v>
      </c>
      <c r="D87" s="19" t="s">
        <v>187</v>
      </c>
      <c r="E87" s="20" t="s">
        <v>188</v>
      </c>
      <c r="F87" s="21">
        <v>2547352000</v>
      </c>
      <c r="G87" s="21">
        <v>0</v>
      </c>
      <c r="H87" s="21">
        <v>0</v>
      </c>
      <c r="I87" s="21">
        <v>2547352000</v>
      </c>
      <c r="J87" s="21">
        <v>0</v>
      </c>
      <c r="K87" s="21">
        <v>2547352000</v>
      </c>
      <c r="L87" s="21">
        <v>191811240</v>
      </c>
      <c r="M87" s="21">
        <v>191811240</v>
      </c>
      <c r="N87" s="21">
        <v>191811240</v>
      </c>
      <c r="O87" s="21">
        <v>191811240</v>
      </c>
      <c r="P87" s="22">
        <v>7.529828622035746E-2</v>
      </c>
      <c r="Q87" s="21">
        <v>0</v>
      </c>
      <c r="R87" s="21">
        <v>0</v>
      </c>
      <c r="S87" s="22">
        <v>0</v>
      </c>
      <c r="T87" s="23">
        <v>0</v>
      </c>
    </row>
    <row r="88" spans="1:20" ht="25.5">
      <c r="A88" s="1">
        <f t="shared" si="19"/>
        <v>22</v>
      </c>
      <c r="B88" s="1" t="s">
        <v>49</v>
      </c>
      <c r="C88" s="24" t="str">
        <f t="shared" ref="C88:C89" si="25">LEFT(D88,2)&amp;"."&amp;MID(D88,3,1)&amp;"."&amp;MID(D88,4,1)&amp;"."&amp;MID(D88,5,2)&amp;"."&amp;MID(D88,7,2)&amp;"."&amp;MID(D88,9,3)&amp;"."&amp;MID(D88,12,2)&amp;"."&amp;MID(D88,14,2)&amp;"."&amp;MID(D88,16,2)&amp;"."&amp;MID(D88,18,50)</f>
        <v>O2.1.2.02.02.007.01.03.05.71354</v>
      </c>
      <c r="D88" s="24" t="s">
        <v>189</v>
      </c>
      <c r="E88" s="25" t="s">
        <v>190</v>
      </c>
      <c r="F88" s="26">
        <v>1906513000</v>
      </c>
      <c r="G88" s="26">
        <v>0</v>
      </c>
      <c r="H88" s="26">
        <v>0</v>
      </c>
      <c r="I88" s="26">
        <v>1906513000</v>
      </c>
      <c r="J88" s="26">
        <v>0</v>
      </c>
      <c r="K88" s="26">
        <v>1906513000</v>
      </c>
      <c r="L88" s="26">
        <v>191811240</v>
      </c>
      <c r="M88" s="26">
        <v>191811240</v>
      </c>
      <c r="N88" s="26">
        <v>191811240</v>
      </c>
      <c r="O88" s="26">
        <v>191811240</v>
      </c>
      <c r="P88" s="27">
        <v>0.1006084091742359</v>
      </c>
      <c r="Q88" s="26">
        <v>0</v>
      </c>
      <c r="R88" s="26">
        <v>0</v>
      </c>
      <c r="S88" s="27">
        <v>0</v>
      </c>
      <c r="T88" s="28">
        <v>0</v>
      </c>
    </row>
    <row r="89" spans="1:20" ht="25.5">
      <c r="A89" s="1">
        <f t="shared" si="19"/>
        <v>22</v>
      </c>
      <c r="B89" s="1" t="s">
        <v>49</v>
      </c>
      <c r="C89" s="24" t="str">
        <f t="shared" si="25"/>
        <v>O2.1.2.02.02.007.01.03.05.71355</v>
      </c>
      <c r="D89" s="24" t="s">
        <v>191</v>
      </c>
      <c r="E89" s="25" t="s">
        <v>192</v>
      </c>
      <c r="F89" s="26">
        <v>640839000</v>
      </c>
      <c r="G89" s="26">
        <v>0</v>
      </c>
      <c r="H89" s="26">
        <v>0</v>
      </c>
      <c r="I89" s="26">
        <v>640839000</v>
      </c>
      <c r="J89" s="26">
        <v>0</v>
      </c>
      <c r="K89" s="26">
        <v>640839000</v>
      </c>
      <c r="L89" s="26">
        <v>0</v>
      </c>
      <c r="M89" s="26">
        <v>0</v>
      </c>
      <c r="N89" s="26">
        <v>0</v>
      </c>
      <c r="O89" s="26">
        <v>0</v>
      </c>
      <c r="P89" s="27">
        <v>0</v>
      </c>
      <c r="Q89" s="26">
        <v>0</v>
      </c>
      <c r="R89" s="26">
        <v>0</v>
      </c>
      <c r="S89" s="27">
        <v>0</v>
      </c>
      <c r="T89" s="28">
        <v>0</v>
      </c>
    </row>
    <row r="90" spans="1:20" ht="25.5">
      <c r="A90" s="1">
        <f t="shared" si="19"/>
        <v>15</v>
      </c>
      <c r="B90" s="1" t="s">
        <v>36</v>
      </c>
      <c r="C90" s="19" t="str">
        <f>LEFT(D90,2)&amp;"."&amp;MID(D90,3,1)&amp;"."&amp;MID(D90,4,1)&amp;"."&amp;MID(D90,5,2)&amp;"."&amp;MID(D90,7,2)&amp;"."&amp;MID(D90,9,3)&amp;"."&amp;MID(D90,12,2)&amp;"."&amp;MID(D90,14,2)</f>
        <v>O2.1.2.02.02.007.01.06</v>
      </c>
      <c r="D90" s="19" t="s">
        <v>193</v>
      </c>
      <c r="E90" s="20" t="s">
        <v>194</v>
      </c>
      <c r="F90" s="21">
        <v>2526000</v>
      </c>
      <c r="G90" s="21">
        <v>0</v>
      </c>
      <c r="H90" s="21">
        <v>0</v>
      </c>
      <c r="I90" s="21">
        <v>2526000</v>
      </c>
      <c r="J90" s="21">
        <v>0</v>
      </c>
      <c r="K90" s="21">
        <v>2526000</v>
      </c>
      <c r="L90" s="21">
        <v>0</v>
      </c>
      <c r="M90" s="21">
        <v>2526000</v>
      </c>
      <c r="N90" s="21">
        <v>102422</v>
      </c>
      <c r="O90" s="21">
        <v>182249</v>
      </c>
      <c r="P90" s="22">
        <v>7.2149247822644494E-2</v>
      </c>
      <c r="Q90" s="21">
        <v>102422</v>
      </c>
      <c r="R90" s="21">
        <v>182249</v>
      </c>
      <c r="S90" s="22">
        <v>7.2149247822644494E-2</v>
      </c>
      <c r="T90" s="23">
        <v>182249</v>
      </c>
    </row>
    <row r="91" spans="1:20" ht="25.5">
      <c r="A91" s="1">
        <f t="shared" si="19"/>
        <v>20</v>
      </c>
      <c r="B91" s="1" t="s">
        <v>49</v>
      </c>
      <c r="C91" s="24" t="str">
        <f>LEFT(D91,2)&amp;"."&amp;MID(D91,3,1)&amp;"."&amp;MID(D91,4,1)&amp;"."&amp;MID(D91,5,2)&amp;"."&amp;MID(D91,7,2)&amp;"."&amp;MID(D91,9,3)&amp;"."&amp;MID(D91,12,2)&amp;"."&amp;MID(D91,14,50)</f>
        <v>O2.1.2.02.02.007.01.0671640</v>
      </c>
      <c r="D91" s="24" t="s">
        <v>195</v>
      </c>
      <c r="E91" s="25" t="s">
        <v>196</v>
      </c>
      <c r="F91" s="26">
        <v>2526000</v>
      </c>
      <c r="G91" s="26">
        <v>0</v>
      </c>
      <c r="H91" s="26">
        <v>0</v>
      </c>
      <c r="I91" s="26">
        <v>2526000</v>
      </c>
      <c r="J91" s="26">
        <v>0</v>
      </c>
      <c r="K91" s="26">
        <v>2526000</v>
      </c>
      <c r="L91" s="26">
        <v>0</v>
      </c>
      <c r="M91" s="26">
        <v>2526000</v>
      </c>
      <c r="N91" s="26">
        <v>102422</v>
      </c>
      <c r="O91" s="26">
        <v>182249</v>
      </c>
      <c r="P91" s="27">
        <v>7.2149247822644494E-2</v>
      </c>
      <c r="Q91" s="26">
        <v>102422</v>
      </c>
      <c r="R91" s="26">
        <v>182249</v>
      </c>
      <c r="S91" s="27">
        <v>7.2149247822644494E-2</v>
      </c>
      <c r="T91" s="28">
        <v>182249</v>
      </c>
    </row>
    <row r="92" spans="1:20" ht="38.25">
      <c r="A92" s="1">
        <f t="shared" si="19"/>
        <v>11</v>
      </c>
      <c r="B92" s="1" t="s">
        <v>36</v>
      </c>
      <c r="C92" s="19" t="str">
        <f t="shared" ref="C92" si="26">LEFT(D92,2)&amp;"."&amp;MID(D92,3,1)&amp;"."&amp;MID(D92,4,1)&amp;"."&amp;MID(D92,5,2)&amp;"."&amp;MID(D92,7,2)&amp;"."&amp;MID(D92,9,3)</f>
        <v>O2.1.2.02.02.008</v>
      </c>
      <c r="D92" s="19" t="s">
        <v>197</v>
      </c>
      <c r="E92" s="20" t="s">
        <v>198</v>
      </c>
      <c r="F92" s="21">
        <v>11884220000</v>
      </c>
      <c r="G92" s="21">
        <v>0</v>
      </c>
      <c r="H92" s="21">
        <v>0</v>
      </c>
      <c r="I92" s="21">
        <v>11884220000</v>
      </c>
      <c r="J92" s="21">
        <v>0</v>
      </c>
      <c r="K92" s="21">
        <v>11884220000</v>
      </c>
      <c r="L92" s="21">
        <v>0</v>
      </c>
      <c r="M92" s="21">
        <v>9977560000</v>
      </c>
      <c r="N92" s="21">
        <v>837341041</v>
      </c>
      <c r="O92" s="21">
        <v>2528411748</v>
      </c>
      <c r="P92" s="22">
        <v>0.21275369759226942</v>
      </c>
      <c r="Q92" s="21">
        <v>837026806</v>
      </c>
      <c r="R92" s="21">
        <v>2239945365</v>
      </c>
      <c r="S92" s="22">
        <v>0.18848063777008503</v>
      </c>
      <c r="T92" s="23">
        <v>2239945365</v>
      </c>
    </row>
    <row r="93" spans="1:20" ht="63.75">
      <c r="A93" s="1">
        <f t="shared" si="19"/>
        <v>13</v>
      </c>
      <c r="B93" s="1" t="s">
        <v>36</v>
      </c>
      <c r="C93" s="19" t="str">
        <f t="shared" ref="C93" si="27">LEFT(D93,2)&amp;"."&amp;MID(D93,3,1)&amp;"."&amp;MID(D93,4,1)&amp;"."&amp;MID(D93,5,2)&amp;"."&amp;MID(D93,7,2)&amp;"."&amp;MID(D93,9,3)&amp;"."&amp;MID(D93,12,2)</f>
        <v>O2.1.2.02.02.008.03</v>
      </c>
      <c r="D93" s="19" t="s">
        <v>199</v>
      </c>
      <c r="E93" s="20" t="s">
        <v>200</v>
      </c>
      <c r="F93" s="21">
        <v>1846585000</v>
      </c>
      <c r="G93" s="21">
        <v>0</v>
      </c>
      <c r="H93" s="21">
        <v>0</v>
      </c>
      <c r="I93" s="21">
        <v>1846585000</v>
      </c>
      <c r="J93" s="21">
        <v>0</v>
      </c>
      <c r="K93" s="21">
        <v>1846585000</v>
      </c>
      <c r="L93" s="21">
        <v>0</v>
      </c>
      <c r="M93" s="21">
        <v>0</v>
      </c>
      <c r="N93" s="21">
        <v>0</v>
      </c>
      <c r="O93" s="21">
        <v>0</v>
      </c>
      <c r="P93" s="22">
        <v>0</v>
      </c>
      <c r="Q93" s="21">
        <v>0</v>
      </c>
      <c r="R93" s="21">
        <v>0</v>
      </c>
      <c r="S93" s="22">
        <v>0</v>
      </c>
      <c r="T93" s="23">
        <v>0</v>
      </c>
    </row>
    <row r="94" spans="1:20" ht="25.5">
      <c r="A94" s="1">
        <f t="shared" si="19"/>
        <v>18</v>
      </c>
      <c r="B94" s="1" t="s">
        <v>49</v>
      </c>
      <c r="C94" s="24" t="str">
        <f t="shared" ref="C94:C96" si="28">LEFT(D94,2)&amp;"."&amp;MID(D94,3,1)&amp;"."&amp;MID(D94,4,1)&amp;"."&amp;MID(D94,5,2)&amp;"."&amp;MID(D94,7,2)&amp;"."&amp;MID(D94,9,3)&amp;"."&amp;MID(D94,12,2)&amp;"."&amp;MID(D94,14,50)</f>
        <v>O2.1.2.02.02.008.03.83141</v>
      </c>
      <c r="D94" s="24" t="s">
        <v>201</v>
      </c>
      <c r="E94" s="25" t="s">
        <v>202</v>
      </c>
      <c r="F94" s="26">
        <v>1817928000</v>
      </c>
      <c r="G94" s="26">
        <v>0</v>
      </c>
      <c r="H94" s="26">
        <v>0</v>
      </c>
      <c r="I94" s="26">
        <v>1817928000</v>
      </c>
      <c r="J94" s="26">
        <v>0</v>
      </c>
      <c r="K94" s="26">
        <v>1817928000</v>
      </c>
      <c r="L94" s="26">
        <v>0</v>
      </c>
      <c r="M94" s="26">
        <v>0</v>
      </c>
      <c r="N94" s="26">
        <v>0</v>
      </c>
      <c r="O94" s="26">
        <v>0</v>
      </c>
      <c r="P94" s="27">
        <v>0</v>
      </c>
      <c r="Q94" s="26">
        <v>0</v>
      </c>
      <c r="R94" s="26">
        <v>0</v>
      </c>
      <c r="S94" s="27">
        <v>0</v>
      </c>
      <c r="T94" s="28">
        <v>0</v>
      </c>
    </row>
    <row r="95" spans="1:20">
      <c r="A95" s="1">
        <f t="shared" si="19"/>
        <v>18</v>
      </c>
      <c r="B95" s="1" t="s">
        <v>49</v>
      </c>
      <c r="C95" s="24" t="str">
        <f t="shared" si="28"/>
        <v>O2.1.2.02.02.008.03.83611</v>
      </c>
      <c r="D95" s="24" t="s">
        <v>203</v>
      </c>
      <c r="E95" s="25" t="s">
        <v>204</v>
      </c>
      <c r="F95" s="26">
        <v>27435000</v>
      </c>
      <c r="G95" s="26">
        <v>0</v>
      </c>
      <c r="H95" s="26">
        <v>0</v>
      </c>
      <c r="I95" s="26">
        <v>27435000</v>
      </c>
      <c r="J95" s="26">
        <v>0</v>
      </c>
      <c r="K95" s="26">
        <v>27435000</v>
      </c>
      <c r="L95" s="26">
        <v>0</v>
      </c>
      <c r="M95" s="26">
        <v>0</v>
      </c>
      <c r="N95" s="26">
        <v>0</v>
      </c>
      <c r="O95" s="26">
        <v>0</v>
      </c>
      <c r="P95" s="27">
        <v>0</v>
      </c>
      <c r="Q95" s="26">
        <v>0</v>
      </c>
      <c r="R95" s="26">
        <v>0</v>
      </c>
      <c r="S95" s="27">
        <v>0</v>
      </c>
      <c r="T95" s="28">
        <v>0</v>
      </c>
    </row>
    <row r="96" spans="1:20" ht="38.25">
      <c r="A96" s="1">
        <f t="shared" si="19"/>
        <v>18</v>
      </c>
      <c r="B96" s="1" t="s">
        <v>49</v>
      </c>
      <c r="C96" s="24" t="str">
        <f t="shared" si="28"/>
        <v>O2.1.2.02.02.008.03.83159</v>
      </c>
      <c r="D96" s="24" t="s">
        <v>205</v>
      </c>
      <c r="E96" s="25" t="s">
        <v>206</v>
      </c>
      <c r="F96" s="26">
        <v>1222000</v>
      </c>
      <c r="G96" s="26">
        <v>0</v>
      </c>
      <c r="H96" s="26">
        <v>0</v>
      </c>
      <c r="I96" s="26">
        <v>1222000</v>
      </c>
      <c r="J96" s="26">
        <v>0</v>
      </c>
      <c r="K96" s="26">
        <v>1222000</v>
      </c>
      <c r="L96" s="26">
        <v>0</v>
      </c>
      <c r="M96" s="26">
        <v>0</v>
      </c>
      <c r="N96" s="26">
        <v>0</v>
      </c>
      <c r="O96" s="26">
        <v>0</v>
      </c>
      <c r="P96" s="27">
        <v>0</v>
      </c>
      <c r="Q96" s="26">
        <v>0</v>
      </c>
      <c r="R96" s="26">
        <v>0</v>
      </c>
      <c r="S96" s="27">
        <v>0</v>
      </c>
      <c r="T96" s="28">
        <v>0</v>
      </c>
    </row>
    <row r="97" spans="1:20" ht="38.25">
      <c r="A97" s="1">
        <f t="shared" si="19"/>
        <v>13</v>
      </c>
      <c r="B97" s="1" t="s">
        <v>36</v>
      </c>
      <c r="C97" s="19" t="str">
        <f t="shared" ref="C97" si="29">LEFT(D97,2)&amp;"."&amp;MID(D97,3,1)&amp;"."&amp;MID(D97,4,1)&amp;"."&amp;MID(D97,5,2)&amp;"."&amp;MID(D97,7,2)&amp;"."&amp;MID(D97,9,3)&amp;"."&amp;MID(D97,12,2)</f>
        <v>O2.1.2.02.02.008.04</v>
      </c>
      <c r="D97" s="19" t="s">
        <v>207</v>
      </c>
      <c r="E97" s="20" t="s">
        <v>208</v>
      </c>
      <c r="F97" s="21">
        <v>1502129000</v>
      </c>
      <c r="G97" s="21">
        <v>0</v>
      </c>
      <c r="H97" s="21">
        <v>0</v>
      </c>
      <c r="I97" s="21">
        <v>1502129000</v>
      </c>
      <c r="J97" s="21">
        <v>0</v>
      </c>
      <c r="K97" s="21">
        <v>1502129000</v>
      </c>
      <c r="L97" s="21">
        <v>0</v>
      </c>
      <c r="M97" s="21">
        <v>1502129000</v>
      </c>
      <c r="N97" s="21">
        <v>87658474</v>
      </c>
      <c r="O97" s="21">
        <v>267926566</v>
      </c>
      <c r="P97" s="22">
        <v>0.17836455191265196</v>
      </c>
      <c r="Q97" s="21">
        <v>87344239</v>
      </c>
      <c r="R97" s="21">
        <v>265329022</v>
      </c>
      <c r="S97" s="22">
        <v>0.17663531028293841</v>
      </c>
      <c r="T97" s="23">
        <v>265329022</v>
      </c>
    </row>
    <row r="98" spans="1:20">
      <c r="A98" s="1">
        <f t="shared" si="19"/>
        <v>18</v>
      </c>
      <c r="B98" s="1" t="s">
        <v>49</v>
      </c>
      <c r="C98" s="24" t="str">
        <f t="shared" ref="C98:C101" si="30">LEFT(D98,2)&amp;"."&amp;MID(D98,3,1)&amp;"."&amp;MID(D98,4,1)&amp;"."&amp;MID(D98,5,2)&amp;"."&amp;MID(D98,7,2)&amp;"."&amp;MID(D98,9,3)&amp;"."&amp;MID(D98,12,2)&amp;"."&amp;MID(D98,14,50)</f>
        <v>O2.1.2.02.02.008.04.84120</v>
      </c>
      <c r="D98" s="24" t="s">
        <v>209</v>
      </c>
      <c r="E98" s="25" t="s">
        <v>210</v>
      </c>
      <c r="F98" s="26">
        <v>1124760000</v>
      </c>
      <c r="G98" s="26">
        <v>0</v>
      </c>
      <c r="H98" s="26">
        <v>0</v>
      </c>
      <c r="I98" s="26">
        <v>1124760000</v>
      </c>
      <c r="J98" s="26">
        <v>0</v>
      </c>
      <c r="K98" s="26">
        <v>1124760000</v>
      </c>
      <c r="L98" s="26">
        <v>0</v>
      </c>
      <c r="M98" s="26">
        <v>1124760000</v>
      </c>
      <c r="N98" s="26">
        <v>68460481</v>
      </c>
      <c r="O98" s="26">
        <v>207643688</v>
      </c>
      <c r="P98" s="27">
        <v>0.18461155090863829</v>
      </c>
      <c r="Q98" s="26">
        <v>68146246</v>
      </c>
      <c r="R98" s="26">
        <v>205046144</v>
      </c>
      <c r="S98" s="27">
        <v>0.18230213023222733</v>
      </c>
      <c r="T98" s="28">
        <v>205046144</v>
      </c>
    </row>
    <row r="99" spans="1:20">
      <c r="A99" s="1">
        <f t="shared" si="19"/>
        <v>18</v>
      </c>
      <c r="B99" s="1" t="s">
        <v>49</v>
      </c>
      <c r="C99" s="24" t="str">
        <f t="shared" si="30"/>
        <v>O2.1.2.02.02.008.04.84131</v>
      </c>
      <c r="D99" s="24" t="s">
        <v>211</v>
      </c>
      <c r="E99" s="25" t="s">
        <v>212</v>
      </c>
      <c r="F99" s="26">
        <v>168747000</v>
      </c>
      <c r="G99" s="26">
        <v>0</v>
      </c>
      <c r="H99" s="26">
        <v>0</v>
      </c>
      <c r="I99" s="26">
        <v>168747000</v>
      </c>
      <c r="J99" s="26">
        <v>0</v>
      </c>
      <c r="K99" s="26">
        <v>168747000</v>
      </c>
      <c r="L99" s="26">
        <v>0</v>
      </c>
      <c r="M99" s="26">
        <v>168747000</v>
      </c>
      <c r="N99" s="26">
        <v>12892084</v>
      </c>
      <c r="O99" s="26">
        <v>41344589</v>
      </c>
      <c r="P99" s="27">
        <v>0.24500932757323093</v>
      </c>
      <c r="Q99" s="26">
        <v>12892084</v>
      </c>
      <c r="R99" s="26">
        <v>41344589</v>
      </c>
      <c r="S99" s="27">
        <v>0.24500932757323093</v>
      </c>
      <c r="T99" s="28">
        <v>41344589</v>
      </c>
    </row>
    <row r="100" spans="1:20">
      <c r="A100" s="1">
        <f t="shared" si="19"/>
        <v>18</v>
      </c>
      <c r="B100" s="1" t="s">
        <v>49</v>
      </c>
      <c r="C100" s="24" t="str">
        <f t="shared" si="30"/>
        <v>O2.1.2.02.02.008.04.84210</v>
      </c>
      <c r="D100" s="24" t="s">
        <v>213</v>
      </c>
      <c r="E100" s="25" t="s">
        <v>214</v>
      </c>
      <c r="F100" s="26">
        <v>184656000</v>
      </c>
      <c r="G100" s="26">
        <v>0</v>
      </c>
      <c r="H100" s="26">
        <v>0</v>
      </c>
      <c r="I100" s="26">
        <v>184656000</v>
      </c>
      <c r="J100" s="26">
        <v>0</v>
      </c>
      <c r="K100" s="26">
        <v>184656000</v>
      </c>
      <c r="L100" s="26">
        <v>0</v>
      </c>
      <c r="M100" s="26">
        <v>184656000</v>
      </c>
      <c r="N100" s="26">
        <v>5027125</v>
      </c>
      <c r="O100" s="26">
        <v>15081894</v>
      </c>
      <c r="P100" s="27">
        <v>8.1675623862750193E-2</v>
      </c>
      <c r="Q100" s="26">
        <v>5027125</v>
      </c>
      <c r="R100" s="26">
        <v>15081894</v>
      </c>
      <c r="S100" s="27">
        <v>8.1675623862750193E-2</v>
      </c>
      <c r="T100" s="28">
        <v>15081894</v>
      </c>
    </row>
    <row r="101" spans="1:20" ht="25.5">
      <c r="A101" s="1">
        <f t="shared" si="19"/>
        <v>18</v>
      </c>
      <c r="B101" s="1" t="s">
        <v>49</v>
      </c>
      <c r="C101" s="24" t="str">
        <f t="shared" si="30"/>
        <v>O2.1.2.02.02.008.04.84612</v>
      </c>
      <c r="D101" s="24" t="s">
        <v>215</v>
      </c>
      <c r="E101" s="25" t="s">
        <v>216</v>
      </c>
      <c r="F101" s="26">
        <v>23966000</v>
      </c>
      <c r="G101" s="26">
        <v>0</v>
      </c>
      <c r="H101" s="26">
        <v>0</v>
      </c>
      <c r="I101" s="26">
        <v>23966000</v>
      </c>
      <c r="J101" s="26">
        <v>0</v>
      </c>
      <c r="K101" s="26">
        <v>23966000</v>
      </c>
      <c r="L101" s="26">
        <v>0</v>
      </c>
      <c r="M101" s="26">
        <v>23966000</v>
      </c>
      <c r="N101" s="26">
        <v>1278784</v>
      </c>
      <c r="O101" s="26">
        <v>3856395</v>
      </c>
      <c r="P101" s="27">
        <v>0.16091108236668614</v>
      </c>
      <c r="Q101" s="26">
        <v>1278784</v>
      </c>
      <c r="R101" s="26">
        <v>3856395</v>
      </c>
      <c r="S101" s="27">
        <v>0.16091108236668614</v>
      </c>
      <c r="T101" s="28">
        <v>3856395</v>
      </c>
    </row>
    <row r="102" spans="1:20" ht="51">
      <c r="B102" s="1" t="s">
        <v>36</v>
      </c>
      <c r="C102" s="24"/>
      <c r="D102" s="19" t="s">
        <v>217</v>
      </c>
      <c r="E102" s="20" t="s">
        <v>218</v>
      </c>
      <c r="F102" s="21">
        <v>8475431000</v>
      </c>
      <c r="G102" s="21">
        <v>0</v>
      </c>
      <c r="H102" s="21">
        <v>0</v>
      </c>
      <c r="I102" s="21">
        <v>8475431000</v>
      </c>
      <c r="J102" s="21">
        <v>0</v>
      </c>
      <c r="K102" s="21">
        <v>8475431000</v>
      </c>
      <c r="L102" s="21">
        <v>0</v>
      </c>
      <c r="M102" s="21">
        <v>8475431000</v>
      </c>
      <c r="N102" s="21">
        <v>749682567</v>
      </c>
      <c r="O102" s="21">
        <v>2260485182</v>
      </c>
      <c r="P102" s="22">
        <v>0.26671035160335799</v>
      </c>
      <c r="Q102" s="21">
        <v>749682567</v>
      </c>
      <c r="R102" s="21">
        <v>1974616343</v>
      </c>
      <c r="S102" s="22">
        <v>0.23298123045305896</v>
      </c>
      <c r="T102" s="23">
        <v>1974616343</v>
      </c>
    </row>
    <row r="103" spans="1:20" ht="38.25">
      <c r="B103" s="1" t="s">
        <v>49</v>
      </c>
      <c r="C103" s="24"/>
      <c r="D103" s="24" t="s">
        <v>219</v>
      </c>
      <c r="E103" s="25" t="s">
        <v>220</v>
      </c>
      <c r="F103" s="26">
        <v>4270895000</v>
      </c>
      <c r="G103" s="26">
        <v>0</v>
      </c>
      <c r="H103" s="26">
        <v>0</v>
      </c>
      <c r="I103" s="26">
        <v>4270895000</v>
      </c>
      <c r="J103" s="26">
        <v>0</v>
      </c>
      <c r="K103" s="26">
        <v>4270895000</v>
      </c>
      <c r="L103" s="26">
        <v>0</v>
      </c>
      <c r="M103" s="26">
        <v>4270895000</v>
      </c>
      <c r="N103" s="26">
        <v>374721775</v>
      </c>
      <c r="O103" s="26">
        <v>1339170439</v>
      </c>
      <c r="P103" s="27">
        <v>0.31355733142584868</v>
      </c>
      <c r="Q103" s="26">
        <v>374721775</v>
      </c>
      <c r="R103" s="26">
        <v>1064600509</v>
      </c>
      <c r="S103" s="27">
        <v>0.2492687151053819</v>
      </c>
      <c r="T103" s="28">
        <v>1064600509</v>
      </c>
    </row>
    <row r="104" spans="1:20" ht="25.5">
      <c r="B104" s="1" t="s">
        <v>49</v>
      </c>
      <c r="C104" s="24"/>
      <c r="D104" s="24" t="s">
        <v>221</v>
      </c>
      <c r="E104" s="25" t="s">
        <v>222</v>
      </c>
      <c r="F104" s="26">
        <v>2197386000</v>
      </c>
      <c r="G104" s="26">
        <v>0</v>
      </c>
      <c r="H104" s="26">
        <v>0</v>
      </c>
      <c r="I104" s="26">
        <v>2197386000</v>
      </c>
      <c r="J104" s="26">
        <v>0</v>
      </c>
      <c r="K104" s="26">
        <v>2197386000</v>
      </c>
      <c r="L104" s="26">
        <v>0</v>
      </c>
      <c r="M104" s="26">
        <v>2197386000</v>
      </c>
      <c r="N104" s="26">
        <v>171762760</v>
      </c>
      <c r="O104" s="26">
        <v>464702645</v>
      </c>
      <c r="P104" s="27">
        <v>0.21147975139552178</v>
      </c>
      <c r="Q104" s="26">
        <v>171762760</v>
      </c>
      <c r="R104" s="26">
        <v>453403736</v>
      </c>
      <c r="S104" s="27">
        <v>0.20633777406427456</v>
      </c>
      <c r="T104" s="28">
        <v>453403736</v>
      </c>
    </row>
    <row r="105" spans="1:20" ht="25.5">
      <c r="B105" s="1" t="s">
        <v>49</v>
      </c>
      <c r="C105" s="24"/>
      <c r="D105" s="24" t="s">
        <v>223</v>
      </c>
      <c r="E105" s="25" t="s">
        <v>224</v>
      </c>
      <c r="F105" s="26">
        <v>2007150000</v>
      </c>
      <c r="G105" s="26">
        <v>0</v>
      </c>
      <c r="H105" s="26">
        <v>0</v>
      </c>
      <c r="I105" s="26">
        <v>2007150000</v>
      </c>
      <c r="J105" s="26">
        <v>0</v>
      </c>
      <c r="K105" s="26">
        <v>2007150000</v>
      </c>
      <c r="L105" s="26">
        <v>0</v>
      </c>
      <c r="M105" s="26">
        <v>2007150000</v>
      </c>
      <c r="N105" s="26">
        <v>203198032</v>
      </c>
      <c r="O105" s="26">
        <v>456612098</v>
      </c>
      <c r="P105" s="27">
        <v>0.22749276237451113</v>
      </c>
      <c r="Q105" s="26">
        <v>203198032</v>
      </c>
      <c r="R105" s="26">
        <v>456612098</v>
      </c>
      <c r="S105" s="27">
        <v>0.22749276237451113</v>
      </c>
      <c r="T105" s="28">
        <v>456612098</v>
      </c>
    </row>
    <row r="106" spans="1:20" ht="38.25">
      <c r="B106" s="1" t="s">
        <v>36</v>
      </c>
      <c r="C106" s="24"/>
      <c r="D106" s="19" t="s">
        <v>225</v>
      </c>
      <c r="E106" s="20" t="s">
        <v>226</v>
      </c>
      <c r="F106" s="21">
        <v>60075000</v>
      </c>
      <c r="G106" s="21">
        <v>0</v>
      </c>
      <c r="H106" s="21">
        <v>0</v>
      </c>
      <c r="I106" s="21">
        <v>60075000</v>
      </c>
      <c r="J106" s="21">
        <v>0</v>
      </c>
      <c r="K106" s="21">
        <v>60075000</v>
      </c>
      <c r="L106" s="21">
        <v>0</v>
      </c>
      <c r="M106" s="21">
        <v>0</v>
      </c>
      <c r="N106" s="21">
        <v>0</v>
      </c>
      <c r="O106" s="21">
        <v>0</v>
      </c>
      <c r="P106" s="22">
        <v>0</v>
      </c>
      <c r="Q106" s="21">
        <v>0</v>
      </c>
      <c r="R106" s="21">
        <v>0</v>
      </c>
      <c r="S106" s="22">
        <v>0</v>
      </c>
      <c r="T106" s="23">
        <v>0</v>
      </c>
    </row>
    <row r="107" spans="1:20" ht="38.25">
      <c r="B107" s="1" t="s">
        <v>49</v>
      </c>
      <c r="C107" s="24"/>
      <c r="D107" s="24" t="s">
        <v>227</v>
      </c>
      <c r="E107" s="25" t="s">
        <v>228</v>
      </c>
      <c r="F107" s="26">
        <v>60075000</v>
      </c>
      <c r="G107" s="26">
        <v>0</v>
      </c>
      <c r="H107" s="26">
        <v>0</v>
      </c>
      <c r="I107" s="26">
        <v>60075000</v>
      </c>
      <c r="J107" s="26">
        <v>0</v>
      </c>
      <c r="K107" s="26">
        <v>60075000</v>
      </c>
      <c r="L107" s="26">
        <v>0</v>
      </c>
      <c r="M107" s="26">
        <v>0</v>
      </c>
      <c r="N107" s="26">
        <v>0</v>
      </c>
      <c r="O107" s="26">
        <v>0</v>
      </c>
      <c r="P107" s="27">
        <v>0</v>
      </c>
      <c r="Q107" s="26">
        <v>0</v>
      </c>
      <c r="R107" s="26">
        <v>0</v>
      </c>
      <c r="S107" s="27">
        <v>0</v>
      </c>
      <c r="T107" s="28">
        <v>0</v>
      </c>
    </row>
    <row r="108" spans="1:20" ht="25.5">
      <c r="A108" s="1">
        <f t="shared" si="19"/>
        <v>11</v>
      </c>
      <c r="B108" s="1" t="s">
        <v>36</v>
      </c>
      <c r="C108" s="19" t="str">
        <f t="shared" ref="C108" si="31">LEFT(D108,2)&amp;"."&amp;MID(D108,3,1)&amp;"."&amp;MID(D108,4,1)&amp;"."&amp;MID(D108,5,2)&amp;"."&amp;MID(D108,7,2)&amp;"."&amp;MID(D108,9,3)</f>
        <v>O2.1.2.02.02.009</v>
      </c>
      <c r="D108" s="19" t="s">
        <v>229</v>
      </c>
      <c r="E108" s="20" t="s">
        <v>230</v>
      </c>
      <c r="F108" s="21">
        <v>3968202000</v>
      </c>
      <c r="G108" s="21">
        <v>0</v>
      </c>
      <c r="H108" s="21">
        <v>0</v>
      </c>
      <c r="I108" s="21">
        <v>3968202000</v>
      </c>
      <c r="J108" s="21">
        <v>0</v>
      </c>
      <c r="K108" s="21">
        <v>3968202000</v>
      </c>
      <c r="L108" s="21">
        <v>0</v>
      </c>
      <c r="M108" s="21">
        <v>2247316293</v>
      </c>
      <c r="N108" s="21">
        <v>233073224</v>
      </c>
      <c r="O108" s="21">
        <v>487175168</v>
      </c>
      <c r="P108" s="29">
        <v>0.12276975012864769</v>
      </c>
      <c r="Q108" s="21">
        <v>233073224</v>
      </c>
      <c r="R108" s="21">
        <v>487175168</v>
      </c>
      <c r="S108" s="29">
        <v>0.12276975012864769</v>
      </c>
      <c r="T108" s="30">
        <v>487175168</v>
      </c>
    </row>
    <row r="109" spans="1:20">
      <c r="A109" s="1">
        <f t="shared" si="19"/>
        <v>13</v>
      </c>
      <c r="B109" s="1" t="s">
        <v>36</v>
      </c>
      <c r="C109" s="19" t="str">
        <f t="shared" ref="C109" si="32">LEFT(D109,2)&amp;"."&amp;MID(D109,3,1)&amp;"."&amp;MID(D109,4,1)&amp;"."&amp;MID(D109,5,2)&amp;"."&amp;MID(D109,7,2)&amp;"."&amp;MID(D109,9,3)&amp;"."&amp;MID(D109,12,2)</f>
        <v>O2.1.2.02.02.009.02</v>
      </c>
      <c r="D109" s="19" t="s">
        <v>231</v>
      </c>
      <c r="E109" s="20" t="s">
        <v>232</v>
      </c>
      <c r="F109" s="21">
        <v>463500000</v>
      </c>
      <c r="G109" s="21">
        <v>0</v>
      </c>
      <c r="H109" s="21">
        <v>0</v>
      </c>
      <c r="I109" s="21">
        <v>463500000</v>
      </c>
      <c r="J109" s="21">
        <v>0</v>
      </c>
      <c r="K109" s="21">
        <v>463500000</v>
      </c>
      <c r="L109" s="21">
        <v>0</v>
      </c>
      <c r="M109" s="21">
        <v>0</v>
      </c>
      <c r="N109" s="21">
        <v>0</v>
      </c>
      <c r="O109" s="21">
        <v>0</v>
      </c>
      <c r="P109" s="22">
        <v>0</v>
      </c>
      <c r="Q109" s="21">
        <v>0</v>
      </c>
      <c r="R109" s="21">
        <v>0</v>
      </c>
      <c r="S109" s="22">
        <v>0</v>
      </c>
      <c r="T109" s="23">
        <v>0</v>
      </c>
    </row>
    <row r="110" spans="1:20" ht="25.5">
      <c r="A110" s="1">
        <f t="shared" si="19"/>
        <v>18</v>
      </c>
      <c r="B110" s="1" t="s">
        <v>49</v>
      </c>
      <c r="C110" s="24" t="str">
        <f>LEFT(D110,2)&amp;"."&amp;MID(D110,3,1)&amp;"."&amp;MID(D110,4,1)&amp;"."&amp;MID(D110,5,2)&amp;"."&amp;MID(D110,7,2)&amp;"."&amp;MID(D110,9,3)&amp;"."&amp;MID(D110,12,2)&amp;"."&amp;MID(D110,14,50)</f>
        <v>O2.1.2.02.02.009.02.92913</v>
      </c>
      <c r="D110" s="24" t="s">
        <v>233</v>
      </c>
      <c r="E110" s="25" t="s">
        <v>234</v>
      </c>
      <c r="F110" s="26">
        <v>463500000</v>
      </c>
      <c r="G110" s="26">
        <v>0</v>
      </c>
      <c r="H110" s="26">
        <v>0</v>
      </c>
      <c r="I110" s="26">
        <v>463500000</v>
      </c>
      <c r="J110" s="26">
        <v>0</v>
      </c>
      <c r="K110" s="26">
        <v>463500000</v>
      </c>
      <c r="L110" s="26">
        <v>0</v>
      </c>
      <c r="M110" s="26">
        <v>0</v>
      </c>
      <c r="N110" s="26">
        <v>0</v>
      </c>
      <c r="O110" s="26">
        <v>0</v>
      </c>
      <c r="P110" s="27">
        <v>0</v>
      </c>
      <c r="Q110" s="26">
        <v>0</v>
      </c>
      <c r="R110" s="26">
        <v>0</v>
      </c>
      <c r="S110" s="27">
        <v>0</v>
      </c>
      <c r="T110" s="28">
        <v>0</v>
      </c>
    </row>
    <row r="111" spans="1:20" ht="63.75">
      <c r="A111" s="1">
        <f t="shared" si="19"/>
        <v>13</v>
      </c>
      <c r="B111" s="1" t="s">
        <v>36</v>
      </c>
      <c r="C111" s="19" t="str">
        <f t="shared" ref="C111" si="33">LEFT(D111,2)&amp;"."&amp;MID(D111,3,1)&amp;"."&amp;MID(D111,4,1)&amp;"."&amp;MID(D111,5,2)&amp;"."&amp;MID(D111,7,2)&amp;"."&amp;MID(D111,9,3)&amp;"."&amp;MID(D111,12,2)</f>
        <v>O2.1.2.02.02.009.04</v>
      </c>
      <c r="D111" s="19" t="s">
        <v>235</v>
      </c>
      <c r="E111" s="20" t="s">
        <v>236</v>
      </c>
      <c r="F111" s="21">
        <v>2286599000</v>
      </c>
      <c r="G111" s="21">
        <v>0</v>
      </c>
      <c r="H111" s="21">
        <v>0</v>
      </c>
      <c r="I111" s="21">
        <v>2286599000</v>
      </c>
      <c r="J111" s="21">
        <v>0</v>
      </c>
      <c r="K111" s="21">
        <v>2286599000</v>
      </c>
      <c r="L111" s="21">
        <v>0</v>
      </c>
      <c r="M111" s="21">
        <v>2247316293</v>
      </c>
      <c r="N111" s="21">
        <v>233073224</v>
      </c>
      <c r="O111" s="21">
        <v>487175168</v>
      </c>
      <c r="P111" s="22">
        <v>0.21305666975276383</v>
      </c>
      <c r="Q111" s="21">
        <v>233073224</v>
      </c>
      <c r="R111" s="21">
        <v>487175168</v>
      </c>
      <c r="S111" s="22">
        <v>0.21305666975276383</v>
      </c>
      <c r="T111" s="23">
        <v>487175168</v>
      </c>
    </row>
    <row r="112" spans="1:20" ht="25.5">
      <c r="A112" s="1">
        <f t="shared" si="19"/>
        <v>18</v>
      </c>
      <c r="B112" s="1" t="s">
        <v>49</v>
      </c>
      <c r="C112" s="24" t="str">
        <f t="shared" ref="C112:C113" si="34">LEFT(D112,2)&amp;"."&amp;MID(D112,3,1)&amp;"."&amp;MID(D112,4,1)&amp;"."&amp;MID(D112,5,2)&amp;"."&amp;MID(D112,7,2)&amp;"."&amp;MID(D112,9,3)&amp;"."&amp;MID(D112,12,2)&amp;"."&amp;MID(D112,14,50)</f>
        <v>O2.1.2.02.02.009.04.94110</v>
      </c>
      <c r="D112" s="24" t="s">
        <v>237</v>
      </c>
      <c r="E112" s="25" t="s">
        <v>238</v>
      </c>
      <c r="F112" s="26">
        <v>1709795000</v>
      </c>
      <c r="G112" s="26">
        <v>0</v>
      </c>
      <c r="H112" s="26">
        <v>0</v>
      </c>
      <c r="I112" s="26">
        <v>1709795000</v>
      </c>
      <c r="J112" s="26">
        <v>0</v>
      </c>
      <c r="K112" s="26">
        <v>1709795000</v>
      </c>
      <c r="L112" s="26">
        <v>0</v>
      </c>
      <c r="M112" s="26">
        <v>1670512293</v>
      </c>
      <c r="N112" s="26">
        <v>208062958</v>
      </c>
      <c r="O112" s="26">
        <v>357238182</v>
      </c>
      <c r="P112" s="27">
        <v>0.2089362654587246</v>
      </c>
      <c r="Q112" s="26">
        <v>208062958</v>
      </c>
      <c r="R112" s="26">
        <v>357238182</v>
      </c>
      <c r="S112" s="27">
        <v>0.2089362654587246</v>
      </c>
      <c r="T112" s="28">
        <v>357238182</v>
      </c>
    </row>
    <row r="113" spans="1:20" ht="25.5">
      <c r="A113" s="1">
        <f t="shared" si="19"/>
        <v>18</v>
      </c>
      <c r="B113" s="1" t="s">
        <v>49</v>
      </c>
      <c r="C113" s="24" t="str">
        <f t="shared" si="34"/>
        <v>O2.1.2.02.02.009.04.94239</v>
      </c>
      <c r="D113" s="24" t="s">
        <v>239</v>
      </c>
      <c r="E113" s="25" t="s">
        <v>240</v>
      </c>
      <c r="F113" s="26">
        <v>576804000</v>
      </c>
      <c r="G113" s="26">
        <v>0</v>
      </c>
      <c r="H113" s="26">
        <v>0</v>
      </c>
      <c r="I113" s="26">
        <v>576804000</v>
      </c>
      <c r="J113" s="26">
        <v>0</v>
      </c>
      <c r="K113" s="26">
        <v>576804000</v>
      </c>
      <c r="L113" s="26">
        <v>0</v>
      </c>
      <c r="M113" s="26">
        <v>576804000</v>
      </c>
      <c r="N113" s="26">
        <v>25010266</v>
      </c>
      <c r="O113" s="26">
        <v>129936986</v>
      </c>
      <c r="P113" s="27">
        <v>0.22527060491952206</v>
      </c>
      <c r="Q113" s="26">
        <v>25010266</v>
      </c>
      <c r="R113" s="26">
        <v>129936986</v>
      </c>
      <c r="S113" s="27">
        <v>0.22527060491952206</v>
      </c>
      <c r="T113" s="28">
        <v>129936986</v>
      </c>
    </row>
    <row r="114" spans="1:20" ht="25.5">
      <c r="A114" s="1">
        <f t="shared" si="19"/>
        <v>11</v>
      </c>
      <c r="B114" s="1" t="s">
        <v>49</v>
      </c>
      <c r="C114" s="24" t="str">
        <f t="shared" ref="C114" si="35">LEFT(D114,2)&amp;"."&amp;MID(D114,3,1)&amp;"."&amp;MID(D114,4,1)&amp;"."&amp;MID(D114,5,2)&amp;"."&amp;MID(D114,7,2)&amp;"."&amp;MID(D114,9,3)</f>
        <v>O2.1.2.02.02.010</v>
      </c>
      <c r="D114" s="24" t="s">
        <v>241</v>
      </c>
      <c r="E114" s="25" t="s">
        <v>242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7" t="s">
        <v>321</v>
      </c>
      <c r="Q114" s="26">
        <v>0</v>
      </c>
      <c r="R114" s="26">
        <v>0</v>
      </c>
      <c r="S114" s="27" t="s">
        <v>321</v>
      </c>
      <c r="T114" s="28">
        <v>0</v>
      </c>
    </row>
    <row r="115" spans="1:20" ht="25.5">
      <c r="B115" s="1" t="s">
        <v>36</v>
      </c>
      <c r="C115" s="24"/>
      <c r="D115" s="19" t="s">
        <v>243</v>
      </c>
      <c r="E115" s="20" t="s">
        <v>244</v>
      </c>
      <c r="F115" s="21">
        <v>1218103000</v>
      </c>
      <c r="G115" s="21">
        <v>0</v>
      </c>
      <c r="H115" s="21">
        <v>0</v>
      </c>
      <c r="I115" s="21">
        <v>1218103000</v>
      </c>
      <c r="J115" s="21">
        <v>0</v>
      </c>
      <c r="K115" s="21">
        <v>1218103000</v>
      </c>
      <c r="L115" s="21">
        <v>0</v>
      </c>
      <c r="M115" s="21">
        <v>0</v>
      </c>
      <c r="N115" s="21">
        <v>0</v>
      </c>
      <c r="O115" s="21">
        <v>0</v>
      </c>
      <c r="P115" s="22">
        <v>0</v>
      </c>
      <c r="Q115" s="21">
        <v>0</v>
      </c>
      <c r="R115" s="21">
        <v>0</v>
      </c>
      <c r="S115" s="22">
        <v>0</v>
      </c>
      <c r="T115" s="23">
        <v>0</v>
      </c>
    </row>
    <row r="116" spans="1:20" ht="25.5">
      <c r="B116" s="1" t="s">
        <v>49</v>
      </c>
      <c r="C116" s="24"/>
      <c r="D116" s="24" t="s">
        <v>245</v>
      </c>
      <c r="E116" s="25" t="s">
        <v>246</v>
      </c>
      <c r="F116" s="26">
        <v>1218103000</v>
      </c>
      <c r="G116" s="26">
        <v>0</v>
      </c>
      <c r="H116" s="26">
        <v>0</v>
      </c>
      <c r="I116" s="26">
        <v>1218103000</v>
      </c>
      <c r="J116" s="26">
        <v>0</v>
      </c>
      <c r="K116" s="26">
        <v>1218103000</v>
      </c>
      <c r="L116" s="26">
        <v>0</v>
      </c>
      <c r="M116" s="26">
        <v>0</v>
      </c>
      <c r="N116" s="26">
        <v>0</v>
      </c>
      <c r="O116" s="26">
        <v>0</v>
      </c>
      <c r="P116" s="27">
        <v>0</v>
      </c>
      <c r="Q116" s="26">
        <v>0</v>
      </c>
      <c r="R116" s="26">
        <v>0</v>
      </c>
      <c r="S116" s="27">
        <v>0</v>
      </c>
      <c r="T116" s="28">
        <v>0</v>
      </c>
    </row>
    <row r="117" spans="1:20">
      <c r="A117" s="1">
        <f t="shared" si="19"/>
        <v>3</v>
      </c>
      <c r="B117" s="1" t="s">
        <v>36</v>
      </c>
      <c r="C117" s="19"/>
      <c r="D117" s="19" t="s">
        <v>247</v>
      </c>
      <c r="E117" s="20" t="s">
        <v>248</v>
      </c>
      <c r="F117" s="21">
        <v>1165673038000</v>
      </c>
      <c r="G117" s="21">
        <v>0</v>
      </c>
      <c r="H117" s="21">
        <v>0</v>
      </c>
      <c r="I117" s="21">
        <v>1165673038000</v>
      </c>
      <c r="J117" s="21">
        <v>0</v>
      </c>
      <c r="K117" s="21">
        <v>1165673038000</v>
      </c>
      <c r="L117" s="21">
        <v>58154375240</v>
      </c>
      <c r="M117" s="21">
        <v>746251097568</v>
      </c>
      <c r="N117" s="21">
        <v>99738297042</v>
      </c>
      <c r="O117" s="21">
        <v>525257419950</v>
      </c>
      <c r="P117" s="22">
        <v>0.45060441721394606</v>
      </c>
      <c r="Q117" s="21">
        <v>50293287131</v>
      </c>
      <c r="R117" s="21">
        <v>100038204060</v>
      </c>
      <c r="S117" s="22">
        <v>8.5820123481315347E-2</v>
      </c>
      <c r="T117" s="23">
        <v>99440835178</v>
      </c>
    </row>
    <row r="118" spans="1:20">
      <c r="A118" s="1">
        <f t="shared" si="19"/>
        <v>5</v>
      </c>
      <c r="B118" s="1" t="s">
        <v>36</v>
      </c>
      <c r="C118" s="19"/>
      <c r="D118" s="19" t="s">
        <v>249</v>
      </c>
      <c r="E118" s="20" t="s">
        <v>250</v>
      </c>
      <c r="F118" s="21">
        <v>1165673038000</v>
      </c>
      <c r="G118" s="21">
        <v>0</v>
      </c>
      <c r="H118" s="21">
        <v>0</v>
      </c>
      <c r="I118" s="21">
        <v>1165673038000</v>
      </c>
      <c r="J118" s="21">
        <v>0</v>
      </c>
      <c r="K118" s="21">
        <v>1165673038000</v>
      </c>
      <c r="L118" s="21">
        <v>58154375240</v>
      </c>
      <c r="M118" s="21">
        <v>746251097568</v>
      </c>
      <c r="N118" s="21">
        <v>99738297042</v>
      </c>
      <c r="O118" s="21">
        <v>525257419950</v>
      </c>
      <c r="P118" s="22">
        <v>0.45060441721394606</v>
      </c>
      <c r="Q118" s="21">
        <v>50293287131</v>
      </c>
      <c r="R118" s="21">
        <v>100038204060</v>
      </c>
      <c r="S118" s="22">
        <v>8.5820123481315347E-2</v>
      </c>
      <c r="T118" s="23">
        <v>99440835178</v>
      </c>
    </row>
    <row r="119" spans="1:20" ht="38.25">
      <c r="A119" s="1">
        <f t="shared" si="19"/>
        <v>7</v>
      </c>
      <c r="B119" s="1" t="s">
        <v>36</v>
      </c>
      <c r="C119" s="19"/>
      <c r="D119" s="19" t="s">
        <v>251</v>
      </c>
      <c r="E119" s="20" t="s">
        <v>252</v>
      </c>
      <c r="F119" s="21">
        <v>1165673038000</v>
      </c>
      <c r="G119" s="21">
        <v>0</v>
      </c>
      <c r="H119" s="21">
        <v>0</v>
      </c>
      <c r="I119" s="21">
        <v>1165673038000</v>
      </c>
      <c r="J119" s="21">
        <v>0</v>
      </c>
      <c r="K119" s="21">
        <v>1165673038000</v>
      </c>
      <c r="L119" s="21">
        <v>58154375240</v>
      </c>
      <c r="M119" s="21">
        <v>746251097568</v>
      </c>
      <c r="N119" s="21">
        <v>99738297042</v>
      </c>
      <c r="O119" s="21">
        <v>525257419950</v>
      </c>
      <c r="P119" s="22">
        <v>0.45060441721394606</v>
      </c>
      <c r="Q119" s="21">
        <v>50293287131</v>
      </c>
      <c r="R119" s="21">
        <v>100038204060</v>
      </c>
      <c r="S119" s="22">
        <v>8.5820123481315347E-2</v>
      </c>
      <c r="T119" s="23">
        <v>99440835178</v>
      </c>
    </row>
    <row r="120" spans="1:20" ht="51">
      <c r="B120" s="1" t="s">
        <v>36</v>
      </c>
      <c r="C120" s="19"/>
      <c r="D120" s="19" t="s">
        <v>253</v>
      </c>
      <c r="E120" s="20" t="s">
        <v>254</v>
      </c>
      <c r="F120" s="21">
        <v>861778682000</v>
      </c>
      <c r="G120" s="21">
        <v>0</v>
      </c>
      <c r="H120" s="21">
        <v>0</v>
      </c>
      <c r="I120" s="21">
        <v>861778682000</v>
      </c>
      <c r="J120" s="21">
        <v>0</v>
      </c>
      <c r="K120" s="21">
        <v>861778682000</v>
      </c>
      <c r="L120" s="21">
        <v>55780166316</v>
      </c>
      <c r="M120" s="21">
        <v>464786987346</v>
      </c>
      <c r="N120" s="21">
        <v>88311877873</v>
      </c>
      <c r="O120" s="21">
        <v>370973012595</v>
      </c>
      <c r="P120" s="22">
        <v>0.43047364751939871</v>
      </c>
      <c r="Q120" s="21">
        <v>30043468591</v>
      </c>
      <c r="R120" s="21">
        <v>56560198082</v>
      </c>
      <c r="S120" s="22">
        <v>6.5631929941381395E-2</v>
      </c>
      <c r="T120" s="23">
        <v>55963768604</v>
      </c>
    </row>
    <row r="121" spans="1:20">
      <c r="B121" s="1" t="s">
        <v>36</v>
      </c>
      <c r="C121" s="19"/>
      <c r="D121" s="19" t="s">
        <v>255</v>
      </c>
      <c r="E121" s="20" t="s">
        <v>256</v>
      </c>
      <c r="F121" s="21">
        <v>49614143000</v>
      </c>
      <c r="G121" s="21">
        <v>0</v>
      </c>
      <c r="H121" s="21">
        <v>0</v>
      </c>
      <c r="I121" s="21">
        <v>49614143000</v>
      </c>
      <c r="J121" s="21">
        <v>0</v>
      </c>
      <c r="K121" s="21">
        <v>49614143000</v>
      </c>
      <c r="L121" s="21">
        <v>3071535416</v>
      </c>
      <c r="M121" s="21">
        <v>34109735029</v>
      </c>
      <c r="N121" s="21">
        <v>869927506</v>
      </c>
      <c r="O121" s="21">
        <v>28686929819</v>
      </c>
      <c r="P121" s="22">
        <v>0.57820065175770541</v>
      </c>
      <c r="Q121" s="21">
        <v>2588122568</v>
      </c>
      <c r="R121" s="21">
        <v>3999959046</v>
      </c>
      <c r="S121" s="22">
        <v>8.0621347142890279E-2</v>
      </c>
      <c r="T121" s="23">
        <v>3666282503</v>
      </c>
    </row>
    <row r="122" spans="1:20" ht="51">
      <c r="B122" s="1" t="s">
        <v>49</v>
      </c>
      <c r="C122" s="19"/>
      <c r="D122" s="31" t="s">
        <v>257</v>
      </c>
      <c r="E122" s="32" t="s">
        <v>258</v>
      </c>
      <c r="F122" s="26">
        <v>42243952000</v>
      </c>
      <c r="G122" s="26">
        <v>0</v>
      </c>
      <c r="H122" s="26">
        <v>0</v>
      </c>
      <c r="I122" s="26">
        <v>42243952000</v>
      </c>
      <c r="J122" s="26">
        <v>0</v>
      </c>
      <c r="K122" s="26">
        <v>42243952000</v>
      </c>
      <c r="L122" s="26">
        <v>3013144723</v>
      </c>
      <c r="M122" s="26">
        <v>30178117656</v>
      </c>
      <c r="N122" s="26">
        <v>749233506</v>
      </c>
      <c r="O122" s="26">
        <v>27481526589</v>
      </c>
      <c r="P122" s="27">
        <v>0.65054345741610542</v>
      </c>
      <c r="Q122" s="26">
        <v>2440443445</v>
      </c>
      <c r="R122" s="26">
        <v>3831433733</v>
      </c>
      <c r="S122" s="27">
        <v>9.0697805285831212E-2</v>
      </c>
      <c r="T122" s="28">
        <v>3497757190</v>
      </c>
    </row>
    <row r="123" spans="1:20" ht="51">
      <c r="B123" s="1" t="s">
        <v>49</v>
      </c>
      <c r="C123" s="19"/>
      <c r="D123" s="31" t="s">
        <v>259</v>
      </c>
      <c r="E123" s="32" t="s">
        <v>260</v>
      </c>
      <c r="F123" s="26">
        <v>7370191000</v>
      </c>
      <c r="G123" s="26">
        <v>0</v>
      </c>
      <c r="H123" s="26">
        <v>0</v>
      </c>
      <c r="I123" s="26">
        <v>7370191000</v>
      </c>
      <c r="J123" s="26">
        <v>0</v>
      </c>
      <c r="K123" s="26">
        <v>7370191000</v>
      </c>
      <c r="L123" s="26">
        <v>58390693</v>
      </c>
      <c r="M123" s="26">
        <v>3931617373</v>
      </c>
      <c r="N123" s="26">
        <v>120694000</v>
      </c>
      <c r="O123" s="26">
        <v>1205403230</v>
      </c>
      <c r="P123" s="27">
        <v>0.16355115220216138</v>
      </c>
      <c r="Q123" s="26">
        <v>147679123</v>
      </c>
      <c r="R123" s="26">
        <v>168525313</v>
      </c>
      <c r="S123" s="27">
        <v>2.2865799950096272E-2</v>
      </c>
      <c r="T123" s="28">
        <v>168525313</v>
      </c>
    </row>
    <row r="124" spans="1:20" ht="51">
      <c r="B124" s="1" t="s">
        <v>36</v>
      </c>
      <c r="C124" s="19"/>
      <c r="D124" s="19" t="s">
        <v>261</v>
      </c>
      <c r="E124" s="20" t="s">
        <v>262</v>
      </c>
      <c r="F124" s="21">
        <v>8183088000</v>
      </c>
      <c r="G124" s="21">
        <v>0</v>
      </c>
      <c r="H124" s="21">
        <v>0</v>
      </c>
      <c r="I124" s="21">
        <v>8183088000</v>
      </c>
      <c r="J124" s="21">
        <v>0</v>
      </c>
      <c r="K124" s="21">
        <v>8183088000</v>
      </c>
      <c r="L124" s="21">
        <v>46207068</v>
      </c>
      <c r="M124" s="21">
        <v>2990467615</v>
      </c>
      <c r="N124" s="21">
        <v>75082594</v>
      </c>
      <c r="O124" s="21">
        <v>1994640960</v>
      </c>
      <c r="P124" s="22">
        <v>0.24375162041517823</v>
      </c>
      <c r="Q124" s="21">
        <v>183250324</v>
      </c>
      <c r="R124" s="21">
        <v>201456149</v>
      </c>
      <c r="S124" s="22">
        <v>2.4618597404793888E-2</v>
      </c>
      <c r="T124" s="23">
        <v>201456149</v>
      </c>
    </row>
    <row r="125" spans="1:20" ht="25.5">
      <c r="B125" s="1" t="s">
        <v>49</v>
      </c>
      <c r="C125" s="19"/>
      <c r="D125" s="31" t="s">
        <v>263</v>
      </c>
      <c r="E125" s="32" t="s">
        <v>264</v>
      </c>
      <c r="F125" s="26">
        <v>4571487000</v>
      </c>
      <c r="G125" s="26">
        <v>0</v>
      </c>
      <c r="H125" s="26">
        <v>0</v>
      </c>
      <c r="I125" s="26">
        <v>4571487000</v>
      </c>
      <c r="J125" s="26">
        <v>0</v>
      </c>
      <c r="K125" s="26">
        <v>4571487000</v>
      </c>
      <c r="L125" s="26">
        <v>-44386932</v>
      </c>
      <c r="M125" s="26">
        <v>1830444615</v>
      </c>
      <c r="N125" s="26">
        <v>43825594</v>
      </c>
      <c r="O125" s="26">
        <v>1645211960</v>
      </c>
      <c r="P125" s="27">
        <v>0.35988551646324268</v>
      </c>
      <c r="Q125" s="26">
        <v>138896758</v>
      </c>
      <c r="R125" s="26">
        <v>154228983</v>
      </c>
      <c r="S125" s="27">
        <v>3.3737158828188729E-2</v>
      </c>
      <c r="T125" s="28">
        <v>154228983</v>
      </c>
    </row>
    <row r="126" spans="1:20" ht="38.25">
      <c r="B126" s="1" t="s">
        <v>49</v>
      </c>
      <c r="C126" s="19"/>
      <c r="D126" s="31" t="s">
        <v>265</v>
      </c>
      <c r="E126" s="32" t="s">
        <v>266</v>
      </c>
      <c r="F126" s="26">
        <v>3611601000</v>
      </c>
      <c r="G126" s="26">
        <v>0</v>
      </c>
      <c r="H126" s="26">
        <v>0</v>
      </c>
      <c r="I126" s="26">
        <v>3611601000</v>
      </c>
      <c r="J126" s="26">
        <v>0</v>
      </c>
      <c r="K126" s="26">
        <v>3611601000</v>
      </c>
      <c r="L126" s="26">
        <v>90594000</v>
      </c>
      <c r="M126" s="26">
        <v>1160023000</v>
      </c>
      <c r="N126" s="26">
        <v>31257000</v>
      </c>
      <c r="O126" s="26">
        <v>349429000</v>
      </c>
      <c r="P126" s="27">
        <v>9.6751828344271693E-2</v>
      </c>
      <c r="Q126" s="26">
        <v>44353566</v>
      </c>
      <c r="R126" s="26">
        <v>47227166</v>
      </c>
      <c r="S126" s="27">
        <v>1.307651814250799E-2</v>
      </c>
      <c r="T126" s="28">
        <v>47227166</v>
      </c>
    </row>
    <row r="127" spans="1:20">
      <c r="B127" s="1" t="s">
        <v>36</v>
      </c>
      <c r="C127" s="19"/>
      <c r="D127" s="19" t="s">
        <v>267</v>
      </c>
      <c r="E127" s="20" t="s">
        <v>268</v>
      </c>
      <c r="F127" s="21">
        <v>787189754000</v>
      </c>
      <c r="G127" s="21">
        <v>0</v>
      </c>
      <c r="H127" s="21">
        <v>0</v>
      </c>
      <c r="I127" s="21">
        <v>787189754000</v>
      </c>
      <c r="J127" s="21">
        <v>0</v>
      </c>
      <c r="K127" s="21">
        <v>787189754000</v>
      </c>
      <c r="L127" s="21">
        <v>52260303445</v>
      </c>
      <c r="M127" s="21">
        <v>416412324405</v>
      </c>
      <c r="N127" s="21">
        <v>86157452295</v>
      </c>
      <c r="O127" s="21">
        <v>329503484726</v>
      </c>
      <c r="P127" s="22">
        <v>0.41858202936670846</v>
      </c>
      <c r="Q127" s="21">
        <v>26773626415</v>
      </c>
      <c r="R127" s="21">
        <v>47016488442</v>
      </c>
      <c r="S127" s="22">
        <v>5.972700762820142E-2</v>
      </c>
      <c r="T127" s="23">
        <v>46753735507</v>
      </c>
    </row>
    <row r="128" spans="1:20" ht="38.25">
      <c r="B128" s="1" t="s">
        <v>49</v>
      </c>
      <c r="C128" s="19"/>
      <c r="D128" s="31" t="s">
        <v>269</v>
      </c>
      <c r="E128" s="32" t="s">
        <v>270</v>
      </c>
      <c r="F128" s="26">
        <v>98227661000</v>
      </c>
      <c r="G128" s="26">
        <v>0</v>
      </c>
      <c r="H128" s="26">
        <v>0</v>
      </c>
      <c r="I128" s="26">
        <v>98227661000</v>
      </c>
      <c r="J128" s="26">
        <v>0</v>
      </c>
      <c r="K128" s="26">
        <v>98227661000</v>
      </c>
      <c r="L128" s="26">
        <v>-7807336503</v>
      </c>
      <c r="M128" s="26">
        <v>54255024373</v>
      </c>
      <c r="N128" s="26">
        <v>1131830219</v>
      </c>
      <c r="O128" s="26">
        <v>50867411752</v>
      </c>
      <c r="P128" s="27">
        <v>0.51785221427597672</v>
      </c>
      <c r="Q128" s="26">
        <v>610280198</v>
      </c>
      <c r="R128" s="26">
        <v>1753785630</v>
      </c>
      <c r="S128" s="27">
        <v>1.7854294932259457E-2</v>
      </c>
      <c r="T128" s="28">
        <v>1753785630</v>
      </c>
    </row>
    <row r="129" spans="1:20" ht="38.25">
      <c r="B129" s="1" t="s">
        <v>49</v>
      </c>
      <c r="C129" s="19"/>
      <c r="D129" s="31" t="s">
        <v>271</v>
      </c>
      <c r="E129" s="32" t="s">
        <v>272</v>
      </c>
      <c r="F129" s="26">
        <v>213406790000</v>
      </c>
      <c r="G129" s="26">
        <v>0</v>
      </c>
      <c r="H129" s="26">
        <v>-15000000000</v>
      </c>
      <c r="I129" s="26">
        <v>198406790000</v>
      </c>
      <c r="J129" s="26">
        <v>0</v>
      </c>
      <c r="K129" s="26">
        <v>198406790000</v>
      </c>
      <c r="L129" s="26">
        <v>-6082406723</v>
      </c>
      <c r="M129" s="26">
        <v>93355902294</v>
      </c>
      <c r="N129" s="26">
        <v>9645095815</v>
      </c>
      <c r="O129" s="26">
        <v>70498726147</v>
      </c>
      <c r="P129" s="27">
        <v>0.35532416076586892</v>
      </c>
      <c r="Q129" s="26">
        <v>6759432562</v>
      </c>
      <c r="R129" s="26">
        <v>7135788453</v>
      </c>
      <c r="S129" s="27">
        <v>3.5965444796521327E-2</v>
      </c>
      <c r="T129" s="28">
        <v>7048930151</v>
      </c>
    </row>
    <row r="130" spans="1:20" ht="63.75">
      <c r="B130" s="1" t="s">
        <v>49</v>
      </c>
      <c r="C130" s="19"/>
      <c r="D130" s="31" t="s">
        <v>273</v>
      </c>
      <c r="E130" s="32" t="s">
        <v>274</v>
      </c>
      <c r="F130" s="26">
        <v>4902754000</v>
      </c>
      <c r="G130" s="26">
        <v>0</v>
      </c>
      <c r="H130" s="26">
        <v>0</v>
      </c>
      <c r="I130" s="26">
        <v>4902754000</v>
      </c>
      <c r="J130" s="26">
        <v>0</v>
      </c>
      <c r="K130" s="26">
        <v>4902754000</v>
      </c>
      <c r="L130" s="26">
        <v>146036633</v>
      </c>
      <c r="M130" s="26">
        <v>2987755034</v>
      </c>
      <c r="N130" s="26">
        <v>247541865</v>
      </c>
      <c r="O130" s="26">
        <v>2969877934</v>
      </c>
      <c r="P130" s="27">
        <v>0.60575707734877171</v>
      </c>
      <c r="Q130" s="26">
        <v>258196070</v>
      </c>
      <c r="R130" s="26">
        <v>291931441</v>
      </c>
      <c r="S130" s="27">
        <v>5.9544378730811295E-2</v>
      </c>
      <c r="T130" s="28">
        <v>289092507</v>
      </c>
    </row>
    <row r="131" spans="1:20" ht="38.25">
      <c r="B131" s="1" t="s">
        <v>49</v>
      </c>
      <c r="C131" s="19"/>
      <c r="D131" s="31" t="s">
        <v>275</v>
      </c>
      <c r="E131" s="32" t="s">
        <v>276</v>
      </c>
      <c r="F131" s="26">
        <v>200623978000</v>
      </c>
      <c r="G131" s="26">
        <v>0</v>
      </c>
      <c r="H131" s="26">
        <v>-28012032000</v>
      </c>
      <c r="I131" s="26">
        <v>172611946000</v>
      </c>
      <c r="J131" s="26">
        <v>0</v>
      </c>
      <c r="K131" s="26">
        <v>172611946000</v>
      </c>
      <c r="L131" s="26">
        <v>20643025724</v>
      </c>
      <c r="M131" s="26">
        <v>127373652675</v>
      </c>
      <c r="N131" s="26">
        <v>11914690048</v>
      </c>
      <c r="O131" s="26">
        <v>115093028318</v>
      </c>
      <c r="P131" s="27">
        <v>0.66677325054895098</v>
      </c>
      <c r="Q131" s="26">
        <v>15009106656</v>
      </c>
      <c r="R131" s="26">
        <v>33302972826</v>
      </c>
      <c r="S131" s="27">
        <v>0.19293550416261457</v>
      </c>
      <c r="T131" s="28">
        <v>33302972826</v>
      </c>
    </row>
    <row r="132" spans="1:20" ht="25.5">
      <c r="B132" s="1" t="s">
        <v>49</v>
      </c>
      <c r="C132" s="19"/>
      <c r="D132" s="31" t="s">
        <v>277</v>
      </c>
      <c r="E132" s="32" t="s">
        <v>278</v>
      </c>
      <c r="F132" s="26">
        <v>65669098000</v>
      </c>
      <c r="G132" s="26">
        <v>0</v>
      </c>
      <c r="H132" s="26">
        <v>0</v>
      </c>
      <c r="I132" s="26">
        <v>65669098000</v>
      </c>
      <c r="J132" s="26">
        <v>0</v>
      </c>
      <c r="K132" s="26">
        <v>65669098000</v>
      </c>
      <c r="L132" s="26">
        <v>22245384759</v>
      </c>
      <c r="M132" s="26">
        <v>43213949279</v>
      </c>
      <c r="N132" s="26">
        <v>1973022896</v>
      </c>
      <c r="O132" s="26">
        <v>20328018707</v>
      </c>
      <c r="P132" s="27">
        <v>0.30955227536397711</v>
      </c>
      <c r="Q132" s="26">
        <v>3555828045</v>
      </c>
      <c r="R132" s="26">
        <v>3907443780</v>
      </c>
      <c r="S132" s="27">
        <v>5.9502016915170666E-2</v>
      </c>
      <c r="T132" s="28">
        <v>3734388081</v>
      </c>
    </row>
    <row r="133" spans="1:20" ht="25.5">
      <c r="B133" s="1" t="s">
        <v>49</v>
      </c>
      <c r="C133" s="19"/>
      <c r="D133" s="31" t="s">
        <v>279</v>
      </c>
      <c r="E133" s="32" t="s">
        <v>280</v>
      </c>
      <c r="F133" s="26">
        <v>196953134000</v>
      </c>
      <c r="G133" s="26">
        <v>0</v>
      </c>
      <c r="H133" s="26">
        <v>43012032000</v>
      </c>
      <c r="I133" s="26">
        <v>239965166000</v>
      </c>
      <c r="J133" s="26">
        <v>0</v>
      </c>
      <c r="K133" s="26">
        <v>239965166000</v>
      </c>
      <c r="L133" s="26">
        <v>23010507815</v>
      </c>
      <c r="M133" s="26">
        <v>91681214575</v>
      </c>
      <c r="N133" s="26">
        <v>61163809872</v>
      </c>
      <c r="O133" s="26">
        <v>68472304853</v>
      </c>
      <c r="P133" s="27">
        <v>0.28534268533375384</v>
      </c>
      <c r="Q133" s="26">
        <v>392009418</v>
      </c>
      <c r="R133" s="26">
        <v>415104885</v>
      </c>
      <c r="S133" s="27">
        <v>1.7298547615031759E-3</v>
      </c>
      <c r="T133" s="28">
        <v>415104885</v>
      </c>
    </row>
    <row r="134" spans="1:20" ht="25.5">
      <c r="B134" s="1" t="s">
        <v>49</v>
      </c>
      <c r="C134" s="19"/>
      <c r="D134" s="31" t="s">
        <v>281</v>
      </c>
      <c r="E134" s="32" t="s">
        <v>282</v>
      </c>
      <c r="F134" s="26">
        <v>7406339000</v>
      </c>
      <c r="G134" s="26">
        <v>0</v>
      </c>
      <c r="H134" s="26">
        <v>0</v>
      </c>
      <c r="I134" s="26">
        <v>7406339000</v>
      </c>
      <c r="J134" s="26">
        <v>0</v>
      </c>
      <c r="K134" s="26">
        <v>7406339000</v>
      </c>
      <c r="L134" s="26">
        <v>105091740</v>
      </c>
      <c r="M134" s="26">
        <v>3544826175</v>
      </c>
      <c r="N134" s="26">
        <v>81461580</v>
      </c>
      <c r="O134" s="26">
        <v>1274117015</v>
      </c>
      <c r="P134" s="27">
        <v>0.17203060986001317</v>
      </c>
      <c r="Q134" s="26">
        <v>188773466</v>
      </c>
      <c r="R134" s="26">
        <v>209461427</v>
      </c>
      <c r="S134" s="27">
        <v>2.8281371808662824E-2</v>
      </c>
      <c r="T134" s="28">
        <v>209461427</v>
      </c>
    </row>
    <row r="135" spans="1:20" ht="25.5">
      <c r="B135" s="1" t="s">
        <v>36</v>
      </c>
      <c r="C135" s="19"/>
      <c r="D135" s="19" t="s">
        <v>283</v>
      </c>
      <c r="E135" s="20" t="s">
        <v>284</v>
      </c>
      <c r="F135" s="21">
        <v>1125662000</v>
      </c>
      <c r="G135" s="21">
        <v>0</v>
      </c>
      <c r="H135" s="21">
        <v>0</v>
      </c>
      <c r="I135" s="21">
        <v>1125662000</v>
      </c>
      <c r="J135" s="21">
        <v>0</v>
      </c>
      <c r="K135" s="21">
        <v>1125662000</v>
      </c>
      <c r="L135" s="21">
        <v>0</v>
      </c>
      <c r="M135" s="21">
        <v>238418500</v>
      </c>
      <c r="N135" s="21">
        <v>100873000</v>
      </c>
      <c r="O135" s="21">
        <v>238418500</v>
      </c>
      <c r="P135" s="22">
        <v>0.21180292130319758</v>
      </c>
      <c r="Q135" s="21">
        <v>12468600</v>
      </c>
      <c r="R135" s="21">
        <v>12468600</v>
      </c>
      <c r="S135" s="22">
        <v>1.107668198802127E-2</v>
      </c>
      <c r="T135" s="23">
        <v>12468600</v>
      </c>
    </row>
    <row r="136" spans="1:20" ht="25.5">
      <c r="B136" s="1" t="s">
        <v>49</v>
      </c>
      <c r="C136" s="19"/>
      <c r="D136" s="31" t="s">
        <v>285</v>
      </c>
      <c r="E136" s="32" t="s">
        <v>286</v>
      </c>
      <c r="F136" s="26">
        <v>1125662000</v>
      </c>
      <c r="G136" s="26">
        <v>0</v>
      </c>
      <c r="H136" s="26">
        <v>0</v>
      </c>
      <c r="I136" s="26">
        <v>1125662000</v>
      </c>
      <c r="J136" s="26">
        <v>0</v>
      </c>
      <c r="K136" s="26">
        <v>1125662000</v>
      </c>
      <c r="L136" s="26">
        <v>0</v>
      </c>
      <c r="M136" s="26">
        <v>238418500</v>
      </c>
      <c r="N136" s="26">
        <v>100873000</v>
      </c>
      <c r="O136" s="26">
        <v>238418500</v>
      </c>
      <c r="P136" s="27">
        <v>0.21180292130319758</v>
      </c>
      <c r="Q136" s="26">
        <v>12468600</v>
      </c>
      <c r="R136" s="26">
        <v>12468600</v>
      </c>
      <c r="S136" s="27">
        <v>1.107668198802127E-2</v>
      </c>
      <c r="T136" s="28">
        <v>12468600</v>
      </c>
    </row>
    <row r="137" spans="1:20" ht="51">
      <c r="B137" s="1" t="s">
        <v>36</v>
      </c>
      <c r="C137" s="19"/>
      <c r="D137" s="19" t="s">
        <v>287</v>
      </c>
      <c r="E137" s="20" t="s">
        <v>288</v>
      </c>
      <c r="F137" s="21">
        <v>15666035000</v>
      </c>
      <c r="G137" s="21">
        <v>0</v>
      </c>
      <c r="H137" s="21">
        <v>0</v>
      </c>
      <c r="I137" s="21">
        <v>15666035000</v>
      </c>
      <c r="J137" s="21">
        <v>0</v>
      </c>
      <c r="K137" s="21">
        <v>15666035000</v>
      </c>
      <c r="L137" s="21">
        <v>402120387</v>
      </c>
      <c r="M137" s="21">
        <v>11036041797</v>
      </c>
      <c r="N137" s="21">
        <v>1108542478</v>
      </c>
      <c r="O137" s="21">
        <v>10549538590</v>
      </c>
      <c r="P137" s="22">
        <v>0.67340195461072316</v>
      </c>
      <c r="Q137" s="21">
        <v>486000684</v>
      </c>
      <c r="R137" s="21">
        <v>5329825845</v>
      </c>
      <c r="S137" s="22">
        <v>0.34021536687489845</v>
      </c>
      <c r="T137" s="23">
        <v>5329825845</v>
      </c>
    </row>
    <row r="138" spans="1:20" ht="25.5">
      <c r="B138" s="1" t="s">
        <v>49</v>
      </c>
      <c r="C138" s="19"/>
      <c r="D138" s="31" t="s">
        <v>289</v>
      </c>
      <c r="E138" s="32" t="s">
        <v>290</v>
      </c>
      <c r="F138" s="26">
        <v>15666035000</v>
      </c>
      <c r="G138" s="26">
        <v>0</v>
      </c>
      <c r="H138" s="26">
        <v>0</v>
      </c>
      <c r="I138" s="26">
        <v>15666035000</v>
      </c>
      <c r="J138" s="26">
        <v>0</v>
      </c>
      <c r="K138" s="26">
        <v>15666035000</v>
      </c>
      <c r="L138" s="26">
        <v>402120387</v>
      </c>
      <c r="M138" s="26">
        <v>11036041797</v>
      </c>
      <c r="N138" s="26">
        <v>1108542478</v>
      </c>
      <c r="O138" s="26">
        <v>10549538590</v>
      </c>
      <c r="P138" s="27">
        <v>0.67340195461072316</v>
      </c>
      <c r="Q138" s="26">
        <v>486000684</v>
      </c>
      <c r="R138" s="26">
        <v>5329825845</v>
      </c>
      <c r="S138" s="27">
        <v>0.34021536687489845</v>
      </c>
      <c r="T138" s="28">
        <v>5329825845</v>
      </c>
    </row>
    <row r="139" spans="1:20" ht="63.75">
      <c r="A139" s="1">
        <f t="shared" si="19"/>
        <v>9</v>
      </c>
      <c r="B139" s="1" t="s">
        <v>36</v>
      </c>
      <c r="C139" s="19"/>
      <c r="D139" s="19" t="s">
        <v>291</v>
      </c>
      <c r="E139" s="20" t="s">
        <v>292</v>
      </c>
      <c r="F139" s="21">
        <v>18841981000</v>
      </c>
      <c r="G139" s="21">
        <v>0</v>
      </c>
      <c r="H139" s="21">
        <v>0</v>
      </c>
      <c r="I139" s="21">
        <v>18841981000</v>
      </c>
      <c r="J139" s="21">
        <v>0</v>
      </c>
      <c r="K139" s="21">
        <v>18841981000</v>
      </c>
      <c r="L139" s="21">
        <v>944841999</v>
      </c>
      <c r="M139" s="21">
        <v>9813154574</v>
      </c>
      <c r="N139" s="21">
        <v>438521999</v>
      </c>
      <c r="O139" s="21">
        <v>9148574930</v>
      </c>
      <c r="P139" s="22">
        <v>0.48554209506951523</v>
      </c>
      <c r="Q139" s="21">
        <v>866268845</v>
      </c>
      <c r="R139" s="21">
        <v>1053309713</v>
      </c>
      <c r="S139" s="22">
        <v>5.5902280816438568E-2</v>
      </c>
      <c r="T139" s="23">
        <v>1053309713</v>
      </c>
    </row>
    <row r="140" spans="1:20" ht="25.5">
      <c r="A140" s="1">
        <f t="shared" si="19"/>
        <v>11</v>
      </c>
      <c r="B140" s="1" t="s">
        <v>36</v>
      </c>
      <c r="C140" s="19"/>
      <c r="D140" s="19" t="s">
        <v>293</v>
      </c>
      <c r="E140" s="20" t="s">
        <v>294</v>
      </c>
      <c r="F140" s="21">
        <v>18841981000</v>
      </c>
      <c r="G140" s="21">
        <v>0</v>
      </c>
      <c r="H140" s="21">
        <v>0</v>
      </c>
      <c r="I140" s="21">
        <v>18841981000</v>
      </c>
      <c r="J140" s="21">
        <v>0</v>
      </c>
      <c r="K140" s="21">
        <v>18841981000</v>
      </c>
      <c r="L140" s="21">
        <v>944841999</v>
      </c>
      <c r="M140" s="21">
        <v>9813154574</v>
      </c>
      <c r="N140" s="21">
        <v>438521999</v>
      </c>
      <c r="O140" s="21">
        <v>9148574930</v>
      </c>
      <c r="P140" s="22">
        <v>0.48554209506951523</v>
      </c>
      <c r="Q140" s="21">
        <v>866268845</v>
      </c>
      <c r="R140" s="21">
        <v>1053309713</v>
      </c>
      <c r="S140" s="22">
        <v>5.5902280816438568E-2</v>
      </c>
      <c r="T140" s="23">
        <v>1053309713</v>
      </c>
    </row>
    <row r="141" spans="1:20" ht="63.75">
      <c r="A141" s="1">
        <f t="shared" ref="A141:A174" si="36">LEN(D141)</f>
        <v>21</v>
      </c>
      <c r="B141" s="1" t="s">
        <v>49</v>
      </c>
      <c r="C141" s="31"/>
      <c r="D141" s="31" t="s">
        <v>295</v>
      </c>
      <c r="E141" s="32" t="s">
        <v>296</v>
      </c>
      <c r="F141" s="26">
        <v>18841981000</v>
      </c>
      <c r="G141" s="26">
        <v>0</v>
      </c>
      <c r="H141" s="26">
        <v>0</v>
      </c>
      <c r="I141" s="26">
        <v>18841981000</v>
      </c>
      <c r="J141" s="26">
        <v>0</v>
      </c>
      <c r="K141" s="26">
        <v>18841981000</v>
      </c>
      <c r="L141" s="26">
        <v>944841999</v>
      </c>
      <c r="M141" s="26">
        <v>9813154574</v>
      </c>
      <c r="N141" s="26">
        <v>438521999</v>
      </c>
      <c r="O141" s="26">
        <v>9148574930</v>
      </c>
      <c r="P141" s="27">
        <v>0.48554209506951523</v>
      </c>
      <c r="Q141" s="26">
        <v>866268845</v>
      </c>
      <c r="R141" s="26">
        <v>1053309713</v>
      </c>
      <c r="S141" s="27">
        <v>5.5902280816438568E-2</v>
      </c>
      <c r="T141" s="28">
        <v>1053309713</v>
      </c>
    </row>
    <row r="142" spans="1:20" ht="51">
      <c r="A142" s="1">
        <f t="shared" si="36"/>
        <v>9</v>
      </c>
      <c r="B142" s="1" t="s">
        <v>36</v>
      </c>
      <c r="C142" s="19"/>
      <c r="D142" s="19" t="s">
        <v>297</v>
      </c>
      <c r="E142" s="20" t="s">
        <v>298</v>
      </c>
      <c r="F142" s="21">
        <v>285052375000</v>
      </c>
      <c r="G142" s="21">
        <v>0</v>
      </c>
      <c r="H142" s="21">
        <v>0</v>
      </c>
      <c r="I142" s="21">
        <v>285052375000</v>
      </c>
      <c r="J142" s="21">
        <v>0</v>
      </c>
      <c r="K142" s="21">
        <v>285052375000</v>
      </c>
      <c r="L142" s="21">
        <v>1429366925</v>
      </c>
      <c r="M142" s="21">
        <v>271650955648</v>
      </c>
      <c r="N142" s="21">
        <v>10987897170</v>
      </c>
      <c r="O142" s="21">
        <v>145135832425</v>
      </c>
      <c r="P142" s="29">
        <v>0.50915496643380009</v>
      </c>
      <c r="Q142" s="21">
        <v>19383549695</v>
      </c>
      <c r="R142" s="21">
        <v>42424696265</v>
      </c>
      <c r="S142" s="29">
        <v>0.1488312323831717</v>
      </c>
      <c r="T142" s="30">
        <v>42423756861</v>
      </c>
    </row>
    <row r="143" spans="1:20">
      <c r="A143" s="1">
        <f t="shared" si="36"/>
        <v>11</v>
      </c>
      <c r="B143" s="1" t="s">
        <v>36</v>
      </c>
      <c r="C143" s="19"/>
      <c r="D143" s="19" t="s">
        <v>299</v>
      </c>
      <c r="E143" s="20" t="s">
        <v>300</v>
      </c>
      <c r="F143" s="21">
        <v>18557475000</v>
      </c>
      <c r="G143" s="21">
        <v>0</v>
      </c>
      <c r="H143" s="21">
        <v>0</v>
      </c>
      <c r="I143" s="21">
        <v>18557475000</v>
      </c>
      <c r="J143" s="21">
        <v>0</v>
      </c>
      <c r="K143" s="21">
        <v>18557475000</v>
      </c>
      <c r="L143" s="21">
        <v>663717797</v>
      </c>
      <c r="M143" s="21">
        <v>11270967331</v>
      </c>
      <c r="N143" s="21">
        <v>467497296</v>
      </c>
      <c r="O143" s="21">
        <v>10966618730</v>
      </c>
      <c r="P143" s="22">
        <v>0.59095425051091277</v>
      </c>
      <c r="Q143" s="21">
        <v>894189401</v>
      </c>
      <c r="R143" s="21">
        <v>1182974634</v>
      </c>
      <c r="S143" s="22">
        <v>6.3746529848484237E-2</v>
      </c>
      <c r="T143" s="23">
        <v>1182974634</v>
      </c>
    </row>
    <row r="144" spans="1:20" ht="63.75">
      <c r="A144" s="1">
        <f t="shared" si="36"/>
        <v>21</v>
      </c>
      <c r="B144" s="1" t="s">
        <v>49</v>
      </c>
      <c r="C144" s="31"/>
      <c r="D144" s="31" t="s">
        <v>301</v>
      </c>
      <c r="E144" s="32" t="s">
        <v>302</v>
      </c>
      <c r="F144" s="26">
        <v>18557475000</v>
      </c>
      <c r="G144" s="26">
        <v>0</v>
      </c>
      <c r="H144" s="26">
        <v>0</v>
      </c>
      <c r="I144" s="26">
        <v>18557475000</v>
      </c>
      <c r="J144" s="26">
        <v>0</v>
      </c>
      <c r="K144" s="26">
        <v>18557475000</v>
      </c>
      <c r="L144" s="26">
        <v>663717797</v>
      </c>
      <c r="M144" s="26">
        <v>11270967331</v>
      </c>
      <c r="N144" s="26">
        <v>467497296</v>
      </c>
      <c r="O144" s="26">
        <v>10966618730</v>
      </c>
      <c r="P144" s="27">
        <v>0.59095425051091277</v>
      </c>
      <c r="Q144" s="26">
        <v>894189401</v>
      </c>
      <c r="R144" s="26">
        <v>1182974634</v>
      </c>
      <c r="S144" s="27">
        <v>6.3746529848484237E-2</v>
      </c>
      <c r="T144" s="28">
        <v>1182974634</v>
      </c>
    </row>
    <row r="145" spans="1:20">
      <c r="A145" s="1">
        <f t="shared" si="36"/>
        <v>11</v>
      </c>
      <c r="B145" s="1" t="s">
        <v>36</v>
      </c>
      <c r="C145" s="19"/>
      <c r="D145" s="19" t="s">
        <v>303</v>
      </c>
      <c r="E145" s="20" t="s">
        <v>304</v>
      </c>
      <c r="F145" s="21">
        <v>258982065000</v>
      </c>
      <c r="G145" s="21">
        <v>0</v>
      </c>
      <c r="H145" s="21">
        <v>0</v>
      </c>
      <c r="I145" s="21">
        <v>258982065000</v>
      </c>
      <c r="J145" s="21">
        <v>0</v>
      </c>
      <c r="K145" s="21">
        <v>258982065000</v>
      </c>
      <c r="L145" s="21">
        <v>549081048</v>
      </c>
      <c r="M145" s="21">
        <v>257569553748</v>
      </c>
      <c r="N145" s="21">
        <v>10404359665</v>
      </c>
      <c r="O145" s="21">
        <v>132117250506</v>
      </c>
      <c r="P145" s="22">
        <v>0.51014054006403875</v>
      </c>
      <c r="Q145" s="21">
        <v>18198141955</v>
      </c>
      <c r="R145" s="21">
        <v>40915507466</v>
      </c>
      <c r="S145" s="22">
        <v>0.15798587236533154</v>
      </c>
      <c r="T145" s="23">
        <v>40915507462</v>
      </c>
    </row>
    <row r="146" spans="1:20" ht="38.25">
      <c r="A146" s="1">
        <f t="shared" si="36"/>
        <v>21</v>
      </c>
      <c r="B146" s="1" t="s">
        <v>49</v>
      </c>
      <c r="C146" s="31"/>
      <c r="D146" s="31" t="s">
        <v>305</v>
      </c>
      <c r="E146" s="32" t="s">
        <v>306</v>
      </c>
      <c r="F146" s="26">
        <v>3806152000</v>
      </c>
      <c r="G146" s="26">
        <v>0</v>
      </c>
      <c r="H146" s="26">
        <v>0</v>
      </c>
      <c r="I146" s="26">
        <v>3806152000</v>
      </c>
      <c r="J146" s="26">
        <v>0</v>
      </c>
      <c r="K146" s="26">
        <v>3806152000</v>
      </c>
      <c r="L146" s="26">
        <v>-13737146</v>
      </c>
      <c r="M146" s="26">
        <v>3578033747</v>
      </c>
      <c r="N146" s="26">
        <v>41493126</v>
      </c>
      <c r="O146" s="26">
        <v>3503658601</v>
      </c>
      <c r="P146" s="27">
        <v>0.92052513956352766</v>
      </c>
      <c r="Q146" s="26">
        <v>413761444</v>
      </c>
      <c r="R146" s="26">
        <v>567920846</v>
      </c>
      <c r="S146" s="27">
        <v>0.1492112889868823</v>
      </c>
      <c r="T146" s="28">
        <v>567920846</v>
      </c>
    </row>
    <row r="147" spans="1:20" ht="38.25">
      <c r="A147" s="1">
        <f t="shared" si="36"/>
        <v>21</v>
      </c>
      <c r="B147" s="1" t="s">
        <v>49</v>
      </c>
      <c r="C147" s="31"/>
      <c r="D147" s="31" t="s">
        <v>307</v>
      </c>
      <c r="E147" s="32" t="s">
        <v>308</v>
      </c>
      <c r="F147" s="26">
        <v>255175913000</v>
      </c>
      <c r="G147" s="26">
        <v>0</v>
      </c>
      <c r="H147" s="26">
        <v>0</v>
      </c>
      <c r="I147" s="26">
        <v>255175913000</v>
      </c>
      <c r="J147" s="26">
        <v>0</v>
      </c>
      <c r="K147" s="26">
        <v>255175913000</v>
      </c>
      <c r="L147" s="26">
        <v>562818194</v>
      </c>
      <c r="M147" s="26">
        <v>253991520001</v>
      </c>
      <c r="N147" s="26">
        <v>10362866539</v>
      </c>
      <c r="O147" s="26">
        <v>128613591905</v>
      </c>
      <c r="P147" s="27">
        <v>0.50401932687510365</v>
      </c>
      <c r="Q147" s="26">
        <v>17784380511</v>
      </c>
      <c r="R147" s="26">
        <v>40347586620</v>
      </c>
      <c r="S147" s="27">
        <v>0.15811675226572031</v>
      </c>
      <c r="T147" s="28">
        <v>40347586616</v>
      </c>
    </row>
    <row r="148" spans="1:20">
      <c r="A148" s="1">
        <f t="shared" si="36"/>
        <v>11</v>
      </c>
      <c r="B148" s="1" t="s">
        <v>36</v>
      </c>
      <c r="C148" s="19"/>
      <c r="D148" s="19" t="s">
        <v>309</v>
      </c>
      <c r="E148" s="20" t="s">
        <v>310</v>
      </c>
      <c r="F148" s="21">
        <v>7512835000</v>
      </c>
      <c r="G148" s="21">
        <v>0</v>
      </c>
      <c r="H148" s="21">
        <v>0</v>
      </c>
      <c r="I148" s="21">
        <v>7512835000</v>
      </c>
      <c r="J148" s="21">
        <v>0</v>
      </c>
      <c r="K148" s="21">
        <v>7512835000</v>
      </c>
      <c r="L148" s="21">
        <v>216568080</v>
      </c>
      <c r="M148" s="21">
        <v>2810434569</v>
      </c>
      <c r="N148" s="21">
        <v>116040209</v>
      </c>
      <c r="O148" s="21">
        <v>2051963189</v>
      </c>
      <c r="P148" s="22">
        <v>0.27312767936471383</v>
      </c>
      <c r="Q148" s="21">
        <v>291218339</v>
      </c>
      <c r="R148" s="21">
        <v>326214165</v>
      </c>
      <c r="S148" s="22">
        <v>4.3420914341922856E-2</v>
      </c>
      <c r="T148" s="23">
        <v>325274765</v>
      </c>
    </row>
    <row r="149" spans="1:20" ht="63.75">
      <c r="A149" s="1">
        <f t="shared" si="36"/>
        <v>21</v>
      </c>
      <c r="B149" s="1" t="s">
        <v>49</v>
      </c>
      <c r="C149" s="31"/>
      <c r="D149" s="31" t="s">
        <v>311</v>
      </c>
      <c r="E149" s="32" t="s">
        <v>312</v>
      </c>
      <c r="F149" s="26">
        <v>7512835000</v>
      </c>
      <c r="G149" s="26">
        <v>0</v>
      </c>
      <c r="H149" s="26">
        <v>0</v>
      </c>
      <c r="I149" s="26">
        <v>7512835000</v>
      </c>
      <c r="J149" s="26">
        <v>0</v>
      </c>
      <c r="K149" s="26">
        <v>7512835000</v>
      </c>
      <c r="L149" s="26">
        <v>216568080</v>
      </c>
      <c r="M149" s="26">
        <v>2810434569</v>
      </c>
      <c r="N149" s="26">
        <v>116040209</v>
      </c>
      <c r="O149" s="26">
        <v>2051963189</v>
      </c>
      <c r="P149" s="27">
        <v>0.27312767936471383</v>
      </c>
      <c r="Q149" s="26">
        <v>291218339</v>
      </c>
      <c r="R149" s="26">
        <v>326214165</v>
      </c>
      <c r="S149" s="27">
        <v>4.3420914341922856E-2</v>
      </c>
      <c r="T149" s="28">
        <v>325274765</v>
      </c>
    </row>
    <row r="158" spans="1:20">
      <c r="O158" s="10"/>
    </row>
    <row r="160" spans="1:20">
      <c r="D160" s="33"/>
      <c r="E160" s="33"/>
      <c r="F160" s="33"/>
      <c r="G160" s="33"/>
      <c r="H160" s="34"/>
      <c r="I160" s="34"/>
      <c r="K160" s="33"/>
      <c r="L160" s="33"/>
      <c r="M160" s="33"/>
      <c r="N160" s="33"/>
      <c r="O160" s="33"/>
      <c r="P160" s="33"/>
      <c r="Q160" s="33"/>
    </row>
    <row r="161" spans="4:17" ht="15">
      <c r="D161" s="35" t="s">
        <v>313</v>
      </c>
      <c r="E161" s="35"/>
      <c r="F161" s="35"/>
      <c r="G161" s="35"/>
      <c r="H161" s="36"/>
      <c r="I161" s="36"/>
      <c r="J161" s="4"/>
      <c r="K161" s="35" t="s">
        <v>314</v>
      </c>
      <c r="L161" s="35"/>
      <c r="M161" s="35"/>
      <c r="N161" s="35"/>
      <c r="O161" s="35"/>
      <c r="P161" s="35"/>
      <c r="Q161" s="35"/>
    </row>
    <row r="162" spans="4:17" ht="15">
      <c r="D162" s="35" t="s">
        <v>315</v>
      </c>
      <c r="E162" s="35"/>
      <c r="F162" s="35"/>
      <c r="G162" s="35"/>
      <c r="H162" s="36"/>
      <c r="I162" s="36"/>
      <c r="J162" s="4"/>
      <c r="K162" s="35" t="s">
        <v>316</v>
      </c>
      <c r="L162" s="35"/>
      <c r="M162" s="35"/>
      <c r="N162" s="35"/>
      <c r="O162" s="35"/>
      <c r="P162" s="35"/>
      <c r="Q162" s="35"/>
    </row>
    <row r="163" spans="4:17">
      <c r="D163" s="37"/>
      <c r="E163" s="37"/>
      <c r="F163" s="37"/>
      <c r="G163" s="37"/>
      <c r="H163" s="38"/>
      <c r="I163" s="38"/>
      <c r="K163" s="37"/>
      <c r="L163" s="37"/>
      <c r="M163" s="37"/>
      <c r="N163" s="37"/>
      <c r="O163" s="37"/>
      <c r="P163" s="37"/>
      <c r="Q163" s="37"/>
    </row>
    <row r="164" spans="4:17">
      <c r="D164" s="1" t="s">
        <v>317</v>
      </c>
    </row>
    <row r="165" spans="4:17">
      <c r="D165" s="1" t="s">
        <v>318</v>
      </c>
    </row>
    <row r="166" spans="4:17">
      <c r="D166" s="1" t="s">
        <v>319</v>
      </c>
    </row>
    <row r="167" spans="4:17">
      <c r="D167" s="1" t="s">
        <v>320</v>
      </c>
    </row>
  </sheetData>
  <mergeCells count="19">
    <mergeCell ref="D162:G162"/>
    <mergeCell ref="K162:Q162"/>
    <mergeCell ref="D163:G163"/>
    <mergeCell ref="K163:Q163"/>
    <mergeCell ref="C10:D10"/>
    <mergeCell ref="G10:H10"/>
    <mergeCell ref="D160:G160"/>
    <mergeCell ref="K160:Q160"/>
    <mergeCell ref="D161:G161"/>
    <mergeCell ref="K161:Q161"/>
    <mergeCell ref="C1:T1"/>
    <mergeCell ref="C2:T2"/>
    <mergeCell ref="C3:T3"/>
    <mergeCell ref="P5:R5"/>
    <mergeCell ref="C9:E9"/>
    <mergeCell ref="F9:K9"/>
    <mergeCell ref="L9:M9"/>
    <mergeCell ref="N9:O9"/>
    <mergeCell ref="Q9:R9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headerFooter>
    <oddFooter>&amp;LFuente: BogdataCifras en Pesos Corrientes&amp;RPagina &amp;P  de &amp;N</oddFooter>
  </headerFooter>
  <rowBreaks count="3" manualBreakCount="3">
    <brk id="65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EjecucionVigencia</vt:lpstr>
      <vt:lpstr>EjecucionVigencia!Títulos_a_imprimir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2022-04-08T12:27:32Z</dcterms:created>
  <dcterms:modified xsi:type="dcterms:W3CDTF">2022-04-08T12:31:40Z</dcterms:modified>
</cp:coreProperties>
</file>