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mc:AlternateContent xmlns:mc="http://schemas.openxmlformats.org/markup-compatibility/2006">
    <mc:Choice Requires="x15">
      <x15ac:absPath xmlns:x15ac="http://schemas.microsoft.com/office/spreadsheetml/2010/11/ac" url="C:\Users\ingri\Documents\DADE 2022\FEBRERO\PIA VERSIÓN FINAL\"/>
    </mc:Choice>
  </mc:AlternateContent>
  <xr:revisionPtr revIDLastSave="0" documentId="13_ncr:1_{4446C7A3-2E5A-4106-B31D-9E97D33807D2}" xr6:coauthVersionLast="47" xr6:coauthVersionMax="47" xr10:uidLastSave="{00000000-0000-0000-0000-000000000000}"/>
  <bookViews>
    <workbookView xWindow="-120" yWindow="-120" windowWidth="29040" windowHeight="15840" tabRatio="836" activeTab="6" xr2:uid="{00000000-000D-0000-FFFF-FFFF00000000}"/>
  </bookViews>
  <sheets>
    <sheet name="Instructivo Plan de ación y seg" sheetId="2" r:id="rId1"/>
    <sheet name="Hoja1" sheetId="8" state="hidden" r:id="rId2"/>
    <sheet name="Hoja3" sheetId="10" state="hidden" r:id="rId3"/>
    <sheet name="Hoja2" sheetId="9" state="hidden" r:id="rId4"/>
    <sheet name="ODS" sheetId="3" state="hidden" r:id="rId5"/>
    <sheet name="Plan Acción y Seguimiento Rrom" sheetId="7" r:id="rId6"/>
    <sheet name="IV REPORTE TRIMESTRAL" sheetId="13" r:id="rId7"/>
    <sheet name="Observaciones SDP 1TRIMESTRE" sheetId="11" r:id="rId8"/>
  </sheets>
  <externalReferences>
    <externalReference r:id="rId9"/>
  </externalReferences>
  <definedNames>
    <definedName name="_1._Camino_de_gobierno_propio_y_autonomía">Hoja2!$I$18:$I$20</definedName>
    <definedName name="_1._Eje_de_Cultura_e_Identidad_Raizal">Hoja2!$A$18:$A$24</definedName>
    <definedName name="_2._Camino_de_Consulta_Previa__participación_y_concertación">Hoja2!$J$17:$J$20</definedName>
    <definedName name="_2._Eje_de_Participación_y_Autodeterminación_Raizal">Hoja2!$B$18:$B$22</definedName>
    <definedName name="_3._Camino_de_identidad_y_cultura">Hoja2!$K$18:$K$23</definedName>
    <definedName name="_3._Eje_de_Educación_Raizal">Hoja2!$C$18:$C$20</definedName>
    <definedName name="_4._Camino_de_educación_propia_e_intercultural">Hoja2!$L$18:$L$23</definedName>
    <definedName name="_4._Eje_de_Salud">Hoja2!$D$18</definedName>
    <definedName name="_5._Eje_de_Desarrollo_Económico_Raizal">Hoja2!$E$18:$E$20</definedName>
    <definedName name="_6._Eje_de_Inclusión_y_no_discriminación_del_Raizal">Hoja2!$F$18:$F$21</definedName>
    <definedName name="_7._Eje_de_Protección_y_Desarrollo_Integral_Raizal">Hoja2!$G$18:$G$20</definedName>
    <definedName name="_8._Camino_hacia_la_soberanía_y_la_seguridad_alimentaria">Hoja2!$P$18:$P$24</definedName>
    <definedName name="_9._Camino_territorio">Hoja2!$Q$18:$Q$24</definedName>
    <definedName name="_xlnm._FilterDatabase" localSheetId="6" hidden="1">'IV REPORTE TRIMESTRAL'!$A$2:$BR$21</definedName>
    <definedName name="_xlnm._FilterDatabase" localSheetId="7" hidden="1">'Observaciones SDP 1TRIMESTRE'!$A$1:$BO$127</definedName>
    <definedName name="_xlnm._FilterDatabase" localSheetId="5" hidden="1">'Plan Acción y Seguimiento Rrom'!$A$9:$BM$136</definedName>
    <definedName name="AFRODESCENDIENTES">Hoja2!$K$5:$K$12</definedName>
    <definedName name="_xlnm.Print_Area" localSheetId="5">'Plan Acción y Seguimiento Rrom'!$A$1:$BM$137</definedName>
    <definedName name="INDÍGENAS">Hoja2!$G$5:$G$13</definedName>
    <definedName name="PALENQUEROS">Hoja2!$M$5:$M$12</definedName>
    <definedName name="Politica">Hoja2!$C$5:$C$9</definedName>
    <definedName name="Política_Pública">'Plan Acción y Seguimiento Rrom'!$C$2</definedName>
    <definedName name="RAIZAL">Hoja2!$E$5:$E$11</definedName>
    <definedName name="RROM">Hoja2!$I$5:$I$13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3" i="13" l="1"/>
  <c r="AY16" i="13"/>
  <c r="AS16" i="13"/>
  <c r="AS15" i="13"/>
  <c r="BA12" i="13" l="1"/>
  <c r="AX12" i="13"/>
  <c r="AY12" i="13" s="1"/>
  <c r="AU12" i="13"/>
  <c r="AS12" i="13"/>
  <c r="AM12" i="13"/>
  <c r="AI12" i="13"/>
  <c r="AG12" i="13"/>
  <c r="BA11" i="13"/>
  <c r="AU11" i="13"/>
  <c r="AS11" i="13"/>
  <c r="AO11" i="13"/>
  <c r="AM11" i="13"/>
  <c r="AI11" i="13"/>
  <c r="AG11" i="13"/>
  <c r="AU10" i="13"/>
  <c r="AS10" i="13"/>
  <c r="AO10" i="13"/>
  <c r="AM10" i="13"/>
  <c r="AI10" i="13"/>
  <c r="AG10" i="13"/>
  <c r="BA9" i="13"/>
  <c r="AU9" i="13"/>
  <c r="AS9" i="13"/>
  <c r="AM9" i="13"/>
  <c r="AI9" i="13"/>
  <c r="AG9" i="13"/>
  <c r="BA8" i="13"/>
  <c r="AX8" i="13"/>
  <c r="AY8" i="13" s="1"/>
  <c r="AS8" i="13"/>
  <c r="AO8" i="13"/>
  <c r="AM8" i="13"/>
  <c r="AI8" i="13"/>
  <c r="AG8" i="13"/>
  <c r="BA7" i="13" l="1"/>
  <c r="AY7" i="13"/>
  <c r="AY6" i="13"/>
  <c r="BA6" i="13"/>
  <c r="AY3" i="13" l="1"/>
  <c r="AS3" i="13"/>
  <c r="AO3" i="13"/>
  <c r="AM3" i="13"/>
  <c r="BA21" i="13" l="1"/>
  <c r="AU21" i="13"/>
  <c r="AR21" i="13"/>
  <c r="AS21" i="13" s="1"/>
  <c r="AO21" i="13"/>
  <c r="AM21" i="13"/>
  <c r="AI21" i="13"/>
  <c r="AG21" i="13"/>
  <c r="AX21" i="13" l="1"/>
  <c r="AY21" i="13" s="1"/>
  <c r="AO18" i="13" l="1"/>
  <c r="AM18" i="13"/>
  <c r="AI18" i="13"/>
  <c r="AG18" i="13"/>
  <c r="AC18" i="13"/>
  <c r="AA18" i="13"/>
  <c r="BA17" i="13"/>
  <c r="AY17" i="13"/>
  <c r="AU17" i="13"/>
  <c r="AS17" i="13"/>
  <c r="AO17" i="13"/>
  <c r="AM17" i="13"/>
  <c r="AI17" i="13"/>
  <c r="AF17" i="13"/>
  <c r="AG17" i="13" s="1"/>
  <c r="AC17" i="13"/>
  <c r="AA17" i="13"/>
  <c r="AS13" i="13" l="1"/>
  <c r="AU7" i="13" l="1"/>
  <c r="AS7" i="13"/>
  <c r="AO7" i="13"/>
  <c r="AM7" i="13"/>
  <c r="AI7" i="13"/>
  <c r="AG7" i="13"/>
  <c r="Y7" i="13"/>
  <c r="AU6" i="13"/>
  <c r="AS6" i="13"/>
  <c r="AO6" i="13"/>
  <c r="AM6" i="13"/>
  <c r="AG6" i="13"/>
  <c r="Y6" i="13"/>
  <c r="BA5" i="13"/>
  <c r="AU5" i="13"/>
  <c r="AO5" i="13"/>
  <c r="S5" i="13"/>
  <c r="U5" i="13" s="1"/>
  <c r="W5" i="13" s="1"/>
  <c r="Q5" i="13"/>
  <c r="AY5" i="13" s="1"/>
  <c r="Y5" i="13" l="1"/>
  <c r="AS5" i="13"/>
  <c r="AG5" i="13"/>
  <c r="AM5" i="13"/>
  <c r="BA4" i="13" l="1"/>
  <c r="AO4" i="13"/>
  <c r="AM4" i="13"/>
  <c r="AM87" i="7" l="1"/>
  <c r="AO86" i="7"/>
  <c r="AM86" i="7"/>
  <c r="AO85" i="7"/>
  <c r="AM85" i="7"/>
  <c r="AM84" i="7"/>
  <c r="AO83" i="7"/>
  <c r="AM83" i="7"/>
  <c r="AU87" i="7"/>
  <c r="AS87" i="7"/>
  <c r="AU86" i="7"/>
  <c r="AS86" i="7"/>
  <c r="AU85" i="7"/>
  <c r="AS85" i="7"/>
  <c r="AU84" i="7"/>
  <c r="AS84" i="7"/>
  <c r="AS83" i="7"/>
  <c r="AU95" i="7" l="1"/>
  <c r="AS95" i="7"/>
  <c r="AS91" i="7" l="1"/>
  <c r="AS90" i="7"/>
  <c r="AS88" i="7"/>
  <c r="AU82" i="7" l="1"/>
  <c r="AS82" i="7"/>
  <c r="AO82" i="7"/>
  <c r="AM82" i="7"/>
  <c r="AI82" i="7"/>
  <c r="AG82" i="7"/>
  <c r="AO81" i="7"/>
  <c r="AM81" i="7"/>
  <c r="AG81" i="7"/>
  <c r="AU80" i="7"/>
  <c r="AS80" i="7"/>
  <c r="AO80" i="7"/>
  <c r="AM80" i="7"/>
  <c r="AG80" i="7"/>
  <c r="AS78" i="7" l="1"/>
  <c r="AO79" i="7"/>
  <c r="AM79" i="7"/>
  <c r="AO78" i="7"/>
  <c r="AM78" i="7"/>
  <c r="AR94" i="7" l="1"/>
  <c r="AS94" i="7" s="1"/>
  <c r="AU94" i="7"/>
  <c r="AM94" i="7"/>
  <c r="AO94" i="7"/>
  <c r="AI94" i="7"/>
  <c r="BA96" i="7" l="1"/>
  <c r="AY96" i="7"/>
  <c r="AO96" i="7"/>
  <c r="AM96" i="7"/>
  <c r="AI96" i="7"/>
  <c r="AG96" i="7"/>
  <c r="AC96" i="7"/>
  <c r="AA96" i="7"/>
  <c r="BA95" i="7"/>
  <c r="AY95" i="7"/>
  <c r="AO95" i="7"/>
  <c r="AM95" i="7"/>
  <c r="AI95" i="7"/>
  <c r="AF95" i="7"/>
  <c r="AG95" i="7" s="1"/>
  <c r="AC95" i="7"/>
  <c r="AA95" i="7"/>
  <c r="AG94" i="7"/>
  <c r="BA91" i="7"/>
  <c r="AY91" i="7"/>
  <c r="BA90" i="7"/>
  <c r="AY90" i="7"/>
  <c r="BA89" i="7"/>
  <c r="AY89" i="7"/>
  <c r="BA88" i="7"/>
  <c r="AY88" i="7"/>
  <c r="BA87" i="7"/>
  <c r="AY87" i="7"/>
  <c r="AI87" i="7"/>
  <c r="AG87" i="7"/>
  <c r="BA86" i="7"/>
  <c r="AY86" i="7"/>
  <c r="AI86" i="7"/>
  <c r="AG86" i="7"/>
  <c r="BA85" i="7"/>
  <c r="AY85" i="7"/>
  <c r="AI85" i="7"/>
  <c r="AG85" i="7"/>
  <c r="BA84" i="7"/>
  <c r="AY84" i="7"/>
  <c r="AI84" i="7"/>
  <c r="AG84" i="7"/>
  <c r="BA83" i="7"/>
  <c r="AY83" i="7"/>
  <c r="AI83" i="7"/>
  <c r="AG83" i="7"/>
  <c r="BA82" i="7"/>
  <c r="AY82" i="7"/>
  <c r="BA81" i="7"/>
  <c r="AY81" i="7"/>
  <c r="BA80" i="7"/>
  <c r="AY80" i="7"/>
  <c r="AU127" i="11" l="1"/>
  <c r="AS127" i="11"/>
  <c r="AO127" i="11"/>
  <c r="AM127" i="11"/>
  <c r="AI127" i="11"/>
  <c r="AG127" i="11"/>
  <c r="AC127" i="11"/>
  <c r="AA127" i="11"/>
  <c r="Y127" i="11"/>
  <c r="AU126" i="11"/>
  <c r="AS126" i="11"/>
  <c r="AO126" i="11"/>
  <c r="AM126" i="11"/>
  <c r="AI126" i="11"/>
  <c r="AG126" i="11"/>
  <c r="AC126" i="11"/>
  <c r="AA126" i="11"/>
  <c r="Y126" i="11"/>
  <c r="AU125" i="11"/>
  <c r="AS125" i="11"/>
  <c r="AO125" i="11"/>
  <c r="AM125" i="11"/>
  <c r="AI125" i="11"/>
  <c r="AG125" i="11"/>
  <c r="AC125" i="11"/>
  <c r="AA125" i="11"/>
  <c r="Y125" i="11"/>
  <c r="AU124" i="11"/>
  <c r="AS124" i="11"/>
  <c r="AO124" i="11"/>
  <c r="AM124" i="11"/>
  <c r="AI124" i="11"/>
  <c r="AG124" i="11"/>
  <c r="AC124" i="11"/>
  <c r="AA124" i="11"/>
  <c r="Y124" i="11"/>
  <c r="AU123" i="11"/>
  <c r="AS123" i="11"/>
  <c r="AO123" i="11"/>
  <c r="AM123" i="11"/>
  <c r="AI123" i="11"/>
  <c r="AG123" i="11"/>
  <c r="AC123" i="11"/>
  <c r="AA123" i="11"/>
  <c r="Y123" i="11"/>
  <c r="AU122" i="11"/>
  <c r="AS122" i="11"/>
  <c r="AO122" i="11"/>
  <c r="AM122" i="11"/>
  <c r="AI122" i="11"/>
  <c r="AG122" i="11"/>
  <c r="AC122" i="11"/>
  <c r="AA122" i="11"/>
  <c r="Y122" i="11"/>
  <c r="AU121" i="11"/>
  <c r="AS121" i="11"/>
  <c r="AO121" i="11"/>
  <c r="AM121" i="11"/>
  <c r="AI121" i="11"/>
  <c r="AG121" i="11"/>
  <c r="AC121" i="11"/>
  <c r="AA121" i="11"/>
  <c r="Y121" i="11"/>
  <c r="AI120" i="11"/>
  <c r="AG120" i="11"/>
  <c r="AC120" i="11"/>
  <c r="AA120" i="11"/>
  <c r="Y120" i="11"/>
  <c r="AI119" i="11"/>
  <c r="AG119" i="11"/>
  <c r="AC119" i="11"/>
  <c r="AA119" i="11"/>
  <c r="Y119" i="11"/>
  <c r="AI118" i="11"/>
  <c r="AG118" i="11"/>
  <c r="AC118" i="11"/>
  <c r="AA118" i="11"/>
  <c r="Y118" i="11"/>
  <c r="Y116" i="11"/>
  <c r="Y115" i="11"/>
  <c r="AG114" i="11"/>
  <c r="Y114" i="11"/>
  <c r="AU111" i="11"/>
  <c r="AS111" i="11"/>
  <c r="AO111" i="11"/>
  <c r="AM111" i="11"/>
  <c r="AI111" i="11"/>
  <c r="AG111" i="11"/>
  <c r="AC111" i="11"/>
  <c r="AA111" i="11"/>
  <c r="Y111" i="11"/>
  <c r="AU110" i="11"/>
  <c r="AS110" i="11"/>
  <c r="AO110" i="11"/>
  <c r="AM110" i="11"/>
  <c r="AI110" i="11"/>
  <c r="AG110" i="11"/>
  <c r="AC110" i="11"/>
  <c r="AA110" i="11"/>
  <c r="Y110" i="11"/>
  <c r="AU109" i="11"/>
  <c r="AS109" i="11"/>
  <c r="AO109" i="11"/>
  <c r="AM109" i="11"/>
  <c r="AI109" i="11"/>
  <c r="AG109" i="11"/>
  <c r="AC109" i="11"/>
  <c r="AA109" i="11"/>
  <c r="Y109" i="11"/>
  <c r="AU108" i="11"/>
  <c r="AS108" i="11"/>
  <c r="AO108" i="11"/>
  <c r="AM108" i="11"/>
  <c r="AI108" i="11"/>
  <c r="AG108" i="11"/>
  <c r="AC108" i="11"/>
  <c r="AA108" i="11"/>
  <c r="Y108" i="11"/>
  <c r="AU107" i="11"/>
  <c r="AS107" i="11"/>
  <c r="AO107" i="11"/>
  <c r="AM107" i="11"/>
  <c r="AI107" i="11"/>
  <c r="AG107" i="11"/>
  <c r="AC107" i="11"/>
  <c r="AA107" i="11"/>
  <c r="Y107" i="11"/>
  <c r="AU106" i="11"/>
  <c r="AS106" i="11"/>
  <c r="AO106" i="11"/>
  <c r="AM106" i="11"/>
  <c r="AI106" i="11"/>
  <c r="AG106" i="11"/>
  <c r="AC106" i="11"/>
  <c r="AA106" i="11"/>
  <c r="Y106" i="11"/>
  <c r="AG105" i="11"/>
  <c r="AH105" i="11" s="1"/>
  <c r="AI105" i="11" s="1"/>
  <c r="AC105" i="11"/>
  <c r="Y105" i="11"/>
  <c r="AU104" i="11"/>
  <c r="AS104" i="11"/>
  <c r="AO104" i="11"/>
  <c r="AM104" i="11"/>
  <c r="AI104" i="11"/>
  <c r="AF104" i="11"/>
  <c r="AG104" i="11" s="1"/>
  <c r="AC104" i="11"/>
  <c r="Y104" i="11"/>
  <c r="AU103" i="11"/>
  <c r="AS103" i="11"/>
  <c r="AO103" i="11"/>
  <c r="AM103" i="11"/>
  <c r="AI103" i="11"/>
  <c r="AF103" i="11"/>
  <c r="AG103" i="11" s="1"/>
  <c r="AC103" i="11"/>
  <c r="Y103" i="11"/>
  <c r="AS102" i="11"/>
  <c r="AO102" i="11"/>
  <c r="AM102" i="11"/>
  <c r="AI102" i="11"/>
  <c r="AC102" i="11"/>
  <c r="AA102" i="11"/>
  <c r="W102" i="11"/>
  <c r="Y102" i="11" s="1"/>
  <c r="AS101" i="11"/>
  <c r="AI101" i="11"/>
  <c r="AG101" i="11"/>
  <c r="AC101" i="11"/>
  <c r="AA101" i="11"/>
  <c r="W101" i="11"/>
  <c r="AS100" i="11"/>
  <c r="AI100" i="11"/>
  <c r="AG100" i="11"/>
  <c r="AC100" i="11"/>
  <c r="AA100" i="11"/>
  <c r="W100" i="11"/>
  <c r="AS99" i="11"/>
  <c r="AI99" i="11"/>
  <c r="AG99" i="11"/>
  <c r="AC99" i="11"/>
  <c r="AA99" i="11"/>
  <c r="W99" i="11"/>
  <c r="AS98" i="11"/>
  <c r="AI98" i="11"/>
  <c r="AG98" i="11"/>
  <c r="AC98" i="11"/>
  <c r="AA98" i="11"/>
  <c r="W98" i="11"/>
  <c r="Y98" i="11" s="1"/>
  <c r="AS97" i="11"/>
  <c r="AI97" i="11"/>
  <c r="AG97" i="11"/>
  <c r="AC97" i="11"/>
  <c r="AA97" i="11"/>
  <c r="X97" i="11"/>
  <c r="W97" i="11"/>
  <c r="Y97" i="11" s="1"/>
  <c r="AS96" i="11"/>
  <c r="AI96" i="11"/>
  <c r="AG96" i="11"/>
  <c r="AC96" i="11"/>
  <c r="AA96" i="11"/>
  <c r="W96" i="11"/>
  <c r="Y96" i="11" s="1"/>
  <c r="AS95" i="11"/>
  <c r="AI95" i="11"/>
  <c r="AC95" i="11"/>
  <c r="W95" i="11"/>
  <c r="Y95" i="11" s="1"/>
  <c r="AS94" i="11"/>
  <c r="AI94" i="11"/>
  <c r="AC94" i="11"/>
  <c r="W94" i="11"/>
  <c r="Y94" i="11" s="1"/>
  <c r="AS93" i="11"/>
  <c r="AI93" i="11"/>
  <c r="AC93" i="11"/>
  <c r="W93" i="11"/>
  <c r="Y93" i="11" s="1"/>
  <c r="AS92" i="11"/>
  <c r="AI92" i="11"/>
  <c r="AC92" i="11"/>
  <c r="W92" i="11"/>
  <c r="Y92" i="11" s="1"/>
  <c r="AS91" i="11"/>
  <c r="AI91" i="11"/>
  <c r="AC91" i="11"/>
  <c r="AA91" i="11"/>
  <c r="W91" i="11"/>
  <c r="Y91" i="11" s="1"/>
  <c r="AS90" i="11"/>
  <c r="AC90" i="11"/>
  <c r="AA90" i="11"/>
  <c r="W90" i="11"/>
  <c r="Y90" i="11" s="1"/>
  <c r="AS89" i="11"/>
  <c r="AC89" i="11"/>
  <c r="AA89" i="11"/>
  <c r="W89" i="11"/>
  <c r="Y89" i="11" s="1"/>
  <c r="AS88" i="11"/>
  <c r="AI88" i="11"/>
  <c r="AG88" i="11"/>
  <c r="AC88" i="11"/>
  <c r="W88" i="11"/>
  <c r="AU87" i="11"/>
  <c r="AI87" i="11"/>
  <c r="AC87" i="11"/>
  <c r="W87" i="11"/>
  <c r="U87" i="11"/>
  <c r="S87" i="11"/>
  <c r="Q87" i="11"/>
  <c r="AI86" i="11"/>
  <c r="AG86" i="11"/>
  <c r="AC86" i="11"/>
  <c r="Y86" i="11"/>
  <c r="AI85" i="11"/>
  <c r="AG85" i="11"/>
  <c r="AC85" i="11"/>
  <c r="Y85" i="11"/>
  <c r="AI84" i="11"/>
  <c r="AG84" i="11"/>
  <c r="AC84" i="11"/>
  <c r="Y84" i="11"/>
  <c r="AI83" i="11"/>
  <c r="AG83" i="11"/>
  <c r="AC83" i="11"/>
  <c r="Y83" i="11"/>
  <c r="AI82" i="11"/>
  <c r="AG82" i="11"/>
  <c r="AC82" i="11"/>
  <c r="Y82" i="11"/>
  <c r="AI81" i="11"/>
  <c r="AG81" i="11"/>
  <c r="AC81" i="11"/>
  <c r="Y81" i="11"/>
  <c r="AI80" i="11"/>
  <c r="AC80" i="11"/>
  <c r="Y80" i="11"/>
  <c r="AI79" i="11"/>
  <c r="AC79" i="11"/>
  <c r="S79" i="11"/>
  <c r="U79" i="11" s="1"/>
  <c r="W79" i="11" s="1"/>
  <c r="Q79" i="11"/>
  <c r="AG79" i="11" s="1"/>
  <c r="AU78" i="11"/>
  <c r="AI78" i="11"/>
  <c r="AC78" i="11"/>
  <c r="Y78" i="11"/>
  <c r="AU77" i="11"/>
  <c r="AI77" i="11"/>
  <c r="AC77" i="11"/>
  <c r="Y77" i="11"/>
  <c r="AU76" i="11"/>
  <c r="AI76" i="11"/>
  <c r="AC76" i="11"/>
  <c r="Y76" i="11"/>
  <c r="AU75" i="11"/>
  <c r="AI73" i="11"/>
  <c r="AG73" i="11"/>
  <c r="AC73" i="11"/>
  <c r="AI72" i="11"/>
  <c r="AC72" i="11"/>
  <c r="Y72" i="11"/>
  <c r="AI71" i="11"/>
  <c r="AC71" i="11"/>
  <c r="Y71" i="11"/>
  <c r="AU70" i="11"/>
  <c r="AO70" i="11"/>
  <c r="AI70" i="11"/>
  <c r="AG70" i="11"/>
  <c r="AC70" i="11"/>
  <c r="AU69" i="11"/>
  <c r="AO69" i="11"/>
  <c r="AI69" i="11"/>
  <c r="AG69" i="11"/>
  <c r="AC69" i="11"/>
  <c r="AB69" i="11"/>
  <c r="AU68" i="11"/>
  <c r="AO68" i="11"/>
  <c r="AI68" i="11"/>
  <c r="AG68" i="11"/>
  <c r="AD68" i="11"/>
  <c r="AC68" i="11"/>
  <c r="AB68" i="11"/>
  <c r="AI67" i="11"/>
  <c r="AG67" i="11"/>
  <c r="Y67" i="11"/>
  <c r="AI66" i="11"/>
  <c r="AG66" i="11"/>
  <c r="Y66" i="11"/>
  <c r="AI65" i="11"/>
  <c r="AG65" i="11"/>
  <c r="Y65" i="11"/>
  <c r="AI64" i="11"/>
  <c r="AG64" i="11"/>
  <c r="Y64" i="11"/>
  <c r="AI63" i="11"/>
  <c r="AG63" i="11"/>
  <c r="Y63" i="11"/>
  <c r="AI62" i="11"/>
  <c r="AG62" i="11"/>
  <c r="Y62" i="11"/>
  <c r="AI61" i="11"/>
  <c r="AG61" i="11"/>
  <c r="Y61" i="11"/>
  <c r="AI60" i="11"/>
  <c r="AG60" i="11"/>
  <c r="Y60" i="11"/>
  <c r="AI59" i="11"/>
  <c r="Y59" i="11"/>
  <c r="AI58" i="11"/>
  <c r="AG58" i="11"/>
  <c r="Y58" i="11"/>
  <c r="AI57" i="11"/>
  <c r="AG57" i="11"/>
  <c r="Y57" i="11"/>
  <c r="AI56" i="11"/>
  <c r="AG56" i="11"/>
  <c r="Y56" i="11"/>
  <c r="AI55" i="11"/>
  <c r="AG55" i="11"/>
  <c r="Y55" i="11"/>
  <c r="AI54" i="11"/>
  <c r="AG54" i="11"/>
  <c r="Y54" i="11"/>
  <c r="AI53" i="11"/>
  <c r="AG53" i="11"/>
  <c r="Y53" i="11"/>
  <c r="AI52" i="11"/>
  <c r="AG52" i="11"/>
  <c r="Y52" i="11"/>
  <c r="AI51" i="11"/>
  <c r="AG51" i="11"/>
  <c r="Y51" i="11"/>
  <c r="AI50" i="11"/>
  <c r="AG50" i="11"/>
  <c r="Y50" i="11"/>
  <c r="AI49" i="11"/>
  <c r="AG49" i="11"/>
  <c r="Y49" i="11"/>
  <c r="AI48" i="11"/>
  <c r="AG48" i="11"/>
  <c r="Y48" i="11"/>
  <c r="AI47" i="11"/>
  <c r="AC47" i="11"/>
  <c r="AA47" i="11"/>
  <c r="Y47" i="11"/>
  <c r="AI46" i="11"/>
  <c r="AC46" i="11"/>
  <c r="AA46" i="11"/>
  <c r="Y46" i="11"/>
  <c r="AI45" i="11"/>
  <c r="AG45" i="11"/>
  <c r="AC45" i="11"/>
  <c r="AA45" i="11"/>
  <c r="Y45" i="11"/>
  <c r="AI44" i="11"/>
  <c r="AC44" i="11"/>
  <c r="Y44" i="11"/>
  <c r="AI43" i="11"/>
  <c r="AC43" i="11"/>
  <c r="Y43" i="11"/>
  <c r="AI42" i="11"/>
  <c r="AC42" i="11"/>
  <c r="Y42" i="11"/>
  <c r="AI41" i="11"/>
  <c r="AC41" i="11"/>
  <c r="Y41" i="11"/>
  <c r="AI40" i="11"/>
  <c r="AC40" i="11"/>
  <c r="Y40" i="11"/>
  <c r="AI39" i="11"/>
  <c r="AC39" i="11"/>
  <c r="Y39" i="11"/>
  <c r="AI38" i="11"/>
  <c r="AC38" i="11"/>
  <c r="Y38" i="11"/>
  <c r="BA37" i="11"/>
  <c r="AY37" i="11"/>
  <c r="AU37" i="11"/>
  <c r="AS37" i="11"/>
  <c r="AO37" i="11"/>
  <c r="AM37" i="11"/>
  <c r="AI37" i="11"/>
  <c r="AG37" i="11"/>
  <c r="AC37" i="11"/>
  <c r="Y37" i="11"/>
  <c r="BA36" i="11"/>
  <c r="AY36" i="11"/>
  <c r="AU36" i="11"/>
  <c r="AS36" i="11"/>
  <c r="AO36" i="11"/>
  <c r="AM36" i="11"/>
  <c r="AI36" i="11"/>
  <c r="AG36" i="11"/>
  <c r="AC36" i="11"/>
  <c r="AU35" i="11"/>
  <c r="AS35" i="11"/>
  <c r="AO35" i="11"/>
  <c r="AM35" i="11"/>
  <c r="AI35" i="11"/>
  <c r="AC35" i="11"/>
  <c r="Y35" i="11"/>
  <c r="AU34" i="11"/>
  <c r="AO34" i="11"/>
  <c r="AI34" i="11"/>
  <c r="AC34" i="11"/>
  <c r="Y34" i="11"/>
  <c r="AU33" i="11"/>
  <c r="AS33" i="11"/>
  <c r="AO33" i="11"/>
  <c r="AM33" i="11"/>
  <c r="AI33" i="11"/>
  <c r="AC33" i="11"/>
  <c r="Y33" i="11"/>
  <c r="BA32" i="11"/>
  <c r="AY32" i="11"/>
  <c r="AU32" i="11"/>
  <c r="AS32" i="11"/>
  <c r="AO32" i="11"/>
  <c r="AM32" i="11"/>
  <c r="AI32" i="11"/>
  <c r="AC32" i="11"/>
  <c r="Y32" i="11"/>
  <c r="BA31" i="11"/>
  <c r="AY31" i="11"/>
  <c r="AU31" i="11"/>
  <c r="AS31" i="11"/>
  <c r="AO31" i="11"/>
  <c r="AM31" i="11"/>
  <c r="AI31" i="11"/>
  <c r="AG31" i="11"/>
  <c r="AC31" i="11"/>
  <c r="Y31" i="11"/>
  <c r="BA30" i="11"/>
  <c r="AY30" i="11"/>
  <c r="AU30" i="11"/>
  <c r="AS30" i="11"/>
  <c r="AO30" i="11"/>
  <c r="AM30" i="11"/>
  <c r="AI30" i="11"/>
  <c r="AG30" i="11"/>
  <c r="AC30" i="11"/>
  <c r="Y30" i="11"/>
  <c r="BA29" i="11"/>
  <c r="AY29" i="11"/>
  <c r="AU29" i="11"/>
  <c r="AS29" i="11"/>
  <c r="AO29" i="11"/>
  <c r="AM29" i="11"/>
  <c r="AI29" i="11"/>
  <c r="AG29" i="11"/>
  <c r="AC29" i="11"/>
  <c r="Y29" i="11"/>
  <c r="AU28" i="11"/>
  <c r="AI28" i="11"/>
  <c r="AG28" i="11"/>
  <c r="AC28" i="11"/>
  <c r="AA28" i="11"/>
  <c r="Y28" i="11"/>
  <c r="AU27" i="11"/>
  <c r="AI27" i="11"/>
  <c r="AG27" i="11"/>
  <c r="AC27" i="11"/>
  <c r="AA27" i="11"/>
  <c r="Y27" i="11"/>
  <c r="AU26" i="11"/>
  <c r="AI26" i="11"/>
  <c r="AG26" i="11"/>
  <c r="AC26" i="11"/>
  <c r="AA26" i="11"/>
  <c r="Y26" i="11"/>
  <c r="X26" i="11"/>
  <c r="AU25" i="11"/>
  <c r="AS25" i="11"/>
  <c r="AO25" i="11"/>
  <c r="AM25" i="11"/>
  <c r="AI25" i="11"/>
  <c r="AG25" i="11"/>
  <c r="AC25" i="11"/>
  <c r="AA25" i="11"/>
  <c r="Y25" i="11"/>
  <c r="AU24" i="11"/>
  <c r="AS24" i="11"/>
  <c r="AO24" i="11"/>
  <c r="AM24" i="11"/>
  <c r="AI24" i="11"/>
  <c r="AG24" i="11"/>
  <c r="AC24" i="11"/>
  <c r="AA24" i="11"/>
  <c r="Y24" i="11"/>
  <c r="AU23" i="11"/>
  <c r="AI23" i="11"/>
  <c r="AG23" i="11"/>
  <c r="AC23" i="11"/>
  <c r="AA23" i="11"/>
  <c r="Y23" i="11"/>
  <c r="AU22" i="11"/>
  <c r="AS22" i="11"/>
  <c r="AO22" i="11"/>
  <c r="AM22" i="11"/>
  <c r="AI22" i="11"/>
  <c r="AG22" i="11"/>
  <c r="AC22" i="11"/>
  <c r="AA22" i="11"/>
  <c r="Y22" i="11"/>
  <c r="AU21" i="11"/>
  <c r="AS21" i="11"/>
  <c r="AO21" i="11"/>
  <c r="AM21" i="11"/>
  <c r="AI21" i="11"/>
  <c r="AG21" i="11"/>
  <c r="AC21" i="11"/>
  <c r="AA21" i="11"/>
  <c r="Y21" i="11"/>
  <c r="AU20" i="11"/>
  <c r="AS20" i="11"/>
  <c r="AO20" i="11"/>
  <c r="AM20" i="11"/>
  <c r="AI20" i="11"/>
  <c r="AG20" i="11"/>
  <c r="AC20" i="11"/>
  <c r="AA20" i="11"/>
  <c r="Y20" i="11"/>
  <c r="AU19" i="11"/>
  <c r="AS19" i="11"/>
  <c r="AO19" i="11"/>
  <c r="AM19" i="11"/>
  <c r="AI19" i="11"/>
  <c r="AG19" i="11"/>
  <c r="AC19" i="11"/>
  <c r="AA19" i="11"/>
  <c r="Y19" i="11"/>
  <c r="AU18" i="11"/>
  <c r="AS18" i="11"/>
  <c r="AO18" i="11"/>
  <c r="AM18" i="11"/>
  <c r="AI18" i="11"/>
  <c r="AG18" i="11"/>
  <c r="AC18" i="11"/>
  <c r="AA18" i="11"/>
  <c r="Y18" i="11"/>
  <c r="AU17" i="11"/>
  <c r="AS17" i="11"/>
  <c r="AO17" i="11"/>
  <c r="AM17" i="11"/>
  <c r="AI17" i="11"/>
  <c r="AC17" i="11"/>
  <c r="AA17" i="11"/>
  <c r="Y17" i="11"/>
  <c r="AI16" i="11"/>
  <c r="AC16" i="11"/>
  <c r="Y16" i="11"/>
  <c r="AI15" i="11"/>
  <c r="AC15" i="11"/>
  <c r="Y15" i="11"/>
  <c r="AI14" i="11"/>
  <c r="AC14" i="11"/>
  <c r="Y14" i="11"/>
  <c r="AU13" i="11"/>
  <c r="AS13" i="11"/>
  <c r="AO13" i="11"/>
  <c r="AM13" i="11"/>
  <c r="AI13" i="11"/>
  <c r="AG13" i="11"/>
  <c r="AC13" i="11"/>
  <c r="AA13" i="11"/>
  <c r="Y13" i="11"/>
  <c r="AI12" i="11"/>
  <c r="AC12" i="11"/>
  <c r="Y12" i="11"/>
  <c r="AU11" i="11"/>
  <c r="AS11" i="11"/>
  <c r="AO11" i="11"/>
  <c r="AM11" i="11"/>
  <c r="AI11" i="11"/>
  <c r="AG11" i="11"/>
  <c r="AC11" i="11"/>
  <c r="AA11" i="11"/>
  <c r="Y11" i="11"/>
  <c r="AS10" i="11"/>
  <c r="AM10" i="11"/>
  <c r="AI10" i="11"/>
  <c r="AG10" i="11"/>
  <c r="AC10" i="11"/>
  <c r="AA10" i="11"/>
  <c r="Y10" i="11"/>
  <c r="AU9" i="11"/>
  <c r="AS9" i="11"/>
  <c r="AO9" i="11"/>
  <c r="AM9" i="11"/>
  <c r="AI9" i="11"/>
  <c r="AF9" i="11"/>
  <c r="AG9" i="11" s="1"/>
  <c r="AC9" i="11"/>
  <c r="AA9" i="11"/>
  <c r="Y9" i="11"/>
  <c r="AI8" i="11"/>
  <c r="AC8" i="11"/>
  <c r="X8" i="11"/>
  <c r="Q8" i="11"/>
  <c r="O8" i="11"/>
  <c r="AI7" i="11"/>
  <c r="AC7" i="11"/>
  <c r="X7" i="11"/>
  <c r="Q7" i="11"/>
  <c r="O7" i="11"/>
  <c r="AI6" i="11"/>
  <c r="AC6" i="11"/>
  <c r="X6" i="11"/>
  <c r="Q6" i="11"/>
  <c r="O6" i="11"/>
  <c r="AU5" i="11"/>
  <c r="AI5" i="11"/>
  <c r="AC5" i="11"/>
  <c r="X5" i="11"/>
  <c r="Q5" i="11"/>
  <c r="O5" i="11"/>
  <c r="BA4" i="11"/>
  <c r="AY4" i="11"/>
  <c r="AU4" i="11"/>
  <c r="AI4" i="11"/>
  <c r="AC4" i="11"/>
  <c r="Y4" i="11"/>
  <c r="X4" i="11"/>
  <c r="BA3" i="11"/>
  <c r="AY3" i="11"/>
  <c r="AU3" i="11"/>
  <c r="AI3" i="11"/>
  <c r="AC3" i="11"/>
  <c r="Y3" i="11"/>
  <c r="X3" i="11"/>
  <c r="Y6" i="11" l="1"/>
  <c r="Y8" i="11"/>
  <c r="Y7" i="11"/>
  <c r="Y5" i="11"/>
  <c r="Y87" i="11"/>
  <c r="Y79" i="11"/>
  <c r="AG87" i="11"/>
  <c r="Y123" i="7" l="1"/>
  <c r="Y75" i="7"/>
  <c r="X75" i="7"/>
  <c r="X77" i="7"/>
  <c r="AC75" i="7"/>
  <c r="AD75" i="7"/>
  <c r="AG75" i="7"/>
  <c r="AI75" i="7"/>
  <c r="AC76" i="7"/>
  <c r="AI76" i="7"/>
  <c r="AC77" i="7"/>
  <c r="AI77" i="7"/>
  <c r="AI136" i="7" l="1"/>
  <c r="AG136" i="7"/>
  <c r="AC136" i="7"/>
  <c r="AA136" i="7"/>
  <c r="Y136" i="7"/>
  <c r="AI135" i="7"/>
  <c r="AG135" i="7"/>
  <c r="AA135" i="7"/>
  <c r="Y135" i="7"/>
  <c r="AI134" i="7"/>
  <c r="AG134" i="7"/>
  <c r="AA134" i="7"/>
  <c r="Y134" i="7"/>
  <c r="AI133" i="7"/>
  <c r="AG133" i="7"/>
  <c r="AA133" i="7"/>
  <c r="Y133" i="7"/>
  <c r="AI132" i="7"/>
  <c r="AG132" i="7"/>
  <c r="AA132" i="7"/>
  <c r="Y132" i="7"/>
  <c r="AI131" i="7"/>
  <c r="AG131" i="7"/>
  <c r="AA131" i="7"/>
  <c r="Y131" i="7"/>
  <c r="AI130" i="7"/>
  <c r="AG130" i="7"/>
  <c r="AA130" i="7"/>
  <c r="Y130" i="7"/>
  <c r="AI129" i="7"/>
  <c r="AG129" i="7"/>
  <c r="AA129" i="7"/>
  <c r="Y129" i="7"/>
  <c r="AI128" i="7"/>
  <c r="AG128" i="7"/>
  <c r="AA128" i="7"/>
  <c r="Y128" i="7"/>
  <c r="AI127" i="7"/>
  <c r="AG127" i="7"/>
  <c r="AA127" i="7"/>
  <c r="Y127" i="7"/>
  <c r="Y125" i="7"/>
  <c r="Y124" i="7"/>
  <c r="AG123" i="7"/>
  <c r="AI120" i="7"/>
  <c r="AG120" i="7"/>
  <c r="AC120" i="7"/>
  <c r="AA120" i="7"/>
  <c r="Y120" i="7"/>
  <c r="AI119" i="7"/>
  <c r="AG119" i="7"/>
  <c r="AC119" i="7"/>
  <c r="AA119" i="7"/>
  <c r="Y119" i="7"/>
  <c r="AI118" i="7"/>
  <c r="AG118" i="7"/>
  <c r="AC118" i="7"/>
  <c r="AA118" i="7"/>
  <c r="Y118" i="7"/>
  <c r="AI117" i="7"/>
  <c r="AG117" i="7"/>
  <c r="AC117" i="7"/>
  <c r="AA117" i="7"/>
  <c r="Y117" i="7"/>
  <c r="AI116" i="7"/>
  <c r="AG116" i="7"/>
  <c r="AC116" i="7"/>
  <c r="AA116" i="7"/>
  <c r="Y116" i="7"/>
  <c r="AI115" i="7"/>
  <c r="AG115" i="7"/>
  <c r="AC115" i="7"/>
  <c r="AA115" i="7"/>
  <c r="Y115" i="7"/>
  <c r="AG114" i="7"/>
  <c r="AH114" i="7" s="1"/>
  <c r="AI114" i="7" s="1"/>
  <c r="Y114" i="7"/>
  <c r="AF113" i="7"/>
  <c r="AG113" i="7" s="1"/>
  <c r="Y113" i="7"/>
  <c r="AF112" i="7"/>
  <c r="AG112" i="7" s="1"/>
  <c r="Y112" i="7"/>
  <c r="A112" i="7"/>
  <c r="AC111" i="7"/>
  <c r="AA111" i="7"/>
  <c r="W111" i="7"/>
  <c r="Y111" i="7" s="1"/>
  <c r="AI110" i="7"/>
  <c r="AG110" i="7"/>
  <c r="AC110" i="7"/>
  <c r="AA110" i="7"/>
  <c r="W110" i="7"/>
  <c r="AI109" i="7"/>
  <c r="AG109" i="7"/>
  <c r="AC109" i="7"/>
  <c r="AA109" i="7"/>
  <c r="W109" i="7"/>
  <c r="AI108" i="7"/>
  <c r="AG108" i="7"/>
  <c r="AC108" i="7"/>
  <c r="AA108" i="7"/>
  <c r="W108" i="7"/>
  <c r="AI107" i="7"/>
  <c r="AG107" i="7"/>
  <c r="AC107" i="7"/>
  <c r="AA107" i="7"/>
  <c r="W107" i="7"/>
  <c r="Y107" i="7" s="1"/>
  <c r="AI106" i="7"/>
  <c r="AG106" i="7"/>
  <c r="AC106" i="7"/>
  <c r="AA106" i="7"/>
  <c r="X106" i="7"/>
  <c r="W106" i="7"/>
  <c r="Y106" i="7" s="1"/>
  <c r="AI105" i="7"/>
  <c r="AG105" i="7"/>
  <c r="AC105" i="7"/>
  <c r="AA105" i="7"/>
  <c r="W105" i="7"/>
  <c r="Y105" i="7" s="1"/>
  <c r="W104" i="7"/>
  <c r="Y104" i="7" s="1"/>
  <c r="AC103" i="7"/>
  <c r="W103" i="7"/>
  <c r="Y103" i="7" s="1"/>
  <c r="W102" i="7"/>
  <c r="Y102" i="7" s="1"/>
  <c r="W101" i="7"/>
  <c r="Y101" i="7" s="1"/>
  <c r="AC100" i="7"/>
  <c r="AA100" i="7"/>
  <c r="W100" i="7"/>
  <c r="Y100" i="7" s="1"/>
  <c r="AC99" i="7"/>
  <c r="AA99" i="7"/>
  <c r="W99" i="7"/>
  <c r="Y99" i="7" s="1"/>
  <c r="AC98" i="7"/>
  <c r="AA98" i="7"/>
  <c r="W98" i="7"/>
  <c r="Y98" i="7" s="1"/>
  <c r="AI97" i="7"/>
  <c r="AG97" i="7"/>
  <c r="W97" i="7"/>
  <c r="AI74" i="7"/>
  <c r="AG74" i="7"/>
  <c r="Y74" i="7"/>
  <c r="AI73" i="7"/>
  <c r="AG73" i="7"/>
  <c r="Y73" i="7"/>
  <c r="AI72" i="7"/>
  <c r="AG72" i="7"/>
  <c r="Y72" i="7"/>
  <c r="AI71" i="7"/>
  <c r="AG71" i="7"/>
  <c r="Y71" i="7"/>
  <c r="AI70" i="7"/>
  <c r="AG70" i="7"/>
  <c r="Y70" i="7"/>
  <c r="AI69" i="7"/>
  <c r="AG69" i="7"/>
  <c r="Y69" i="7"/>
  <c r="AI68" i="7"/>
  <c r="AG68" i="7"/>
  <c r="Y68" i="7"/>
  <c r="AI67" i="7"/>
  <c r="AG67" i="7"/>
  <c r="Y67" i="7"/>
  <c r="Y66" i="7"/>
  <c r="AI65" i="7"/>
  <c r="AG65" i="7"/>
  <c r="Y65" i="7"/>
  <c r="AI64" i="7"/>
  <c r="AG64" i="7"/>
  <c r="Y64" i="7"/>
  <c r="AI63" i="7"/>
  <c r="AG63" i="7"/>
  <c r="Y63" i="7"/>
  <c r="AI62" i="7"/>
  <c r="AG62" i="7"/>
  <c r="Y62" i="7"/>
  <c r="AI61" i="7"/>
  <c r="AG61" i="7"/>
  <c r="Y61" i="7"/>
  <c r="AI60" i="7"/>
  <c r="AG60" i="7"/>
  <c r="Y60" i="7"/>
  <c r="AI59" i="7"/>
  <c r="AG59" i="7"/>
  <c r="Y59" i="7"/>
  <c r="AI58" i="7"/>
  <c r="AG58" i="7"/>
  <c r="Y58" i="7"/>
  <c r="AI57" i="7"/>
  <c r="AG57" i="7"/>
  <c r="Y57" i="7"/>
  <c r="AI56" i="7"/>
  <c r="AG56" i="7"/>
  <c r="Y56" i="7"/>
  <c r="AI55" i="7"/>
  <c r="AG55" i="7"/>
  <c r="Y55" i="7"/>
  <c r="AC54" i="7"/>
  <c r="AA54" i="7"/>
  <c r="Y54" i="7"/>
  <c r="AC53" i="7"/>
  <c r="AA53" i="7"/>
  <c r="Y53" i="7"/>
  <c r="AG52" i="7"/>
  <c r="AC52" i="7"/>
  <c r="AA52" i="7"/>
  <c r="Y52" i="7"/>
  <c r="AC51" i="7"/>
  <c r="Y51" i="7"/>
  <c r="AC50" i="7"/>
  <c r="Y50" i="7"/>
  <c r="AC49" i="7"/>
  <c r="Y49" i="7"/>
  <c r="AC48" i="7"/>
  <c r="Y48" i="7"/>
  <c r="AC47" i="7"/>
  <c r="Y47" i="7"/>
  <c r="AC46" i="7"/>
  <c r="Y46" i="7"/>
  <c r="Y45" i="7"/>
  <c r="AI44" i="7"/>
  <c r="AG44" i="7"/>
  <c r="AC44" i="7"/>
  <c r="Y44" i="7"/>
  <c r="AI43" i="7"/>
  <c r="AG43" i="7"/>
  <c r="AC43" i="7"/>
  <c r="AC42" i="7"/>
  <c r="Y42" i="7"/>
  <c r="AC41" i="7"/>
  <c r="Y41" i="7"/>
  <c r="AC40" i="7"/>
  <c r="Y40" i="7"/>
  <c r="AC39" i="7"/>
  <c r="Y39" i="7"/>
  <c r="AI38" i="7"/>
  <c r="AG38" i="7"/>
  <c r="AC38" i="7"/>
  <c r="Y38" i="7"/>
  <c r="AI37" i="7"/>
  <c r="AG37" i="7"/>
  <c r="AC37" i="7"/>
  <c r="Y37" i="7"/>
  <c r="AI36" i="7"/>
  <c r="AG36" i="7"/>
  <c r="AC36" i="7"/>
  <c r="Y36" i="7"/>
  <c r="AI35" i="7"/>
  <c r="AG35" i="7"/>
  <c r="AC35" i="7"/>
  <c r="AA35" i="7"/>
  <c r="Y35" i="7"/>
  <c r="AI34" i="7"/>
  <c r="AG34" i="7"/>
  <c r="AC34" i="7"/>
  <c r="AA34" i="7"/>
  <c r="Y34" i="7"/>
  <c r="AI33" i="7"/>
  <c r="AG33" i="7"/>
  <c r="AC33" i="7"/>
  <c r="AA33" i="7"/>
  <c r="Y33" i="7"/>
  <c r="X33" i="7"/>
  <c r="AI32" i="7"/>
  <c r="AG32" i="7"/>
  <c r="AC32" i="7"/>
  <c r="AA32" i="7"/>
  <c r="Y32" i="7"/>
  <c r="AI31" i="7"/>
  <c r="AG31" i="7"/>
  <c r="AC31" i="7"/>
  <c r="AA31" i="7"/>
  <c r="Y31" i="7"/>
  <c r="AI30" i="7"/>
  <c r="AG30" i="7"/>
  <c r="AC30" i="7"/>
  <c r="AA30" i="7"/>
  <c r="Y30" i="7"/>
  <c r="AI29" i="7"/>
  <c r="AG29" i="7"/>
  <c r="AC29" i="7"/>
  <c r="AA29" i="7"/>
  <c r="Y29" i="7"/>
  <c r="AI28" i="7"/>
  <c r="AG28" i="7"/>
  <c r="AC28" i="7"/>
  <c r="AA28" i="7"/>
  <c r="Y28" i="7"/>
  <c r="AI27" i="7"/>
  <c r="AG27" i="7"/>
  <c r="AC27" i="7"/>
  <c r="AA27" i="7"/>
  <c r="Y27" i="7"/>
  <c r="AI26" i="7"/>
  <c r="AG26" i="7"/>
  <c r="AC26" i="7"/>
  <c r="AA26" i="7"/>
  <c r="Y26" i="7"/>
  <c r="AC25" i="7"/>
  <c r="AA25" i="7"/>
  <c r="Y25" i="7"/>
  <c r="Y24" i="7"/>
  <c r="Y23" i="7"/>
  <c r="Y22" i="7"/>
  <c r="AI21" i="7"/>
  <c r="AG21" i="7"/>
  <c r="AC21" i="7"/>
  <c r="AA21" i="7"/>
  <c r="Y21" i="7"/>
  <c r="Y20" i="7"/>
  <c r="AI19" i="7"/>
  <c r="AG19" i="7"/>
  <c r="AC19" i="7"/>
  <c r="AA19" i="7"/>
  <c r="Y19" i="7"/>
  <c r="AG18" i="7"/>
  <c r="AC18" i="7"/>
  <c r="AA18" i="7"/>
  <c r="Y18" i="7"/>
  <c r="AI17" i="7"/>
  <c r="AF17" i="7"/>
  <c r="AG17" i="7" s="1"/>
  <c r="AC17" i="7"/>
  <c r="AA17" i="7"/>
  <c r="Y17" i="7"/>
  <c r="X16" i="7"/>
  <c r="Q16" i="7"/>
  <c r="O16" i="7"/>
  <c r="Y16" i="7" s="1"/>
  <c r="X15" i="7"/>
  <c r="Q15" i="7"/>
  <c r="O15" i="7"/>
  <c r="X14" i="7"/>
  <c r="Q14" i="7"/>
  <c r="O14" i="7"/>
  <c r="X13" i="7"/>
  <c r="Q13" i="7"/>
  <c r="O13" i="7"/>
  <c r="Y12" i="7"/>
  <c r="X12" i="7"/>
  <c r="Y11" i="7"/>
  <c r="X11" i="7"/>
  <c r="Y15" i="7" l="1"/>
  <c r="Y14" i="7"/>
  <c r="Y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tc={865F15BA-52B3-41D3-9792-A0AC737E5C0B}</author>
    <author>tc={A1FE7431-E918-4103-9B6A-21EFA2649F25}</author>
    <author>tc={3B8E5E1C-CB6C-4119-ACC7-57D84FC48A92}</author>
    <author>tc={F09FE4EB-9DFF-4787-B526-BC665182F6A2}</author>
    <author>tc={ECCB38F9-013F-40C4-8527-36BDB7717684}</author>
    <author>tc={07AF4DA4-28F5-4F35-87DB-C16B0B45678A}</author>
    <author>tc={3F67850C-383C-4C2F-962B-1450B1A2E231}</author>
    <author>tc={1931EE97-2E8F-B449-BB81-E18053972F18}</author>
    <author>Patricia Villegas</author>
    <author>CAROLINA</author>
    <author/>
    <author>Orlando RIvera</author>
  </authors>
  <commentList>
    <comment ref="X26" authorId="0" shapeId="0" xr:uid="{00000000-0006-0000-05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concertada con la comunidad</t>
      </text>
    </comment>
    <comment ref="D27" authorId="1" shapeId="0" xr:uid="{00000000-0006-0000-0500-000002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
      </text>
    </comment>
    <comment ref="J27" authorId="2" shapeId="0" xr:uid="{00000000-0006-0000-0500-000003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
      </text>
    </comment>
    <comment ref="X27" authorId="3" shapeId="0" xr:uid="{00000000-0006-0000-05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concertada con la comunidad</t>
      </text>
    </comment>
    <comment ref="D29" authorId="4" shapeId="0" xr:uid="{00000000-0006-0000-0500-000005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
      </text>
    </comment>
    <comment ref="J29" authorId="5" shapeId="0" xr:uid="{00000000-0006-0000-0500-000006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
      </text>
    </comment>
    <comment ref="X29" authorId="6" shapeId="0" xr:uid="{00000000-0006-0000-05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concertada con la comunidad</t>
      </text>
    </comment>
    <comment ref="J30" authorId="7" shapeId="0" xr:uid="{00000000-0006-0000-05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SDDE: 
Se atienden las indicaciones recibidas por la SAE y se deja el nombre del indicador conforme se encuentra en la matriz de concertación con el pueblo Rrom y el sector de desarrollo económico</t>
      </text>
    </comment>
    <comment ref="AH51" authorId="8" shapeId="0" xr:uid="{00000000-0006-0000-0500-000009000000}">
      <text>
        <r>
          <rPr>
            <b/>
            <sz val="9"/>
            <color indexed="81"/>
            <rFont val="Tahoma"/>
            <family val="2"/>
          </rPr>
          <t xml:space="preserve">LENOVO:
</t>
        </r>
        <r>
          <rPr>
            <sz val="9"/>
            <color indexed="81"/>
            <rFont val="Tahoma"/>
            <family val="2"/>
          </rPr>
          <t xml:space="preserve">Verificar la unidad de medida de la meta, ya que el 17% no permite identificar cual es la fórmula del indicador que permita tener el porcentaje de avance del mismo.
</t>
        </r>
        <r>
          <rPr>
            <b/>
            <sz val="9"/>
            <color indexed="81"/>
            <rFont val="Tahoma"/>
            <family val="2"/>
          </rPr>
          <t xml:space="preserve">SDS: </t>
        </r>
        <r>
          <rPr>
            <sz val="9"/>
            <color indexed="81"/>
            <rFont val="Tahoma"/>
            <family val="2"/>
          </rPr>
          <t xml:space="preserve">Se realiza el ajuste </t>
        </r>
      </text>
    </comment>
    <comment ref="AI51" authorId="8" shapeId="0" xr:uid="{00000000-0006-0000-0500-00000A000000}">
      <text>
        <r>
          <rPr>
            <b/>
            <sz val="9"/>
            <color indexed="81"/>
            <rFont val="Tahoma"/>
            <family val="2"/>
          </rPr>
          <t xml:space="preserve">SDS: </t>
        </r>
        <r>
          <rPr>
            <sz val="9"/>
            <color indexed="81"/>
            <rFont val="Tahoma"/>
            <family val="2"/>
          </rPr>
          <t>Se realiza ajuste de acuerdo con la observación realizada en la columna AH</t>
        </r>
      </text>
    </comment>
    <comment ref="K75" authorId="9" shapeId="0" xr:uid="{00000000-0006-0000-0500-00000B000000}">
      <text>
        <r>
          <rPr>
            <b/>
            <sz val="9"/>
            <color indexed="81"/>
            <rFont val="Tahoma"/>
            <family val="2"/>
          </rPr>
          <t>LUIS EDUARDO: La formula del porcentaje deberia ser X100, no X90.</t>
        </r>
      </text>
    </comment>
    <comment ref="AJ100" authorId="10" shapeId="0" xr:uid="{00000000-0006-0000-0500-00000C000000}">
      <text>
        <r>
          <rPr>
            <sz val="11"/>
            <color theme="1"/>
            <rFont val="Arial"/>
            <family val="2"/>
          </rPr>
          <t>======
ID#AAAAMZnx1eI
LENOVO    (2021-05-22 15:40:12)
Explicar que la meta está programada para el 2021</t>
        </r>
      </text>
    </comment>
    <comment ref="AC103" authorId="10" shapeId="0" xr:uid="{00000000-0006-0000-0500-00000D000000}">
      <text>
        <r>
          <rPr>
            <sz val="11"/>
            <color theme="1"/>
            <rFont val="Arial"/>
            <family val="2"/>
          </rPr>
          <t>======
ID#AAAAMaPNC-8
Grupos Étnicos IDARTES    (2021-05-24 20:48:33)
Se realiza por tercera vez el cambio informado y registrado.</t>
        </r>
      </text>
    </comment>
    <comment ref="AH111" authorId="10" shapeId="0" xr:uid="{00000000-0006-0000-0500-00000E000000}">
      <text>
        <r>
          <rPr>
            <sz val="11"/>
            <color theme="1"/>
            <rFont val="Arial"/>
            <family val="2"/>
          </rPr>
          <t>======
ID#AAAAMZnx1fM
LENOVO    (2021-05-22 15:40:12)
Este avance debe ser coherente con la unidad de medida del indicador, para este caso, porcentaje.</t>
        </r>
      </text>
    </comment>
    <comment ref="BB120" authorId="11" shapeId="0" xr:uid="{00000000-0006-0000-0500-00000F000000}">
      <text>
        <r>
          <rPr>
            <b/>
            <sz val="9"/>
            <color indexed="81"/>
            <rFont val="Tahoma"/>
            <family val="2"/>
          </rPr>
          <t>Orlando RIvera:</t>
        </r>
        <r>
          <rPr>
            <sz val="9"/>
            <color indexed="81"/>
            <rFont val="Tahoma"/>
            <family val="2"/>
          </rPr>
          <t xml:space="preserve">
esepcificar si no ha sido contratado</t>
        </r>
      </text>
    </comment>
    <comment ref="N125" authorId="9" shapeId="0" xr:uid="{00000000-0006-0000-0500-000010000000}">
      <text>
        <r>
          <rPr>
            <b/>
            <sz val="9"/>
            <color indexed="81"/>
            <rFont val="Tahoma"/>
            <family val="2"/>
          </rPr>
          <t>LUIS EDUARDO: Se recomienda: "No aplica".</t>
        </r>
      </text>
    </comment>
    <comment ref="N126" authorId="9" shapeId="0" xr:uid="{00000000-0006-0000-0500-000011000000}">
      <text>
        <r>
          <rPr>
            <b/>
            <sz val="9"/>
            <color indexed="81"/>
            <rFont val="Tahoma"/>
            <family val="2"/>
          </rPr>
          <t>LUIS EDUARDO: Se recomienda: "No aplica".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tc={865F15BA-52B3-41D4-9792-A0AC737E5C0B}</author>
    <author>tc={A1FE7431-E918-4104-9B6A-21EFA2649F25}</author>
    <author>tc={3B8E5E1C-CB6C-411A-ACC7-57D84FC48A92}</author>
    <author>tc={F09FE4EB-9DFF-4788-B526-BC665182F6A2}</author>
    <author>tc={ECCB38F9-013F-40C5-8527-36BDB7717684}</author>
    <author>tc={07AF4DA4-28F5-4F36-87DB-C16B0B45678A}</author>
    <author>tc={3F67850C-383C-4C30-962B-1450B1A2E231}</author>
    <author>tc={1931EE97-2E8F-B44A-BB81-E18053972F18}</author>
    <author>daya viscaya</author>
    <author>Patricia Villegas</author>
    <author>CAROLINA</author>
    <author/>
    <author>Orlando RIvera</author>
  </authors>
  <commentList>
    <comment ref="I6" authorId="0" shapeId="0" xr:uid="{00000000-0006-0000-0700-000001000000}">
      <text>
        <r>
          <rPr>
            <b/>
            <sz val="9"/>
            <color indexed="81"/>
            <rFont val="Tahoma"/>
            <family val="2"/>
          </rPr>
          <t>La fecha se había ajustado en envíos anteriores.</t>
        </r>
      </text>
    </comment>
    <comment ref="I7" authorId="0" shapeId="0" xr:uid="{00000000-0006-0000-0700-000002000000}">
      <text>
        <r>
          <rPr>
            <b/>
            <sz val="9"/>
            <color indexed="81"/>
            <rFont val="Tahoma"/>
            <family val="2"/>
          </rPr>
          <t>La fecha se había ajustado en envíos anteriores.</t>
        </r>
      </text>
    </comment>
    <comment ref="I8" authorId="0" shapeId="0" xr:uid="{00000000-0006-0000-0700-000003000000}">
      <text>
        <r>
          <rPr>
            <b/>
            <sz val="9"/>
            <color indexed="81"/>
            <rFont val="Tahoma"/>
            <family val="2"/>
          </rPr>
          <t>La fecha se había ajustado en envíos anteriores.</t>
        </r>
      </text>
    </comment>
    <comment ref="P10" authorId="0" shapeId="0" xr:uid="{00000000-0006-0000-0700-000004000000}">
      <text>
        <r>
          <rPr>
            <b/>
            <sz val="9"/>
            <color indexed="81"/>
            <rFont val="Tahoma"/>
            <family val="2"/>
          </rPr>
          <t xml:space="preserve">Si es por demanda, podría plantearse enlas metas 100%. Verificar. </t>
        </r>
      </text>
    </comment>
    <comment ref="V12" authorId="0" shapeId="0" xr:uid="{00000000-0006-0000-0700-000005000000}">
      <text>
        <r>
          <rPr>
            <b/>
            <sz val="9"/>
            <color indexed="81"/>
            <rFont val="Tahoma"/>
            <family val="2"/>
          </rPr>
          <t>Verfiar meta para este año teneindo en cuenta fecha de finalziación.</t>
        </r>
      </text>
    </comment>
    <comment ref="N13" authorId="0" shapeId="0" xr:uid="{00000000-0006-0000-0700-000006000000}">
      <text>
        <r>
          <rPr>
            <b/>
            <sz val="9"/>
            <color indexed="81"/>
            <rFont val="Tahoma"/>
            <family val="2"/>
          </rPr>
          <t>Veriricar si hay meta este año, porque e inicio de la acción está para 2021 y no 2020.</t>
        </r>
      </text>
    </comment>
    <comment ref="V14" authorId="0" shapeId="0" xr:uid="{00000000-0006-0000-0700-000007000000}">
      <text>
        <r>
          <rPr>
            <b/>
            <sz val="9"/>
            <color indexed="81"/>
            <rFont val="Tahoma"/>
            <family val="2"/>
          </rPr>
          <t>Confirmar si hay meta para 2024, pues en fecha de finalización aparece 2023</t>
        </r>
      </text>
    </comment>
    <comment ref="V17" authorId="0" shapeId="0" xr:uid="{00000000-0006-0000-0700-000008000000}">
      <text>
        <r>
          <rPr>
            <b/>
            <sz val="9"/>
            <color indexed="81"/>
            <rFont val="Tahoma"/>
            <family val="2"/>
          </rPr>
          <t>Confirmar si hay meta para 2024, pues en fecha de finalización aparece 2023</t>
        </r>
      </text>
    </comment>
    <comment ref="H18" authorId="0" shapeId="0" xr:uid="{00000000-0006-0000-0700-000009000000}">
      <text>
        <r>
          <rPr>
            <b/>
            <sz val="9"/>
            <color indexed="81"/>
            <rFont val="Tahoma"/>
            <family val="2"/>
          </rPr>
          <t>Verificar información de columnas H y N.</t>
        </r>
      </text>
    </comment>
    <comment ref="X18" authorId="1" shapeId="0" xr:uid="{00000000-0006-0000-07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concertada con la comunidad</t>
      </text>
    </comment>
    <comment ref="D19" authorId="2" shapeId="0" xr:uid="{00000000-0006-0000-0700-00000B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
      </text>
    </comment>
    <comment ref="J19" authorId="3" shapeId="0" xr:uid="{00000000-0006-0000-0700-00000C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
      </text>
    </comment>
    <comment ref="X19" authorId="4" shapeId="0" xr:uid="{00000000-0006-0000-07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concertada con la comunidad</t>
      </text>
    </comment>
    <comment ref="A21" authorId="0" shapeId="0" xr:uid="{00000000-0006-0000-0700-00000E000000}">
      <text>
        <r>
          <rPr>
            <b/>
            <sz val="9"/>
            <color indexed="81"/>
            <rFont val="Tahoma"/>
            <family val="2"/>
          </rPr>
          <t>Parece repetida con la de la fila 27.</t>
        </r>
      </text>
    </comment>
    <comment ref="D21" authorId="5" shapeId="0" xr:uid="{00000000-0006-0000-0700-00000F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
      </text>
    </comment>
    <comment ref="J21" authorId="6" shapeId="0" xr:uid="{00000000-0006-0000-0700-000010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
      </text>
    </comment>
    <comment ref="X21" authorId="7" shapeId="0" xr:uid="{00000000-0006-0000-07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concertada con la comunidad</t>
      </text>
    </comment>
    <comment ref="A22" authorId="0" shapeId="0" xr:uid="{00000000-0006-0000-0700-000012000000}">
      <text>
        <r>
          <rPr>
            <b/>
            <sz val="9"/>
            <color indexed="81"/>
            <rFont val="Tahoma"/>
            <family val="2"/>
          </rPr>
          <t>Parece repetida con la fila 28.</t>
        </r>
      </text>
    </comment>
    <comment ref="J23" authorId="8" shapeId="0" xr:uid="{00000000-0006-0000-07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SDDE: 
Se atienden las indicaciones recibidas por la SAE y se deja el nombre del indicador conforme se encuentra en la matriz de concertación con el pueblo Rrom y el sector de desarrollo económico</t>
      </text>
    </comment>
    <comment ref="AJ23" authorId="0" shapeId="0" xr:uid="{00000000-0006-0000-0700-000014000000}">
      <text>
        <r>
          <rPr>
            <b/>
            <sz val="9"/>
            <color indexed="81"/>
            <rFont val="Tahoma"/>
            <family val="2"/>
          </rPr>
          <t xml:space="preserve">Decir brevemente si no ha iniciado porque está pensado para otro trimestre del año; o si se han presentado dificultades decirlo en la siguiente celda. 
</t>
        </r>
      </text>
    </comment>
    <comment ref="H24" authorId="0" shapeId="0" xr:uid="{00000000-0006-0000-0700-000015000000}">
      <text>
        <r>
          <rPr>
            <b/>
            <sz val="9"/>
            <color indexed="81"/>
            <rFont val="Tahoma"/>
            <family val="2"/>
          </rPr>
          <t>Corregir fechas</t>
        </r>
      </text>
    </comment>
    <comment ref="AJ26" authorId="0" shapeId="0" xr:uid="{00000000-0006-0000-0700-000016000000}">
      <text>
        <r>
          <rPr>
            <b/>
            <sz val="9"/>
            <color indexed="81"/>
            <rFont val="Tahoma"/>
            <family val="2"/>
          </rPr>
          <t xml:space="preserve">Decir brevemente si no ha iniciado porque está pensado para otro trimestre del año; o si se han presentado dificultades decirlo en la siguiente celda. 
</t>
        </r>
      </text>
    </comment>
    <comment ref="Q27" authorId="9" shapeId="0" xr:uid="{00000000-0006-0000-0700-000017000000}">
      <text>
        <r>
          <rPr>
            <b/>
            <sz val="9"/>
            <color indexed="81"/>
            <rFont val="Tahoma"/>
            <family val="2"/>
          </rPr>
          <t>Es indispensable realizar el cálculo de prespuesto asignado por vigencia para el cumplimiento de la acción</t>
        </r>
        <r>
          <rPr>
            <sz val="9"/>
            <color indexed="81"/>
            <rFont val="Tahoma"/>
            <family val="2"/>
          </rPr>
          <t xml:space="preserve">
</t>
        </r>
      </text>
    </comment>
    <comment ref="AJ27" authorId="0" shapeId="0" xr:uid="{00000000-0006-0000-0700-000018000000}">
      <text>
        <r>
          <rPr>
            <b/>
            <sz val="9"/>
            <color indexed="81"/>
            <rFont val="Tahoma"/>
            <family val="2"/>
          </rPr>
          <t xml:space="preserve">Decir brevemente si no ha iniciado porque está pensado para otro trimestre del año; o si se han presentado dificultades decirlo en la siguiente celda. 
</t>
        </r>
      </text>
    </comment>
    <comment ref="AJ28" authorId="0" shapeId="0" xr:uid="{00000000-0006-0000-0700-000019000000}">
      <text>
        <r>
          <rPr>
            <b/>
            <sz val="9"/>
            <color indexed="81"/>
            <rFont val="Tahoma"/>
            <family val="2"/>
          </rPr>
          <t xml:space="preserve">Decir brevemente si no ha iniciado porque está pensado para otro trimestre del año; o si se han presentado dificultades decirlo en la siguiente celda. 
</t>
        </r>
      </text>
    </comment>
    <comment ref="M29" authorId="9" shapeId="0" xr:uid="{00000000-0006-0000-0700-00001A000000}">
      <text>
        <r>
          <rPr>
            <b/>
            <sz val="9"/>
            <color indexed="81"/>
            <rFont val="Tahoma"/>
            <family val="2"/>
          </rPr>
          <t>indicar si el gasto es de inversión o funcionamiento</t>
        </r>
      </text>
    </comment>
    <comment ref="AD29" authorId="0" shapeId="0" xr:uid="{00000000-0006-0000-0700-00001B000000}">
      <text>
        <r>
          <rPr>
            <b/>
            <sz val="9"/>
            <color indexed="81"/>
            <rFont val="Tahoma"/>
            <family val="2"/>
          </rPr>
          <t xml:space="preserve">Paso lo que estaba registrado aquí para la columna AJ, porque veo que se refiere a 2021. Verificar, </t>
        </r>
      </text>
    </comment>
    <comment ref="M30" authorId="9" shapeId="0" xr:uid="{00000000-0006-0000-0700-00001C000000}">
      <text>
        <r>
          <rPr>
            <b/>
            <sz val="9"/>
            <color indexed="81"/>
            <rFont val="Tahoma"/>
            <family val="2"/>
          </rPr>
          <t>indicar si el gasto es de inversión o funcionamiento</t>
        </r>
      </text>
    </comment>
    <comment ref="AD30" authorId="0" shapeId="0" xr:uid="{00000000-0006-0000-0700-00001D000000}">
      <text>
        <r>
          <rPr>
            <b/>
            <sz val="9"/>
            <color indexed="81"/>
            <rFont val="Tahoma"/>
            <family val="2"/>
          </rPr>
          <t xml:space="preserve">Paso lo que estaba registrado aquí para la columna AJ, porque veo que se refiere a 2021. Verificar, </t>
        </r>
      </text>
    </comment>
    <comment ref="M31" authorId="9" shapeId="0" xr:uid="{00000000-0006-0000-0700-00001E000000}">
      <text>
        <r>
          <rPr>
            <b/>
            <sz val="9"/>
            <color indexed="81"/>
            <rFont val="Tahoma"/>
            <family val="2"/>
          </rPr>
          <t>indicar si el gasto es de inversión o funcionamiento</t>
        </r>
      </text>
    </comment>
    <comment ref="AD31" authorId="0" shapeId="0" xr:uid="{00000000-0006-0000-0700-00001F000000}">
      <text>
        <r>
          <rPr>
            <b/>
            <sz val="9"/>
            <color indexed="81"/>
            <rFont val="Tahoma"/>
            <family val="2"/>
          </rPr>
          <t xml:space="preserve">Verificar si eso corresponde al avance cualitativo de 2021, y pasarlo a dichas columnas. </t>
        </r>
        <r>
          <rPr>
            <sz val="9"/>
            <color indexed="81"/>
            <rFont val="Tahoma"/>
            <family val="2"/>
          </rPr>
          <t xml:space="preserve">
</t>
        </r>
      </text>
    </comment>
    <comment ref="I32" authorId="0" shapeId="0" xr:uid="{00000000-0006-0000-0700-000020000000}">
      <text>
        <r>
          <rPr>
            <b/>
            <sz val="9"/>
            <color indexed="81"/>
            <rFont val="Tahoma"/>
            <family val="2"/>
          </rPr>
          <t>Verificar fecha de finalización.</t>
        </r>
      </text>
    </comment>
    <comment ref="AD32" authorId="0" shapeId="0" xr:uid="{00000000-0006-0000-0700-000021000000}">
      <text>
        <r>
          <rPr>
            <b/>
            <sz val="9"/>
            <color indexed="81"/>
            <rFont val="Tahoma"/>
            <family val="2"/>
          </rPr>
          <t xml:space="preserve">Verificar si eso corresponde al avance cualitativo de 2021, y pasarlo a dichas columnas. </t>
        </r>
      </text>
    </comment>
    <comment ref="I33" authorId="0" shapeId="0" xr:uid="{00000000-0006-0000-0700-000022000000}">
      <text>
        <r>
          <rPr>
            <b/>
            <sz val="9"/>
            <color indexed="81"/>
            <rFont val="Tahoma"/>
            <family val="2"/>
          </rPr>
          <t>Verificar fecha de finalización.</t>
        </r>
      </text>
    </comment>
    <comment ref="M33" authorId="9" shapeId="0" xr:uid="{00000000-0006-0000-0700-000023000000}">
      <text>
        <r>
          <rPr>
            <b/>
            <sz val="9"/>
            <color indexed="81"/>
            <rFont val="Tahoma"/>
            <family val="2"/>
          </rPr>
          <t>indicar si el gasto es de inversión o funcionamiento</t>
        </r>
      </text>
    </comment>
    <comment ref="AD33" authorId="0" shapeId="0" xr:uid="{00000000-0006-0000-0700-000024000000}">
      <text>
        <r>
          <rPr>
            <b/>
            <sz val="9"/>
            <color indexed="81"/>
            <rFont val="Tahoma"/>
            <family val="2"/>
          </rPr>
          <t xml:space="preserve">Verificar si eso corresponde al avance cualitativo de 2021, y pasarlo a dichas columnas. </t>
        </r>
        <r>
          <rPr>
            <sz val="9"/>
            <color indexed="81"/>
            <rFont val="Tahoma"/>
            <family val="2"/>
          </rPr>
          <t xml:space="preserve">
</t>
        </r>
      </text>
    </comment>
    <comment ref="M34" authorId="9" shapeId="0" xr:uid="{00000000-0006-0000-0700-000025000000}">
      <text>
        <r>
          <rPr>
            <b/>
            <sz val="9"/>
            <color indexed="81"/>
            <rFont val="Tahoma"/>
            <family val="2"/>
          </rPr>
          <t>indicar si el gasto es de inversión o funcionamiento</t>
        </r>
      </text>
    </comment>
    <comment ref="AD34" authorId="0" shapeId="0" xr:uid="{00000000-0006-0000-0700-000026000000}">
      <text>
        <r>
          <rPr>
            <b/>
            <sz val="9"/>
            <color indexed="81"/>
            <rFont val="Tahoma"/>
            <family val="2"/>
          </rPr>
          <t xml:space="preserve">Verificar si eso corresponde al avance cualitativo de 2021, y pasarlo a dichas columnas. </t>
        </r>
      </text>
    </comment>
    <comment ref="AJ35" authorId="0" shapeId="0" xr:uid="{00000000-0006-0000-0700-000027000000}">
      <text>
        <r>
          <rPr>
            <b/>
            <sz val="9"/>
            <color indexed="81"/>
            <rFont val="Tahoma"/>
            <family val="2"/>
          </rPr>
          <t xml:space="preserve">Decir brevemente si no ha iniciado porque está pensado para otro trimestre del año; o si se han presentado dificultades decirlo en la siguiente celda. 
</t>
        </r>
        <r>
          <rPr>
            <sz val="9"/>
            <color indexed="81"/>
            <rFont val="Tahoma"/>
            <family val="2"/>
          </rPr>
          <t xml:space="preserve">
</t>
        </r>
      </text>
    </comment>
    <comment ref="M36" authorId="9" shapeId="0" xr:uid="{00000000-0006-0000-0700-000028000000}">
      <text>
        <r>
          <rPr>
            <b/>
            <sz val="9"/>
            <color indexed="81"/>
            <rFont val="Tahoma"/>
            <family val="2"/>
          </rPr>
          <t>indicar si el gasto es de inversión o funcionamiento</t>
        </r>
      </text>
    </comment>
    <comment ref="AJ36" authorId="0" shapeId="0" xr:uid="{00000000-0006-0000-0700-000029000000}">
      <text>
        <r>
          <rPr>
            <b/>
            <sz val="9"/>
            <color indexed="81"/>
            <rFont val="Tahoma"/>
            <family val="2"/>
          </rPr>
          <t xml:space="preserve">Decir brevemente si no ha iniciado porque está pensado para otro trimestre del año; o si se han presentado dificultades decirlo en la siguiente celda. 
</t>
        </r>
        <r>
          <rPr>
            <sz val="9"/>
            <color indexed="81"/>
            <rFont val="Tahoma"/>
            <family val="2"/>
          </rPr>
          <t xml:space="preserve">
</t>
        </r>
      </text>
    </comment>
    <comment ref="M37" authorId="9" shapeId="0" xr:uid="{00000000-0006-0000-0700-00002A000000}">
      <text>
        <r>
          <rPr>
            <b/>
            <sz val="9"/>
            <color indexed="81"/>
            <rFont val="Tahoma"/>
            <family val="2"/>
          </rPr>
          <t>indicar si el gasto es de inversión o funcionamiento</t>
        </r>
      </text>
    </comment>
    <comment ref="AJ37" authorId="0" shapeId="0" xr:uid="{00000000-0006-0000-0700-00002B000000}">
      <text>
        <r>
          <rPr>
            <b/>
            <sz val="9"/>
            <color indexed="81"/>
            <rFont val="Tahoma"/>
            <family val="2"/>
          </rPr>
          <t xml:space="preserve">Decir brevemente si no ha iniciado porque está pensado para otro trimestre del año; o si se han presentado dificultades decirlo en la siguiente celda. 
</t>
        </r>
        <r>
          <rPr>
            <sz val="9"/>
            <color indexed="81"/>
            <rFont val="Tahoma"/>
            <family val="2"/>
          </rPr>
          <t xml:space="preserve">
</t>
        </r>
      </text>
    </comment>
    <comment ref="N38" authorId="0" shapeId="0" xr:uid="{00000000-0006-0000-0700-00002C000000}">
      <text>
        <r>
          <rPr>
            <b/>
            <sz val="9"/>
            <color indexed="81"/>
            <rFont val="Tahoma"/>
            <family val="2"/>
          </rPr>
          <t>Verificar si hay meta para este año.</t>
        </r>
      </text>
    </comment>
    <comment ref="AB38" authorId="0" shapeId="0" xr:uid="{00000000-0006-0000-0700-00002D000000}">
      <text>
        <r>
          <rPr>
            <b/>
            <sz val="9"/>
            <color indexed="81"/>
            <rFont val="Tahoma"/>
            <family val="2"/>
          </rPr>
          <t>Si hay meta, reportar avance.</t>
        </r>
      </text>
    </comment>
    <comment ref="N41" authorId="0" shapeId="0" xr:uid="{00000000-0006-0000-0700-00002E000000}">
      <text>
        <r>
          <rPr>
            <b/>
            <sz val="9"/>
            <color indexed="81"/>
            <rFont val="Tahoma"/>
            <family val="2"/>
          </rPr>
          <t>Verificar si hay meta para este año.</t>
        </r>
      </text>
    </comment>
    <comment ref="AB41" authorId="0" shapeId="0" xr:uid="{00000000-0006-0000-0700-00002F000000}">
      <text>
        <r>
          <rPr>
            <b/>
            <sz val="9"/>
            <color indexed="81"/>
            <rFont val="Tahoma"/>
            <family val="2"/>
          </rPr>
          <t>Si hay meta, reportar avance.</t>
        </r>
      </text>
    </comment>
    <comment ref="AI42" authorId="0" shapeId="0" xr:uid="{00000000-0006-0000-0700-000030000000}">
      <text>
        <r>
          <rPr>
            <sz val="9"/>
            <color indexed="81"/>
            <rFont val="Tahoma"/>
            <family val="2"/>
          </rPr>
          <t xml:space="preserve">Se corrige porcentaje de avance.No es 5% sino 17%. </t>
        </r>
      </text>
    </comment>
    <comment ref="AH44" authorId="10" shapeId="0" xr:uid="{00000000-0006-0000-0700-000031000000}">
      <text>
        <r>
          <rPr>
            <b/>
            <sz val="9"/>
            <color indexed="81"/>
            <rFont val="Tahoma"/>
            <family val="2"/>
          </rPr>
          <t xml:space="preserve">LENOVO:
</t>
        </r>
        <r>
          <rPr>
            <sz val="9"/>
            <color indexed="81"/>
            <rFont val="Tahoma"/>
            <family val="2"/>
          </rPr>
          <t xml:space="preserve">Verificar la unidad de medida de la meta, ya que el 17% no permite identificar cual es la fórmula del indicador que permita tener el porcentaje de avance del mismo.
</t>
        </r>
        <r>
          <rPr>
            <b/>
            <sz val="9"/>
            <color indexed="81"/>
            <rFont val="Tahoma"/>
            <family val="2"/>
          </rPr>
          <t xml:space="preserve">SDS: </t>
        </r>
        <r>
          <rPr>
            <sz val="9"/>
            <color indexed="81"/>
            <rFont val="Tahoma"/>
            <family val="2"/>
          </rPr>
          <t xml:space="preserve">Se realiza el ajuste </t>
        </r>
      </text>
    </comment>
    <comment ref="AI44" authorId="10" shapeId="0" xr:uid="{00000000-0006-0000-0700-000032000000}">
      <text>
        <r>
          <rPr>
            <b/>
            <sz val="9"/>
            <color indexed="81"/>
            <rFont val="Tahoma"/>
            <family val="2"/>
          </rPr>
          <t xml:space="preserve">SDP: </t>
        </r>
        <r>
          <rPr>
            <sz val="9"/>
            <color indexed="81"/>
            <rFont val="Tahoma"/>
            <family val="2"/>
          </rPr>
          <t>Formula corrige procentaje.</t>
        </r>
        <r>
          <rPr>
            <b/>
            <sz val="9"/>
            <color indexed="81"/>
            <rFont val="Tahoma"/>
            <family val="2"/>
          </rPr>
          <t xml:space="preserve">
SDS: </t>
        </r>
        <r>
          <rPr>
            <sz val="9"/>
            <color indexed="81"/>
            <rFont val="Tahoma"/>
            <family val="2"/>
          </rPr>
          <t>Se realiza ajuste de acuerdo con la observación realizada en la columna AH</t>
        </r>
      </text>
    </comment>
    <comment ref="N46" authorId="0" shapeId="0" xr:uid="{00000000-0006-0000-0700-000033000000}">
      <text>
        <r>
          <rPr>
            <b/>
            <sz val="9"/>
            <color indexed="81"/>
            <rFont val="Tahoma"/>
            <family val="2"/>
          </rPr>
          <t>Verificar si hay meta para este año.</t>
        </r>
      </text>
    </comment>
    <comment ref="AB46" authorId="0" shapeId="0" xr:uid="{00000000-0006-0000-0700-000034000000}">
      <text>
        <r>
          <rPr>
            <b/>
            <sz val="9"/>
            <color indexed="81"/>
            <rFont val="Tahoma"/>
            <family val="2"/>
          </rPr>
          <t>Si hay meta, reportar avance.</t>
        </r>
      </text>
    </comment>
    <comment ref="T47" authorId="0" shapeId="0" xr:uid="{00000000-0006-0000-0700-000035000000}">
      <text>
        <r>
          <rPr>
            <b/>
            <sz val="9"/>
            <color indexed="81"/>
            <rFont val="Tahoma"/>
            <family val="2"/>
          </rPr>
          <t>Verificar si hay meta para este año.</t>
        </r>
      </text>
    </comment>
    <comment ref="V47" authorId="0" shapeId="0" xr:uid="{00000000-0006-0000-0700-000036000000}">
      <text>
        <r>
          <rPr>
            <b/>
            <sz val="9"/>
            <color indexed="81"/>
            <rFont val="Tahoma"/>
            <family val="2"/>
          </rPr>
          <t>Verificar si hay meta para este año.</t>
        </r>
      </text>
    </comment>
    <comment ref="AE47" authorId="0" shapeId="0" xr:uid="{00000000-0006-0000-0700-000037000000}">
      <text>
        <r>
          <rPr>
            <b/>
            <sz val="9"/>
            <color indexed="81"/>
            <rFont val="Tahoma"/>
            <family val="2"/>
          </rPr>
          <t xml:space="preserve">Si no se logró avanzar, mencionar también en este año las dificultades. </t>
        </r>
      </text>
    </comment>
    <comment ref="K68" authorId="11" shapeId="0" xr:uid="{00000000-0006-0000-0700-000038000000}">
      <text>
        <r>
          <rPr>
            <b/>
            <sz val="9"/>
            <color indexed="81"/>
            <rFont val="Tahoma"/>
            <family val="2"/>
          </rPr>
          <t>LUIS EDUARDO: La formula del porcentaje deberia ser X100, no X90.</t>
        </r>
      </text>
    </comment>
    <comment ref="Q68" authorId="9" shapeId="0" xr:uid="{00000000-0006-0000-0700-000039000000}">
      <text>
        <r>
          <rPr>
            <sz val="9"/>
            <color indexed="81"/>
            <rFont val="Tahoma"/>
            <family val="2"/>
          </rPr>
          <t xml:space="preserve">Es indispensable realizar el cálculo de prespuesto asignado por vigencia para el cumplimiento de la acción
</t>
        </r>
      </text>
    </comment>
    <comment ref="X68" authorId="0" shapeId="0" xr:uid="{00000000-0006-0000-0700-00003A000000}">
      <text>
        <r>
          <rPr>
            <b/>
            <sz val="9"/>
            <color indexed="81"/>
            <rFont val="Tahoma"/>
            <family val="2"/>
          </rPr>
          <t>Totalizar</t>
        </r>
      </text>
    </comment>
    <comment ref="AB68" authorId="0" shapeId="0" xr:uid="{00000000-0006-0000-0700-00003B000000}">
      <text>
        <r>
          <rPr>
            <b/>
            <sz val="9"/>
            <color indexed="81"/>
            <rFont val="Tahoma"/>
            <family val="2"/>
          </rPr>
          <t>Verificar información. Posiblemente deba ir vacía. Tener en cuenta que esta celda no debe tener fórmula.</t>
        </r>
      </text>
    </comment>
    <comment ref="AJ68" authorId="0" shapeId="0" xr:uid="{00000000-0006-0000-0700-00003C000000}">
      <text>
        <r>
          <rPr>
            <b/>
            <sz val="9"/>
            <color indexed="81"/>
            <rFont val="Tahoma"/>
            <family val="2"/>
          </rPr>
          <t xml:space="preserve">Decir brevemente si no ha iniciado porque está pensado para otro trimestre del año; o si se han presentado dificultades decirlo en la siguiente celda. 
</t>
        </r>
      </text>
    </comment>
    <comment ref="Q69" authorId="9" shapeId="0" xr:uid="{00000000-0006-0000-0700-00003D000000}">
      <text>
        <r>
          <rPr>
            <b/>
            <sz val="9"/>
            <color indexed="81"/>
            <rFont val="Tahoma"/>
            <family val="2"/>
          </rPr>
          <t>Es indispensable realizar el cálculo de prespuesto asignado por vigencia para el cumplimiento de la acción</t>
        </r>
        <r>
          <rPr>
            <sz val="9"/>
            <color indexed="81"/>
            <rFont val="Tahoma"/>
            <family val="2"/>
          </rPr>
          <t xml:space="preserve">
</t>
        </r>
      </text>
    </comment>
    <comment ref="X69" authorId="0" shapeId="0" xr:uid="{00000000-0006-0000-0700-00003E000000}">
      <text>
        <r>
          <rPr>
            <b/>
            <sz val="9"/>
            <color indexed="81"/>
            <rFont val="Tahoma"/>
            <family val="2"/>
          </rPr>
          <t>Totalizar</t>
        </r>
      </text>
    </comment>
    <comment ref="AB69" authorId="0" shapeId="0" xr:uid="{00000000-0006-0000-0700-00003F000000}">
      <text>
        <r>
          <rPr>
            <b/>
            <sz val="9"/>
            <color indexed="81"/>
            <rFont val="Tahoma"/>
            <family val="2"/>
          </rPr>
          <t>Verificar información. Posiblemente deba ir vacía. Tener en cuenta que esta celda no debe tener fórmula.</t>
        </r>
      </text>
    </comment>
    <comment ref="AJ69" authorId="0" shapeId="0" xr:uid="{00000000-0006-0000-0700-000040000000}">
      <text>
        <r>
          <rPr>
            <b/>
            <sz val="9"/>
            <color indexed="81"/>
            <rFont val="Tahoma"/>
            <family val="2"/>
          </rPr>
          <t xml:space="preserve">Decir brevemente si no ha iniciado porque está pensado para otro trimestre del año; o si se han presentado dificultades decirlo en la siguiente celda. 
</t>
        </r>
      </text>
    </comment>
    <comment ref="Q70" authorId="9" shapeId="0" xr:uid="{00000000-0006-0000-0700-000041000000}">
      <text>
        <r>
          <rPr>
            <b/>
            <sz val="9"/>
            <color indexed="81"/>
            <rFont val="Tahoma"/>
            <family val="2"/>
          </rPr>
          <t>Es indispensable realizar el cálculo de prespuesto asignado por vigencia para el cumplimiento de la acción</t>
        </r>
        <r>
          <rPr>
            <sz val="9"/>
            <color indexed="81"/>
            <rFont val="Tahoma"/>
            <family val="2"/>
          </rPr>
          <t xml:space="preserve">
</t>
        </r>
      </text>
    </comment>
    <comment ref="X70" authorId="0" shapeId="0" xr:uid="{00000000-0006-0000-0700-000042000000}">
      <text>
        <r>
          <rPr>
            <b/>
            <sz val="9"/>
            <color indexed="81"/>
            <rFont val="Tahoma"/>
            <family val="2"/>
          </rPr>
          <t>Totalizar</t>
        </r>
      </text>
    </comment>
    <comment ref="AJ70" authorId="0" shapeId="0" xr:uid="{00000000-0006-0000-0700-000043000000}">
      <text>
        <r>
          <rPr>
            <b/>
            <sz val="9"/>
            <color indexed="81"/>
            <rFont val="Tahoma"/>
            <family val="2"/>
          </rPr>
          <t xml:space="preserve">Decir brevemente si no ha iniciado porque está pensado para otro trimestre del año; o si se han presentado dificultades decirlo en la siguiente celda. 
</t>
        </r>
      </text>
    </comment>
    <comment ref="N71" authorId="0" shapeId="0" xr:uid="{00000000-0006-0000-0700-000044000000}">
      <text>
        <r>
          <rPr>
            <b/>
            <sz val="9"/>
            <color indexed="81"/>
            <rFont val="Tahoma"/>
            <family val="2"/>
          </rPr>
          <t>Verificar si este dato va aquí, porque el inicio está para 2021 y no 2020.</t>
        </r>
      </text>
    </comment>
    <comment ref="P72" authorId="0" shapeId="0" xr:uid="{00000000-0006-0000-0700-000045000000}">
      <text>
        <r>
          <rPr>
            <b/>
            <sz val="9"/>
            <color indexed="81"/>
            <rFont val="Tahoma"/>
            <family val="2"/>
          </rPr>
          <t>Verificar si hay meta para este año.</t>
        </r>
        <r>
          <rPr>
            <sz val="9"/>
            <color indexed="81"/>
            <rFont val="Tahoma"/>
            <family val="2"/>
          </rPr>
          <t xml:space="preserve">
</t>
        </r>
      </text>
    </comment>
    <comment ref="AB74" authorId="0" shapeId="0" xr:uid="{00000000-0006-0000-0700-000046000000}">
      <text>
        <r>
          <rPr>
            <b/>
            <sz val="9"/>
            <color indexed="81"/>
            <rFont val="Tahoma"/>
            <family val="2"/>
          </rPr>
          <t>Corregir información, parece que por error pegaron la información de otras columnas.</t>
        </r>
      </text>
    </comment>
    <comment ref="AJ74" authorId="0" shapeId="0" xr:uid="{00000000-0006-0000-0700-000047000000}">
      <text>
        <r>
          <rPr>
            <b/>
            <sz val="9"/>
            <color indexed="81"/>
            <rFont val="Tahoma"/>
            <family val="2"/>
          </rPr>
          <t>Diligenciar lo pertinente.</t>
        </r>
      </text>
    </comment>
    <comment ref="AB75" authorId="0" shapeId="0" xr:uid="{00000000-0006-0000-0700-000048000000}">
      <text>
        <r>
          <rPr>
            <b/>
            <sz val="9"/>
            <color indexed="81"/>
            <rFont val="Tahoma"/>
            <family val="2"/>
          </rPr>
          <t xml:space="preserve">Corregir información, parece que por error pegaron la información de otras columnas. </t>
        </r>
      </text>
    </comment>
    <comment ref="AJ75" authorId="0" shapeId="0" xr:uid="{00000000-0006-0000-0700-000049000000}">
      <text>
        <r>
          <rPr>
            <b/>
            <sz val="9"/>
            <color indexed="81"/>
            <rFont val="Tahoma"/>
            <family val="2"/>
          </rPr>
          <t>Diligenciar lo pertinente.</t>
        </r>
      </text>
    </comment>
    <comment ref="AD76" authorId="0" shapeId="0" xr:uid="{00000000-0006-0000-0700-00004A000000}">
      <text>
        <r>
          <rPr>
            <sz val="9"/>
            <color indexed="81"/>
            <rFont val="Tahoma"/>
            <family val="2"/>
          </rPr>
          <t xml:space="preserve">Decir brevemente si no se cumplió la meta proyectada, y mencionar las dificultades en la siguiente celda. </t>
        </r>
      </text>
    </comment>
    <comment ref="N77" authorId="0" shapeId="0" xr:uid="{00000000-0006-0000-0700-00004B000000}">
      <text>
        <r>
          <rPr>
            <sz val="9"/>
            <color indexed="81"/>
            <rFont val="Tahoma"/>
            <family val="2"/>
          </rPr>
          <t>Verificar si hay meta para este año.</t>
        </r>
      </text>
    </comment>
    <comment ref="AB77" authorId="0" shapeId="0" xr:uid="{00000000-0006-0000-0700-00004C000000}">
      <text>
        <r>
          <rPr>
            <sz val="9"/>
            <color indexed="81"/>
            <rFont val="Tahoma"/>
            <family val="2"/>
          </rPr>
          <t xml:space="preserve">Si hay meta 2020, diligenciar lo pertinente. </t>
        </r>
      </text>
    </comment>
    <comment ref="N78" authorId="0" shapeId="0" xr:uid="{00000000-0006-0000-0700-00004D000000}">
      <text>
        <r>
          <rPr>
            <sz val="9"/>
            <color indexed="81"/>
            <rFont val="Tahoma"/>
            <family val="2"/>
          </rPr>
          <t>Verificar si hay meta para este año.</t>
        </r>
      </text>
    </comment>
    <comment ref="AB78" authorId="0" shapeId="0" xr:uid="{00000000-0006-0000-0700-00004E000000}">
      <text>
        <r>
          <rPr>
            <sz val="9"/>
            <color indexed="81"/>
            <rFont val="Tahoma"/>
            <family val="2"/>
          </rPr>
          <t xml:space="preserve">Si hay meta 2020, diligenciar lo pertinente. </t>
        </r>
      </text>
    </comment>
    <comment ref="AD80" authorId="0" shapeId="0" xr:uid="{00000000-0006-0000-0700-00004F000000}">
      <text>
        <r>
          <rPr>
            <sz val="9"/>
            <color indexed="81"/>
            <rFont val="Tahoma"/>
            <family val="2"/>
          </rPr>
          <t xml:space="preserve">Decir brevemente si no se cumplió la meta proyectada, y mencionar las dificultades en la siguiente celda. 
</t>
        </r>
      </text>
    </comment>
    <comment ref="X81" authorId="0" shapeId="0" xr:uid="{00000000-0006-0000-0700-000050000000}">
      <text>
        <r>
          <rPr>
            <b/>
            <sz val="9"/>
            <color indexed="81"/>
            <rFont val="Tahoma"/>
            <family val="2"/>
          </rPr>
          <t xml:space="preserve">Se registra el total, pues estaba vacía. </t>
        </r>
      </text>
    </comment>
    <comment ref="N82" authorId="0" shapeId="0" xr:uid="{00000000-0006-0000-0700-000051000000}">
      <text>
        <r>
          <rPr>
            <sz val="9"/>
            <color indexed="81"/>
            <rFont val="Tahoma"/>
            <family val="2"/>
          </rPr>
          <t>Verificar si hay meta para este año.</t>
        </r>
      </text>
    </comment>
    <comment ref="AB82" authorId="0" shapeId="0" xr:uid="{00000000-0006-0000-0700-000052000000}">
      <text>
        <r>
          <rPr>
            <b/>
            <sz val="9"/>
            <color indexed="81"/>
            <rFont val="Tahoma"/>
            <family val="2"/>
          </rPr>
          <t xml:space="preserve">Si hay meta paa este año, repotar lo pertiente. </t>
        </r>
      </text>
    </comment>
    <comment ref="X83" authorId="0" shapeId="0" xr:uid="{00000000-0006-0000-0700-000053000000}">
      <text>
        <r>
          <rPr>
            <b/>
            <sz val="9"/>
            <color indexed="81"/>
            <rFont val="Tahoma"/>
            <family val="2"/>
          </rPr>
          <t xml:space="preserve">Se registra el total, pues estaba vacía. </t>
        </r>
      </text>
    </comment>
    <comment ref="X84" authorId="0" shapeId="0" xr:uid="{00000000-0006-0000-0700-000054000000}">
      <text>
        <r>
          <rPr>
            <b/>
            <sz val="9"/>
            <color indexed="81"/>
            <rFont val="Tahoma"/>
            <family val="2"/>
          </rPr>
          <t xml:space="preserve">Se registra el total, pues estaba vacía. </t>
        </r>
      </text>
    </comment>
    <comment ref="N86" authorId="0" shapeId="0" xr:uid="{00000000-0006-0000-0700-000055000000}">
      <text>
        <r>
          <rPr>
            <b/>
            <sz val="9"/>
            <color indexed="81"/>
            <rFont val="Tahoma"/>
            <family val="2"/>
          </rPr>
          <t>Verificar s hay meta este año, porque la fecha de inicio está para 2021 y no 2020.</t>
        </r>
      </text>
    </comment>
    <comment ref="AJ87" authorId="0" shapeId="0" xr:uid="{00000000-0006-0000-0700-000056000000}">
      <text>
        <r>
          <rPr>
            <sz val="9"/>
            <color indexed="81"/>
            <rFont val="Tahoma"/>
            <family val="2"/>
          </rPr>
          <t xml:space="preserve">Decir brevemente si no ha iniciado porque está pensado para otro trimestre del año; o si se han presentado dificultades decirlo en la siguiente celda. 
</t>
        </r>
      </text>
    </comment>
    <comment ref="D88" authorId="0" shapeId="0" xr:uid="{00000000-0006-0000-0700-000057000000}">
      <text>
        <r>
          <rPr>
            <b/>
            <sz val="9"/>
            <color indexed="81"/>
            <rFont val="Tahoma"/>
            <family val="2"/>
          </rPr>
          <t xml:space="preserve">Registrar aquí la acción. Parece que por error copiaron el componente de PP. </t>
        </r>
      </text>
    </comment>
    <comment ref="X88" authorId="0" shapeId="0" xr:uid="{00000000-0006-0000-0700-000058000000}">
      <text>
        <r>
          <rPr>
            <b/>
            <sz val="9"/>
            <color indexed="81"/>
            <rFont val="Tahoma"/>
            <family val="2"/>
          </rPr>
          <t xml:space="preserve">Estoy poniendo el 4, porque estaba vacía la celda. </t>
        </r>
      </text>
    </comment>
    <comment ref="AJ88" authorId="0" shapeId="0" xr:uid="{00000000-0006-0000-0700-000059000000}">
      <text>
        <r>
          <rPr>
            <b/>
            <sz val="9"/>
            <color indexed="81"/>
            <rFont val="Tahoma"/>
            <family val="2"/>
          </rPr>
          <t xml:space="preserve">Decir brevemente si no ha iniciado porque está pensado para otro trimestre del año; o si se han presentado dificultades decirlo en la siguiente celda. </t>
        </r>
      </text>
    </comment>
    <comment ref="BH88" authorId="0" shapeId="0" xr:uid="{00000000-0006-0000-0700-00005A000000}">
      <text>
        <r>
          <rPr>
            <b/>
            <sz val="9"/>
            <color indexed="81"/>
            <rFont val="Tahoma"/>
            <family val="2"/>
          </rPr>
          <t xml:space="preserve">Se cambia planeación por cultura.
</t>
        </r>
      </text>
    </comment>
    <comment ref="D89" authorId="0" shapeId="0" xr:uid="{00000000-0006-0000-0700-00005B000000}">
      <text>
        <r>
          <rPr>
            <b/>
            <sz val="9"/>
            <color indexed="81"/>
            <rFont val="Tahoma"/>
            <family val="2"/>
          </rPr>
          <t xml:space="preserve">Registrar aquí la acción. Parece que por error copiaron el componente de PP. </t>
        </r>
      </text>
    </comment>
    <comment ref="BE89" authorId="9" shapeId="0" xr:uid="{00000000-0006-0000-0700-00005C000000}">
      <text>
        <r>
          <rPr>
            <b/>
            <sz val="9"/>
            <color indexed="81"/>
            <rFont val="Tahoma"/>
            <family val="2"/>
          </rPr>
          <t>Información trastocada en la matriz. verificar</t>
        </r>
        <r>
          <rPr>
            <sz val="9"/>
            <color indexed="81"/>
            <rFont val="Tahoma"/>
            <family val="2"/>
          </rPr>
          <t xml:space="preserve">
</t>
        </r>
      </text>
    </comment>
    <comment ref="D90" authorId="0" shapeId="0" xr:uid="{00000000-0006-0000-0700-00005D000000}">
      <text>
        <r>
          <rPr>
            <b/>
            <sz val="9"/>
            <color indexed="81"/>
            <rFont val="Tahoma"/>
            <family val="2"/>
          </rPr>
          <t xml:space="preserve">Registrar aquí la acción. Parece que por error copiaron el componente de PP. </t>
        </r>
      </text>
    </comment>
    <comment ref="BE90" authorId="9" shapeId="0" xr:uid="{00000000-0006-0000-0700-00005E000000}">
      <text>
        <r>
          <rPr>
            <b/>
            <sz val="9"/>
            <color indexed="81"/>
            <rFont val="Tahoma"/>
            <family val="2"/>
          </rPr>
          <t>Información trastocada en la matriz. Verificar</t>
        </r>
        <r>
          <rPr>
            <sz val="9"/>
            <color indexed="81"/>
            <rFont val="Tahoma"/>
            <family val="2"/>
          </rPr>
          <t xml:space="preserve">
</t>
        </r>
      </text>
    </comment>
    <comment ref="D91" authorId="0" shapeId="0" xr:uid="{00000000-0006-0000-0700-00005F000000}">
      <text>
        <r>
          <rPr>
            <b/>
            <sz val="9"/>
            <color indexed="81"/>
            <rFont val="Tahoma"/>
            <family val="2"/>
          </rPr>
          <t xml:space="preserve">Registrar aquí la acción. Parece que por error copiaron el componente de PP. </t>
        </r>
      </text>
    </comment>
    <comment ref="AJ91" authorId="12" shapeId="0" xr:uid="{00000000-0006-0000-0700-000060000000}">
      <text>
        <r>
          <rPr>
            <sz val="11"/>
            <color theme="1"/>
            <rFont val="Arial"/>
            <family val="2"/>
          </rPr>
          <t>======
ID#AAAAMZnx1eI
LENOVO    (2021-05-22 15:40:12)
Explicar que la meta está programada para el 2021</t>
        </r>
      </text>
    </comment>
    <comment ref="BE91" authorId="9" shapeId="0" xr:uid="{00000000-0006-0000-0700-000061000000}">
      <text>
        <r>
          <rPr>
            <b/>
            <sz val="9"/>
            <color indexed="81"/>
            <rFont val="Tahoma"/>
            <family val="2"/>
          </rPr>
          <t xml:space="preserve">Información trastocada en la matriz. Verificar
</t>
        </r>
        <r>
          <rPr>
            <sz val="9"/>
            <color indexed="81"/>
            <rFont val="Tahoma"/>
            <family val="2"/>
          </rPr>
          <t xml:space="preserve">
</t>
        </r>
      </text>
    </comment>
    <comment ref="BE92" authorId="9" shapeId="0" xr:uid="{00000000-0006-0000-0700-000062000000}">
      <text>
        <r>
          <rPr>
            <b/>
            <sz val="9"/>
            <color indexed="81"/>
            <rFont val="Tahoma"/>
            <family val="2"/>
          </rPr>
          <t xml:space="preserve">Información trastocada en la matriz. Verificar
</t>
        </r>
        <r>
          <rPr>
            <sz val="9"/>
            <color indexed="81"/>
            <rFont val="Tahoma"/>
            <family val="2"/>
          </rPr>
          <t xml:space="preserve">
</t>
        </r>
      </text>
    </comment>
    <comment ref="BE93" authorId="9" shapeId="0" xr:uid="{00000000-0006-0000-0700-000063000000}">
      <text>
        <r>
          <rPr>
            <b/>
            <sz val="9"/>
            <color indexed="81"/>
            <rFont val="Tahoma"/>
            <family val="2"/>
          </rPr>
          <t xml:space="preserve">Información trastocada en la matriz. Verificar
</t>
        </r>
        <r>
          <rPr>
            <sz val="9"/>
            <color indexed="81"/>
            <rFont val="Tahoma"/>
            <family val="2"/>
          </rPr>
          <t xml:space="preserve">
</t>
        </r>
      </text>
    </comment>
    <comment ref="H94" authorId="0" shapeId="0" xr:uid="{00000000-0006-0000-0700-000064000000}">
      <text>
        <r>
          <rPr>
            <b/>
            <sz val="9"/>
            <color indexed="81"/>
            <rFont val="Tahoma"/>
            <family val="2"/>
          </rPr>
          <t xml:space="preserve">Revisar fecha de inicio, pues están registrando meta y avances para 2020. </t>
        </r>
      </text>
    </comment>
    <comment ref="AC94" authorId="12" shapeId="0" xr:uid="{00000000-0006-0000-0700-000065000000}">
      <text>
        <r>
          <rPr>
            <sz val="11"/>
            <color theme="1"/>
            <rFont val="Arial"/>
            <family val="2"/>
          </rPr>
          <t>======
ID#AAAAMaPNC-8
Grupos Étnicos IDARTES    (2021-05-24 20:48:33)
Se realiza por tercera vez el cambio informado y registrado.</t>
        </r>
      </text>
    </comment>
    <comment ref="BE94" authorId="9" shapeId="0" xr:uid="{00000000-0006-0000-0700-000066000000}">
      <text>
        <r>
          <rPr>
            <b/>
            <sz val="9"/>
            <color indexed="81"/>
            <rFont val="Tahoma"/>
            <family val="2"/>
          </rPr>
          <t xml:space="preserve">Información trastocada en la matriz. Verificar
</t>
        </r>
      </text>
    </comment>
    <comment ref="BE95" authorId="9" shapeId="0" xr:uid="{00000000-0006-0000-0700-000067000000}">
      <text>
        <r>
          <rPr>
            <b/>
            <sz val="9"/>
            <color indexed="81"/>
            <rFont val="Tahoma"/>
            <family val="2"/>
          </rPr>
          <t xml:space="preserve">Información trastocada en la matriz. Verificar
</t>
        </r>
        <r>
          <rPr>
            <sz val="9"/>
            <color indexed="81"/>
            <rFont val="Tahoma"/>
            <family val="2"/>
          </rPr>
          <t xml:space="preserve">
</t>
        </r>
      </text>
    </comment>
    <comment ref="BE96" authorId="9" shapeId="0" xr:uid="{00000000-0006-0000-0700-000068000000}">
      <text>
        <r>
          <rPr>
            <b/>
            <sz val="9"/>
            <color indexed="81"/>
            <rFont val="Tahoma"/>
            <family val="2"/>
          </rPr>
          <t>Información trastocada en la matriz. verificar</t>
        </r>
        <r>
          <rPr>
            <sz val="9"/>
            <color indexed="81"/>
            <rFont val="Tahoma"/>
            <family val="2"/>
          </rPr>
          <t xml:space="preserve">
</t>
        </r>
      </text>
    </comment>
    <comment ref="BE97" authorId="9" shapeId="0" xr:uid="{00000000-0006-0000-0700-000069000000}">
      <text>
        <r>
          <rPr>
            <b/>
            <sz val="9"/>
            <color indexed="81"/>
            <rFont val="Tahoma"/>
            <family val="2"/>
          </rPr>
          <t>información trastocada. verificar</t>
        </r>
      </text>
    </comment>
    <comment ref="BE98" authorId="9" shapeId="0" xr:uid="{00000000-0006-0000-0700-00006A000000}">
      <text>
        <r>
          <rPr>
            <b/>
            <sz val="9"/>
            <color indexed="81"/>
            <rFont val="Tahoma"/>
            <family val="2"/>
          </rPr>
          <t xml:space="preserve">Información trastocada en la matriz. Verificar
</t>
        </r>
        <r>
          <rPr>
            <sz val="9"/>
            <color indexed="81"/>
            <rFont val="Tahoma"/>
            <family val="2"/>
          </rPr>
          <t xml:space="preserve">
</t>
        </r>
      </text>
    </comment>
    <comment ref="BE99" authorId="9" shapeId="0" xr:uid="{00000000-0006-0000-0700-00006B000000}">
      <text>
        <r>
          <rPr>
            <b/>
            <sz val="9"/>
            <color indexed="81"/>
            <rFont val="Tahoma"/>
            <family val="2"/>
          </rPr>
          <t xml:space="preserve">Información trastocada en la matriz. Verificar
</t>
        </r>
        <r>
          <rPr>
            <sz val="9"/>
            <color indexed="81"/>
            <rFont val="Tahoma"/>
            <family val="2"/>
          </rPr>
          <t xml:space="preserve">
</t>
        </r>
      </text>
    </comment>
    <comment ref="BE100" authorId="9" shapeId="0" xr:uid="{00000000-0006-0000-0700-00006C000000}">
      <text>
        <r>
          <rPr>
            <b/>
            <sz val="9"/>
            <color indexed="81"/>
            <rFont val="Tahoma"/>
            <family val="2"/>
          </rPr>
          <t xml:space="preserve">Información trastocada en la matriz. Verificar
</t>
        </r>
        <r>
          <rPr>
            <sz val="9"/>
            <color indexed="81"/>
            <rFont val="Tahoma"/>
            <family val="2"/>
          </rPr>
          <t xml:space="preserve">
</t>
        </r>
      </text>
    </comment>
    <comment ref="BE101" authorId="9" shapeId="0" xr:uid="{00000000-0006-0000-0700-00006D000000}">
      <text>
        <r>
          <rPr>
            <b/>
            <sz val="9"/>
            <color indexed="81"/>
            <rFont val="Tahoma"/>
            <family val="2"/>
          </rPr>
          <t xml:space="preserve">Información trastocada en la matriz. Verificar
</t>
        </r>
        <r>
          <rPr>
            <sz val="9"/>
            <color indexed="81"/>
            <rFont val="Tahoma"/>
            <family val="2"/>
          </rPr>
          <t xml:space="preserve">
</t>
        </r>
      </text>
    </comment>
    <comment ref="AH102" authorId="12" shapeId="0" xr:uid="{00000000-0006-0000-0700-00006E000000}">
      <text>
        <r>
          <rPr>
            <sz val="11"/>
            <color theme="1"/>
            <rFont val="Arial"/>
            <family val="2"/>
          </rPr>
          <t>======
ID#AAAAMZnx1fM
LENOVO    (2021-05-22 15:40:12)
Este avance debe ser coherente con la unidad de medida del indicador, para este caso, porcentaje.</t>
        </r>
      </text>
    </comment>
    <comment ref="BE102" authorId="9" shapeId="0" xr:uid="{00000000-0006-0000-0700-00006F000000}">
      <text>
        <r>
          <rPr>
            <b/>
            <sz val="9"/>
            <color indexed="81"/>
            <rFont val="Tahoma"/>
            <family val="2"/>
          </rPr>
          <t>Información trastocada en la matriz. verificar</t>
        </r>
        <r>
          <rPr>
            <sz val="9"/>
            <color indexed="81"/>
            <rFont val="Tahoma"/>
            <family val="2"/>
          </rPr>
          <t xml:space="preserve">
</t>
        </r>
      </text>
    </comment>
    <comment ref="AD105" authorId="0" shapeId="0" xr:uid="{00000000-0006-0000-0700-000070000000}">
      <text>
        <r>
          <rPr>
            <b/>
            <sz val="9"/>
            <color indexed="81"/>
            <rFont val="Tahoma"/>
            <family val="2"/>
          </rPr>
          <t xml:space="preserve">Decir brevemente si no se cumplió la meta proyectada, y mencionar las dificultades en la siguiente celda. 
</t>
        </r>
        <r>
          <rPr>
            <sz val="9"/>
            <color indexed="81"/>
            <rFont val="Tahoma"/>
            <family val="2"/>
          </rPr>
          <t xml:space="preserve">
</t>
        </r>
      </text>
    </comment>
    <comment ref="AG105" authorId="9" shapeId="0" xr:uid="{00000000-0006-0000-0700-000071000000}">
      <text>
        <r>
          <rPr>
            <b/>
            <sz val="9"/>
            <color indexed="81"/>
            <rFont val="Tahoma"/>
            <family val="2"/>
          </rPr>
          <t>Se ajustó el valor incorporado de 866.000 por el porcentaje de ejecución(presupuesto ejecutado/presupuesto asignado para la vigencia 2021)</t>
        </r>
      </text>
    </comment>
    <comment ref="AD106" authorId="0" shapeId="0" xr:uid="{00000000-0006-0000-0700-000072000000}">
      <text>
        <r>
          <rPr>
            <b/>
            <sz val="9"/>
            <color indexed="81"/>
            <rFont val="Tahoma"/>
            <family val="2"/>
          </rPr>
          <t xml:space="preserve">Decir brevemente si no se cumplió la meta proyectada, y mencionar las dificultades en la siguiente celda. 
</t>
        </r>
      </text>
    </comment>
    <comment ref="AJ106" authorId="0" shapeId="0" xr:uid="{00000000-0006-0000-0700-000073000000}">
      <text>
        <r>
          <rPr>
            <b/>
            <sz val="9"/>
            <color indexed="81"/>
            <rFont val="Tahoma"/>
            <family val="2"/>
          </rPr>
          <t xml:space="preserve">Decir brevemente si no ha iniciado porque está pensado para otro trimestre del año; o si se han presentado dificultades decirlo en la siguiente celda. 
</t>
        </r>
      </text>
    </comment>
    <comment ref="I107" authorId="0" shapeId="0" xr:uid="{00000000-0006-0000-0700-000074000000}">
      <text>
        <r>
          <rPr>
            <b/>
            <sz val="9"/>
            <color indexed="81"/>
            <rFont val="Tahoma"/>
            <family val="2"/>
          </rPr>
          <t>Verificar fecha de finalización, pues están planteando metas a 2024.</t>
        </r>
      </text>
    </comment>
    <comment ref="AD107" authorId="0" shapeId="0" xr:uid="{00000000-0006-0000-0700-000075000000}">
      <text>
        <r>
          <rPr>
            <b/>
            <sz val="9"/>
            <color indexed="81"/>
            <rFont val="Tahoma"/>
            <family val="2"/>
          </rPr>
          <t xml:space="preserve">Decir brevemente si no se cumplió la meta proyectada, y mencionar las dificultades en la siguiente celda. 
</t>
        </r>
      </text>
    </comment>
    <comment ref="AJ107" authorId="0" shapeId="0" xr:uid="{00000000-0006-0000-0700-000076000000}">
      <text>
        <r>
          <rPr>
            <b/>
            <sz val="9"/>
            <color indexed="81"/>
            <rFont val="Tahoma"/>
            <family val="2"/>
          </rPr>
          <t xml:space="preserve">Decir brevemente si no ha iniciado porque está pensado para otro trimestre del año; o si se han presentado dificultades decirlo en la siguiente celda. 
</t>
        </r>
      </text>
    </comment>
    <comment ref="AD108" authorId="0" shapeId="0" xr:uid="{00000000-0006-0000-0700-000077000000}">
      <text>
        <r>
          <rPr>
            <b/>
            <sz val="9"/>
            <color indexed="81"/>
            <rFont val="Tahoma"/>
            <family val="2"/>
          </rPr>
          <t xml:space="preserve">Decir brevemente si no se cumplió la meta proyectada, y mencionar las dificultades en la siguiente celda. 
</t>
        </r>
      </text>
    </comment>
    <comment ref="AJ108" authorId="0" shapeId="0" xr:uid="{00000000-0006-0000-0700-000078000000}">
      <text>
        <r>
          <rPr>
            <b/>
            <sz val="9"/>
            <color indexed="81"/>
            <rFont val="Tahoma"/>
            <family val="2"/>
          </rPr>
          <t xml:space="preserve">Decir brevemente si no ha iniciado porque está pensado para otro trimestre del año; o si se han presentado dificultades decirlo en la siguiente celda. 
</t>
        </r>
      </text>
    </comment>
    <comment ref="N109" authorId="0" shapeId="0" xr:uid="{00000000-0006-0000-0700-000079000000}">
      <text>
        <r>
          <rPr>
            <b/>
            <sz val="9"/>
            <color indexed="81"/>
            <rFont val="Tahoma"/>
            <family val="2"/>
          </rPr>
          <t>Verificar si hay meta para este año.</t>
        </r>
      </text>
    </comment>
    <comment ref="AD109" authorId="0" shapeId="0" xr:uid="{00000000-0006-0000-0700-00007A000000}">
      <text>
        <r>
          <rPr>
            <b/>
            <sz val="9"/>
            <color indexed="81"/>
            <rFont val="Tahoma"/>
            <family val="2"/>
          </rPr>
          <t>Verificar meta 2020, y registrar lo pertinente en estas celdas.</t>
        </r>
      </text>
    </comment>
    <comment ref="AJ109" authorId="0" shapeId="0" xr:uid="{00000000-0006-0000-0700-00007B000000}">
      <text>
        <r>
          <rPr>
            <b/>
            <sz val="9"/>
            <color indexed="81"/>
            <rFont val="Tahoma"/>
            <family val="2"/>
          </rPr>
          <t xml:space="preserve">Decir brevemente si no ha iniciado porque está pensado para otro trimestre del año; o si se han presentado dificultades decirlo en la siguiente celda. 
</t>
        </r>
      </text>
    </comment>
    <comment ref="Q110" authorId="9" shapeId="0" xr:uid="{00000000-0006-0000-0700-00007C000000}">
      <text>
        <r>
          <rPr>
            <b/>
            <sz val="9"/>
            <color indexed="81"/>
            <rFont val="Tahoma"/>
            <family val="2"/>
          </rPr>
          <t>Es indispensable realizar el cálculo de prespuesto asignado por vigencia para el cumplimiento de la acción</t>
        </r>
      </text>
    </comment>
    <comment ref="X110" authorId="0" shapeId="0" xr:uid="{00000000-0006-0000-0700-00007D000000}">
      <text>
        <r>
          <rPr>
            <b/>
            <sz val="9"/>
            <color indexed="81"/>
            <rFont val="Tahoma"/>
            <family val="2"/>
          </rPr>
          <t>Registré el total, poprque estaba vacía.</t>
        </r>
      </text>
    </comment>
    <comment ref="AJ110" authorId="0" shapeId="0" xr:uid="{00000000-0006-0000-0700-00007E000000}">
      <text>
        <r>
          <rPr>
            <b/>
            <sz val="9"/>
            <color indexed="81"/>
            <rFont val="Tahoma"/>
            <family val="2"/>
          </rPr>
          <t xml:space="preserve">Decir brevemente si no ha iniciado porque está pensado para otro trimestre del año; o si se han presentado dificultades decirlo en la siguiente celda. 
</t>
        </r>
      </text>
    </comment>
    <comment ref="Q111" authorId="9" shapeId="0" xr:uid="{00000000-0006-0000-0700-00007F000000}">
      <text>
        <r>
          <rPr>
            <b/>
            <sz val="9"/>
            <color indexed="81"/>
            <rFont val="Tahoma"/>
            <family val="2"/>
          </rPr>
          <t>Es indispensable realizar el cálculo de prespuesto asignado por vigencia para el cumplimiento de la acción</t>
        </r>
        <r>
          <rPr>
            <sz val="9"/>
            <color indexed="81"/>
            <rFont val="Tahoma"/>
            <family val="2"/>
          </rPr>
          <t xml:space="preserve">
</t>
        </r>
      </text>
    </comment>
    <comment ref="X111" authorId="0" shapeId="0" xr:uid="{00000000-0006-0000-0700-000080000000}">
      <text>
        <r>
          <rPr>
            <b/>
            <sz val="9"/>
            <color indexed="81"/>
            <rFont val="Tahoma"/>
            <family val="2"/>
          </rPr>
          <t>Registré el total, poprque estaba vacía.</t>
        </r>
      </text>
    </comment>
    <comment ref="BB111" authorId="13" shapeId="0" xr:uid="{00000000-0006-0000-0700-000081000000}">
      <text>
        <r>
          <rPr>
            <b/>
            <sz val="9"/>
            <color indexed="81"/>
            <rFont val="Tahoma"/>
            <family val="2"/>
          </rPr>
          <t>Orlando RIvera:</t>
        </r>
        <r>
          <rPr>
            <sz val="9"/>
            <color indexed="81"/>
            <rFont val="Tahoma"/>
            <family val="2"/>
          </rPr>
          <t xml:space="preserve">
esepcificar si no ha sido contratado</t>
        </r>
      </text>
    </comment>
    <comment ref="Q112" authorId="9" shapeId="0" xr:uid="{00000000-0006-0000-0700-000082000000}">
      <text>
        <r>
          <rPr>
            <b/>
            <sz val="9"/>
            <color indexed="81"/>
            <rFont val="Tahoma"/>
            <family val="2"/>
          </rPr>
          <t>Es indispensable realizar el cálculo de prespuesto asignado por vigencia para el cumplimiento de la acción</t>
        </r>
        <r>
          <rPr>
            <sz val="9"/>
            <color indexed="81"/>
            <rFont val="Tahoma"/>
            <family val="2"/>
          </rPr>
          <t xml:space="preserve">
</t>
        </r>
      </text>
    </comment>
    <comment ref="Q113" authorId="9" shapeId="0" xr:uid="{00000000-0006-0000-0700-000083000000}">
      <text>
        <r>
          <rPr>
            <b/>
            <sz val="9"/>
            <color indexed="81"/>
            <rFont val="Tahoma"/>
            <family val="2"/>
          </rPr>
          <t>Es indispensable realizar el cálculo de prespuesto asignado por vigencia para el cumplimiento de la acción</t>
        </r>
        <r>
          <rPr>
            <sz val="9"/>
            <color indexed="81"/>
            <rFont val="Tahoma"/>
            <family val="2"/>
          </rPr>
          <t xml:space="preserve">
</t>
        </r>
      </text>
    </comment>
    <comment ref="AD114" authorId="0" shapeId="0" xr:uid="{00000000-0006-0000-0700-000084000000}">
      <text>
        <r>
          <rPr>
            <b/>
            <sz val="9"/>
            <color indexed="81"/>
            <rFont val="Tahoma"/>
            <family val="2"/>
          </rPr>
          <t xml:space="preserve">Decir brevemente si no se cumplió la meta proyectada, y mencionar las dificultades en la siguiente celda. 
</t>
        </r>
      </text>
    </comment>
    <comment ref="N116" authorId="11" shapeId="0" xr:uid="{00000000-0006-0000-0700-000085000000}">
      <text>
        <r>
          <rPr>
            <b/>
            <sz val="9"/>
            <color indexed="81"/>
            <rFont val="Tahoma"/>
            <family val="2"/>
          </rPr>
          <t>LUIS EDUARDO: Se recomienda: "No aplica".</t>
        </r>
      </text>
    </comment>
    <comment ref="N117" authorId="11" shapeId="0" xr:uid="{00000000-0006-0000-0700-000086000000}">
      <text>
        <r>
          <rPr>
            <b/>
            <sz val="9"/>
            <color indexed="81"/>
            <rFont val="Tahoma"/>
            <family val="2"/>
          </rPr>
          <t>LUIS EDUARDO: Se recomienda: "No aplica".</t>
        </r>
      </text>
    </comment>
    <comment ref="Q117" authorId="9" shapeId="0" xr:uid="{00000000-0006-0000-0700-000087000000}">
      <text>
        <r>
          <rPr>
            <b/>
            <sz val="9"/>
            <color indexed="81"/>
            <rFont val="Tahoma"/>
            <family val="2"/>
          </rPr>
          <t>Es indispensable realizar el cálculo de prespuesto asignado por vigencia para el cumplimiento de la acción</t>
        </r>
        <r>
          <rPr>
            <sz val="9"/>
            <color indexed="81"/>
            <rFont val="Tahoma"/>
            <family val="2"/>
          </rPr>
          <t xml:space="preserve">
</t>
        </r>
      </text>
    </comment>
    <comment ref="AJ117" authorId="0" shapeId="0" xr:uid="{00000000-0006-0000-0700-000088000000}">
      <text>
        <r>
          <rPr>
            <b/>
            <sz val="9"/>
            <color indexed="81"/>
            <rFont val="Tahoma"/>
            <family val="2"/>
          </rPr>
          <t xml:space="preserve">Decir brevemente si no ha iniciado porque está pensado para otro trimestre del año; o si se han presentado dificultades decirlo en la siguiente celda. </t>
        </r>
      </text>
    </comment>
    <comment ref="X118" authorId="0" shapeId="0" xr:uid="{00000000-0006-0000-0700-000089000000}">
      <text>
        <r>
          <rPr>
            <b/>
            <sz val="9"/>
            <color indexed="81"/>
            <rFont val="Tahoma"/>
            <family val="2"/>
          </rPr>
          <t>Totalizar</t>
        </r>
      </text>
    </comment>
    <comment ref="AD118" authorId="0" shapeId="0" xr:uid="{00000000-0006-0000-0700-00008A000000}">
      <text>
        <r>
          <rPr>
            <b/>
            <sz val="9"/>
            <color indexed="81"/>
            <rFont val="Tahoma"/>
            <family val="2"/>
          </rPr>
          <t>Verificar si esto va aquí o en el 2021.</t>
        </r>
      </text>
    </comment>
    <comment ref="AE118" authorId="0" shapeId="0" xr:uid="{00000000-0006-0000-0700-00008B000000}">
      <text>
        <r>
          <rPr>
            <b/>
            <sz val="9"/>
            <color indexed="81"/>
            <rFont val="Tahoma"/>
            <family val="2"/>
          </rPr>
          <t>Verificar si esto va aquí o en el 2021.</t>
        </r>
      </text>
    </comment>
    <comment ref="N121" authorId="0" shapeId="0" xr:uid="{00000000-0006-0000-0700-00008C000000}">
      <text>
        <r>
          <rPr>
            <b/>
            <sz val="9"/>
            <color indexed="81"/>
            <rFont val="Tahoma"/>
            <family val="2"/>
          </rPr>
          <t xml:space="preserve">No es clara la manera como se plantea esta meta, pues son acciones e indicadores diferentes. Debería haber una meta para cada indicador, y ubicarla en las filas correspondientes y no combinadas.  
</t>
        </r>
      </text>
    </comment>
    <comment ref="AC121" authorId="0" shapeId="0" xr:uid="{00000000-0006-0000-0700-00008D000000}">
      <text>
        <r>
          <rPr>
            <sz val="9"/>
            <color indexed="81"/>
            <rFont val="Tahoma"/>
            <family val="2"/>
          </rPr>
          <t xml:space="preserve">Al aclararse la meta 2020, se definirá el avance, el cual es calculado por la fómula.
Aparecía un avance de 100%, pero la formula lo corrige a 4%, pues se está registrando un avance de 1. Si la meta es 1, en efecto el avance sí sería de 100%
</t>
        </r>
      </text>
    </comment>
    <comment ref="AC123" authorId="0" shapeId="0" xr:uid="{00000000-0006-0000-0700-00008E000000}">
      <text>
        <r>
          <rPr>
            <b/>
            <sz val="9"/>
            <color indexed="81"/>
            <rFont val="Tahoma"/>
            <family val="2"/>
          </rPr>
          <t xml:space="preserve">Si se verifica la meta y se pone en la fila correspondiente, se calculará el porcentaje de avance. </t>
        </r>
      </text>
    </comment>
    <comment ref="N124" authorId="0" shapeId="0" xr:uid="{00000000-0006-0000-0700-00008F000000}">
      <text>
        <r>
          <rPr>
            <b/>
            <sz val="9"/>
            <color indexed="81"/>
            <rFont val="Tahoma"/>
            <family val="2"/>
          </rPr>
          <t>Verificar meta, pus la fecha de inicio está para el 2021.</t>
        </r>
      </text>
    </comment>
    <comment ref="AD124" authorId="0" shapeId="0" xr:uid="{00000000-0006-0000-0700-000090000000}">
      <text>
        <r>
          <rPr>
            <b/>
            <sz val="9"/>
            <color indexed="81"/>
            <rFont val="Tahoma"/>
            <family val="2"/>
          </rPr>
          <t xml:space="preserve">Verificar si esta información corresponde a 2021 y ponerla en las columnas correspondientes. </t>
        </r>
      </text>
    </comment>
    <comment ref="N125" authorId="0" shapeId="0" xr:uid="{00000000-0006-0000-0700-000091000000}">
      <text>
        <r>
          <rPr>
            <b/>
            <sz val="9"/>
            <color indexed="81"/>
            <rFont val="Tahoma"/>
            <family val="2"/>
          </rPr>
          <t xml:space="preserve">Verificar meta, pues la fecha de inicio está para el 2021; además esta cantidad no parece coherente con la acción. </t>
        </r>
      </text>
    </comment>
    <comment ref="AD125" authorId="0" shapeId="0" xr:uid="{00000000-0006-0000-0700-000092000000}">
      <text>
        <r>
          <rPr>
            <b/>
            <sz val="9"/>
            <color indexed="81"/>
            <rFont val="Tahoma"/>
            <family val="2"/>
          </rPr>
          <t xml:space="preserve">Verificar si esta información corresponde a 2021 y ponerla en las columnas correspondientes. . </t>
        </r>
        <r>
          <rPr>
            <sz val="9"/>
            <color indexed="81"/>
            <rFont val="Tahoma"/>
            <family val="2"/>
          </rPr>
          <t xml:space="preserve">
</t>
        </r>
      </text>
    </comment>
    <comment ref="N126" authorId="0" shapeId="0" xr:uid="{00000000-0006-0000-0700-000093000000}">
      <text>
        <r>
          <rPr>
            <b/>
            <sz val="9"/>
            <color indexed="81"/>
            <rFont val="Tahoma"/>
            <family val="2"/>
          </rPr>
          <t>Verificar meta, pues la fecha de inicio está para el 2021; además esta cantidad no es coherente con la acción.</t>
        </r>
        <r>
          <rPr>
            <sz val="9"/>
            <color indexed="81"/>
            <rFont val="Tahoma"/>
            <family val="2"/>
          </rPr>
          <t xml:space="preserve">
</t>
        </r>
      </text>
    </comment>
    <comment ref="R126" authorId="0" shapeId="0" xr:uid="{00000000-0006-0000-0700-000094000000}">
      <text>
        <r>
          <rPr>
            <b/>
            <sz val="9"/>
            <color indexed="81"/>
            <rFont val="Tahoma"/>
            <family val="2"/>
          </rPr>
          <t>Verificar meta</t>
        </r>
      </text>
    </comment>
    <comment ref="T126" authorId="0" shapeId="0" xr:uid="{00000000-0006-0000-0700-000095000000}">
      <text>
        <r>
          <rPr>
            <b/>
            <sz val="9"/>
            <color indexed="81"/>
            <rFont val="Tahoma"/>
            <family val="2"/>
          </rPr>
          <t>Verificar meta</t>
        </r>
      </text>
    </comment>
    <comment ref="V126" authorId="0" shapeId="0" xr:uid="{00000000-0006-0000-0700-000096000000}">
      <text>
        <r>
          <rPr>
            <b/>
            <sz val="9"/>
            <color indexed="81"/>
            <rFont val="Tahoma"/>
            <family val="2"/>
          </rPr>
          <t>Verificar meta</t>
        </r>
      </text>
    </comment>
    <comment ref="AD126" authorId="0" shapeId="0" xr:uid="{00000000-0006-0000-0700-000097000000}">
      <text>
        <r>
          <rPr>
            <b/>
            <sz val="9"/>
            <color indexed="81"/>
            <rFont val="Tahoma"/>
            <family val="2"/>
          </rPr>
          <t xml:space="preserve">Verificar si esta información corresponde a 2021 y ponerla en las columnas correspondientes. </t>
        </r>
      </text>
    </comment>
    <comment ref="N127" authorId="0" shapeId="0" xr:uid="{00000000-0006-0000-0700-000098000000}">
      <text>
        <r>
          <rPr>
            <b/>
            <sz val="9"/>
            <color indexed="81"/>
            <rFont val="Tahoma"/>
            <family val="2"/>
          </rPr>
          <t>Verificar meta, pues esta cantidad no parece coherente con la acción.</t>
        </r>
      </text>
    </comment>
    <comment ref="AD127" authorId="0" shapeId="0" xr:uid="{00000000-0006-0000-0700-000099000000}">
      <text>
        <r>
          <rPr>
            <b/>
            <sz val="9"/>
            <color indexed="81"/>
            <rFont val="Tahoma"/>
            <family val="2"/>
          </rPr>
          <t xml:space="preserve">Confirmar si esto corresponde a 2020 o a 2021. 
Si es de 2020, registrar lo correspondiente al avance en 2021. Si es de 2021, poner en 2020 lo pertinente en cuanto a si se cumplió o no. </t>
        </r>
      </text>
    </comment>
  </commentList>
</comments>
</file>

<file path=xl/sharedStrings.xml><?xml version="1.0" encoding="utf-8"?>
<sst xmlns="http://schemas.openxmlformats.org/spreadsheetml/2006/main" count="6644" uniqueCount="1599">
  <si>
    <t>Instrucciones para el diligenciamiento de la Matriz de Plan de Acción y seguimiento a Indicadores de Acciones Afirmativas Grupos Étnicos</t>
  </si>
  <si>
    <r>
      <t xml:space="preserve">* El presente instructivo le porporcionará la informaión sobre el diligenciamiento de cada uno de los campos de la matriz de plan de acción y seguimiento; no obstante, tenga en cuenta que al ubicarse sobre cada una de las celdas de la matriz, aparecerá un </t>
    </r>
    <r>
      <rPr>
        <i/>
        <sz val="11"/>
        <rFont val="Arial Narrow"/>
        <family val="2"/>
      </rPr>
      <t xml:space="preserve">mensaje de entrada </t>
    </r>
    <r>
      <rPr>
        <sz val="11"/>
        <rFont val="Arial Narrow"/>
        <family val="2"/>
      </rPr>
      <t xml:space="preserve">que también le brindará orientaciones que facilitarán el registro de información. 
* En el diligenciamiento del formato </t>
    </r>
    <r>
      <rPr>
        <b/>
        <sz val="11"/>
        <rFont val="Arial Narrow"/>
        <family val="2"/>
      </rPr>
      <t>NO</t>
    </r>
    <r>
      <rPr>
        <sz val="11"/>
        <rFont val="Arial Narrow"/>
        <family val="2"/>
      </rPr>
      <t xml:space="preserve"> utilizar: mayúsculas sostenidas, letra cursiva ni doble espacios.
* </t>
    </r>
    <r>
      <rPr>
        <b/>
        <sz val="11"/>
        <rFont val="Arial Narrow"/>
        <family val="2"/>
      </rPr>
      <t>NO</t>
    </r>
    <r>
      <rPr>
        <sz val="11"/>
        <rFont val="Arial Narrow"/>
        <family val="2"/>
      </rPr>
      <t xml:space="preserve"> cambiar ni borrar los títulos y </t>
    </r>
    <r>
      <rPr>
        <b/>
        <sz val="11"/>
        <rFont val="Arial Narrow"/>
        <family val="2"/>
      </rPr>
      <t>NO</t>
    </r>
    <r>
      <rPr>
        <sz val="11"/>
        <rFont val="Arial Narrow"/>
        <family val="2"/>
      </rPr>
      <t xml:space="preserve"> combinar celdas.
Las acciones afirmativas y los demás datos aquí registrados, deben guardar plena coherencia con la información que reposan en los documentos oficiales utilizados por la Subdirección d Asuntos Étnicos en los procesos de concertación con cada grupo étnico.</t>
    </r>
  </si>
  <si>
    <t>Secciones</t>
  </si>
  <si>
    <t>Descripción</t>
  </si>
  <si>
    <t>Información General</t>
  </si>
  <si>
    <r>
      <rPr>
        <b/>
        <sz val="12"/>
        <rFont val="Arial Narrow"/>
        <family val="2"/>
      </rPr>
      <t xml:space="preserve">a. Nombre de la política pública: </t>
    </r>
    <r>
      <rPr>
        <sz val="12"/>
        <rFont val="Arial Narrow"/>
        <family val="2"/>
      </rPr>
      <t xml:space="preserve">
Escriba el nombre completo de la Política Pública sobre la cual se registrarán las acciones concertadas.</t>
    </r>
  </si>
  <si>
    <r>
      <rPr>
        <b/>
        <sz val="12"/>
        <rFont val="Arial Narrow"/>
        <family val="2"/>
      </rPr>
      <t xml:space="preserve">b. Fecha de corte seguimiento: 
</t>
    </r>
    <r>
      <rPr>
        <sz val="12"/>
        <rFont val="Arial Narrow"/>
        <family val="2"/>
      </rPr>
      <t xml:space="preserve">Indique la fecha de corte del informe de seguimiento a presentar. Debe ser ajustada cada vez que se realice el reporte. </t>
    </r>
  </si>
  <si>
    <r>
      <t xml:space="preserve">c. Sector y entidad líder: 
</t>
    </r>
    <r>
      <rPr>
        <sz val="12"/>
        <rFont val="Arial Narrow"/>
        <family val="2"/>
      </rPr>
      <t>Relacione el sector y la entidad que lidera la política pública. Política Pública.</t>
    </r>
  </si>
  <si>
    <r>
      <t>d. Sectores corresponsables:</t>
    </r>
    <r>
      <rPr>
        <sz val="12"/>
        <rFont val="Arial Narrow"/>
        <family val="2"/>
      </rPr>
      <t xml:space="preserve"> </t>
    </r>
    <r>
      <rPr>
        <b/>
        <sz val="12"/>
        <rFont val="Arial Narrow"/>
        <family val="2"/>
      </rPr>
      <t xml:space="preserve">
</t>
    </r>
    <r>
      <rPr>
        <sz val="12"/>
        <rFont val="Arial Narrow"/>
        <family val="2"/>
      </rPr>
      <t xml:space="preserve">Escriba los nombres de los sectores que son corresponsables en la formulación e implementación de las acciones. </t>
    </r>
  </si>
  <si>
    <t>Estructura de la Política Pública</t>
  </si>
  <si>
    <r>
      <rPr>
        <b/>
        <sz val="12"/>
        <rFont val="Arial Narrow"/>
        <family val="2"/>
      </rPr>
      <t>a. Código de la Acción:</t>
    </r>
    <r>
      <rPr>
        <sz val="12"/>
        <rFont val="Arial Narrow"/>
        <family val="2"/>
      </rPr>
      <t xml:space="preserve"> Este campo será diligenciado por la Dirección de Equiad y Políticas Poblacionales y se establecerá en relación con los componentes que estructuran la política y con la cantidad de acciones en cada uno. </t>
    </r>
  </si>
  <si>
    <r>
      <rPr>
        <b/>
        <sz val="12"/>
        <rFont val="Arial Narrow"/>
        <family val="2"/>
      </rPr>
      <t xml:space="preserve">b. Componente: 
</t>
    </r>
    <r>
      <rPr>
        <sz val="12"/>
        <rFont val="Arial Narrow"/>
        <family val="2"/>
      </rPr>
      <t xml:space="preserve">Registre el nombre del componente en el cual se estructura la política y dentro del cual se enmarca la acción afirmativa. De acuerdo con cada política, los componentes pueden ser denominados </t>
    </r>
    <r>
      <rPr>
        <i/>
        <sz val="12"/>
        <rFont val="Arial Narrow"/>
        <family val="2"/>
      </rPr>
      <t xml:space="preserve">caminos, lineamientos, ejes estructurantes, etc., </t>
    </r>
    <r>
      <rPr>
        <sz val="12"/>
        <rFont val="Arial Narrow"/>
        <family val="2"/>
      </rPr>
      <t xml:space="preserve">y se encuentran establecidos en los Decretos por medio de los cuales se ha adoptado cada política pública. </t>
    </r>
  </si>
  <si>
    <r>
      <rPr>
        <b/>
        <sz val="12"/>
        <rFont val="Arial Narrow"/>
        <family val="2"/>
      </rPr>
      <t>c. Subcomponente:</t>
    </r>
    <r>
      <rPr>
        <sz val="12"/>
        <rFont val="Arial Narrow"/>
        <family val="2"/>
      </rPr>
      <t xml:space="preserve">
Registre el nombre el subcomponente de acuerdo con el componente registrado en el campo anterior. Según cada política, los subcomponentes pueden ser</t>
    </r>
    <r>
      <rPr>
        <i/>
        <sz val="12"/>
        <rFont val="Arial Narrow"/>
        <family val="2"/>
      </rPr>
      <t xml:space="preserve"> línea de acción, objetivo, estrategia</t>
    </r>
    <r>
      <rPr>
        <sz val="12"/>
        <rFont val="Arial Narrow"/>
        <family val="2"/>
      </rPr>
      <t>.</t>
    </r>
  </si>
  <si>
    <t>Acciones Concertadas entre la ciudadanía y la administración</t>
  </si>
  <si>
    <r>
      <t xml:space="preserve">a. Acciones Concertadas:
</t>
    </r>
    <r>
      <rPr>
        <sz val="12"/>
        <rFont val="Arial Narrow"/>
        <family val="2"/>
      </rPr>
      <t>Escriba las acciones afirmativas concertadas entre la ciudadanía y cada entidad.</t>
    </r>
  </si>
  <si>
    <r>
      <t xml:space="preserve">b. Importancia relativa de la acción (%):
</t>
    </r>
    <r>
      <rPr>
        <sz val="12"/>
        <rFont val="Arial Narrow"/>
        <family val="2"/>
      </rPr>
      <t>Este campo será diligenciado por el rector de política en articulación con los sectores. La ponderación de cada acción estará definida de acuerdo con su nivel de importancia en el cumplimiento de los propósitos de la política.</t>
    </r>
  </si>
  <si>
    <r>
      <t xml:space="preserve">c. ODS:
</t>
    </r>
    <r>
      <rPr>
        <sz val="12"/>
        <rFont val="Arial Narrow"/>
        <family val="2"/>
      </rPr>
      <t>Identifique el ODS al cual le apunta la acción afirmativa. Seleccione de la lista desplegable.</t>
    </r>
  </si>
  <si>
    <r>
      <t xml:space="preserve">d. Enfoques:
</t>
    </r>
    <r>
      <rPr>
        <sz val="12"/>
        <rFont val="Arial Narrow"/>
        <family val="2"/>
      </rPr>
      <t xml:space="preserve">Determine si la acción concertada responde a un enfoque (Derechos Humanos, Género, Poblacional - Diferencial, Ambiental y Territorial). Si responde a más de un enfoque mencionelos y separelos con punto y coma. Recuerde que las acciones registradas en este instrumento responden por defecto a un enfoque étnico, por lo cual no es necesario mencionarlo para cada una.  </t>
    </r>
  </si>
  <si>
    <t>Tiempo de ejecución de la acción</t>
  </si>
  <si>
    <r>
      <t xml:space="preserve">a. Fecha de inicio:
</t>
    </r>
    <r>
      <rPr>
        <sz val="12"/>
        <rFont val="Arial Narrow"/>
        <family val="2"/>
      </rPr>
      <t>Escriba la fecha en la cual inicia la acción dd/mn/aaaa.</t>
    </r>
  </si>
  <si>
    <r>
      <t xml:space="preserve">b. Fecha de finalización:
</t>
    </r>
    <r>
      <rPr>
        <sz val="12"/>
        <rFont val="Arial Narrow"/>
        <family val="2"/>
      </rPr>
      <t>Fecha en la cual finaliza la acción dd/mm/aaaa.</t>
    </r>
  </si>
  <si>
    <t>Indicador por cada acción concertada</t>
  </si>
  <si>
    <r>
      <t xml:space="preserve">a. Nombre Indicador:
</t>
    </r>
    <r>
      <rPr>
        <sz val="12"/>
        <rFont val="Arial Narrow"/>
        <family val="2"/>
      </rPr>
      <t xml:space="preserve">Escriba el nombre del indicador para cada acción afirmativa concertada de política. Debe evidenciar con precisión la propiedad a medir, ser auto explicativo y conciso. </t>
    </r>
  </si>
  <si>
    <r>
      <rPr>
        <b/>
        <sz val="12"/>
        <rFont val="Arial Narrow"/>
        <family val="2"/>
      </rPr>
      <t xml:space="preserve">d. Fórmula de cálculo:
</t>
    </r>
    <r>
      <rPr>
        <sz val="12"/>
        <rFont val="Arial Narrow"/>
        <family val="2"/>
      </rPr>
      <t>Escriba la expresión matemática con la cual se calcula el indicador. Debe ser coherente con el nombre del indicador y ser explicita la unidad de medida.</t>
    </r>
  </si>
  <si>
    <t>Metas y Presupuesto Asociado</t>
  </si>
  <si>
    <t>a. Línea base (Año):
Este campo será diligenciado por cada sector con quien se concertó la acción. Registre la línea base que se tiene respecto del indicador registrado. Escriba el año de corte del dato de la línea base. Si no se cuenta con línea base escriba "Sin Línea Base".</t>
  </si>
  <si>
    <r>
      <rPr>
        <b/>
        <sz val="12"/>
        <rFont val="Arial Narrow"/>
        <family val="2"/>
      </rPr>
      <t>b. Fuente de Financiación</t>
    </r>
    <r>
      <rPr>
        <sz val="12"/>
        <rFont val="Arial Narrow"/>
        <family val="2"/>
      </rPr>
      <t>: Identifique la fuente de financiación: Inversión o Funcionamiento.
Tenga en cuenta que frente a las acciones concertadas en el marco del Artículo 66 de PDD, se establece que "... Los acuerdos logrados en el marco del proceso de la concertación y construcción conjunta se realizarán en el marco fiscal y asignaciones establecidas en el presente Plan Distrital de Desarrollo" (Art. 66). Razón por la cual la fuente de financiación preponderante por defecto debe ser Inversión. 
Solo si por algún motivo se concertó con el grupo étnico alguna acción por Funcionamiento, puede seleccionar dicha opción.</t>
    </r>
  </si>
  <si>
    <t>Inversión</t>
  </si>
  <si>
    <r>
      <rPr>
        <b/>
        <sz val="12"/>
        <rFont val="Arial Narrow"/>
        <family val="2"/>
      </rPr>
      <t xml:space="preserve">c. Meta años 2020-2024:
</t>
    </r>
    <r>
      <rPr>
        <sz val="12"/>
        <rFont val="Arial Narrow"/>
        <family val="2"/>
      </rPr>
      <t>Escriba la meta que se tiene programa para cada año. Una meta es la representación cuantitativa de la acción concertada. Registre la cantidad programada o valor objetivo que espera alcanzar el indicador en el periodo específico (año). Indique la meta del indicador, solo en términos numéricos (porcentajes o valores absolutos), no escriba palabras.</t>
    </r>
  </si>
  <si>
    <t>Funcionamiento</t>
  </si>
  <si>
    <r>
      <t xml:space="preserve">c. Presupuesto asignado años 2020-2024
</t>
    </r>
    <r>
      <rPr>
        <sz val="12"/>
        <rFont val="Arial Narrow"/>
        <family val="2"/>
      </rPr>
      <t>Indique el valor de la asignación presupuestal para la implementación de la accción para cada vigencia. Las cifras debe expresarse en pesos sin aproximaciones.</t>
    </r>
  </si>
  <si>
    <t xml:space="preserve"> Seguimiento al Indicador 
</t>
  </si>
  <si>
    <r>
      <rPr>
        <b/>
        <sz val="12"/>
        <rFont val="Arial Narrow"/>
        <family val="2"/>
      </rPr>
      <t>a. Presupuesto ejecutado</t>
    </r>
    <r>
      <rPr>
        <sz val="12"/>
        <rFont val="Arial Narrow"/>
        <family val="2"/>
      </rPr>
      <t xml:space="preserve">
Incorpore el valor de la ejecución presupuestal (compromisos adquiridos para el cumplimiento de la acción). Las cifras deben expresarse en pesos sin aproximaciones. Es importante precisar que la ejecución presupuestal debe ser acumulada a partir del seguimiento con corte a 30 de junio de la vigencia.</t>
    </r>
  </si>
  <si>
    <r>
      <rPr>
        <b/>
        <sz val="12"/>
        <rFont val="Arial Narrow"/>
        <family val="2"/>
      </rPr>
      <t>b. % Ejecución presupuestal</t>
    </r>
    <r>
      <rPr>
        <sz val="12"/>
        <rFont val="Arial Narrow"/>
        <family val="2"/>
      </rPr>
      <t xml:space="preserve"> Resultado de dividir el valor de la </t>
    </r>
    <r>
      <rPr>
        <i/>
        <sz val="12"/>
        <rFont val="Arial Narrow"/>
        <family val="2"/>
      </rPr>
      <t xml:space="preserve">ejecución presupuestal </t>
    </r>
    <r>
      <rPr>
        <sz val="12"/>
        <rFont val="Arial Narrow"/>
        <family val="2"/>
      </rPr>
      <t xml:space="preserve">sobre la </t>
    </r>
    <r>
      <rPr>
        <i/>
        <sz val="12"/>
        <rFont val="Arial Narrow"/>
        <family val="2"/>
      </rPr>
      <t xml:space="preserve">asignación presupuestal </t>
    </r>
    <r>
      <rPr>
        <sz val="12"/>
        <rFont val="Arial Narrow"/>
        <family val="2"/>
      </rPr>
      <t>(*100).</t>
    </r>
  </si>
  <si>
    <r>
      <rPr>
        <b/>
        <sz val="12"/>
        <rFont val="Arial Narrow"/>
        <family val="2"/>
      </rPr>
      <t>c. Avance cuantitativo de la meta</t>
    </r>
    <r>
      <rPr>
        <sz val="12"/>
        <rFont val="Arial Narrow"/>
        <family val="2"/>
      </rPr>
      <t xml:space="preserve">
Teniendo en cuenta la fórmula de cálculo de cada indicador, registre el resultado de cada uno, para el período del reporte. Es importante precisar que el resultado debe ser acumulado a partir del seguimiento con corte a 30 de junio de la vigencia.</t>
    </r>
  </si>
  <si>
    <r>
      <t xml:space="preserve">d. % de Avance Indicador
</t>
    </r>
    <r>
      <rPr>
        <sz val="12"/>
        <rFont val="Arial Narrow"/>
        <family val="2"/>
      </rPr>
      <t>Resultado de dividir el</t>
    </r>
    <r>
      <rPr>
        <i/>
        <sz val="12"/>
        <rFont val="Arial Narrow"/>
        <family val="2"/>
      </rPr>
      <t xml:space="preserve"> avance cuantitativo del indicador</t>
    </r>
    <r>
      <rPr>
        <sz val="12"/>
        <rFont val="Arial Narrow"/>
        <family val="2"/>
      </rPr>
      <t xml:space="preserve"> sobre la </t>
    </r>
    <r>
      <rPr>
        <i/>
        <sz val="12"/>
        <rFont val="Arial Narrow"/>
        <family val="2"/>
      </rPr>
      <t>meta anual programada</t>
    </r>
    <r>
      <rPr>
        <sz val="12"/>
        <rFont val="Arial Narrow"/>
        <family val="2"/>
      </rPr>
      <t xml:space="preserve"> (*100).</t>
    </r>
  </si>
  <si>
    <r>
      <rPr>
        <b/>
        <sz val="12"/>
        <color theme="1"/>
        <rFont val="Arial Narrow"/>
        <family val="2"/>
      </rPr>
      <t>e. Avance Cualitativo</t>
    </r>
    <r>
      <rPr>
        <sz val="12"/>
        <color theme="1"/>
        <rFont val="Arial Narrow"/>
        <family val="2"/>
      </rPr>
      <t xml:space="preserve">
Corresponde al avance cualitativo que la entidad identifica en el cumplimiento de la acción.
Indicar población beneficiada con la implementación de la acción, por edad y género, logros más importantes. Es importante precisar que el avance debe ser acumulado a partir del seguimiento con corte a 30 de junio de la vigencia.</t>
    </r>
  </si>
  <si>
    <r>
      <t xml:space="preserve">f. Dificultades y alternativas de solución
</t>
    </r>
    <r>
      <rPr>
        <sz val="12"/>
        <rFont val="Arial Narrow"/>
        <family val="2"/>
      </rPr>
      <t>Si se han presentado dificultades frente al avance del indicador  se deben describir aquí y  las soluciones para superarlas.</t>
    </r>
  </si>
  <si>
    <r>
      <t xml:space="preserve">h. Análisis implementación de Enfoques:
</t>
    </r>
    <r>
      <rPr>
        <sz val="12"/>
        <rFont val="Arial Narrow"/>
        <family val="2"/>
      </rPr>
      <t>Señalar cómo han implementado los enfoques que se establecieron, quienes conforman la población beneficiada, qué acciones diferenciales se han desarrollado, etc. Recuerde que las acciones registradas en este instrumento, responden por defecto a un enfoque étnico, por lo cual la idea de este anàlisis es identificar posibles interseccionalidales, por ejemplo mujeres indìgenas atendidas, niños palenqueros beneficiados, personas mayores gitanas formadas, etc.  Este análisis se registra solamente en el último seguimiento realizado cada año. Máximo 300 palabras por indicador.</t>
    </r>
  </si>
  <si>
    <t>Información PDD</t>
  </si>
  <si>
    <r>
      <rPr>
        <b/>
        <sz val="12"/>
        <rFont val="Arial Narrow"/>
        <family val="2"/>
      </rPr>
      <t>a. Programa General:</t>
    </r>
    <r>
      <rPr>
        <sz val="12"/>
        <rFont val="Arial Narrow"/>
        <family val="2"/>
      </rPr>
      <t xml:space="preserve">
Escribir el número y el nombre del </t>
    </r>
    <r>
      <rPr>
        <i/>
        <sz val="12"/>
        <rFont val="Arial Narrow"/>
        <family val="2"/>
      </rPr>
      <t xml:space="preserve">Programa General </t>
    </r>
    <r>
      <rPr>
        <sz val="12"/>
        <rFont val="Arial Narrow"/>
        <family val="2"/>
      </rPr>
      <t xml:space="preserve">en el cual se enmarca la acción afirmativa, separados por dos puntos (:). </t>
    </r>
  </si>
  <si>
    <r>
      <t xml:space="preserve">b. Meta Sectorial:
</t>
    </r>
    <r>
      <rPr>
        <sz val="12"/>
        <rFont val="Arial Narrow"/>
        <family val="2"/>
      </rPr>
      <t xml:space="preserve">Escribir el número y el nombre de la Meta Sectorial en la cual se enmarca la acción afirmativa, separados por dos puntos (:). </t>
    </r>
  </si>
  <si>
    <r>
      <t xml:space="preserve">c. Proyecto de Inversión: 
</t>
    </r>
    <r>
      <rPr>
        <sz val="12"/>
        <rFont val="Arial Narrow"/>
        <family val="2"/>
      </rPr>
      <t xml:space="preserve">Escribir el número y el nombre del Proyecto de Inversión en el cual se enmarca la acción afirmativa y del cual salen los recursos paa su implementación, separados por dos puntos (:). </t>
    </r>
  </si>
  <si>
    <t>Responsable de la ejecución de la acción afirmativa</t>
  </si>
  <si>
    <r>
      <rPr>
        <b/>
        <sz val="12"/>
        <rFont val="Arial Narrow"/>
        <family val="2"/>
      </rPr>
      <t>a. Sector:</t>
    </r>
    <r>
      <rPr>
        <sz val="12"/>
        <rFont val="Arial Narrow"/>
        <family val="2"/>
      </rPr>
      <t xml:space="preserve">
Escriba el nombre completo del sector responsable de la ejecución de la acción.</t>
    </r>
  </si>
  <si>
    <r>
      <t xml:space="preserve">b. Entidad:
</t>
    </r>
    <r>
      <rPr>
        <sz val="12"/>
        <rFont val="Arial Narrow"/>
        <family val="2"/>
      </rPr>
      <t>Escriba el nombre completo de la entidad responsable de la ejecución de la acción.</t>
    </r>
  </si>
  <si>
    <r>
      <t xml:space="preserve">c. Dependencia: 
</t>
    </r>
    <r>
      <rPr>
        <sz val="12"/>
        <rFont val="Arial Narrow"/>
        <family val="2"/>
      </rPr>
      <t>Escriba la Dirección, Subdirección, Grupo o Unidad responsable de la ejecución de la acción. Utilice nombres completos.</t>
    </r>
  </si>
  <si>
    <r>
      <rPr>
        <b/>
        <sz val="12"/>
        <rFont val="Arial Narrow"/>
        <family val="2"/>
      </rPr>
      <t>d. Persona de contacto:</t>
    </r>
    <r>
      <rPr>
        <sz val="12"/>
        <rFont val="Arial Narrow"/>
        <family val="2"/>
      </rPr>
      <t xml:space="preserve">
Escriba el nombre completo de las personas responsables de la ejecución del producto. Primero registre el nombre del directivo(a), presione Alt y enter (al mismo tiempor), y luego escriba el nombre de profesional.</t>
    </r>
  </si>
  <si>
    <r>
      <t xml:space="preserve">b. Teléfono:
</t>
    </r>
    <r>
      <rPr>
        <sz val="12"/>
        <rFont val="Arial Narrow"/>
        <family val="2"/>
      </rPr>
      <t>Escriba el teléfono de contacto de las personas responsables de la ejecución de la acción. Primero registre el teléfono del directivo(a), presione Alt y enter (al mismo tiempor), y luego escriba el teléfono de profesional.</t>
    </r>
  </si>
  <si>
    <r>
      <t xml:space="preserve">c. Correo electrónico: 
</t>
    </r>
    <r>
      <rPr>
        <sz val="12"/>
        <rFont val="Arial Narrow"/>
        <family val="2"/>
      </rPr>
      <t>Escriba el correo electrónico de las personas responsables de la ejecución de la acción. Primero registre el correo del directivo(a), presione Alt y enter (al mismo tiempor), y luego escriba el correo de profesional.</t>
    </r>
  </si>
  <si>
    <t>Política Pública Distrital para el Reconocimiento de la Diversidad Cultural, la garantía, la protección y el restablecimiento de los Derechos de la Población Raizal en Bogotá</t>
  </si>
  <si>
    <t>Política Pública para los Pueblos Indígenas en Bogotá D.C.</t>
  </si>
  <si>
    <t>Política Pública Distrital para el grupo étnico Rrom o Gitano en el Distrito Capital</t>
  </si>
  <si>
    <t>Política Pública Distrital para el reconocimiento de la diversidad cultural y la garantía de los derechos de los Afrodescendientes</t>
  </si>
  <si>
    <t>Pueblo Palenquero
Se retomanlos lineamientos de la Política Pública Distrital para el reconocimiento de la diversidad cultural y la garantía de los derechos de los Afrodescendientes</t>
  </si>
  <si>
    <t>Decreto 554 de 2011, Artículo 5°</t>
  </si>
  <si>
    <t>Decreto 543 de 2011, Artículo 6°</t>
  </si>
  <si>
    <t>Decreto 582 de 2011, Artículo 5°</t>
  </si>
  <si>
    <t>Decreto 151 de 2008, Artículo 4°</t>
  </si>
  <si>
    <t>Ejes estructurantes</t>
  </si>
  <si>
    <t>Líneas de acción</t>
  </si>
  <si>
    <t>Lineamientos</t>
  </si>
  <si>
    <t>1. Eje de Cultura e Identidad Raizal</t>
  </si>
  <si>
    <t xml:space="preserve">1.1 Reconocimiento, visibilización y fortalecimiento integral de la cultura e identidad del pueblo Raizal en el Distrito Capital, para garantizar el ejercicio de sus derechos y el mejoramiento de sus condiciones de vida, con énfasis en derechos humanos y derechos étnicos; a través de planes, programas, proyectos, acciones, y recursos para los procesos de visibilización, afianzamiento y promoción de sus formas de vida, cosmovisión, usos, costumbres y prácticas culturales. </t>
  </si>
  <si>
    <t>1. Camino de gobierno propio y autonomía</t>
  </si>
  <si>
    <t>1.1 Garantizar acciones para la pervivencia, permanencia y fortalecimiento de la autonomía para la gobernabilidad de los pueblos indígenas y sus instituciones representativas en la ciudad, de conformidad con el Derecho Mayor, la Ley de Origen y la Ley Natural en armonía con la Constitución y la ley.</t>
  </si>
  <si>
    <t>1. Mejoramiento de la calidad de vida de la población afrodescendiente del Distrito Capital.</t>
  </si>
  <si>
    <t>1.2 Fomento y desarrollo de la cultura Raizal a través de medidas y estrategias que garanticen su preservación, protección y transmisión a las diferentes generaciones de Raizales, especialmente jóvenes, niñas y niños residentes en la capital.</t>
  </si>
  <si>
    <t>1.2 Garantizar la construcción de mecanismos de coordinación entre el sistema de justicia propia de los pueblos indígenas y el sistema de justicia ordinaria; de tal manera que se garantice, proteja, restituya y restablezca el derecho al ejercicio pleno de la autonomía, del gobierno y de la justicia propia indígena en la ciudad.</t>
  </si>
  <si>
    <t>1. Eje integridad étnica y cultural</t>
  </si>
  <si>
    <t>2. Fortalecimiento de la cultura de la población afrodescendiente.</t>
  </si>
  <si>
    <t>1.3 Garantía para la consolidación y conservación de los valores éticos y espirituales del pueblo Raizal, conservando la esencia que lo ha caracterizado ancestralmente.</t>
  </si>
  <si>
    <t>1.3 Garantizar a las autoridades indígenas legítimamente reconocidas por sus pueblos de origen, Organizaciones Nacionales y Cabildos Indígenas en su calidad de entidades públicas de carácter especial, sus procesos de autonomía política, legislativa, jurisdiccional, jurídica, administrativa, fiscal y financiera de carácter interno en la ciudad, de conformidad con el Derecho Mayor, la Ley de Origen y la Ley Natural, en armonía con la Constitución y la jurisprudencia que rige el Distrito Capital.</t>
  </si>
  <si>
    <t>2. Eje Inclusión y no discriminación</t>
  </si>
  <si>
    <t>3. Garantía del ejercicio de los derechos de los afrodescendientes, con énfasis en los derechos humanos y en el reconocimiento de los derechos históricos y contemporáneos como grupo étnico.</t>
  </si>
  <si>
    <t>1.4 Promoción del Reconocimiento distrital, nacional e internacional del patrimonio tangible e intangible del Pueblo Raizal, representado en sus diferentes expresiones, como parte del legado cultural de este pueblo al patrimonio de Bogotá y de la Nación.</t>
  </si>
  <si>
    <t>2. Camino de Consulta Previa, participación y concertación</t>
  </si>
  <si>
    <t>2.1 Garantizar la participación e interlocución de los pueblos indígenas en las decisiones administrativas y legislativas susceptibles de afectarlos en su plan de vida, a través de la aplicación del derecho fundamental y colectivo a la consulta previa, libre e informada, para garantizar su permanencia y pervivencia, la preservación de la integridad étnica, social, económica y cultural en el Distrito.</t>
  </si>
  <si>
    <t>3. Eje Desarrollo Económico</t>
  </si>
  <si>
    <t>4. Promoción de la construcción de relaciones de entendimiento intercultural entre los afrodescendientes y el conjunto de la población bogotana.</t>
  </si>
  <si>
    <t>1.5 Reconocimiento y valoración del conocimiento tradicional y propiedad intelectual, biológica y energética del Pueblo Raizal.</t>
  </si>
  <si>
    <t>2.2. Garantizar la participación entendida como acción política organizada de los pueblos indígenas en espacios de toma de decisiones y concertación política, cultural, social, económica y ambiental para que puedan incidir como pueblos milenarios en el conjunto de decisiones públicas, en pro de la pervivencia y permanencia cultural como pueblos en la ciudad.</t>
  </si>
  <si>
    <t>4. Eje de Educación</t>
  </si>
  <si>
    <t>5. Toma de medidas eficaces, especialmente en las esferas de la enseñanza, la educación, la cultura, y la información para combatir los prejuicios que conduzcan a la discriminación racial de los afrodescendientes.</t>
  </si>
  <si>
    <t>1.6 Garantía para la construcción de relaciones de entendimiento intercultural entre los Raizales y el conjunto de la población bogotana.</t>
  </si>
  <si>
    <t>2.3 Garantizar instancias propias de participación e interlocución de los pueblos indígenas en lo distrital y local de conformidad con el marco de reconocimiento a sus derechos, espacios generados desde las instituciones representativas, sus autoridades y aquellos espacios que se creen de manera concertada entre autoridades distritales y gobierno propio de los pueblos indígenas.</t>
  </si>
  <si>
    <t>5. Eje Salud</t>
  </si>
  <si>
    <t>6. Reconocimiento y apoyo a las iniciativas de los afrodescendientes, relacionadas con la acción política no violenta, la resistencia civil y la solución política del conflicto armado.</t>
  </si>
  <si>
    <t>1.7 Promoción de la condición trilingüe de los Raizales para su inclusión en programas culturales y educativos.</t>
  </si>
  <si>
    <t>3. Camino de identidad y cultura</t>
  </si>
  <si>
    <t>3.1 Implementación de acciones que promuevan, visibilicen y fortalezcan la identidad cultural, espiritual, la producción simbólica de las culturas indígenas, las formas de vida, los usos y costumbres y las tradiciones de los pueblos indígenas en la ciudad.</t>
  </si>
  <si>
    <t>6. Eje Seguridad Social y Alimentaria</t>
  </si>
  <si>
    <t>7. Promoción de relaciones de corresponsabilidad social, transparencia y confianza de la administración distrital y los afrodescendientes.</t>
  </si>
  <si>
    <t>2. Eje de Participación y Autodeterminación Raizal</t>
  </si>
  <si>
    <t>2.1 Inclusión real y efectiva de representantes de la comunidad Raizal, residente en Bogotá, en las instancias de participación, planificación, toma de decisiones, seguimiento y control de las materias que los afecten.</t>
  </si>
  <si>
    <t>3.2 Generación de espacios para la sensibilización y formación ciudadana frente al reconocimiento, respeto y valoración de los pueblos indígenas en el Distrito.</t>
  </si>
  <si>
    <t>7. Eje de Hábitat</t>
  </si>
  <si>
    <t>8. Reconocimiento y apoyo a las dinámicas socioculturales, económicas y organizativas particulares de los afrodescendientes, incluyendo las perspectivas de género y generacionales.</t>
  </si>
  <si>
    <t>2.2. Garantía de acciones de participación de las mujeres y los hombres Raizales, como acción política organizada para su empoderamiento en el ejercicio de su ciudadanía diferenciada que incida en las decisiones públicas que las/os afecten, relativas a sus derechos, necesidades e intereses.</t>
  </si>
  <si>
    <t>3.3 Fomento a las prácticas culturales, recreativas y deportivas de los pueblos indígenas con autonomía y fundamento en sus planes de permanencia y pervivencia cultural.</t>
  </si>
  <si>
    <t>8. Eje de Género y Generaciones</t>
  </si>
  <si>
    <t>2.3 Garantía de la participación de la comunidad Raizal en las decisiones que afecten su desarrollo cultural, político, ambiental y económico a través de la Consulta Previa, Libre e Informada como derecho fundamental para la preservación de la integridad étnica, social, económica y cultural de la comunidad Raizal.</t>
  </si>
  <si>
    <t>3.4 Promoción de procesos de investigación cultural para recuperar, proteger, preservar, mantener, transmitir y proyectar las prácticas y expresiones culturales de los pueblos indígenas, a partir de sus conocimientos ancestrales y saberes tradicionales, en coordinación y concertación con las autoridades de cada pueblo.</t>
  </si>
  <si>
    <t>9. Eje Goce, Disfrute de Derechos, Adecuación Institucional y Participación</t>
  </si>
  <si>
    <t>2.4 Fortalecimiento al proceso organizativo de los Raizales en Bogotá para garantizar el ejercicio ciudadano de participación.</t>
  </si>
  <si>
    <t>3.5 Promoción y fomento de acciones para la recuperación, fortalecimiento, protección y salvaguarda de las lenguas nativas y la tradición oral y escrita de los pueblos indígenas.</t>
  </si>
  <si>
    <t>2.5 Garantía de las condiciones y oportunidades de participación, en materia de información, comunicación, movilización y formación, para el ejercicio efectivo y el cumplimiento de los derechos reconocidos a todos los ciudadanos y las ciudadanas del país, y los derechos especiales reconocidos al pueblo Raizal.</t>
  </si>
  <si>
    <t>3.6 Implementación de acciones para la identificación, recuperación y preservación del patrimonio tangible e intangible de los pueblos indígenas, con el fin de salvaguardar la memoria ancestral y colectiva.</t>
  </si>
  <si>
    <t>3. Eje de Educación Raizal</t>
  </si>
  <si>
    <t>3.1 Promoción de proyectos pedagógicos en los que se consideren las necesidades particulares de la población Raizal, reconociendo la diversidad, su acceso a todos los niveles de la educación y propiciando el respeto mutuo entre las personas de culturas diferentes, a través de la Secretaría Distrital de Educación.</t>
  </si>
  <si>
    <t>4. Camino de educación propia e intercultural</t>
  </si>
  <si>
    <t>4.1 Diseño e implementación progresiva del sistema de educación indígena propio – SEIP que permitan la permanencia y pervivencia de la identidad cultural de los pueblos indígenas.</t>
  </si>
  <si>
    <t>3.2 Inclusión de la variable étnica Raizal dentro de los programas de formación de docentes que se desarrollen en el Distrito.</t>
  </si>
  <si>
    <t>4.2 Construcción e implementación de un modelo de educación intercultural para los pueblos indígenas, que incluya niveles de educación propia, diseños curriculares, capacitación a docentes, diseño de material didáctico, investigación, seguimiento y evaluación.</t>
  </si>
  <si>
    <t>3.3 Garantía para el acceso y permanencia de las niñas, los niños, los jóvenes y los/as adultos/as Raizales a la educación básica primaria, secundaria, media y superior en las instituciones educativas del Distrito o en aquellas privadas con las que se establezcan convenios, para su participación de manera diferenciada, aplicando el sistema de cuotas para Raizales en los programas de admisión especial para grupos étnicos.</t>
  </si>
  <si>
    <t>4.3 Desarrollo e implementación de procesos de investigación pedagógica concertados y consultados con las comunidades para permitir que las personas pertenecientes a los pueblos indígenas puedan adquirir, transmitir y compartir conocimientos propios y de la otra cultura para un buen vivir.</t>
  </si>
  <si>
    <t>4. Eje de Salud</t>
  </si>
  <si>
    <t>4.1 Promoción del ejercicio efectivo del derecho a la salud de la población Raizal a través de su inclusión en el diseño e implementación de la política pública intercultural de Salud y en los planes, programas y proyectos que se desarrollen en el Distrito, con enfoque diferencial.</t>
  </si>
  <si>
    <t>4.4 Promoción de estrategias pedagógicas y comunicativas para la divulgación de los derechos diferenciales de los pueblos indígenas dirigido a servidoras y servidores públicos, autoridades de policía, fuerzas militares y ciudadanía en general.</t>
  </si>
  <si>
    <t>5. Eje de Desarrollo Económico Raizal</t>
  </si>
  <si>
    <t>5.1 Diseño e implementación de programas y proyectos con apoyo técnico y financiero, para fomentar las actividades productivas y económicas propias de los Raizales residentes en el Distrito Capital, así como otras derivadas de los programas distritales para el fomento de la empleabilidad, el autoempleo y el emprendimiento, de manera que se mejoren los ingresos familiares y las condiciones de vida de los Raizales.</t>
  </si>
  <si>
    <t>4.5 Adopción e implementación de medidas con enfoque diferencial con el fin de garantizar el acceso y permanencia de los indígenas en la educación inicial, básica, media, técnica, tecnológica y superior.</t>
  </si>
  <si>
    <t>5.2 Inclusión de la producción artística Raizal como forma de emprendimiento y empleabilidad propio de los raizales.</t>
  </si>
  <si>
    <t>4.6 Generación de procesos de construcción de interculturalidad con y entre los pueblos indígenas y la ciudadanía en general mediante el diseño y puesta en marcha de proyectos y estrategias educativas y de comunicación que propicien la convivencia ciudadana.</t>
  </si>
  <si>
    <t>5.3 Promoción de la condición trilingüe de los Raizales para su inclusión en programas educativos, de turismo y desarrollo económico en el Distrito, como un medio de empleabilidad y de productividad.</t>
  </si>
  <si>
    <t>5. Camino de economía indígena</t>
  </si>
  <si>
    <t>5.1 Fortalecimiento de los sistemas productivos propios de los pueblos indígenas de acuerdo con sus usos y costumbres, buscando un desarrollo sostenible y sustentable de economía y alimentación soberana.</t>
  </si>
  <si>
    <t>6. Eje de Inclusión y no discriminación del Raizal</t>
  </si>
  <si>
    <t>6.1 Establecimiento de medidas eficaces, especialmente en las esferas de la cultura, la educación y la información, para combatir los prejuicios, estereotipos y prácticas sociales y simbólicas de discriminación e inequidad hacia la comunidad Raizal, para garantizar el respeto por la diversidad étnica y cultural distrital.</t>
  </si>
  <si>
    <t>5.2 Implementación de estrategias que promuevan y garanticen la inclusión laboral de los pueblos indígenas, bajo un enfoque diferencial en el sector público y privado.</t>
  </si>
  <si>
    <t>6.2 Promoción de relaciones de confianza y entendimiento entre el Distrito Capital, los Raizales y su organización.</t>
  </si>
  <si>
    <t>5.3 Apoyo técnico y financiero para implementar y fomentar las actividades productivas y económicas tradicionales y contemporáneas, propias de los pueblos indígenas a través de la creación y fortalecimiento de famiempresas, microempresas, empresas asociativas y otras formas comunitarias de producción.</t>
  </si>
  <si>
    <t>6.3 Inclusión del componente de género y generación en todas las acciones que desarrollen e implementen la Política y el Plan de Acciones Afirmativas.</t>
  </si>
  <si>
    <t>5.4 Aplicación e implementación de medidas especiales para salvaguardar la propiedad intelectual de la producción de los pueblos indígenas, evitando la emulación, apropiación de su conocimiento y trabajo en forma indebida.</t>
  </si>
  <si>
    <t>6.4 Promover la adecuación de los procesos y procedimientos administrativos con enfoque diferencial en el marco de la democratización de la contratación y demás disposiciones que regulan la materia.</t>
  </si>
  <si>
    <t>5.5 Generación de canales de comercialización indígena atendiendo los procesos de producción, transformación, distribución y comercialización propios de los pueblos, de acuerdo con las dinámicas de mercado y economía indígena presentes en el Distrito y la región.</t>
  </si>
  <si>
    <t>7. Eje de Protección y Desarrollo Integral Raizal</t>
  </si>
  <si>
    <t>7.1 En este eje se incluye la protección de la seguridad alimentaria y nutricional de la población Raizal acorde a su cultura y la protección de sus condiciones de subsistencia.</t>
  </si>
  <si>
    <t>5.6 Definición de estrategias de capacitación y formación para la inserción laboral y el óptimo desarrollo de las dinámicas productivas, partiendo de las características socioculturales de los pueblos indígenas.</t>
  </si>
  <si>
    <t>7.2 Incorporar concepciones de desarrollo propio del pueblo Raizal a los programas, planes y proyectos que en el Distrito se adopten y se desarrollen en su beneficio.</t>
  </si>
  <si>
    <t>6. Camino de salud y medicina ancestral</t>
  </si>
  <si>
    <t>6.1 Incorporación de las características culturales y particulares de la población indígena al Modelo de Atención Integral en Salud de Bogotá, D. C., y diseño de las rutas de atención que correlacionen la medicina ancestral y la medicina facultativa, y una vez aprobado el Sistema Integral de Salud de Pueblos Indígenas –SISPI-, por parte del Gobierno Nacional, el Distrito garantizará su implementación.</t>
  </si>
  <si>
    <t>7.3 Reconocimiento de la justicia económica con un compromiso público de garantizar la superación de la desigualdad económica y la exclusión política para lograr el apropiado desarrollo humano de este grupo étnico.</t>
  </si>
  <si>
    <t>6.2 Atención integral en salud y cobertura total del Régimen Subsidiado para la población indígena, exceptuando los casos definidos en el artículo 5 de la Ley 691 de 2001.</t>
  </si>
  <si>
    <t>6.3 Coordinar con los pueblos indígenas, su participación en los diferentes espacios de concertación del sector, con el propósito de garantizar su inclusión en las instancias de decisión, en los temas referentes al mejoramiento de su calidad de vida y salud.</t>
  </si>
  <si>
    <t>6.4 Prestación adecuada y oportuna de todas las actividades e intervenciones contenidas en el Plan Obligatorio de Salud –POS-; en cuanto a la ejecución del Plan de Intervenciones Colectivas PIC. Las acciones a desarrollar deberán concertarse con las autoridades y organizaciones indígenas y su ejecución se podrá realizar a través de convenios que realicen las ESE con las IPS indígenas, dependiendo de su naturaleza.</t>
  </si>
  <si>
    <t>6.5 Apoyo a procesos de estudios e investigación para la construcción y actualización de los perfiles epidemiológicos y el Plan Obligatorio de Salud indígena, bajo la tutela y dirección de los pueblos indígenas, en coordinación con los equipos de Análisis de Situación de Salud de las Empresas Sociales del Estado que contratan el Plan de Intervenciones Colectivas. En el caso de posibles modificaciones del Plan Obligatorio de Salud, las mismas deberán ser concertadas con el Ministerio de la Protección Social.</t>
  </si>
  <si>
    <t>6.6 Apoyo en el diseño y funcionamiento de la Institución Prestadora de Servicios de Salud (IPS) de los pueblos y autoridades indígenas de Bogotá en articulación con los procesos de prestación de servicios a la EPS pública distrital.</t>
  </si>
  <si>
    <t>6.7 Definición de mecanismos administrativos, de coordinación y control entre las instituciones de salud distrital, los Cabildos Indígenas de Bogotá y los territorios ancestrales, que permitan el aseguramiento y el derecho a la atención en salud de todos los indígenas presentes en el Distrito para lograr una cobertura total.</t>
  </si>
  <si>
    <t>6.8 Creación de estrategias de coordinación y control entre los sistemas de salud propia y el sistema distrital de salud para el uso de plantas y prácticas ancestrales de conformidad al Derecho Mayor.</t>
  </si>
  <si>
    <t>6.9 Apoyo a la creación y sostenimiento de cultivos de plantas medicinales de acuerdo con el pensamiento y prácticas ancestrales y sostenibles de los pueblos indígenas de manera permanente, para el servicio y necesidades en salud de las comunidades indígenas.</t>
  </si>
  <si>
    <t>7. Camino de Protección y Desarrollo Integral</t>
  </si>
  <si>
    <t>7.1 Implementación de medidas de atención y protección integral a través de programas, planes y proyectos desde la cosmovisión indígena y sus derechos diferenciales a los grupos etareos de los pueblos indígenas, para prevenir y atender las situaciones de vulnerabilidad social.</t>
  </si>
  <si>
    <t>7.2 Desarrollo de acciones transectoriales y priorización para la atención integral de la población indígena en situación de desplazamiento.</t>
  </si>
  <si>
    <t>7.3 Implementación de las medidas que se definen en el marco de la Sentencia T-025 de 2004 y sus Autos de seguimiento, para la población indígena en Bogotá, en coordinación con el nivel nacional.</t>
  </si>
  <si>
    <t>7.4 Implementación de acciones concertadas entre los pueblos indígenas, el gobierno distrital y nacional para garantizar la atención integral diferencial a las víctimas de la violencia y a la población desplazada para el retorno, reasentamiento o ubicación definitiva en el Distrito Capital.</t>
  </si>
  <si>
    <t>7.5 Garantía para la implementación de medidas de protección integral que tengan en cuenta los derechos diferenciales de los sujetos de protección especial al interior de los pueblos indígenas, concertadas de acuerdo con sus particularidades culturales.</t>
  </si>
  <si>
    <t>7.6 Diseño e implementación de rutas de atención diferencial a los servicios sociales del Estado para los pueblos indígenas.</t>
  </si>
  <si>
    <t>7.7 Fortalecimiento y protección de la familia y el tejido social indígena, desde los derechos diferenciales mediante planes, programas y proyectos que permitan fomentar el libre desarrollo integral y la pervivencia cultural de los pueblos indígenas en la ciudad.</t>
  </si>
  <si>
    <t>7.8 Garantía para la protección integral de la primera infancia y niñez de los pueblos indígenas con atención diferencial, educación intercultural, nutrición y asistencia propia, de acuerdo con los usos y costumbres de los pueblos, asegurando la pervivencia y la transmisión de los estilos de vida propios.</t>
  </si>
  <si>
    <t>8. Camino hacia la soberanía y la seguridad alimentaria</t>
  </si>
  <si>
    <t>8.1 Apoyo a programas, planes y proyectos de iniciativa de los pueblos indígenas, asegurando su articulación y priorización con los ejercicios de producción local, en vía a un ejercicio de soberanía alimentaria.</t>
  </si>
  <si>
    <t>8.2 Diseño e implementación de medidas en el aseguramiento de la calidad y eficiencia del sistema de abastecimiento del Distrito, promoviendo el no uso de productos o cultivos transgénicos en zonas rurales y urbanas en el Distrito.</t>
  </si>
  <si>
    <t>8.3 Creación de medidas que garanticen y fomenten canales de distribución y fortalecimiento de alianzas comerciales entre el Distrito y los territorios de origen, y la creación de centros de abastecimiento para la promoción y el acceso a los alimentos propios de los pueblos indígenas.</t>
  </si>
  <si>
    <t>8.4 Diseño e implementación de programas y proyectos que garanticen el acceso a los alimentos para los pueblos indígenas con mayor grado de fragilidad y vulnerabilidad social, bajo un enfoque diferencial.</t>
  </si>
  <si>
    <t>8.5 Apoyo técnico y financiero a procesos agropecuarios de los pueblos indígenas que estimulen la producción en el Distrito, teniendo en cuenta los usos y costumbres y su organización comunitaria y territorial.</t>
  </si>
  <si>
    <t>8.6 Generación de bancos de semillas, plantas y otras especies nativas para el fomento de su protección e intercambio, de acuerdo con el saber y la práctica ancestral de los pueblos indígenas.</t>
  </si>
  <si>
    <t>8.7 Adecuación de programas y proyectos distritales de Seguridad Alimentaria dirigidos a los pueblos indígenas de acuerdo con sus usos y costumbres y sus requerimientos culturales, mediante la apropiación de una cultura alimentaria.</t>
  </si>
  <si>
    <t>9. Camino territorio</t>
  </si>
  <si>
    <t>9.1 Promover y facilitar la participación de las organizaciones y pueblos indígenas legítimamente reconocidas/os en el Distrito, en los procesos de administración de las áreas protegidas del orden distrital a través de la inclusión de parámetros diferenciales en las normas aplicables y en los procesos de selección que correspondan.</t>
  </si>
  <si>
    <t>9.2 Apoyo a la gestión para la recuperación y repatriación del patrimonio cultural material de los pueblos indígenas.</t>
  </si>
  <si>
    <t>9.3 Garantía para la inclusión de la visión, derecho y prácticas ancestrales Muiscas en los instrumentos de planeamiento que desarrollen el Plan de Ordenamiento Territorial en los territorios que los afecten.</t>
  </si>
  <si>
    <t>9.4 Identificación, caracterización y resignificación del territorio indígena Muisca en la ciudad, con el fin de recuperar la memoria y práctica ancestral.</t>
  </si>
  <si>
    <t>9.5 Garantía para la participación en la implementación de procesos de recuperación, conservación y preservación ambiental con los pueblos indígenas desde su cosmovisión, que permitan aportar a la construcción de una ciudad ambientalmente sostenible.</t>
  </si>
  <si>
    <t>9.6 Reconocimiento y promoción de la producción social del hábitat propio de las culturas indígenas, con énfasis en oferta de vivienda con criterios de dignidad adecuados a las cosmovisiones, usos y costumbres de los pueblos indígenas, con enfoque diferencial en los criterios de asignación de subsidios de vivienda.</t>
  </si>
  <si>
    <t>9.7 Garantía, fomento y apoyo de espacios colectivos adecuados para la realización de prácticas ancestrales y espirituales, como casas de pensamiento, y acceso a los espacios públicos para el fortalecimiento de la identidad cultural de los pueblos indígenas.</t>
  </si>
  <si>
    <t>Política</t>
  </si>
  <si>
    <t>RAIZAL</t>
  </si>
  <si>
    <t>INDÍGENAS</t>
  </si>
  <si>
    <t>RROM</t>
  </si>
  <si>
    <t>AFRODESCENDIENTES</t>
  </si>
  <si>
    <t>PALENQUEROS</t>
  </si>
  <si>
    <t>Raizal</t>
  </si>
  <si>
    <t>Indígenas</t>
  </si>
  <si>
    <t>Rrom</t>
  </si>
  <si>
    <t>Afrodescendientes</t>
  </si>
  <si>
    <t>Palenqueros</t>
  </si>
  <si>
    <t>_1._Eje_de_Cultura_e_Identidad_Raizal</t>
  </si>
  <si>
    <t>_2._Eje_de_Participación_y_Autodeterminación_Raizal</t>
  </si>
  <si>
    <t>_3._Eje_de_Educación_Raizal</t>
  </si>
  <si>
    <t>_4._Eje_de_Salud</t>
  </si>
  <si>
    <t>_5._Eje_de_Desarrollo_Económico_Raizal</t>
  </si>
  <si>
    <t>_6._Eje_de_Inclusión_y_no_discriminación_del_Raizal</t>
  </si>
  <si>
    <t>_7._Eje_de_Protección_y_Desarrollo_Integral_Raizal</t>
  </si>
  <si>
    <t>_1._Camino_de_gobierno_propio_y_autonomía</t>
  </si>
  <si>
    <t>_2._Camino_de_Consulta_Previa,_participación_y_concertación</t>
  </si>
  <si>
    <t>_3._Camino_de_identidad_y_cultura</t>
  </si>
  <si>
    <t>_4._Camino_de_educación_propia_e_intercultural</t>
  </si>
  <si>
    <t>_5._Camino_de_economía_indígena</t>
  </si>
  <si>
    <t>_6._Camino_de_salud_y_medicina_ancestral</t>
  </si>
  <si>
    <t>_7._Camino_de_Protección_y_Desarrollo_Integral</t>
  </si>
  <si>
    <t>_8._Camino_hacia_la_soberanía_y_la_seguridad_alimentaria</t>
  </si>
  <si>
    <t>_9._Camino_territorio</t>
  </si>
  <si>
    <t>_1._Eje_integridad_étnica_y_cultural</t>
  </si>
  <si>
    <t>_2._Eje_Inclusión_y_no_discriminación</t>
  </si>
  <si>
    <t>_3._Eje_Desarrollo_Económico</t>
  </si>
  <si>
    <t>_4._Eje_de_Educación</t>
  </si>
  <si>
    <t>_5._Eje_Salud</t>
  </si>
  <si>
    <t>_6._Eje_Seguridad_Social_y_Alimentaria</t>
  </si>
  <si>
    <t>_7._Eje_de_Hábitat</t>
  </si>
  <si>
    <t>_8._Eje_de_Género_y_Generaciones</t>
  </si>
  <si>
    <t>_9._Eje_Goce,_Disfrute_de_Derechos,_Adecuación_Institucional_y_Participación</t>
  </si>
  <si>
    <t>Fin de la pobreza</t>
  </si>
  <si>
    <t>Hambre cero</t>
  </si>
  <si>
    <t>Salud y bienestar</t>
  </si>
  <si>
    <t>Educación de calidad</t>
  </si>
  <si>
    <t>Igualdad de género</t>
  </si>
  <si>
    <t>Agua limpia y saneamiento</t>
  </si>
  <si>
    <t>Energía asequible y no contaminante</t>
  </si>
  <si>
    <t>Trabajo decente y crecimiento económico</t>
  </si>
  <si>
    <t>Industria, innovación e infraestructura</t>
  </si>
  <si>
    <t>Reducción de las desigualdades</t>
  </si>
  <si>
    <t>Ciudades y comunidades sostenibles</t>
  </si>
  <si>
    <t>Producción y consumo responsables</t>
  </si>
  <si>
    <t>Acción por el clima</t>
  </si>
  <si>
    <t>Vida submarina</t>
  </si>
  <si>
    <t>Vida de ecosistemas terrestres</t>
  </si>
  <si>
    <t>Paz, justicia e instituciones sólidas</t>
  </si>
  <si>
    <t>Alianzas para lograr los objetivos</t>
  </si>
  <si>
    <t>MATRIZ DE PLAN DE ACCIÓN Y SEGUIMIENTO A INDICADORES DE ACCIONES AFIRMATIVAS GRUPOS ÉTNICOS</t>
  </si>
  <si>
    <t>Grupo étnico</t>
  </si>
  <si>
    <t>Política Pública</t>
  </si>
  <si>
    <t xml:space="preserve">Fecha de corte del seguimiento: </t>
  </si>
  <si>
    <t>Trimestral</t>
  </si>
  <si>
    <t>Sector y entidad líder:</t>
  </si>
  <si>
    <t>Gobierno - Subdirección de Asuntos Étnicos</t>
  </si>
  <si>
    <t>Sectores corresponsables:</t>
  </si>
  <si>
    <t>Alta Consejería, Ambiente, Cultura, Desarrollo Económico, Educación, Gobierno, Hábitat, Hacienda, IDPAC, Integración Social, Movilidad, Mujer, Planeación, Salud y Seguridad y Convivencia</t>
  </si>
  <si>
    <t>Seguimiento al Indicador con corte 31/12/2020</t>
  </si>
  <si>
    <t>Seguimiento al Indicador con corte 31/03/2021</t>
  </si>
  <si>
    <t>Seguimiento al Indicador con corte 30/06/2021</t>
  </si>
  <si>
    <t>Seguimiento al Indicador con corte 31/12/2021</t>
  </si>
  <si>
    <t>Código de la Acción</t>
  </si>
  <si>
    <t>COMPONENTE
(Caminos, lineamientos, ejes estructurantes)</t>
  </si>
  <si>
    <t>SUBCOMPONENTE
(Línea de Acción, objetivo, estrategia)</t>
  </si>
  <si>
    <t>Acción Concertada</t>
  </si>
  <si>
    <t>Importancia relativa de la acción (%)</t>
  </si>
  <si>
    <t>ODS</t>
  </si>
  <si>
    <t>Enfoque</t>
  </si>
  <si>
    <t>Fecha de inicio</t>
  </si>
  <si>
    <t>Fecha de finalización</t>
  </si>
  <si>
    <t>Nombre Indicador</t>
  </si>
  <si>
    <t>Fórmula de cálculo</t>
  </si>
  <si>
    <t>Línea base
y
Año</t>
  </si>
  <si>
    <t>Tipo de gasto</t>
  </si>
  <si>
    <t>TOTAL</t>
  </si>
  <si>
    <t>Presupuesto Ejecutado</t>
  </si>
  <si>
    <t>% de Ejecución Presupuestal</t>
  </si>
  <si>
    <t>Avance cuantitativo del Indicador</t>
  </si>
  <si>
    <t xml:space="preserve">% de Avance Indicador </t>
  </si>
  <si>
    <t xml:space="preserve">Avance cualitativo </t>
  </si>
  <si>
    <t>Dificultades y alternativa de Solución</t>
  </si>
  <si>
    <t>Análisis implementación de Enfoques</t>
  </si>
  <si>
    <t xml:space="preserve">Programa General </t>
  </si>
  <si>
    <t>Meta Sectorial</t>
  </si>
  <si>
    <t>Proyecto de Inversión</t>
  </si>
  <si>
    <t xml:space="preserve">Sector </t>
  </si>
  <si>
    <t>Entidad</t>
  </si>
  <si>
    <t>Dependencia</t>
  </si>
  <si>
    <t>Persona de contacto</t>
  </si>
  <si>
    <t>Teléfono</t>
  </si>
  <si>
    <t>Correo electrónico</t>
  </si>
  <si>
    <t xml:space="preserve">Observaciónes del Sector </t>
  </si>
  <si>
    <t>Meta</t>
  </si>
  <si>
    <t>Presupuesto asignado</t>
  </si>
  <si>
    <t>Total Meta</t>
  </si>
  <si>
    <t xml:space="preserve">
Fortalecer y Apoyar espacios Pedagógicos de participación para el pueblo Rrom en la formulación, ejecución y seguimiento de los instrumentos de planeación distritales.
</t>
  </si>
  <si>
    <t>Poblacional diferencial</t>
  </si>
  <si>
    <t xml:space="preserve"> 12 espacios de diálogo ciudadano para el pueblo Rrom para la formulación, ejecución y seguimiento de los instrumentos de planeación de la SDP </t>
  </si>
  <si>
    <t xml:space="preserve">Número de espacios de diálogo para el pueblo Rrom para formulación, ejecución y seguimiento de los instrumentos de planeación de la SDP </t>
  </si>
  <si>
    <t>cero</t>
  </si>
  <si>
    <t>Se realizó una actividad en la cual se invitó al Pueblo Rrom para recibir aportes frente a la construcción de la Ley Orgánica de Región Metropolitana.</t>
  </si>
  <si>
    <t>Se tiene previsto un espacio programado para el día 18 de mayo de 2021. En este primer trimestre no se han realizado actividades con personas  gitanas.</t>
  </si>
  <si>
    <t xml:space="preserve">408:Definir e implementar estrategias de participación ciudadana en la formulación, ejecución y seguimiento  a los instrumentos de planeación de la SDP y en los procesos de rendición de cuentas distritales y locales  atendiendo los enfoques del Plan de Desarrollo. </t>
  </si>
  <si>
    <t>7604:Diseño de Modelo Colaborativo para la Participación, la rendición de cuentas distritales y locales y la presupuestacion participativa</t>
  </si>
  <si>
    <t>PLANEACIÓN</t>
  </si>
  <si>
    <t>SDP</t>
  </si>
  <si>
    <t>Dirección de   participación y cominucación para la planeación</t>
  </si>
  <si>
    <t>Juan Carlos Prieto
Natalia Garzón</t>
  </si>
  <si>
    <t>315-2487029
317-3778279</t>
  </si>
  <si>
    <t>jprieto@sdp.gov.co
ngarzon@sdp.gov.co</t>
  </si>
  <si>
    <t>Apoyar la Implementación de las Mesas Locales Gitanas</t>
  </si>
  <si>
    <t>8 espacios de asesoría y acompañamiento dirigidos a la generación de proyectos en las Sesiones de Mesas Locales Gitanas garantizando los aspectos logísticos y pedagógicos.</t>
  </si>
  <si>
    <t>Número de espacios de asesoría y acompañamiento a Mesas Locales Gitanas Apoyadas</t>
  </si>
  <si>
    <t xml:space="preserve"> </t>
  </si>
  <si>
    <t>La actividad relacionada con los espacios de acompañamiento para la formulación de proyectos tiene para 2021 la relación de 2 actividades durante todo el año. En ese sentido, durante el primer trimestre la Dirección de Planes de Desarrollo y Fortalecimiento Local, junto con los demás miembros de Coordinación General de Presupuestos Participativos ha iniciado la evaluación del proceso de presupuestos participativos fase 2, adelantados durante 2020. Este diagnóstico y el correspondiente ajuste a la metodología de presupuestos participativos fase 2 se constituyen en un insumo valioso para capacitar a la población ROM de cara a la formulación de iniciativas ciudadanas a ser incluidos en la formulación de proyectos de inversión en el ámbito local. Por lo que una vez se cuente con los lineamientos metodológicos se hará la respectiva convocatoria para socializarlos ante la comunidad ROM y de esta forma cualificar su participación en la 2a versión de presupuestos participativos fase 2, en la que se incluirán las propuestas ciudadanas en los proyectos de inversión local.</t>
  </si>
  <si>
    <t xml:space="preserve">Direccion de Planes de Desarrollo y fortalecimiento local </t>
  </si>
  <si>
    <t>Andres Fernando Agudelo Aguilar</t>
  </si>
  <si>
    <t>3005644274
3115892207</t>
  </si>
  <si>
    <t>aagudeloa@sdp.gov.co
ltorres@sdp.gov.co</t>
  </si>
  <si>
    <t>Generar el documento guía de incorporación del enfoque diferencial del Plan Estadístico Distrital - PED, acogiendo la dimensión étnica y cultural que incluya el pueblo Rrom o gitano.</t>
  </si>
  <si>
    <t>Derechos humanos</t>
  </si>
  <si>
    <t>Incluir en la guía de adopción del enfoque diferencial la dimensión étnica y cultural como parte de los parámetros dispuestos por el DANE a través del decreto 2404 de 2019, incluyendo el pueblo Rrom o gitano.</t>
  </si>
  <si>
    <t>1) Institucionalizar mediante acto administrativo la guia de incorporación del enfoque diferencial. 
2) Acoger el 100% de indicadores con enfoque diferencial que genere la SDP sobre el número total de indicadores que consideran la dimensión étnica que incluye al pueblo Rrom o gitano.</t>
  </si>
  <si>
    <t>Plan de Acción del PED 2019 - 2024</t>
  </si>
  <si>
    <t>En el marco de la implementación del Plan Estadístico Distrital se elaboró el documento Guía:  «Estándares estadísticos para la incorporación del enfoque poblacional_x0002_diferencial e interseccional en la  producción y difusión de las estadísticas  del Distrito Capital»</t>
  </si>
  <si>
    <t>La acción concertada y su indicador formulado hacen referencia a la elaboración del Documento Guía pero se indican dos fórmulas de cálculo totalmente diferentes para medirlo, una de las cuales no se ajusta a los parámetros del DANE. La alternativa de solución es tomar como forma de cálculo la institucionalización del Documento Guía</t>
  </si>
  <si>
    <t>Se publicó el documento Guía  en  http://www.sdp.gov.co/sites/default/files/02.guia_incorporacion_enfoque_diferencial.pdf y se empezaron las contrataciones de profesionales de apoyo para la implementación del Plan Estadístico Distrital</t>
  </si>
  <si>
    <t xml:space="preserve">463 - Producir y recopilar información para generar análisis que guíe la toma de decisiones de la administración distrital teniendo en cuenta los enfoques del plan de desarrollo </t>
  </si>
  <si>
    <t>7631 - -Producción, actualización y disposición de información sobre condiciones territoriales, económicas, sociales y ambientales para la toma de decisiones en Bogotá</t>
  </si>
  <si>
    <t>Dirección de Información Cartografía y Estadística</t>
  </si>
  <si>
    <t>Charles López</t>
  </si>
  <si>
    <t>3358000 ext 8151</t>
  </si>
  <si>
    <t>chlopez@sdp.gov.co</t>
  </si>
  <si>
    <t xml:space="preserve">Incorporar el enfoque diferencial en la producción de estadísticas en el Distrito, considerando para la dimensión Étnico y Cultural la identificación étnica del pueblo Rrom o gitano. </t>
  </si>
  <si>
    <t>Número de operaciones estadísticas que inlcuyen el enfoque diferencial gitano / Número total que la deben incluir</t>
  </si>
  <si>
    <t xml:space="preserve">La SDP en el marco de la implementación del Plan Estadístico Distrital, realiza el documento Guía, pero la incorporación del enfoque diferencial en la producción de estadísticas depende de los productores de la información estadística.  La alternativa de solución para que se incorpore el enfoque diferencial en las entidades es la socialización del Documento Guía en todas las entidades distritales </t>
  </si>
  <si>
    <t>Elaborar una guía con los líneamientos teóricos y conceptuales con enfoque diferencial gitano para la producción y difusión de estadísticas oficiales.</t>
  </si>
  <si>
    <t>Guía con los líneamientos teóricos y conceptuales con enfoque diferencial gitano para la producción y difusión de estadísticas oficiales</t>
  </si>
  <si>
    <t>Priorizar las operaciones estadísticas que deben incorporar el enfoque poblacional-diferencial gitano.</t>
  </si>
  <si>
    <t>No de operaciones estadísticas priorizadas que deben incorporar el enfoque poblacional- diferencial gitano.</t>
  </si>
  <si>
    <t>En el marco de la implementación del Plan Estadístico Distrital se realizó la actualización de inventario de oferta de operaciones estadísticas producidas por las entidades distritales definiendo si son estructurales, estratégicas o de gestión. Esta categorización sienta las base para guiar a las entidades hacia el ejercicio de priorización.</t>
  </si>
  <si>
    <t>Se empezaron las contrataciones de profesionales de apoyo para la implementación del Plan Estadístico Distrital</t>
  </si>
  <si>
    <t>Atender al 100% de mujeres Gitanas formadas en los centros de inclusión digital garantizando los medios de transporte para el acceso al centro de inclusión Digital con parámetros de Bioseguridad</t>
  </si>
  <si>
    <t>Género y diferencial</t>
  </si>
  <si>
    <t>183 Mujeres Gitanas Formadas en habilidades digitales, capacidades socioemocionales o financieras, a través de talleres realizados en el territorio en el que se encuentran o en los CID de las CIOM garantizando transporte a las casas de igualdad.</t>
  </si>
  <si>
    <t>Número de Mujeres Gitanas Formadas en habilidades digitales, capacidades socioemocionales o financieras, a través de talleres realizados en el territorio en el que se encuentran o en los CID de las CIOM</t>
  </si>
  <si>
    <t xml:space="preserve">Sin línea de base
</t>
  </si>
  <si>
    <t xml:space="preserve">Para el 2021, se estableció una meta de formar 46 mujeres rrom, sin embargo hasta el momento solo ha culminado el proceso una mujer que se reconoce como gitana. Ello corresponde al 2% de la meta anual </t>
  </si>
  <si>
    <t>Se presentaron dificultades para el inicio de los cursos por temas relacionados con el COVID-19, sin embargo nos encontramos articulándonos para definir fechas para el segundo semestre, lo anterior de común acuerdo.</t>
  </si>
  <si>
    <t>Aumentar en un 30% el número de mujeres formadas en los centros de inclusión digital</t>
  </si>
  <si>
    <t>Desarrollo de capacidades para aumentar la autonomía y empoderamiento de las mujeres en toda su diversidad en Bogotá.</t>
  </si>
  <si>
    <t>MUJER</t>
  </si>
  <si>
    <t>SDM</t>
  </si>
  <si>
    <t>Dirección de Enfoque Diferencial</t>
  </si>
  <si>
    <t xml:space="preserve">Yenny Guzmán
Mónica Tenorio 
</t>
  </si>
  <si>
    <t xml:space="preserve">3108561029
3114540842
</t>
  </si>
  <si>
    <t>yguzman@sdmujer.gov.co
mtenorio@sdmujer.gov.co</t>
  </si>
  <si>
    <t>100% de avance  en la Gestión para la consecución de elementos tecnológicos, con entidades públicas y/o privadas, para las mujeres gitanas como apoyo a la formación en TIC y desarrollo de capacidades para el ejercicio de derechos</t>
  </si>
  <si>
    <t>% de avance en la gestión para la consecución de elementos tecnológicos, con entidades públicas y/o privadas, para las mujeres gitanas como apoyo a la formación en TIC y desarrollo de capacidades para el ejercicio de derechos</t>
  </si>
  <si>
    <t>A demanda</t>
  </si>
  <si>
    <t>Esta accion está programada para iniciarse en junio</t>
  </si>
  <si>
    <t>3108561029 3114540842</t>
  </si>
  <si>
    <t xml:space="preserve">Promover la participación plena y efectiva de las mujeres gitanas y la igualdad de oportunidades de liderazgo </t>
  </si>
  <si>
    <t>20 mujeres gitanas vinculadas a la escuela de Formación  para el desarrollo de capacidades de incidencia, liderazgo, empoderamiento y participación política de las mujeres, fortaleciendo las escuelas de formación política</t>
  </si>
  <si>
    <t># de mujeres gitanas vinculadas a la escuela de Formación ara el desarrollo de capacidades de incidencia, liderazgo, empoderamiento y participación política de las mujeres</t>
  </si>
  <si>
    <t>El inicio de esta acción está programado en el el año 2022</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</si>
  <si>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</si>
  <si>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Fortalecimiento a los liderazgos para la inclusión y equidad de género en la participación y la representación política en Bogotá</t>
  </si>
  <si>
    <t>Generar acciones para el fortalecimiento y la eliminación de estereotipos e imaginarios que afectan a las mujeres gitanas, desde un enfoque diferencial</t>
  </si>
  <si>
    <t>2 acciones para el fortalecimiento y la eliminación de estereotipos e imaginarios que afectan a las mujeres gitanas, desde un enfoque diferencial en el cuatrienio</t>
  </si>
  <si>
    <t>Numero de acciones para el fortalecimiento y la eliminación de estereotipos e imaginarios que afectan a las mujeres gitanas, desde un enfoque diferencial</t>
  </si>
  <si>
    <t> </t>
  </si>
  <si>
    <t>$ 20.000.000</t>
  </si>
  <si>
    <t>Diseñar acciones afirmativas con enfoque diferencial, para desarrollar capacidades y promover el bienestar socio emocional y los derechos de
las mujeres en todas sus diversidades, en los sectores de la administración distrital y en las localidades</t>
  </si>
  <si>
    <t>Implementación de acciones afirmativas dirigidas a las mujeres con enfoque diferencial y de género en Bogotá</t>
  </si>
  <si>
    <t>Yenny Guzmán
Mónica Tenorio</t>
  </si>
  <si>
    <t>Contratación de referenta Gitana en la Dirección de Enfoque Diferencial</t>
  </si>
  <si>
    <t>1 referenta Gitana contratada Durante el Cuatrienio</t>
  </si>
  <si>
    <t>Número de referentas Gitanas contratadas Durante el Cuatrienio</t>
  </si>
  <si>
    <t xml:space="preserve">Se contrato la Referente para el pueblo Rrom- Gitano el 12 de marzo de 2021 quien es la enlace entre el sector y la Comunidad Rrom-Gitana </t>
  </si>
  <si>
    <t>Se presento dificultades en la etapa precontractual por la demora en la entrega de los documentos solicitados por la entidad a la referente, lo que generó demoras en el inicio del contrato, sin embargo ya contamos con la con la referenta en la Dirección de Enfoque Diferencial.</t>
  </si>
  <si>
    <t>Contratar a referentas Gitanas para incorporar la cosmogonía y cosmovisión Gitana a la estrategia de cuidado cuidadoras del Sistema Distrital de Cuidado.</t>
  </si>
  <si>
    <t>2 referentas Gitanas contratadas para incorporar la cosmogonía y cosmovisión Gitana a la estrategia de cuidado cuidadoras del Sistema Distrital de Cuidado.</t>
  </si>
  <si>
    <t>Numero de referentas Gitanas contratadas para incorporar la cosmogonía y cosmovisión Gitana a la estrategia de cuidado cuidadoras del Sistema Distrital de Cuidado.</t>
  </si>
  <si>
    <t>Sin línea de base</t>
  </si>
  <si>
    <t>$ 27.648.000</t>
  </si>
  <si>
    <t>$ 55.962.440</t>
  </si>
  <si>
    <t>$ 57.602.626</t>
  </si>
  <si>
    <t>$ 50.330.705</t>
  </si>
  <si>
    <t>no se reporta avance en esta acción considerando que esta se encuentra programada para el mes de junio</t>
  </si>
  <si>
    <t>Gestionar la implementación, en la ciudad y la ruralidad, de la estrategia de manzanas del cuidado y unidades móviles de servicios del
cuidado para las personas que requieren cuidado y para los y las cuidadoras de personas y animales domésticos</t>
  </si>
  <si>
    <t>Implementación del Sistema Distrital de Cuidado en Bogotá</t>
  </si>
  <si>
    <t xml:space="preserve">Visibilizar la identidad cultural de las mujeres gitanas para exaltar la importancia de la diversidad cultural en la construcción de la ciudad y el nuevo contrato social. </t>
  </si>
  <si>
    <t>4 capsulas de video sobre la identidad de las mujeres gitanas para la eliminación de estereotipos y fortalecimiento de sus procesos políticos y organizativos y difusión en redes, garantizando la participación activa de la comunidad</t>
  </si>
  <si>
    <t>Numero de capsulas de video sobre la identidad de las mujeres gitanas para la eliminación de estereotipos y fortalecimiento de sus procesos políticos y organizativos y difusión en redes, garantizando la participación activa de la comunidad</t>
  </si>
  <si>
    <t>$ 13.000.000</t>
  </si>
  <si>
    <t>$ 1</t>
  </si>
  <si>
    <t>El inicio de esta acción está programado en el mes de junio</t>
  </si>
  <si>
    <t>Fortalecimiento de los aspectos administrativos, financieros, técnicos, políticos y sociales de los grupos, colectivos, organizaciones y redes de mujeres a través de procesos formativos con enfoques de derechos de las mujeres, de género y diferencial, que contemple las particularidades dadas por sus múltiples identidades, orientaciones, edades, condiciones, situaciones y procedencias.</t>
  </si>
  <si>
    <t>2 de organizaciones o procesos organizativos de mujeres gitanas Fortalecidos</t>
  </si>
  <si>
    <t># de organizaciones o procesos organizativos de mujeres gitanas Fortalecidos en las Localidades de Kennedy y Puente Aranda</t>
  </si>
  <si>
    <t>$ 16.000.000</t>
  </si>
  <si>
    <t>Territorializar la política pública de mujeres y equidad de género a través de las Casas de Igualdad de Oportunidades en las 20 localidades</t>
  </si>
  <si>
    <t xml:space="preserve"> Implementación de la Estrategia de Territorialización de la Política Pública de Mujeres y Equidad de Género a través de las Casas de Igualdad de Oportunidades para las Mujeres en Bogotá</t>
  </si>
  <si>
    <t xml:space="preserve">
mtenorio@sdmujer.gov.co
yguzman@sdmujer.gov.co</t>
  </si>
  <si>
    <t xml:space="preserve"> Contribuir a la incorporación de las necesidades, intereses y propuestas de las mujeres gitanas en la implementación de presupuestos participativos del ámbito local</t>
  </si>
  <si>
    <t>20 mujeres gitanas vinculadas a la formación en planeación y presupuesto participativo sensible al género</t>
  </si>
  <si>
    <t xml:space="preserve">
#  mujeres gitanas vinculadas a acciones de formación en planeación y presupuesto participativo sensible al género
</t>
  </si>
  <si>
    <t xml:space="preserve">A la fecha la Dirección de Territorialización ha avanzad en el diseño de contenidos a desarrollar con  las mujeres interesadas en este tema, así mismo, inicio el procesos de articulación con la Dirección de enfoque Diferencial para concertar fechas, horarios y demás aspectos necesario para desarrollar este proceso de formación. </t>
  </si>
  <si>
    <t>Se  iniciará un proceso con las mujeres, pues se está en proceso de concertación y planeación de fechas.</t>
  </si>
  <si>
    <t>incorporar e implementar el enfoque de género y 
diferencial en los ejercicios de los presupuestos participativos</t>
  </si>
  <si>
    <t>Fortalecimiento a los liderazgos para la inclusión y equidad de género
 en la participación y la representación política en Bogotá</t>
  </si>
  <si>
    <t xml:space="preserve">Desarrollar habilidades financieras en las personas y unidades productivas  del pueblo Rrom  que sean remitidas por la entidad coordinadora del plan de acción y /o  pueblo Rrom,  a los talleres de educación financiera de la SDDE.  </t>
  </si>
  <si>
    <t xml:space="preserve">"1. 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población indigena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	</t>
  </si>
  <si>
    <t xml:space="preserve">No se cuentan con las bases de datos de la  comunidad. Además, como es de conocimiento público la situación de declaratoria de emergencia socioeconómica y sanitaria generada por la pandemia causada por la Covid – 19, ha generado impactos significados en la gestión distrital, lo que sin duda ha impactado en el sector de desarrollo económico, no obstante, la SDDE reitera su compromiso con las comunidades étnicas y por ello priorizará la implementación del plan de acción 2021. </t>
  </si>
  <si>
    <t>117:Desarrollar habilidades financieras y digitales a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</si>
  <si>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 xml:space="preserve">7874:Fortalecimiento del crecimiento empresarial en los emprendedores y las mipymes de Bogotá </t>
  </si>
  <si>
    <t>DESARROLLO ECONÓMICO</t>
  </si>
  <si>
    <t>Secretaría de Desarrollo Económico</t>
  </si>
  <si>
    <t>Subdirección de Financiamiento e Inclusión Financiera</t>
  </si>
  <si>
    <t>Jaime Alviar
Martha Algarra</t>
  </si>
  <si>
    <t>3693777-215</t>
  </si>
  <si>
    <t>jalviar@sdde.gov.co
malgarra@sdde.gov.co</t>
  </si>
  <si>
    <t>Implementar un programa que permita la formalización y el acceso al sistema de crédito para la generación de micro y pequeñas empresas, negocios, pequeños comercios y/o unidades productivas aglomeradas y/o emprendimientos por subsistencia formales e informales Implementar un programa que permita la formalización y el acceso al sistema de crédito para la generación de micro y pequeñas empresas, negocios, pequeños comercios y/o unidades productivas aglomeradas y/o emprendimientos por subsistencia formales e informales con un enfoque diferencial étnico</t>
  </si>
  <si>
    <t xml:space="preserve"> Poblacional - Diferencial</t>
  </si>
  <si>
    <t>Empresas gitanas atendidas con un enfoque diferencial a través del programa.
10 unidades productivas gitanas atendidas a través del programa remitidas por la comunidad.</t>
  </si>
  <si>
    <t xml:space="preserve">Sumatoria del número de unidades productivas gitanas atendidas a través de un programa  que permita la formalización y el acceso al sistema de crédito para la generación de micro y pequeñas empresas, negocios, pequeños comercios y/o unidades productivas aglomeradas y/o emprendimientos por subsistencia formales e informale, remitidas por la comunidad rrom </t>
  </si>
  <si>
    <t>118:Diseñar y poner en marcha uno o varios vehículos financieros para fondear al menos 73.900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exposicón a la tasa de mortalidad empresarial en el marco de la reactivación  económica de la ciudad. Como mínimo, un 20% de la oferta será destinada a jóvenes.</t>
  </si>
  <si>
    <t>Formar a personas del pueblo Rrom  en habilidades o competencias laborales desde la Agencia Pública de Empleo "Bogotá Trabaja"</t>
  </si>
  <si>
    <t>Número de personas del pueblo Rrom formadas en habilidades y/o competencias laborales en la Agencia Pública de Empleo del Distrito "Bogotá Trabaja" durante el cuatrienio</t>
  </si>
  <si>
    <t xml:space="preserve">Sumatoria del número de personas del pueblo Rrom formadas en habilidades y/o competencias laborales en la Agencia Pública de Empleo del Distrito "Bogotá Trabaja" durante el cuatrienio, </t>
  </si>
  <si>
    <t>17
Año 2019</t>
  </si>
  <si>
    <t xml:space="preserve">119:Formar al menos 50.000 personas en la nuevas competencias, bilinguismo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 </t>
  </si>
  <si>
    <t xml:space="preserve">  7863:Mejoramiento del empleo incluyente y pertinente en Bogotá</t>
  </si>
  <si>
    <t>Subdirección de Empleo y Formación</t>
  </si>
  <si>
    <t>Nini Johanna Serna Alvarado</t>
  </si>
  <si>
    <t>nserna@desarrolloeconomico.gov.co</t>
  </si>
  <si>
    <t>Se Identifica que el reporte realizado no corresponde al PIAA ART 66</t>
  </si>
  <si>
    <t xml:space="preserve">Incubar al menos 30 emprendimientos por subsistencia en la creación de modelos  de negocio alineados a factores identitarios Gitanos. Como mínimo un 2% de la oferta será destinada a jóvenes Gitanos. Incluyendo a los comerciantes Rrom. </t>
  </si>
  <si>
    <t>100% de unidades productivas de la comunidad Rrom que cumplen con los requisitos bajo un enfoque diferencial para participar de procesos de exportación</t>
  </si>
  <si>
    <t>(Número de unidades productivas de la comunidad Rrom que cumplen con los requisitos, vinculados a los procesos de promoción de exportaciones / Número de unidades productivas de la comunidad Rrom, que cumplen con los requisitos para ingresar a procesos de promoción de exportaciones)* 100</t>
  </si>
  <si>
    <t>177:Abrir nuevos mercados/segmentos comerciales para al menos 100 empresas , mipymes y/o emprendimientos  con potencial exportador  y atracción de eventos , que permita la reactivación económica social</t>
  </si>
  <si>
    <t>7844:Fortalecimiento del comercio exterior, la productividad y el posicionamiento de Bogotá.</t>
  </si>
  <si>
    <t>Subdirección de Competividad Bogotá Región</t>
  </si>
  <si>
    <t>María Paulina Gómez Gómez</t>
  </si>
  <si>
    <t>mpgomez@desarrolloeconomico.gov.co</t>
  </si>
  <si>
    <t xml:space="preserve">
Vincular por demanda unidades productivas del pueblo gitano a eventos de comercialización e intermediación empresarial en los cuales puedan participar de acuerdo a las convocatorias realizadas por el sector de Desarrollo Económico, y con el propósito de fortalecer  emprendimientos propios de la comunidad. </t>
  </si>
  <si>
    <t xml:space="preserve">166:Desarrollar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 </t>
  </si>
  <si>
    <t>7837:Fortalecimiento en emprendimiento y desarrollo empresarial, para aumentar la capacidad productiva y económica de Bogotá</t>
  </si>
  <si>
    <t xml:space="preserve">Subdirecciones: Intermediación, Internacionalización/subdirección de emprendimiento y negocios. </t>
  </si>
  <si>
    <t>Carlos Alberto Sánchez Retiz/María Angelica Segura Bonell</t>
  </si>
  <si>
    <t>casanchez@desarrolloeconomico.gov.co/asegura@desarrolloeconomico.gov.co</t>
  </si>
  <si>
    <t>Vincular por demanda unidades productivas de la comunidad Rrom que cumplen con los requisitos bajo un enfoque diferencial para participar de procesos de exportación.</t>
  </si>
  <si>
    <t>Porcentaje de Ciudadanos Gitanos de Bogotá vinculados al programa de Mercados Campesinos con oferta de alimentos frescos o transformados saludables.</t>
  </si>
  <si>
    <t>(Número de Ciudadanos Gitanos de Bogotá vinculados al programa Mercados Campesinos con oferta de alimentos frescos o transformados saludables/ Número de Ciudadanos Gitanos de Bogotá interesados en vincularse en la oferta de productos y servicios al programa Mercados Campesinos.)*100</t>
  </si>
  <si>
    <t>Fortalecimiento de procesos de gastronomía y seguridad alimentaria articulada a sistema de abastecimiento del sistema distrital de alimentos en el marco de usos y costumbres Rrom,  siempre y cuando se trate de procesos de gastronomía relacionados con alimentos saludables</t>
  </si>
  <si>
    <t>Participación de unidades productivas del pueblo gitano en procesos de sensibilización empresarial en materia de innovación y comercialización de producto.</t>
  </si>
  <si>
    <t>Número de unidades productivas del pueblo gitano en procesos de sensibilización para la innovación y comercialización de producto.</t>
  </si>
  <si>
    <t>180:Brindar acceso a mecanismos de financiación a 3.700 emprendimientos de estilo de vida, de alto impacto, independientes, MIPYMES acompañadas en programas de apropiación y fortalecimiento de nuevas tecnologías y empresas medianas en programas de sofisticación en inovación. Como mínimo un 20% de la oferta será destinada a jóvenes.</t>
  </si>
  <si>
    <t>7847:Fortalecimiento de la competitividad, como vehículo para el desarrollo del ecosistema empresarial de la Bogotá</t>
  </si>
  <si>
    <t>Nicolás Carrizosa Pulido</t>
  </si>
  <si>
    <t>ncarrizosa@desarrolloeconomico.gov.co</t>
  </si>
  <si>
    <t>Generar un proceso, sistemas de información sencillo o boletín que incluya el presupuesto concertado en el Plan Integral de Acciones Afirmativas del Pueblo Gitano en las Diferentes Entidades del Distrito que permita verificar cuando se trasladen o reasignen a otra meta o rubro</t>
  </si>
  <si>
    <t>Diferencial Étnico</t>
  </si>
  <si>
    <t>16 reportes presupuestales de ejecución de los proyectos de inversión que hacen parte del proceso de Concertación Final del Artículo 66</t>
  </si>
  <si>
    <t>Número de reportes presupuestales de ejecución de los proyectos de inversión que hacen parte del proceso de Concertación Final del Artículo 66</t>
  </si>
  <si>
    <t>sin linea base</t>
  </si>
  <si>
    <t>no aplica</t>
  </si>
  <si>
    <t>HACIENDA</t>
  </si>
  <si>
    <t>SDH</t>
  </si>
  <si>
    <t>Dirección 
Distrital de Presupuesto</t>
  </si>
  <si>
    <t>Alvaro Guzman Vargas</t>
  </si>
  <si>
    <t>aguzman@shd.gov.co</t>
  </si>
  <si>
    <t xml:space="preserve">Brindar apoyo y patrocinio a 4 conmemoraciones del Pueblo Gitano a través de la Lotería de Bogotá </t>
  </si>
  <si>
    <t>4 Conmemoraciones Gitanas Apoyadas por la Lotería de Bogotá</t>
  </si>
  <si>
    <t>Número de conmemoraciones Gitanas Apoyadas por la Lotería de Bogotá</t>
  </si>
  <si>
    <t>0 cero</t>
  </si>
  <si>
    <t>PLANEACIÓN ESTRATÉGICA Y DE NEGOCIOS</t>
  </si>
  <si>
    <t>Liliana Lara Méndez</t>
  </si>
  <si>
    <t xml:space="preserve">3351535 ext 259 </t>
  </si>
  <si>
    <t>liliana.lara@loteriadebogota.com</t>
  </si>
  <si>
    <t>Diseñar e implementar una estrategia de fortalecimiento a la justicia étnica del pueblo Rrom como mecanismo de mediación comunitaria</t>
  </si>
  <si>
    <t>poblacional -diferencial</t>
  </si>
  <si>
    <t xml:space="preserve">100% de una estrategia de fortalecimiento a la justicia étnica del pueblo Rrom como mecanismo de justicia comunitaria. </t>
  </si>
  <si>
    <t xml:space="preserve">Porcentaje de implementación de una estrategia de fortalecimiento a la justicia étnica del pueblo Rrom como mecanismo de justicia comunitaria. </t>
  </si>
  <si>
    <t>Durante el mes de marzo se solicitó apoyo técnico a la SAE para atender el compromiso  concertado con el Pueblo Rrom y definir estrategias de comunicación con los Consejeros, dicha reunión se llevó a cabo el 17 de marzo de 2021.  A su vez, durante el mes y siguiendo las recomendaciones de la SAE, se trabajó en el borrador del plan de trabajo del compromiso, el cual será socializado con los Consejeros en el segundo semestre del año. De igual forma, la Dirección de Acceso a la Justicia elaboró documento borrador en materia de justicia y conflictos del pueblo, el cual será socializado el segundo semestre del año como insumo fundamental para el fortalecimiento de la justicia étnica del Pueblo Rrom.</t>
  </si>
  <si>
    <t>SEGURIDAD Y CONVIVENCIA</t>
  </si>
  <si>
    <t>SDSCJ</t>
  </si>
  <si>
    <t>DIRECCIÓN DE ACCESO A LA JUSTICIA</t>
  </si>
  <si>
    <t>Mauricio Díaz
Jefferson Cruz</t>
  </si>
  <si>
    <t>3779595 ext. 1023</t>
  </si>
  <si>
    <t>mauricio.diaz@scj.gov.co
jefferson.cruz@scj.gov.co</t>
  </si>
  <si>
    <t>Referentes para la comunicación y articulación diferenciados con el pueblo Rrom para la sensibilización en seguridad y convivencia y la mitigación de riesgos</t>
  </si>
  <si>
    <t>3 de personas incorporadas en el Equipo de Gestores de Convivencia referentes del Pueblo Rrom</t>
  </si>
  <si>
    <t>Número de personas incorporadas en el Equipo de Gestores de Convivencia referentes del Pueblo Rrom</t>
  </si>
  <si>
    <t>NO APLICA</t>
  </si>
  <si>
    <t>Durante el periodo se avanzó en la etapa precontractual para la vinculación de gestores Gitanos</t>
  </si>
  <si>
    <t>Subsecretaría de Seguridad y Convivencia</t>
  </si>
  <si>
    <t>Luz Janeth Forero
Gabriel Burbano</t>
  </si>
  <si>
    <t>3779595 ext. 1180</t>
  </si>
  <si>
    <t>luz.forero@scj.gov.co
gabriel.burbano@scj.gov,co</t>
  </si>
  <si>
    <t>Jóvenes del pueblo Rrom en riesgo de la ciudad de Bogotá, en la edad de 14 a 28 años de edad, que no estudien ni trabajen vinculados a la estrategia de jóvenes</t>
  </si>
  <si>
    <t>20 jóvenes en el cuatrienio</t>
  </si>
  <si>
    <t>Número de jóvenes vinculados del pueblo Rrom a la estrategia de jóvenes</t>
  </si>
  <si>
    <t>Se está preparando la vinculación del enfoque diferencial de jóvenes a la estrategia de la Secretaría que se adelanta a nivel distrital.</t>
  </si>
  <si>
    <t>Diseño de contenidos pertinentes y trabajados con el Rrom según enfoque diferencial y necesidades</t>
  </si>
  <si>
    <t xml:space="preserve"> 4 piezas de video con enfoque étnico y diferencial y necesidades para el pueblo Rrom</t>
  </si>
  <si>
    <t>Número de Piezas de Video para la sensibilización y mitigación del riesgo para el Pueblo Rrom, con énfasis en su condición de Víctimas del Conflicto Armado, enfocados a la seguridad y convivencia.
Las piezas entregadas en año 1 darían insumos para que el pueblo Rrom continúe los procesos de sensibilización en los años siguientes.</t>
  </si>
  <si>
    <t>Se espera la contratación del referente y los gestores del pueblo gitano para poder dar inicio al cumplimiento de las acciones afirmativas relativas</t>
  </si>
  <si>
    <t>Realización de un proceso de diagnóstico de las necesidades y potencialidades en seguridad y convivencia que incluya un capítulo para cada una de las dos organizaciones Rrom de la ciudad y definición de las estrategias de intervención acordadas con énfasis en los contextos sociodemográficos y socioculturales del Pueblo Rrom.</t>
  </si>
  <si>
    <t>1 documento con el diagnóstico de necesidades y potencialidades en seguridad y convivencia para el Pueblo Rrom y con las estrategias de intervención acordadas.</t>
  </si>
  <si>
    <t xml:space="preserve">Disponer un espacio de justicia fortalecido en la ciudad, para la atención y adecuado desarrollo de la justicia étnica Rrom </t>
  </si>
  <si>
    <t>1 espacio para la operación de la justicia Rrom en la ciudad</t>
  </si>
  <si>
    <t>Sumatoria de espacios para la atención y adecuado desarrollo de la justicia étnica Rrom en un equipamiento de Justicia de la ciudad</t>
  </si>
  <si>
    <t>O cero</t>
  </si>
  <si>
    <t>Durante el mes de marzo se solicitó apoyo técnico a la SAE para atender el compromiso  concertado con el Pueblo Rrom y definir estrategias de comunicación con los Consejeros, dicha reunión se llevó a cabo el 17 de marzo de 2021. A su vez, durante el mes y siguiendo las recomendaciones de la SAE, se trabajó en el borrador del plan de trabajo del compromiso, el cual será socializado con los Consejeros en el segundo semestre del año. De igual forma, la Dirección de Acceso a la Justicia elaboró documento borrador en materia de justicia y conflictos del pueblo, el cual será socializado el segundo semestre del año como insumo para la disposición del espacio en un equipamiento de justicia para la próxima vigencia.</t>
  </si>
  <si>
    <t>Es viable el ajuste. Se realiza ajuste de la formula del indicador según propuesta: "Sumatoria de espacios para la atención y adecuado desarrollo de la justicia étnica Rrom en un equipamiento de Justicia de la ciudad"</t>
  </si>
  <si>
    <t>1 Referente del Pueblo Rrom contratado Durante todo el Cuatrienio a fin de que transversalice el enfoque diferencia y cultural.</t>
  </si>
  <si>
    <t>Número de Referentes del Pueblo Rrom contratados Durante todo el Cuatrienio a fin de que transversalice el enfoque diferencia y cultural.</t>
  </si>
  <si>
    <t>Durante el periodo se avanzó en la etapa precontractual para la vinculación de Dinamizador Gitano</t>
  </si>
  <si>
    <t>Participar en un Consejo Local de Seguridad por año en las localidades de Kennedy y Puente Aranda</t>
  </si>
  <si>
    <t>6 consejos de Seguridad dos por año; uno por cada localidad.</t>
  </si>
  <si>
    <t>Número de consejos de seguridad en que hay participación del pueblo Rrom</t>
  </si>
  <si>
    <t>Se adelanta el diseño de cronograma para la realización de los Consejos de seguridad.</t>
  </si>
  <si>
    <t>Vincular a organizaciones del pueblo Rrom</t>
  </si>
  <si>
    <t>2 organizaciones del Pueblo Rrom vinculadas a instancias de participación</t>
  </si>
  <si>
    <t>Número de organizaciones del Pueblo Rrom vinculadas a instancias de participación</t>
  </si>
  <si>
    <t>Vinculación de Personas con discapacidad, y cuidadoras/es  Gitanos a las acciones individuales y colectivas para la atención integral a las necesidades diferenciales en salud mediante la estrategia Rehabilitación Basada en Comunidad. (asesoría domiciliaria, red de cuidadores, gestores de RBC, activación de rutas sectoriales e intersectoriales)</t>
  </si>
  <si>
    <t>10- reduccion de las desigualdades</t>
  </si>
  <si>
    <t xml:space="preserve">Poblacional - Diferencial </t>
  </si>
  <si>
    <t>31/06/2024</t>
  </si>
  <si>
    <t>Porcentaje personas Gitanas con discapacidad, y cuidadoras/es vinculadas/os  a las acciones individuales y colectivas para la atención integral a las necesidades diferenciales en salud.</t>
  </si>
  <si>
    <t>100% de personas gitanas con discapacidad, y cuidadoras/es vinculadas/os  a las acciones individuales y colectivas para la atención integral a las necesidades diferenciales en salud.</t>
  </si>
  <si>
    <t>sin linea de base</t>
  </si>
  <si>
    <t>Se realizó reunión con consejeros y representantes de las organizaciones Gitanas  (18/02/2021), en este espacio se socializó a los consejeros que a partir del Decreto 087 del 16 de marzo de 2020 “Por el cual se declara la calamidad pública con ocasión de la situación epidemiológica causada por el Coronavirus (COVID-19) en Bogotá"; las acciones del sector se ven alteradas en el marco de la atención a la identificación, prevención y promoción del contagio por lo cual las acciones de este acuerdo debieron adecuarse desde lo técnico, administrativo y financiero. En este sentido se acordó un segundo momento para dialogar y dar alcance a la implementación de la presente acción afirmativa.</t>
  </si>
  <si>
    <t>Dificultades: Dar inicio a esta acción afirmativa de manera consensuada con la comunidad
Alternativa de solución: Generar un espacio, sin embargo está sujeto a las dinámicas y particularidades de los consejeros.</t>
  </si>
  <si>
    <t>40- A 2024 alcanzar 70.000 personas con discapacidad y cuidadoras/es vinculadas/os a las acciones individuales y colectivas para la identificación, reconocimiento y atención integral a las necesidades diferenciales en salud e inclusión</t>
  </si>
  <si>
    <t>SALUD</t>
  </si>
  <si>
    <t>SDS</t>
  </si>
  <si>
    <t>Subsecretaria de Salud Publica/subdirección de Gestion y Evaluacion de Politicas</t>
  </si>
  <si>
    <t>Juan Carlos cocoma
Victoria Carrillo</t>
  </si>
  <si>
    <t>Tel: 3649090 ext. 9737</t>
  </si>
  <si>
    <t>Jccocoma@saludcapital.gov.co
mvcarrillo@saludcapital.gov.co</t>
  </si>
  <si>
    <t>Respecto a la asignación de presupuesto para el cuatrienio, no se proyectan recursos especificos para este grupo poblacional, ya que el presupuesto asignado a esta meta se destina para todos los grupos y poblacionales con discapacidad en el marco de la politica y el plan distrital de discapacidad. Sin embargo, en el espacio de concertación con la comunidad Rrom se acordò que el sector salud garantizará la implementación de la acción, por lo cual no se programaron avances para el periodo 2020 ni recursos especificos comprometidos en el espacio de concertación</t>
  </si>
  <si>
    <t>16 Campañas/acciones colectivas  implementadas en enfermedades hereditarias y enfermedades crónicas en la población Gitana</t>
  </si>
  <si>
    <t>16 campañas/acciones colectivas en salud realizadas con la población Gitana</t>
  </si>
  <si>
    <t xml:space="preserve">75- A 2024 disminuir en 20% la morbilidad por enfermedades transmisibles en control (Tosferina, Varicela, Hepatitis A, parotiditis y meningitis) </t>
  </si>
  <si>
    <t>Juan Carlos Cocoma
Leidy Johanna Cabiativa</t>
  </si>
  <si>
    <t xml:space="preserve">
Jccocoma@saludcapital.gov.co
Ljcabiativa@saludcapital.gov.co</t>
  </si>
  <si>
    <t>Respecto a la asignación de presupuesto para el cuatrienio, no se proyectan recursos específicos para este grupo poblacional, ya que el presupuesto asignado a esta meta se destina para todos los grupos y poblacionales. Sin embargo, en el espacio de concertación con la comunidad Rrom se acordó que el sector salud garantizará la implementación de la acción.
De igual manera se ajustan las columnas J  y K en concordancia con el plan de acción entregado el pasado 5 de Noviembre 2020 a la SAE y planeación.</t>
  </si>
  <si>
    <t>Ejecutar un programa de vacunación para la población Rrom Gitano de Bogotá</t>
  </si>
  <si>
    <t>4 jornadas de vacunación en el año, durante el actual gobierno, las cuales se realizan en el mes  de febrero, abril, julio y octubre.</t>
  </si>
  <si>
    <t>No. jornadas de vacunación en el año, las cuales se realizan en el mes  de febrero, abril, julio y octubre</t>
  </si>
  <si>
    <t>Se realizó un espacio de socialización (02/02/2021) a las comunidades étnicas acerca del plan nacional de vacunación puntualizando lineamientos, etapas, población priorizada y cronograma, este espacio permitió invitar a las comunidades en la importancia de identificar la población susceptible para la vacunación como lo son mayores de  80 años y entre 60-79 años. De igual manera se avanzó en la construcción de una propuesta de micro plan de vacunación contra COVID-19 para la población Gitana  sujeta a ser socializada y puesta en marcha.</t>
  </si>
  <si>
    <t>Ninguna</t>
  </si>
  <si>
    <t>A 2024 Lograr y mantener coberturas de vacunación iguales o mayores al 95% en los biológicos del PAI, incluida la varicela y realizar el estudio de inclusión de la vacuna contra el herpes zóster.</t>
  </si>
  <si>
    <t>Respecto a la asignación de presupuesto para el cuatrienio, no se proyectan recursos específicos para este grupo poblacional, ya que el presupuesto asignado a esta meta se destina para todos los grupos poblacionales y los biològicos son dados por el Ministerio de salud a través de la organización mundial de la salud- OMS. Sin embargo, en el espacio de concertación con la comunidad Rrom se acordó que el sector salud garantizará la implementación de la acción.</t>
  </si>
  <si>
    <t>Implementar  una estrategia de fortalecimiento de prácticas de cuidado de la salud de las familias Rrom Gitana, desde la gestión de la salud pública y acciones colectivas, reconociendo dinámicas de las cosmovisiones propias. En esta estrategia, se propone vincular acciones de promoción de la salud mental e identificación temprana de riesgos.</t>
  </si>
  <si>
    <t>Porcentaje de personas Gitanas atendidas en el cuatrienio en la estrategia de fortalecimiento de prácticas de cuidado de la salud. Para lo cual se requieren 5 referentes.</t>
  </si>
  <si>
    <t>100% de población Rrom atendida en el cuatrienio a través de la estrategia promocional y preventiva para el cuidado de la salud</t>
  </si>
  <si>
    <t>221 familias atendidas periodo 2017-2019 desde acciones colectivas-SDS.</t>
  </si>
  <si>
    <t>inversión</t>
  </si>
  <si>
    <t>Se realizó reunión con consejeros y representantes de las organizaciones Gitanas  (18/02/2021), en este espacio se socializó que a partir del Decreto 087 del 16 de marzo de 2020 “Por el cual se declara la calamidad pública con ocasión de la situación epidemiológica causada por el Coronavirus (COVID-19) en Bogotá"; las acciones del sector se ven alteradas en el marco de la atención a la identificación, prevención y promoción del contagio por lo cual las acciones de este acuerdo debieron adecuarse desde lo técnico, administrativo y financiero. En este sentido socializó se concertó avanzar en la  implementación de acciones transitorias en el marco de la emergencia COVID-19 del periodo marzo-junio 2021, a través de la estrategia de abordaje familias por parte del equipo conformado por cuatro perfiles (enfermería, técnico en salud, gestores comunitarios), vinculado a través de la Subred Integrada de Servicio de Salud Sur Occidente, desarrollando acciones:
1.	Orientación y acompañamiento a casos de situaciones de salud presentadas en las comunidades con mayor énfasis en los niños, niñas, adultos mayores, gestantes y pacientes crónicos
2.	Información, educación y comunicación –IEC- de cuidado de la población en casa o lugares donde se encuentre la comunidad
3.	Activación de rutas sectoriales e intersectoriales según las situaciones en salud o sociales presentadas de manera coordinada con la SDS.
4.	Seguimiento y monitoreo a las comunidades con relación a el COVID-19, desde la vigilancia comunitaria y epidemiológica.</t>
  </si>
  <si>
    <t>Dificultad: Contar con la vinculación del equipo, los cuales fueron presentados por la comunidad en el mes de Marzo 2021.
Alternativa de Solución: Se notificara a la Subred Integrada de Servicios de Salud Sur Occidente la agilidad al proceso de contratación.</t>
  </si>
  <si>
    <t>81- A 2024 incrementar en un 33% la atención a las poblaciones diferenciales (etnias, LGBTI, habitantes de calle, carreteros, personas que ejercen actividades sexuales pagadas), desde la gestión de la salud pública y acciones colectivas.</t>
  </si>
  <si>
    <t>Se realiza el ajuste pertinente en concordancia con el indicador y reporte de la meta.
De igual manera se reitera que durante el proceso de concertación no se acordo avance ni programación financiera para el periodo 2020.</t>
  </si>
  <si>
    <t xml:space="preserve">Realizar el diseño e implementación de una estrategia de  atención psicosocial a población Gitana Victima del conflicto armado, según concertación. 
</t>
  </si>
  <si>
    <t>Porcentaje de avance en la estrategia de atención psicosocial diferencial concertada e implementada por población con pertenencia al pueblo gitano víctima del conflicto armado de acuerdo a lo establecido en el programa de atención psicosocial y salud integral a víctimas del conflicto armado PAPSIVI Ley 1448 de 2011</t>
  </si>
  <si>
    <t xml:space="preserve">
(Avance en el diseño e implementación de la estrategia ejecutado/Avance en el diseño e implementación proyectado)*100</t>
  </si>
  <si>
    <t>Se realizó reunión con consejeros y representantes de las organizaciones Gitanas  (18/02/2021), en este espacio se socializó que a partir del Decreto 087 del 16 de marzo de 2020 “Por el cual se declara la calamidad pública con ocasión de la situación epidemiológica causada por el Coronavirus (COVID-19) en Bogotá"; las acciones del sector se ven alteradas en el marco de la atención a la identificación, prevención y promoción del contagio por lo cual las acciones de este acuerdo debieron adecuarse desde lo técnico, administrativo y financiero. En este sentido, se concertó avanzar en la definición de las  acciones en salud colectiva con enfoque diferencial para la Kumpañia Rrom - Gitana como sujetos víctima del conflicto armado en Bogotá, para la implementación del Decreto 4634 del 2011, a través de un equipo conformado por tres perfiles un profesional social y dos gestores comunitarios uno de la organización Union Romani y otro Proroom vinculado a través de la Subred Integrada de Servicio de Salud Sur Occidente, en una vigencia de Marzo-Junio 2021 para desarrollar las siguientes acciones:
1.	Diálogo y socialización: consiste en el acercamiento y reunión con Líderes y delegados Room-Gitanos en espacios propios de la comunidad para dialogar, socializar y validar 
2.	Análisis contextual – diagnóstico: identificar contexto de las organizaciones gitanas, Identificar necesidades en salud, Reconocer prácticas de cuidado en salud a nivel individual y colectivo, Identificación de la población Victima Conflicto Armado
3.	Elaborar una propuesta de atención psicosocial con enfoque diferencial 
4.	Socialización y validación: consiste en un encuentro en diferentes momentos y actores en el cual se presentará los resultados de los productos con la finalidad de recibir retroalimentación y aportes.</t>
  </si>
  <si>
    <t>Dificultad: Contar con la vinculación del equipo, los cuales fueron presentados por la comunidad en el mes de Marzo 2021.
Alternativa de Solución: Se notificara a la Subred Integrada de Servicios de Salud Sur Occidente la agilidad al proceso de contratación</t>
  </si>
  <si>
    <t>298- A 2024 realizar atención psicosocial a 14.400 personas víctimas del conflicto armado</t>
  </si>
  <si>
    <t>Subsecretaria de Salud Publica/subdirección determinantes en Salud</t>
  </si>
  <si>
    <t>Juan Carlos Cocoma
Diana  Patricia saldarriaga</t>
  </si>
  <si>
    <t>Jccocoma@saludcapital.gov.co
dpsaldarriaga@saludcapital.gov.co</t>
  </si>
  <si>
    <t>En lo que respecta a esta accion afirmativa en los indicadores esta pensado como un proceso en el cual se contempla una fase de diseño e implementacion de una estrategia, por lo cual se realiza el ajuste pertinente en concordancia con el indicador y reporte de la meta.</t>
  </si>
  <si>
    <t xml:space="preserve"> Análisis de condiciones de vida, salud y enfermedad de la población Gitana en Bogotá,  el cual incorpore la construcción de un capitulo que contenga el  estado del arte de la de la Medicina Ancestral Gitana de la Kumpania de Bogotá visibilizando usos, costumbres </t>
  </si>
  <si>
    <t xml:space="preserve">Documentos de  analisis de condiciones de vida, salud y enfermedad de la población Gitana en Bogotá,  el cual incorpore la construcción de un capitulo que contenga el  estado del arte de la de la Medicina Ancestral Gitana de la Kumpania de Bogotá visibilizando usos, costumbres. </t>
  </si>
  <si>
    <t>Documentos construidos y validados con los actores involucrados</t>
  </si>
  <si>
    <t>Documento de analisis de condiciones de salud y vida de la población Gitana año 2020-SDS.</t>
  </si>
  <si>
    <t>Se realizó reunión con consejeros y representantes de las organizaciones Gitanas  (18/02/2021), en este espacio se socializó a los consejeros que a partir del Decreto 087 del 16 de marzo de 2020 “Por el cual se declara la calamidad pública con ocasión de la situación epidemiológica causada por el Coronavirus (COVID-19) en Bogotá"; las acciones del sector se ven alteradas en el marco de la atención a la identificación, prevención y promoción del contagio por lo cual las acciones de este acuerdo debieron adecuarse desde lo técnico, administrativo y financiero. En este sentido, en un un segundo momento se socializará a la comunidad que esta accion afirmativa se espera retomar en el segundo semestre de 2021  teniendo como base inicial los insumos del documento de análisis de condiciones de vida y salud de pueblo Gitano elaborado en el periodo 2020.</t>
  </si>
  <si>
    <t>Dificultades: A partir de los lineamientos nacionales de la emergencia de COVID-19, se retomara este proceso el segundo semestre 2021, lo cual debe ser socializado a la comunidad.
Alternativa de solución: Generar un espacio, sin embargo está sujeto a las dinámicas y particularidades de los consejeros.</t>
  </si>
  <si>
    <t>72- Ajustar el actual Modelo de Salud basado en APS  incorporando el enfoque poblacional diferencial, de cultura ciudadana, de género, participativo, resolutivo y territorial que aporte a modificar de manera efectiva los determinantes sociales de la salud en la ciudad.</t>
  </si>
  <si>
    <t>Se realiza el ajuste pertinente en concordancia con el indicador y reporte de la meta.</t>
  </si>
  <si>
    <t xml:space="preserve">Desde la Secretaría de Salud, Dirección de Provisión de Servicios de Salud, se plantea un conjunto de acciones que dan respuesta a la propuesta presentada y es fundamental realizarse  con la participación activa  del pueblo Rrom Gitano, dado que sus  conocimientos,  usos, costumbres, interculturalidad, cosmovisión, habilidades, saberes son invaluables.  Por lo anterior, la acción afirmativa  propuesta es: Adelantar con la población Rrom Gitana el ajuste del enfoque poblacional diferencial, de cultura ciudadana, de género, participativo, resolutivo y territorial que aporte al componente de prestación de servicios de salud en la ciudad a través de las siguientes acciones (articular los diferentes actores, representantes del pueblo Rrom Gitano y de la Dirección de Provisión de Servicios de salud  a través de mesas de trabajo que operen como espacios de concertación y diálogo abierto, con el fin de identificar experiencias, saberes, habilidades y expectativas de la comunidad;  saberes ancestrales a fin de conocer sus usos y costumbres en el campo del cuidado y recuperación de la salud;  orientar, acompañar y hacer  seguimientos a las Empresas Administradoras de Planes de Beneficios  e Instituciones Prestadoras de Servicios  priorizadas  para la inclusión e implementación en sus procesos y modalidades de atención de los enfoques poblacional y diferencial, en el marco del modelo de salud; la medición de  la satisfacción en la prestación de servicios de salud en las Instituciones Prestadoras de Salud asignadas; acciones que serán insumo transcendental para el ajuste del Modelo de salud en el componente de prestación de servicios. </t>
  </si>
  <si>
    <t xml:space="preserve">3- Salud y bienestar </t>
  </si>
  <si>
    <t xml:space="preserve">Porcentaje de  avance en la incorporación del enfoque poblacional diferencial, de género, participativo,  resolutivo y territorial en el  componente de prestación de servicios  de salud en las EAPB y su red de prestadores de servicios con el apoyo de un gestor de pertenencia étnica del pueblo Rrom GItano </t>
  </si>
  <si>
    <t xml:space="preserve">N° actividades ejecutadas del avance en la incorporación de los enfoques/total actividades programadas)*100
</t>
  </si>
  <si>
    <t>Documento guía metodológica para la implementación del enfoque diferencial étnico en las Empresas administradoras de Planes de Beneficios EAPB  e Instituciones Prestadoras de Servicios de Salud-IPS (2019)</t>
  </si>
  <si>
    <t xml:space="preserve">Inversión </t>
  </si>
  <si>
    <t xml:space="preserve">En el primer trimestre para dar cumplimiento a la acción afirmativa pactada por la Dirección de Provisión de Servicios de Salud se avanzó en:
* Se elaboró  propuesta de plan de acción a concertar con el  pueblo Rrom Gitano y sujeta a revisión conjunta,  ajuste y aprobación. La propuesta define una  fase de alistamiento (revisión de material bibliográfico y conceptual de la acción afirmativa concertada, metodología de trabajo) a cargo de  la Dirección de Provisión de Servicios de Salud.  
* Se solicitó oficialmente  a los representantes del pueblo Rrom Gitano de  la designación de las hoja de vida de  la/el  gestor(a) étnica (co) para la contratación, el talento humano será el enlace y la articulación con la comunidad Rrom  para avanzar en la adaptación sociocultural en la prestación de los servicios de salud  según sus usos, costumbres, medicina tradicional y cosmovisión particular.  Una vez recibida la hoja de vida y el aval de la persona designada,  se acompañó  el trámite de gestión precontractual. 
* Se elaboró el estudio previo para la implementación de las adaptaciones socioculturales e incorporación del enfoque diferencial étnico en la prestación de servicios de salud en EAPB y red prestadora de servicios, en un proceso que se articulará con el Pueblo Rrom Gitano (Prorrom y Unión Romaní), para la participación y construcción colectiva.  De igual manera, en cumplimiento de la acción afirmativa concertada se participó en las siguientes reuniones en el marco del artículo 66 del Plan Distrital de Desarrollo 2020-2024: 
* Reunión  (18/02/2021) efectuada con los consejeras(os) gitanos cuyo objeto fue la presentación de la acciones  afirmativa definidas con el sector salud  y  realizar el  seguimiento respectivo.  
* Reunión (24/02/2021) convocada por la Secretaría de Gobierno de la primera jornada técnica intersectorial PIAA 2021 socialización metodología y presentación de informes 2021.
* Mesa de trabajo (15/02/2021)  con la Subdirección de Asuntos étnicos - SAE de la Secretaria Distrital de Gobierno y Planeación para la revisión correcciones y ajustes pertinentes  al plan integral de acciones afirmativas PIAA sector salud.     </t>
  </si>
  <si>
    <t>72- Ajustar el actual modelo de salud para basarlo en APS incorporando el enfoque poblacional diferencial, de cultura ciudadana, de género, participativo, territorial, y resolutivo que incluya la ruralidad y aporte a modificar de manera efectiva los determinantes sociales de la salud en la ciudad</t>
  </si>
  <si>
    <t>Dirección de Provisión de Servicios de Salud</t>
  </si>
  <si>
    <t xml:space="preserve">Martha Yolanda Ruiz Valdes 
Liliana Vanegas </t>
  </si>
  <si>
    <t>3649090 Ext. 9512</t>
  </si>
  <si>
    <t xml:space="preserve">myruiz@saludcapital.gov.co
hlvanegas@saludcapital.gov.co </t>
  </si>
  <si>
    <t>Se realiza ajuste de la acción afirmativa, del indicador, de la forma de calculo, de la línea base toda vez que se registraba información que no compete a lo aprobado, en los espacios de concertación.</t>
  </si>
  <si>
    <t>Fortalecer los canales (presenciales, virtuales y telefónicos) de dialogo e información al ciudadano, con enfoque diferencial a nivel territorial y distrital.</t>
  </si>
  <si>
    <t>Dos IPS  Fortalecidas en atención con enfoque diferencial a población Gitano (una Kennedy  y  una Puente Aranda )</t>
  </si>
  <si>
    <t>Atenciones realizadas con enfoque diferencial gitano en las localidades de Kennedy y puente Aranda por los canales de información a población Gitana</t>
  </si>
  <si>
    <t>En el primer trimestre 2021 se realizó desarrollo de metodología de diagnóstico para el fortalecimiento de  los canales presenciales, virtuales y telefónicos en  el CAPS Trinidad Galán de la localidad de Kennedy y USS Puente Aranda; Se elaboraron Diagnósticos y planes de acción frente a la Política Publica de servicio a la Ciudadanía- PPDSC con enfoque Poblacional, Diferencial y de Género en las 24 instituciones priorizadas (EPS, IPS, Subredes, ICBIS, SDS) y sensibilización de enfoque Poblacional, Diferencial y de Género. Por otra parte  en el desarrollo del Convenio Marco con las cinco (5) EAPB (Compensar, Sanitas, Famisanar, Capital Salud y Alian Salud) se realizó sensibilización frente a enfoque poblacional, diferencial y de género, con énfasis en el pueblo Gitano.</t>
  </si>
  <si>
    <t>Dificultades: Limitado conocimiento de los actores frente al enfoque Poblacional, Diferencial y de Género.
Alternativas de Solución: Desarrollo de Sesiones de aprendizaje conjunta con referentes tecnicos</t>
  </si>
  <si>
    <t xml:space="preserve">403- 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 </t>
  </si>
  <si>
    <t>Dirección de Servicio a la Ciudadanía</t>
  </si>
  <si>
    <t>Cindy Matamoros Perdomo 
Martha Liliana Tunjo López</t>
  </si>
  <si>
    <t>3046652826
3107687429</t>
  </si>
  <si>
    <t>cmmatamoros@saludcapital.gov.co
mltunjo@saludcapital.gov.co</t>
  </si>
  <si>
    <t>Estructuración y fortalecimiento de las mesas de salud gitanas , a través de las acciones concertadas con las comunidades, desde la implementación de las estrategia de Territorios de Innovación en participación social en salud TIPS y realizadas por  los  equipos de profesionales y las comunidades.</t>
  </si>
  <si>
    <t>11- ciudades y comunidades sostenibles</t>
  </si>
  <si>
    <t>Derechos Humanos; Diferencial;  Territorial</t>
  </si>
  <si>
    <t>01//10/2020</t>
  </si>
  <si>
    <t>3 proyectos para cada organización Rrom para cada organización de Bogotá encaminados a fortalecer sus iniciativas como organizaciones en el Marco de los Territorios de Innovación y Participación en Salud en el cuatrienio.</t>
  </si>
  <si>
    <t>Número de proyectos para cada organización Rrom para cada organización de Bogotá encaminados a fortalecer sus iniciativas como organizaciones en el Marco de los Territorios de Innovación y Participación en Salud en el cuatrienio.</t>
  </si>
  <si>
    <t xml:space="preserve">Se intentó realizar de manera articulada, una mesa de diálogo a nivel territorial distrital y local en salud para el fortalecimiento de las mesas de salud de cada una de las organizaciones, sin embargo, no se logró este espacio ya que los representantes gitanos manifestaron inconformidades por una dificultad de contratación de equipos de esta población, pendientes por otras acciones afirmativas levantándose de la mesa, lo que implica no lograr avanzar de manera mancomunada con la población. Por lo anterior, no es posible reportar avance para el I trimestre de 2021. </t>
  </si>
  <si>
    <t>Dificultad: la consultiva Gitana no concerta la implementacion de la accion afirmativa, debido a inconformidades por la demora en la  contratacion de talento humano del sector.
Alternativa de solución: se propone realizar articulación a traves del equipo funcional de la Secretaría de Salud y así coordinar el desarrollo de las acciones afirmativas</t>
  </si>
  <si>
    <t>Dirección de Participación Social, Gestión Territorial y Transectorialidad</t>
  </si>
  <si>
    <t>Leonardo Mejia 
Nohemi Ramirez Blanco 
Yolanda Ramitez</t>
  </si>
  <si>
    <t>3144121701
3023492847</t>
  </si>
  <si>
    <t xml:space="preserve">la2mejia@saludcapital.gov.co
n2ramirez@Saludcapital.gov.co
y1ramirez@saludcapital.gov.co
</t>
  </si>
  <si>
    <t>Acorde a las observaciones la meta se programó para su ejecución a partir del 2021, por tal motivo y de acuerdo  a las indicaciones recibidas no se diligencio las columnas de meta y presupuesto asignado para la vigencia 2020.</t>
  </si>
  <si>
    <t>Entregar elementos de bioseguridad durante el periodo de riesgo inminente del Virus Covid-19 al 100% de los integrantes de la Kumpania y certificación a  100 ciudadanos con la esrtategia de promotores del cuidado.</t>
  </si>
  <si>
    <t>01//09/2020</t>
  </si>
  <si>
    <t>100 ciudadanos gitanos certificados en la estrategia promotores del cuidado</t>
  </si>
  <si>
    <t>Número de ciudadanos Certificados.</t>
  </si>
  <si>
    <t>Se complementa la acción afirmativa en consecuencia a lo dialogado y concertado en el ultimo consejo consultivo.</t>
  </si>
  <si>
    <t xml:space="preserve"> Atender a estudiantes Rrom en extra edad a través de estrategias educativas flexibles, con enfoque diferencial.</t>
  </si>
  <si>
    <t>4. Educación de calidad</t>
  </si>
  <si>
    <t>Derechos Humanos; Poblacional-Diferencial</t>
  </si>
  <si>
    <t>30/05/2024</t>
  </si>
  <si>
    <t>Porcentaje de Niños, niñas y jóvenes Rrom en extra edad atendidos a través de estrategias educativas flexibles, con enfoque diferencial.</t>
  </si>
  <si>
    <t>(Sumatoria de niños, niñas y jóvenes Rrom en extraedad atendidos a través de estrategias educativas flexibles con enfoque diferencial / sumatoria de niños, niñas y jóvenes Rrom en extraedad identificados)*100</t>
  </si>
  <si>
    <t>Sin Línea Base</t>
  </si>
  <si>
    <t>$ 7.228.200</t>
  </si>
  <si>
    <t>Se conformó un equipo técnico dedicado al proceso de concertación y articulación de cada una de las acciones afirmativas, incluyendo la prevención, atención y seguimiento de casos de racismo y discriminación étnico-racial, visibilizando las prácticas, conocimientos y saberes de la comunidad rrom. Se espera acordar con la comunidad rrom el desarrollo de esta acción a partir del segundo trimestre de 2021.</t>
  </si>
  <si>
    <t>99: 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</si>
  <si>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7690: Fortalecimiento de la política de educación inclusiva para poblaciones y grupos de especial protección constitucional de Bogotá D.C.</t>
  </si>
  <si>
    <t>EDUCACIÓN</t>
  </si>
  <si>
    <t>Secretaria de Educación del Distrito</t>
  </si>
  <si>
    <t xml:space="preserve">Dirección de Inclusión e Integración de Poblaciones </t>
  </si>
  <si>
    <t xml:space="preserve">Virginia Torres Montoya </t>
  </si>
  <si>
    <t xml:space="preserve">vtorresm1@educacionbogota.gov.co </t>
  </si>
  <si>
    <t>La versión del link suministrada por la SAE y SDP, no correpondía a la última versión enviada por la SED a la SAE el 4 de noviembre de 2020. Se ajustó a la versión real.</t>
  </si>
  <si>
    <t>Estructurar la estrategia pedagógica y didáctica “prácticas saludables de nuestras culturas", en las líneas de alimentación saludable y actividad física, de manera que se promueva en la comunidad educativa el reconocimiento, valoración y memoria al compartir y vivir la diversidad de tradiciones y culturas.</t>
  </si>
  <si>
    <t>Porcentaje de avance en la estructuración de la estrategia pedagógica y didáctica "prácticas saludables de nuestras culturas" en las líneas de alimentación saludable y actividad física.</t>
  </si>
  <si>
    <t>(Sumatoria de avance de la estructura de estrategia pedagógica y didáctica / Total de la estrategia pedagógica y didáctica) *100</t>
  </si>
  <si>
    <t>$ 13.200.000</t>
  </si>
  <si>
    <t>$ 25.168.000</t>
  </si>
  <si>
    <t>$ 30.000.000</t>
  </si>
  <si>
    <t>Se ha avanzado en la estructuración de la primera versión de propuesta pedagógica y didáctica con inclusión de saberes culturares del pueblo Rrom para la implementación de estilos de vida saludables.</t>
  </si>
  <si>
    <t>87: 100% de colegios públicos acompañados en el fomento de estilos de vida saludable, con énfasis en alimentación y nutrición saludable, movilidad sostenible y prevención de accidentes.</t>
  </si>
  <si>
    <t>7736: Fortalecimiento del bienestar de los estudiantes matriculados en el sistema educativo oficial a través del fomento de estilos de vida saludable, alimentación escolar y movilidad escolar en Bogotá D.C.</t>
  </si>
  <si>
    <t>Dirección de Bienestar Estudiantil</t>
  </si>
  <si>
    <t>Iván Osejo Villamil</t>
  </si>
  <si>
    <t>iosejov@educacionbogota.gov.co</t>
  </si>
  <si>
    <t>Desarrollar acciones de interculturalidad en días emblemáticos para la promoción del bienestar estudiantil.</t>
  </si>
  <si>
    <t>Número de días emblemáticos para la promoción del bienestar estudiantil con acciones de interculturalidad desarrolladas.</t>
  </si>
  <si>
    <t xml:space="preserve">Sumatoria de días emblemáticos con acciones de interculturalidad </t>
  </si>
  <si>
    <t>$ 7.870.086</t>
  </si>
  <si>
    <t>$ 8.106.188</t>
  </si>
  <si>
    <t>$ 8.349.374</t>
  </si>
  <si>
    <t>$ 5.233.329</t>
  </si>
  <si>
    <t>El equipo de la Estrategia de Promoción del Bienestar Estudiantil ha avanzado en la estructuración de la propuesta pedagógica y didáctica preliminar, que promueva elementos culturales del Pueblo Rrom en la práctica de estilos de vida saludable. Una vez estructurada, se realizarán mesas de trabajo con representantes del pueblo Rrom para construir la propuesta definitiva que incluya dichos elementos culturales.</t>
  </si>
  <si>
    <t>Incluir en los menús de comida caliente (SIDAE/SIAT) del Programa de Alimentación Escolar, recetas e ingredientes propios de las comunidades étnicas, que cumplan con los requerimientos nutricionales establecidos para la alimentación escolar en el marco del Programa.</t>
  </si>
  <si>
    <t>2. Hambre cero</t>
  </si>
  <si>
    <t>Porcentaje de menús con alimentos y preparaciones propias de comunidades étnicas implementados.</t>
  </si>
  <si>
    <t>(Sumatoria de menús con alimentos y preparaciones propias de comunidades étnicas implementados /Sumatoria de menús con alimentos y preparaciones propias de comunidades étnicas identificados ) *100</t>
  </si>
  <si>
    <t>$ 49.355.589</t>
  </si>
  <si>
    <t>$ 102.659.625</t>
  </si>
  <si>
    <t>$ 160.149.015</t>
  </si>
  <si>
    <t>$ 222.073.301</t>
  </si>
  <si>
    <t>En los estudios previos del nuevo proceso de contratación para la modalidad SIDAE, se incorporó que en los ciclos de menú se incluyan recetas e ingredientes de la comunidad Rrom.</t>
  </si>
  <si>
    <t>88: 100% de colegios públicos con bienestar estudiantil de calidad con alimentación escolar y aumentando progresivamente la comida caliente en los colegios con jornada única.</t>
  </si>
  <si>
    <t>Realizar el análisis de los factores que componen el Índice de Asignación de Beneficios de Movilidad Escolar (IABME), con el fin de determinar la viabilidad de modificar el porcentaje asignado a la pertenencia étnica en el Manual Operativo del PME.</t>
  </si>
  <si>
    <t>11. Ciudades y comunidades sostenibles</t>
  </si>
  <si>
    <t>30/12/2021</t>
  </si>
  <si>
    <t>Número de estudios de análisis del Índice de Asignación del Beneficio de Movilidad Escolar</t>
  </si>
  <si>
    <t>Sumatoria de estudios de análisis del Índice de Asignación del Beneficio de Movilidad Escolar</t>
  </si>
  <si>
    <t>$ 45.561.156</t>
  </si>
  <si>
    <t>Se está realizando la revisión del proceso de focalización de los beneficios de movilidad escolar, incluyendo la priorización de la entrega de los servicios a través del índice de Asignación de Beneficios de Movilidad Escolar (IABME).</t>
  </si>
  <si>
    <t>La primera dificultad encontrada en la revisión del índice es tener acceso a la base de matrícula más completa, pues en los primeros meses del año la población matriculada varía casi a diario y esto impide tener el número real de los potenciales beneficiarios.</t>
  </si>
  <si>
    <t>89: Beneficiar al 100% de los estudiantes de la matrícula oficial que lo requieren y cumplan las condiciones, serán beneficiarios de movilidad escolar, de los cuales 50.000 estudiantes lo serán con movilidad alternativa y sostenible: uso de la bicicleta, tarifa subsidiada en el Sistema Integrado de Transporte Público con tarjetas personalizadas y promoción en contratación de rutas escolares con el uso de tecnologías limpias, entre otros.</t>
  </si>
  <si>
    <t>Beneficiar al 100% de los escolares de la población Gitana, que cumplan con los criterios de elegibilidad para la entrega de dispositivos tecnológicos para acceso a la conectividad</t>
  </si>
  <si>
    <t>Porcentaje de estudiantes beneficiados con  la entrega de dispositivos tecnológicos para acceso a la conectividad</t>
  </si>
  <si>
    <t>(Sumatoria de estudiantes beneficiados con la estrega de dispositivos tecnológicos /total de estudiantes que cumplen los criterios de elegibilidad )*100</t>
  </si>
  <si>
    <t>$ 10.000.000</t>
  </si>
  <si>
    <t>Se tiene previsto en el marco del Plan Distrital de Desarrollo 2020 – 2024 “UN NUEVO CONTRATO SOCIAL Y AMBIENTAL PARA LA BOGOTÁ DEL SIGLO XXI”, beneficiar estudiantes vulnerables con la entrega de dispositivos de acceso y conectividad, que permitan contribuir al cierre de brechas digitales. En este marco se han buscado diferentes estrategias para el cumplimiento de la meta, razón por la cual en el primer trimestre de la vigencia. Teniendo en cuenta que en el primer trimestre se contaba con los equipos recibidos a través de a Donatón por los niños, se entregaron 5 dispositivos tecnológicos con conectividad a estudiantes que cumplen con los criterios de focalización de la población Rrom.
Beneficiarios: 39</t>
  </si>
  <si>
    <t xml:space="preserve">90: Beneficiar a 100.000 estudiantes vulnerables con la entrega de dispositivos de acceso y conectividad, para contribuir al cierre de brechas digitales. </t>
  </si>
  <si>
    <t>7638: Fortalecimiento de la infraestructura y dotación de ambientes de aprendizaje y sedes administrativas a cargo de la Secretaría de Educación de Bogotá D.C.</t>
  </si>
  <si>
    <t xml:space="preserve">Dirección de Dotaciones Escolares </t>
  </si>
  <si>
    <t>Liliana Diaz Poveda</t>
  </si>
  <si>
    <t>aldiazp@educacionbogota.gov.co</t>
  </si>
  <si>
    <t>Implementar el Modelo Educativo Flexible con enfoque diferencial para el Pueblo Rrom Gitano, garantizando la vinculación de sabedoras gitanas, previo concertación con la Kumpania.</t>
  </si>
  <si>
    <t>Número de población gitana joven y adulta atendida a través del Modelo Educativo Flexible.</t>
  </si>
  <si>
    <t>Sumatoria de población gitana joven y adulta atendida a través del Modelo Educativo Flexible.</t>
  </si>
  <si>
    <t>19 estudiantes
Año 2020</t>
  </si>
  <si>
    <t>$ 40.411.800</t>
  </si>
  <si>
    <t>$ 42.028.275</t>
  </si>
  <si>
    <t>$ 43.709.400</t>
  </si>
  <si>
    <t>$ 45.457.775</t>
  </si>
  <si>
    <t xml:space="preserve">En el marco del Convenio de Asociación 1831738 de 2020, se da la implementación del proceso de Estrategias Educativas Flexibles que actualmente está vigente y el cual finaliza atención el 30 de abril de 2021. Este proceso busca fortalecer desde un enfoque diferencial étnico y de derechos, una propuesta que propende por revitalizar y reafirmar la identidad étnica de los estudiantes, así como el desarrollo de habilidades y competencias propias de la educación formal. Durante el primer trimestre del 2021, se garantizó la atención de 32 estudiantes pertenecientes al pueblo Rrom Gitano, de los cuales se proyecta la terminación de estudios y graduación para 2 estudiantes. 
Adicionalmente, se realizó la contratación mediante OPS de 2 sabedoras gitanas (una por cada organización) en concertación con los representantes del Pueblo Rrom. 
</t>
  </si>
  <si>
    <t xml:space="preserve">No se presentan dificultades, sin embargo, se aclara que la apertura de cupos nuevos se garantizará para el siguiente proceso de contratación cuya implementación se proyecta para el segundo trimestre de 2021. Asimismo, se realizará la revisión de la contratación de los sabedoras gitanas, así como la apertura del grupo de atención para cada organización siempre y cuando se cumpla con el mínimo de estudiantes gitanos requeridos para tal fin. </t>
  </si>
  <si>
    <t>95: 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</si>
  <si>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7624: Servicio educativo de Cobertura con Equidad en Bogotá</t>
  </si>
  <si>
    <t>Dirección de Cobertura</t>
  </si>
  <si>
    <t>Olga León Rodriguez</t>
  </si>
  <si>
    <t>orodriguezl@educacionbogota.gov.co</t>
  </si>
  <si>
    <t xml:space="preserve">Garantizar la focalización de  los y las estudiantes del Pueblo Rrom Gitano en Bogotá que estén matriculados en el Sistema Educativo Oficial e identificados en el Sistema Integrado de Matricula SIMAT, para la entrega de kits escolares y uniformes.  </t>
  </si>
  <si>
    <t xml:space="preserve">Número de estudiantes gitanos focalizados como beneficiarios del kits escolares  y uniformes. </t>
  </si>
  <si>
    <t xml:space="preserve">Sumatoria de estudiantes gitanos focalizados como beneficiarios del kits escolares  y uniformes. </t>
  </si>
  <si>
    <t>44 estudiantes
Año 2020</t>
  </si>
  <si>
    <t>$ 8.250.000</t>
  </si>
  <si>
    <t>$ 9.048.000</t>
  </si>
  <si>
    <t>$ 10.221.120</t>
  </si>
  <si>
    <t>$ 11.642.366</t>
  </si>
  <si>
    <t xml:space="preserve">Conforme a lo acordado, la Dirección de Cobertura garantiza la inclusión del criterio de pertenencia al pueblo Rrom como criterio de priorización para la entrega de kits y uniformes escolares. De esta manera durante el primer trimestre del 2021 según focalización realizada previamente se entregaron 2 kits escolares para estudiantes registrados en IED y se entregarán 37 kits escolares para  estudiantes gitanos del Gimnasio Psicopedagógico Maria Isabel para de abril de 2021.  </t>
  </si>
  <si>
    <t xml:space="preserve"> En relación a la entrega de Uniformes, teniendo en cuenta que es una estrategia focalizada y progresiva, actualmente se avanza en las gestiones correspondientes para definir la metodología en que esta se implementara. 
Se aclara que el presupuesto programado corresponde a la estrategia de Uniformes Escolares a cargo de la Dirección de Cobertura, dado que no ha iniciado su implementación no se presenta ejecución. 
El numero de beneficiarios corresponde a la focalización de kits escolares cuyo presupuesto es de la Dirección de Dotaciones Escolares. </t>
  </si>
  <si>
    <t>Desarrollar una estrategia educativa intercultural con enfoque diferencial para el Pueblo Rrom en el sistema educativo distrital articulado con el MEN y  con la participación del Pueblo Gitano.</t>
  </si>
  <si>
    <t>Porcentaje de avance de la estrategia educativa intercultural desarrollada con enfoque diferencial para el Pueblo Rrom en el sistema educativo distrital articulado con el MEN y con la participación del Pueblo Gitano.</t>
  </si>
  <si>
    <t>(Sumatoria de avance de la estrategia educativa intercultural con enfoque diferencial para el Pueblo Rrom /total desarrollo de la estrategia)*100</t>
  </si>
  <si>
    <t>$ 7.150.000</t>
  </si>
  <si>
    <t>Desarrollar una Cátedra de Pedagogía que aborde el respeto y la visibilización del Pueblo Gitano.</t>
  </si>
  <si>
    <t>30/12/2023</t>
  </si>
  <si>
    <t>Número de Cátedras de Pedagogía sobre el respeto y la visibilización del Pueblo Gitano una por año (2021, 2022, 2023).</t>
  </si>
  <si>
    <t>Sumatoria de Cátedras de Pedagogía sobre el respeto y la visibilización del Pueblo Gitano.</t>
  </si>
  <si>
    <t>Esta acción se implementará en el segundo semestre 2021.</t>
  </si>
  <si>
    <t xml:space="preserve">	
La acción no se realiza en el primer semestre porque requiere coordinación con la comunidad. El espacio para la reunión ya ha sido solicitado a través de la Dirección de Inclusión en Integración de Poblaciones. Adicionalmente se espera que en el segundo semestre se pueda contar con la opción de presencial, en caso que así sea acordado con la comunidad.
 </t>
  </si>
  <si>
    <t>107: Reconocer y apoyar la labor de 7.000 docentes y directivos docentes a través de programas de formación, de la generación de escenarios que permitan su vinculación a redes, colectivos, semilleros escolares, grupos de investigación e innovación, creando una estrategia que promueva capacidades de investigación y desarrollo, además del reconocimiento social a su labor</t>
  </si>
  <si>
    <t>7686: Implementación del programa de innovación y transformación pedagógica en los colegios públicos para el cierre de brechas educativas de  Bogotá D.C.</t>
  </si>
  <si>
    <t>Dirección de Formación de Docentes e Innovaciones Pedagógicas</t>
  </si>
  <si>
    <t xml:space="preserve">Nancy
Martínez Álvarez </t>
  </si>
  <si>
    <t>nmartineza@educacionbogota.gov.co</t>
  </si>
  <si>
    <t>Producción de 1 título de literatura o texto de otro género de la comunidad RROM y dotación de bibliotecas escolares</t>
  </si>
  <si>
    <t>30/12/2022</t>
  </si>
  <si>
    <t>Porcentaje de 1 Título de literatura o texto de otro género de la comunidad Rrom producido.</t>
  </si>
  <si>
    <t>(Sumatoria de avance de 1 título de literatura o texto de otro género de la comunidad Rrom producido / Total de 1 titulo producido)*100</t>
  </si>
  <si>
    <t>$ 50.000.000</t>
  </si>
  <si>
    <t>Se han adelantado los procesos para concretar los aliados que lleven a cabo los convenios con la dirección de Ciencias, Tecnologías y Medios Educativos. Una vez se tenga el convenio en el segundo trimestre de 2021, se dará inicio a las actividades para cumplir la acción concertada.</t>
  </si>
  <si>
    <t>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</si>
  <si>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Dirección de Ciencias, Tecnologías y Medios Educativos</t>
  </si>
  <si>
    <t>Ulia Yemail Cortés</t>
  </si>
  <si>
    <t>uyemail@educacionbogota.gov.co</t>
  </si>
  <si>
    <t>Porcentaje de bibliotecas escolares dotadas con 1 texto o publicación con temáticas Rrom</t>
  </si>
  <si>
    <t>(Sumatoria de bibliotecas escolares dotadas con textos y publicaciones con temáticas de la comunidad Rrom /Total de bibliotecas escolares focalizadas)*100</t>
  </si>
  <si>
    <t>Asignar un 15% de calificación diferencial en el documento de los términos de las convocatorias de Acceso a Educación Superior y Educación Postmedia para la comunidad gitana (Rrom)  sobre el total de la asignación incluyendo enfoque de género para mujeres. (Este  15% equivalente en puntajes diferencial esta arriba de los 13 puntos, esto dependiendo del puntaje máximo al igual que de los criterios de calificación que se establezcan siempre y cuando acrediten la pertenencia a la población, Ahora bien, se debe considerar que el acceso a la educación superior depende de forma directa de las Universidades quienes cuentan con autonomía para permitir el ingreso de sus postulantes, por tanto, la SED solo sirve de medio de articulación entre los postulantes y mecanismos de financiación para solventar las necesidades económicas para cursar la formación.).</t>
  </si>
  <si>
    <t>Número de cupos asignados (hasta 8 cupos por año) para el acceso a la educación superior y educación postmedia para el pueblo gitano previo cumplimiento de requisitos establecidos en las convocatorias desarrolladas y previa verificación de la base censal de la Dirección de asuntos étnicos del Ministerio del Interior.</t>
  </si>
  <si>
    <t xml:space="preserve">Sumatoria de Cupos asignados para el acceso a la educación superior y educación postmedia para el pueblo gitano. </t>
  </si>
  <si>
    <t xml:space="preserve">La línea base de la presente acción afirmativa se basa en el aumento de los puntajes diferenciales los cuales permitirán que mas personas del pueblo gitano pueda ingresar a la educación superior.
Año= Convocatoria de Acceso a Educación Superior 2020-1. </t>
  </si>
  <si>
    <t>$ 25.807.376</t>
  </si>
  <si>
    <t>$ 27.097.745</t>
  </si>
  <si>
    <t>$ 28.452.632</t>
  </si>
  <si>
    <t>$ 29.875.264</t>
  </si>
  <si>
    <t>Si bien es claro que se aumentaron los puntajes diferenciales para la comunidad gitana  en cada una de la estrategias que efectuaron apertura de convocatoria para el 2021-1 de la siguiente manera:  Fondo Educación Superior para Todos: 30 Puntos;  Fondo de Víctimas del Conflicto Armado en Colombia: 7 Puntos; Fondo de Ciudad Bolívar: 8 Puntos; Programa Reto a la U: 6 Puntos. Cada una de las personas inscritas se validaron cuales fueron los motivos de la no aprobación  y se evidencio que no se cumplieron con las condiciones establecidas en los reglamentos y términos de la convocatoria esto por diferente motivos como lo son: no anexaron la documentación requerida en el formulario, no diligenciaron el totalidad de la información en el momento de la postulación o en su defecto fueron egresados de colegios diferentes al Distrito Capital</t>
  </si>
  <si>
    <t xml:space="preserve">Se evidencia desde la Dirección que las personas inscritas no validaron las condiciones  establecidas para la postulación a las estrategias de Acceso. Por otro lado se identifico que las personas aprobadas por la estrategia no completo el proceso de legalización del crédito condonables o no efectuó el diligenciamiento del formulario de inscripción lo que no permite que el proceso de efectué de manera y precisa, o en su defecto fueron egresados de colegios diferentes a Distrito de Bogotá. </t>
  </si>
  <si>
    <t>115: Ofrecer a través de las IES, 20 mil cupos nuevos de educación superior mediante un modelo inclusivo y flexible que brinde alternativas de acceso, permanencia y pertinencia a programas de educación superior o educación postmedia, promoviendo el trabajo colaborativo y la conformación de redes entre las Instituciones de Educación Superior de la ciudad-región.</t>
  </si>
  <si>
    <t>7807: Generación de un modelo inclusivo, eficiente y flexible que brinde alternativas de acceso, permanencia y pertinencia a programas de educación superior o educación postmedia en Bogotá D.C.</t>
  </si>
  <si>
    <t>Dirección de Relaciones con los Sectores de Educación Superior y Educación para el Trabajo</t>
  </si>
  <si>
    <t>Ricardo Moreno Patiño</t>
  </si>
  <si>
    <t>rmorenop@educacionbogota.gov.co</t>
  </si>
  <si>
    <t>Elaborar e implementar un estudio de identificación de perfiles de formación y cualificación profesional para la población gitana orientado al acceso pertinente en educación superior y educación postmedia.</t>
  </si>
  <si>
    <t xml:space="preserve">Número de estudios elaborados e implementados de identificación de perfiles de formación y cualificación profesional para la población gitana  orientado al acceso pertinente en educación superior y educación postmedia. </t>
  </si>
  <si>
    <t>Sumatoria de estudios de identificación de perfiles de formación y cualificación profesional para la población gitana</t>
  </si>
  <si>
    <t>$ 8.333.333</t>
  </si>
  <si>
    <t xml:space="preserve">A la fecha del primer reporte  de la presente acción afirmativa nos encontramos en la etapa de implementación del estudio de identificación de perfiles. Esta en proceso de consolidación e implementación de la Agencia Distrital para la Educación Superior, la Ciencia y la Tecnología. Nos encontramos en etapa de implementación y ajustes. </t>
  </si>
  <si>
    <t xml:space="preserve">Realizar procesos de socialización y divulgación anuales de las estrategias de acceso a educación superior y educación postmedia para la comunidad gitana previa concertación con los representantes de la comunidad.   </t>
  </si>
  <si>
    <t xml:space="preserve">Número de socializaciones realizadas de las estrategias de acceso a la educación superior y educación postmedia orientadas a población gitana en desarrollo de las convocatorias adelantadas. </t>
  </si>
  <si>
    <t xml:space="preserve">Sumatoria de Socializaciones de las estrategias de Acceso a la Educación Superior para el pueblo gitano. </t>
  </si>
  <si>
    <t>2 Socializaciones efectuadas a la población objetivo, por medio de Facebook live, de manera presencial y de mas herramientas existentes. 
Año= 2020</t>
  </si>
  <si>
    <t>$ 1.042.563</t>
  </si>
  <si>
    <t>$ 1.094.691</t>
  </si>
  <si>
    <t>$ 1.149.425</t>
  </si>
  <si>
    <t>Se realizaron dos (2) socializaciones para la convocatoria 2021-1, con la asistencia de 10 personas. Una primera socialización el 18 de diciembre de 2020 y otra el 12 de enero de 2021.</t>
  </si>
  <si>
    <t xml:space="preserve">Se presentaron algunas dificultades con los asistentes a las socializaciones debido a que se esperaba que el aforo de estudiantes, docentes y familiares fuera mas alto. Es este sentido se trabajará de la mano con los representantes de la comunidad gitana con el fin de tener el tiempo y el espacio suficiente para lograr una mayor participación. </t>
  </si>
  <si>
    <t>Adelantar acciones de prevención del racismo y la discriminación racial en las instituciones educativas que cuenten con estudiantes del pueblo Rrom, en el marco de la ruta de atención integral a casos de racismo y discriminación étnico racial.</t>
  </si>
  <si>
    <t xml:space="preserve">Número de acciones adelantadas de prevención del racismo y socialización de la ruta de atención integral a casos de racismo y discriminación étnico racial en IED con presencia de población Rrom. </t>
  </si>
  <si>
    <t>Sumatoria de  acciones de prevención del racismo y socialización de la ruta de atención integral a casos de racismo y discriminación étnico racial en IED con presencia de población Rrom</t>
  </si>
  <si>
    <t>Se conformó un equipo técnico dedicado al proceso de concertación y articulación de cada una de las acciones afirmativas, incluyendo la prevención, atención y seguimiento de casos de racismo y discriminación étnico-racial, visibilizando las prácticas, conocimientos y saberes de la comunidad rrom. De este equipo hace parte el referente de la comunidad rrom, contratado en concertación con las autoridades de la comunidad.</t>
  </si>
  <si>
    <t xml:space="preserve">Desarrollar acciones para promover la permanencia y reducir los niveles de abandono a las estrategias de Acceso a la Educación Superior en las  IES aliadas. </t>
  </si>
  <si>
    <t>Porcentaje de acciones desarrolladas de la estrategia para promover la permanencia y reducir los niveles de abandono a las estrategias de Acceso a la Educación Superior en las  IES aliadas.</t>
  </si>
  <si>
    <t>(Sumatoria de acciones desarrolladas / sumatoria de acciones programas )*100</t>
  </si>
  <si>
    <t>$ 3.125.000</t>
  </si>
  <si>
    <t xml:space="preserve">A la fecha del primer reporte de la presente acción afirmativa nos encontramos en la etapa de implementación del estudio en donde se abordará un seguimiento detallado a los estudiantes que ingresen a la educación superior con el fin de evitar el abandono, garantizando una permanencia en la institución y en el programa seleccionado. Esto en el proceso de consolidación e implementación de la Agencia Distrital para la Educación Superior, la Ciencia y la Tecnología. Nos encontramos en etapa de implementación y ajustes.  </t>
  </si>
  <si>
    <t>Mantener un referente y contratar un referente adicional de la comunidad rrom para fortalecer los procesos de atención diferencial a estudiantes rrom del sistema educativo distrital</t>
  </si>
  <si>
    <t>Número de referentes contratados de la comunidad Rrom para fortalecer los procesos de atención diferencial a estudiantes Rrom del sistema educativo distrital.</t>
  </si>
  <si>
    <t>Sumatoria de  referentes de la comunidad Rrom para fortalecer los procesos de atención diferencial a estudiantes Rrom del sistema educativo distrital</t>
  </si>
  <si>
    <t>$ 21.684.600</t>
  </si>
  <si>
    <t>Se avanzó en la selección y contratación de un referente como parte del equipo pedagógico de la Dirección de Inclusión e Integración de Poblaciones en el mes de marzo, y se avanza en la preparación de la contratación del otro referente nuevo.</t>
  </si>
  <si>
    <t>Realizar un evento de conmemoración del Día Gitano, cada año, en el cual puede desarrollarse la cátedra propuesta.</t>
  </si>
  <si>
    <t>Número de eventos de conmemoración del día gitano</t>
  </si>
  <si>
    <t>Sumatoria de eventos  de conmemoración del día gitano</t>
  </si>
  <si>
    <t>Se recibieron las propuestas de conmemoración de las dos organizaciones del pueblo gitano, PRORROM y Unión Romaní, y se avanzó en la preparación de las actividades a realizarse en el mes de abril, en concertación con la comunidad.</t>
  </si>
  <si>
    <t>Apoyar la formulación de HASTA 5 iniciativas lideradas y documentadas por niñas y niños Gitanos del Gimnasio Psicopedagógico Santa Isabel. Teniendo en cuenta que, los insumos se entregarán según la ruta pedagógica, operativa y administrativa propuesta por el Programa.  El valor del presupuesto incluye los insumos materiales (no incluye alimentación y transporte)</t>
  </si>
  <si>
    <t>Número de iniciativas lideradas y documentadas por niñas y niños Gitanos del Gimnasio Psicopedagógico María Isabel y otros colegios que estén en la matricula oficial. Teniendo en cuenta que, los insumos se entregarán según la ruta pedagógica, operativa y administrativa propuesta por el Programa. (Sujeto a la postulación de las iniciativas de NNJ de la Pueblo Rrom).</t>
  </si>
  <si>
    <t>Sumatoria de iniciativas lideradas y documentadas por niñas y niños Gitanos del Gimnasio Psicopedagógico María Isabel y otros colegios que estén en la matricula oficial</t>
  </si>
  <si>
    <t>$ 8.624.981</t>
  </si>
  <si>
    <t>$ 12.600.943</t>
  </si>
  <si>
    <t xml:space="preserve">En el marco del proceso de alistamiento se ha priorizado el Gimnasio Psicopedagógico María Isabel como uno de los 80 colegios que serán meta 2021 y con los cuales se realizará una jornada de información y sensibilización proyectada para el mes de abril. Este proceso será parte de la concertación prevista en la reunión que se tendrá con el pueblo Rrom el próximo martes 6 de abril de 2021.   
Así mismo, se hizo un acercamiento con el equipo de 21 dinamizadores culturales de la Dirección de Inclusión e Integración de Poblaciones de la SED con el fin de dar a conocer las estrategias previstas en el Programa niñas y niños educan a los adultos y, establecer de esta manera un canal de comunicación entre la Dirección de Participación y Relaciones Interinstitucionales y los pueblos étnicos.  </t>
  </si>
  <si>
    <t xml:space="preserve">Llegar a fechas y horarios consensuados debido a las múltiples agendas y compromisos adquiridos teniendo en cuenta que los dinamizadores culturales fueron contratados recientemente.  </t>
  </si>
  <si>
    <t>430: Las niñas y los niños educan a los adultos: 1000 iniciativas documentadas y lideradas por niñas y niños que inciden en el modelo y gobierno de ciudad, comparten sus experiencias para el aprendizaje de los adultos y habitan los espacios de la ciudad de forma segura y protegida.</t>
  </si>
  <si>
    <t>7737: Implementación del programa niñas y niños educan a los adultos en Bogotá D.C.</t>
  </si>
  <si>
    <t>Dirección de Participación y Relaciones Interinstitucionales</t>
  </si>
  <si>
    <t>Edwin Alberto Ussa Cristiano</t>
  </si>
  <si>
    <t>eussa@educacionbogota.gov.co</t>
  </si>
  <si>
    <t>Vincular a la población gitana en experiencias de educación ambiental de manera gratuita los días martes, en las instalaciones del Jardín Botánico, de acuerdo con las condiciones de reserva vigentes.</t>
  </si>
  <si>
    <t>Ambiental - Diferencial</t>
  </si>
  <si>
    <t xml:space="preserve"> Porcentaje de población Gitana que ingresa al Jardín Botánico durante los días martes y participan en actividades de educación durante el cuatrienio.</t>
  </si>
  <si>
    <t xml:space="preserve"> No.  de personas  de la Población Gitana que participan en las actividades del JBB / No.  de personas  de la Población Gitana que solicitan la participación en las accion es del JBB los días martes en horario de atención a visitantes*90</t>
  </si>
  <si>
    <t>Sin línea base</t>
  </si>
  <si>
    <t>160 Vincular 3.500.000 personas a las estrategias de cultura ciudadana, participación, educación ambiental y protección</t>
  </si>
  <si>
    <t>7666. Fortalecimiento de la educación y la participación paara la promoción de la cultura ambiental en el Jardín Botánico de Bogotá</t>
  </si>
  <si>
    <t>AMBIENTE</t>
  </si>
  <si>
    <t>JARDIN BOTÁNICO JOSÉ CELESTNO MUTIS</t>
  </si>
  <si>
    <t>EDUCATIVA Y CULTURAL</t>
  </si>
  <si>
    <t>Nubia Esperanza Sänchez
Magda Lorena Palacios</t>
  </si>
  <si>
    <t>4377060 ext 1007
3002270855</t>
  </si>
  <si>
    <t>nesanchez@jbb.gov.co
mlpalacios@jbb.gov.co</t>
  </si>
  <si>
    <t>Se plantea como meta el 90% considerando la itinerancia del pueblo Rrom, ya que esto puede afectar la asistencia de las personas a las actividades programadas en relación al número de personas inscritas.</t>
  </si>
  <si>
    <t>Generar escenarios de divulgación y reconocimiento de los saberes de las comunidades étnicas dentro de la agenda cultural, propuesta por la Subdirección Educativa y Cultural del Jardín Botánico.</t>
  </si>
  <si>
    <t>Número de escenarios de divugación y reconocimiento de los saberes de la comunidad Rrom</t>
  </si>
  <si>
    <t>Número de escenarios generados de divugación y reconocimiento de los saberes de  la comunidad Rrom</t>
  </si>
  <si>
    <t>Se determinará una vez se hayan acordado las acciones de divulgación</t>
  </si>
  <si>
    <t>El presupuesto hace parte del recurso de bienes y servicios prestados por del Jardín Botánico de Bogotá. Para el año 2021 el evento será realizado de manera virtual por lo que no se indica costo de la actividad.</t>
  </si>
  <si>
    <t>Beneficiar con huertas autosostenibles que incluyan especies medicinales y ornamentales al Pueblo Rrom de Bogotá</t>
  </si>
  <si>
    <t>Porcentaje de huertas agroecológicas creadas y en Funcionamiento que garanticen los insumos de las mismas pertenecientes al Pueblo Rrom en el marco del programa  programa distrital de agricultura urbana y periurbana articulado a los mercados campesinos</t>
  </si>
  <si>
    <t>No. de huertas agroecológicas creadas / No. De huertas solicitadas por el pueblo rrom que reunan los requisitos y lineamientos requeridos en el programa de agricultura urbana*100</t>
  </si>
  <si>
    <t>Teniendo en cuenta que la meta para esta acción es a demanda, la entidad apropiará los recursos presupuestalesl que permita el cumplimiento a la acción</t>
  </si>
  <si>
    <t>172 Implementar un programa Distrital de agricultura urbana y periurbana articulado a los mercados campesinos</t>
  </si>
  <si>
    <t>7681. Fortalecimiento de la agricultura urbana y periurbana</t>
  </si>
  <si>
    <t>Técnica operativa</t>
  </si>
  <si>
    <t>Germán Darío Álvarez
Magda Lorena Palacios</t>
  </si>
  <si>
    <t>4377060 ext.1009
3002270855</t>
  </si>
  <si>
    <t>galvarezjbb.gov.co 
mlpalacios@jbb.gov.co</t>
  </si>
  <si>
    <t>Se plantea 90% como meta dado que parte de la población Rrom vivie en arrendamiento, lo que puede afectar la implementación de huertas en relación al número de huertas solicitadas.</t>
  </si>
  <si>
    <t>Actualizar, implementar y hacer seguimiento a la política pública de infancia y adolescencia con la participación e incidencia de niñas, niños y adolescentes del Pueblo Gitano como actores para la transformación de los territorios y la generación de entornos protectores desde la gestación hasta la adolescencia, teniendo en cuenta los impactos de la emergencia social y sanitaria sobre el Pueblo Rrom.</t>
  </si>
  <si>
    <t>Diferencial</t>
  </si>
  <si>
    <t xml:space="preserve">
Espacios de actualización,implementación y evaluación de la Política Pública  de Infancia y Adolescencia con la Inclusión de niñas, niños, adolescentes y  familias del pueblo Rrom - Gitano.</t>
  </si>
  <si>
    <t>Número de encuentros realizados con el pueblo Rrom que participan  en los espacios de evaluación de la Politica pública de Infancia y Adolescencia</t>
  </si>
  <si>
    <t>Sin linea de base</t>
  </si>
  <si>
    <t>NA</t>
  </si>
  <si>
    <t>Durante este periodo no se reportan acciones para esta acción afirmativa ya que no se han iniciado los encuentros para la actualización de la Politica Publica de infancia y Adolescencia en donde debe participar la población Rrom.</t>
  </si>
  <si>
    <t>6 Sistema Distrital de Cuidado.</t>
  </si>
  <si>
    <t>7744: Generación de Oportunidades para el desarrollo integral de la Niñez y la Adolescencia de Bogotá</t>
  </si>
  <si>
    <t>INTEGRACIÓN SOCIAL</t>
  </si>
  <si>
    <t>SDIS</t>
  </si>
  <si>
    <t>Subdirección para la Infancia</t>
  </si>
  <si>
    <t>Luis Hernando Parra Nope</t>
  </si>
  <si>
    <t>3279797 Ext: 12410</t>
  </si>
  <si>
    <t>lhparra@sdis.gov.co</t>
  </si>
  <si>
    <t>Diseñar e implementar una Estrategia de Acompañamiento para niños, niñas, adolescentes y familias gitanas para la transmisión de saberes, la apropiación identitaria cultural Gitana y la inclusión social, en el marco de los servicios y estrategias de la Subdirección para la Infancia (contratación de 2 sabedores)</t>
  </si>
  <si>
    <t>Sabedores (as)del pueblo Rrom vinculadas para la implementación de la Estrategia de acompañamiento para niñas, niños, adolescentes y familias gitanas para la transmisión de saberes, la apropiación identitaria cultural Gitana y la inclusión social, en el marco de los servicios y estrategias de la Subdirección para la Infancia .</t>
  </si>
  <si>
    <t>Número de sabedores (as)del Pueblo Romm vinculadas para la implementación de la Estrategia de acompañamiento para niñas, niños, adolescentes y familias gitanas para la transmisión de saberes, la apropiación identitaria cultural Gitana y la inclusión social, en el marco de los servicios y estrategias de la Subdirección para la Infancia  
2021: Estrategia formulada e implementada con 1 sabedora
2022: Estrategia formulada e implementada con 2sabedora
2023: Estrategia formulada e implementada con 2 sabedora
2024: Estrategia formulada e implementada con 2 sabedora</t>
  </si>
  <si>
    <t>La subdirección para la infancia se encuentra en espera de la elección de la persona por parte del colectivo Rrom, que acompañara la estrategia de perviviencia del pueblo Rrom Gitano presente en Bogotá.</t>
  </si>
  <si>
    <t>Vincular un gestor en la Subdirección para la juventud con enfoque diferencial Rrom-Gitano avalado por los representantes del Pueblo Gitano</t>
  </si>
  <si>
    <t>Diferencial _ Étnico</t>
  </si>
  <si>
    <t xml:space="preserve"> Gestor gitano contratado con el aval de los representantes del Pueblo Gitano.</t>
  </si>
  <si>
    <t>Número de gestores gitanos contratados con el aval de los representantes del Pueblo Gitano.</t>
  </si>
  <si>
    <t>0.</t>
  </si>
  <si>
    <t>17 Jóvenes con capacidades: Proyecto de vida para la ciudadanía, la innovación y el trabajo del siglo XXI</t>
  </si>
  <si>
    <t>7740: Generación Jóvenes con Derechos en Bogotá</t>
  </si>
  <si>
    <t xml:space="preserve">Subdirección para la Juventud </t>
  </si>
  <si>
    <t>Sergio Fernández</t>
  </si>
  <si>
    <t>sfernandezg@sdis.gov.co</t>
  </si>
  <si>
    <t>Implementar una estrategia de oportunidades juveniles, por medio de la entrega de transferencias monetarias al 100% de jóvenes del Pueblo Rrom de Bogotá</t>
  </si>
  <si>
    <t>Poblacional - diferencial; territorial; género</t>
  </si>
  <si>
    <t>Porcentaje de Jóvenes gitanos vinculados al programa de transferencias monetarias condicionadas que cumplieron el proceso requerido para su focalización</t>
  </si>
  <si>
    <t>(Número de jóvenes gitanos beneficiados del programa de transferencias monetarias condicionadas que cumplieron el proceso requerido para su focalización / Número de jóvenes gitanos que sean seleccionados al programa de transferencias monetarias condicionadas que cumplieron el proceso requerido para su focalización.)* 100</t>
  </si>
  <si>
    <t>sin línea base</t>
  </si>
  <si>
    <t>N/D</t>
  </si>
  <si>
    <t>Vincular a Jóvenes gitanos en los servicios con cobertura y atención territorial enfocada en los servicios sociales y estrategias de la Subdirección para la Juventud.</t>
  </si>
  <si>
    <t>Poblacional - diferencial; territorial</t>
  </si>
  <si>
    <t>Porcentaje de jóvenes gitanos vinculados a los servicios con cobertura y atención territorial</t>
  </si>
  <si>
    <t>(Número de jóvenes gitanos vinculados a los servicios con cobertura y atención territorial/Número de jóvenes gitanos programados para los servicios con cobertura y atención territorial )x 100</t>
  </si>
  <si>
    <t>Dinamizar la creación de 2 redes de cuidado comunitario en Kennedy y Puente Aranda entre las personas mayores y actores del Pueblo Rrom que promuevan la asociación, el acompañamiento, la vinculación a procesos de arte, cultura, recreación, deporte y hábitos de vida saludable y la disminución de la exclusión por razones de edad a través de estrategias móviles en la ciudad.</t>
  </si>
  <si>
    <t>1/01/2021</t>
  </si>
  <si>
    <t>31/05/2024</t>
  </si>
  <si>
    <t>Redes de Cuidado Comuniario  Dinamizadas en la ciudad con inclusión de población Gitana, creadas y en funcionamiento durante el cuatrienio</t>
  </si>
  <si>
    <t xml:space="preserve">Número de Redes de cuidado comunitario dinamizadas en la ciudad con inclusión de población  Gitana creadas y en funcionamiento durante el cuatrienio              1 en Kennedy y 1 en Puente Aranda
</t>
  </si>
  <si>
    <t xml:space="preserve">Se realizó un primer contacto con la consultiva del pueblo gitano
</t>
  </si>
  <si>
    <t xml:space="preserve">Contar con un plan de trabajo elaborado conjuntamente para el cumplimiento de las acciones afirmativas </t>
  </si>
  <si>
    <t>7770 Compromiso con el envejecimiento activo y una Bogotá cuidadora e incluyente</t>
  </si>
  <si>
    <t>Subdirección para la Vejez</t>
  </si>
  <si>
    <t>Sonia Giselle Tovar Jiménez</t>
  </si>
  <si>
    <t>3279797 Ext. 66000</t>
  </si>
  <si>
    <t>stovar@sdis.gov.co</t>
  </si>
  <si>
    <t>Incrementar la participación de personas Gitanas mayores en procesos que fortalezcan su autonomía, el desarrollo de sus capacidades, el cuidado, la transmisión de saberes para la generación de ingresos y la integración a la vida de la ciudad a través de la ampliación, cualificación e innovación en los servicios sociales con enfoque diferencial étnico Gitano acorde a la cosmovisión Rrom.</t>
  </si>
  <si>
    <t xml:space="preserve">Porcentaje de  personas Gitanas mayores incluidas en procesos que fortalezcan su autonomía, el desarrollo de sus capacidades, el cuidado, la transmisión de saberes para la generación de ingresos y la integración a la vida de la ciudad, que cumplan los criterios. </t>
  </si>
  <si>
    <t>(No. de personas mayores gitanas participantes de los servicios Centros Día, Centros Noche y Centros de Protección Social / No. Cupos disponibles en Centros Día, Centros Noche y Centros de Protección Social para personas mayores gitanas que cumplan con criterios de ingreso) *100</t>
  </si>
  <si>
    <t>Aportes para la conmemoración Día Internacional Pueblo Gitano
Se cuentan con 6 personas mayores del pueblo gitano que estan siendo atendidas en el servicio social Centro Dia. Se hace la claridad que la meta es a demanda, por lo tanto se reporta un avance de la meta física del 100%</t>
  </si>
  <si>
    <t xml:space="preserve">Contar con un plan de trabajo para el cumplimiento de las acciones afirmativas </t>
  </si>
  <si>
    <t>Vincular un referente para la Articulación del Pueblo Gitano que cuente con el aval de los representantes del Pueblo Gitano Durante el Cuatrienio</t>
  </si>
  <si>
    <t xml:space="preserve"> referente gitano contratado con el aval de los representantes del Pueblo Gitano.</t>
  </si>
  <si>
    <t>Número de referentes gitanos contratados con el aval de los representantes del Pueblo Gitano.</t>
  </si>
  <si>
    <t>Se realizó la contratación de la referente Gitana</t>
  </si>
  <si>
    <t>Se espera contar con un plan de trabajo conjunto para el cumplimiento de las acciones afirmativas y que de allí se plentee el cronograma de acompañamiento de la referente gitana</t>
  </si>
  <si>
    <t xml:space="preserve">
Revisar, ajustar e incluir en los criterios de focalización y priorización a la comunidad Rrom que se encuentren en situación de vulnerabilidad social e inseguridad económica</t>
  </si>
  <si>
    <t>Porcentaje de avance del Documento de criterios en el cual se incluye al pueblo RROM, en los criterios de focalización y priorización que se encuentra en situación de vulnerabilidad social e inseguridad económica</t>
  </si>
  <si>
    <t>(Número de fases ejecutadas del Documento / Número de fases programadas del documento) *100</t>
  </si>
  <si>
    <t>A la fecha ya se cuenta con el ajuste de criterios de priorización donde se incluye el enfoque diferencial</t>
  </si>
  <si>
    <t xml:space="preserve">Una vez se este oficializado el ajuste donde se incluye el enfoque diferencial, se plantea acordar mesa de trabajo para la socialización de los criterios de priorización </t>
  </si>
  <si>
    <t>Realizar la identificación e inclusión de las personas mayores del Pueblo Rrom de acuerdo con los criterios del servicio con enfoque diferencial gitano.</t>
  </si>
  <si>
    <t>Porcentaje de  personas mayores del Pueblo Rrom atendidas de acuerdo con los criterios del servicio con enfoque diferencial gitano</t>
  </si>
  <si>
    <t>(No. de personas mayores gitanas que reciben Apoyos Económicos / No. Cupos disponibles en Apoyos Económicos para personas mayores gitanas que cumplan con criterios de ingreso) *100</t>
  </si>
  <si>
    <t xml:space="preserve">
A la fecha se ha propuesto acordar de manera conjunta con la consultiva las metodologías para identificación de personas mayores e inclusión en el servicio
Se cuenta con una participación de 12 personas mayores gitanas en apoyos económicos</t>
  </si>
  <si>
    <t xml:space="preserve">
Se debe adelantar mesas de trabajo ar de manera conjunta con la consultiva las metodologías para identificación de personas mayores e inclusión en el servicio</t>
  </si>
  <si>
    <t xml:space="preserve">Desarrollar una estrategia territorial para cuidadores de personas con discapacidad, que incluya a personas del pueblo gitano. </t>
  </si>
  <si>
    <t>Estrategia territorial para cuidadoras y cuidadores de personas con discapacidad, que incluya el enfoque diferencial étnico gitano</t>
  </si>
  <si>
    <t>Avance porcentual en la implementación de la estrategia con enfoque diferencial</t>
  </si>
  <si>
    <t>N/A</t>
  </si>
  <si>
    <r>
      <t>La implementación de una Estrategia Territorial para cuidadoras y cuidadores de personas con discapacidad, que incluya el enfoque diferencial para cuidadoras-es de personas con discapacidad de grupos étnicos Rrom Gitano</t>
    </r>
    <r>
      <rPr>
        <sz val="11"/>
        <rFont val="Arial"/>
        <family val="2"/>
      </rPr>
      <t xml:space="preserve"> y que contribuya al reconocimiento socioeconómico y redistribución de roles en el marco del Sistema Distrital de Cuidado, viene desarrollandose de acuerdo con la programación establecida como parte de la meta No.1 del proyecto de discapacidad, es asi como se ha logrado atender a</t>
    </r>
    <r>
      <rPr>
        <sz val="11"/>
        <color rgb="FFFF0000"/>
        <rFont val="Arial"/>
        <family val="2"/>
      </rPr>
      <t xml:space="preserve"> </t>
    </r>
    <r>
      <rPr>
        <sz val="11"/>
        <rFont val="Arial"/>
        <family val="2"/>
      </rPr>
      <t xml:space="preserve"> cuidadores-as de personas con discapacidad y se ha avanzado en el diseño del lineamiento que da sustento técnico a la estrategia mencionada.</t>
    </r>
  </si>
  <si>
    <t>No contar con una base de datos cuidadores-as de personas con discapacidad perteneciente al grupo étnico Rrom que cumpla con los criterios establecidos por la SDIS para el acceso a los modalidades de atención para esta población</t>
  </si>
  <si>
    <t>6 Sistema Distrital del Cuidado</t>
  </si>
  <si>
    <t>Implementar una (1) estrategia territorial para cuidadores y cuidadoras de personas con discapacidad,  que contribuya al reconocimiento socioeconómico y redistribución de roles en el marco del Sistema Distrital de Cuidado.</t>
  </si>
  <si>
    <t xml:space="preserve">7771 Fortalecimiento de las oportunidades de inclusión de las personas con discapacidad, familias y sus cuidadores-as en Bogotá. </t>
  </si>
  <si>
    <t xml:space="preserve">Integración Social. </t>
  </si>
  <si>
    <t>Secertaría Distrital de Integración Social</t>
  </si>
  <si>
    <t>Proyecto de Discapacidad</t>
  </si>
  <si>
    <t>Nathalie Ariza Castellanos</t>
  </si>
  <si>
    <t>jarizac@sdis.gov.co</t>
  </si>
  <si>
    <t>Atender el 100% de personas con  discapacidad del pueblo Gitano atendidas en el Proyecto 7771, de acuerdo con la demanda y el previo cumplimiento de los criterios establecidos.</t>
  </si>
  <si>
    <t xml:space="preserve"> Personas con  discapacidad del pueblo Gitano atendidas en los servicios del Proyecto 7771.</t>
  </si>
  <si>
    <t>Sumatoria de personas con discapacidad atendidas del pueblo Rrom gitano, de acuerdo con los criterios establecidos para cada servicio.</t>
  </si>
  <si>
    <t xml:space="preserve">Para el periodo de reporte se atendieron 3044 personas con discapacidad en los servicios de atención del proyecto de discapacidad, sin embargo, del total reportado no hay personas identificadas como población Rrom </t>
  </si>
  <si>
    <t>No contar con una base datos  de personas con discapacidad perteneciente al grupo étnico Rrom que cumpla con los criterios establecidos por la SDIS para el acceso a los modalidades de atención para esta población</t>
  </si>
  <si>
    <t>Incrementar en 30% la atención de las personas  con discapacidad en Bogotá, mediante procesos de articulación intersectorial, con mayor capacidad de respuesta integral teniendo en cuenta el contexto social e implementar el registro distrital de cuidadoras y cuidadores de personas con discapacidad, garantizando así el cumplimiento del Art 10 del acuerdo distrital 710 de 2018.</t>
  </si>
  <si>
    <t>Atender el 100% de personas con discapacidad del pueblo Gitano en procesos de inclusión educativa y productiva, de acuerdo con la demanda y el previo cumplimiento de los criterios establecidos.</t>
  </si>
  <si>
    <t>Personas con discapacidad del pueblo Gitano en procesos de inclusión educativa y productiva, de acuerdo con la demanda y el previo cumplimiento de los criterios establecidos.</t>
  </si>
  <si>
    <t>Sumatoria de personas con discapacidad del pueblo Rrom gitano atendidos en los procesos de inclusión educativa y productiva, de acuerdo con los criterios establecidos.</t>
  </si>
  <si>
    <t xml:space="preserve">Desde la Estrategia de Fortalecimiento a la Inclusión del Proyecto 7771 de la SDIS, se ha logrado avanzar de manera significativa en la inclusión en los entornos educativo y productivo de personas con discapacidad, sin embargo, no se tiene registro de la inclusión a los entornos mencionados de persona con discapacidad o cuidador-a perteneciente al grupo etnico Rrom  para el periodo de reporte. </t>
  </si>
  <si>
    <r>
      <t xml:space="preserve">La dificultad radica en las restricciones adoptadas en el ámbito nacional y distrital a las empresas de los sectores público privado, derivadas por la emergencia - Covid-19, lo cual ha afectado sustancialmente lograr la vinculación de población con discapacidad en diferentes entornos. Desde el proyecto 7771 se sigue realizando procesos de gestión y articulación para avanzar en está acción, no sólo para la población con discapacidad perteneciente </t>
    </r>
    <r>
      <rPr>
        <sz val="11"/>
        <rFont val="Arial"/>
        <family val="2"/>
      </rPr>
      <t xml:space="preserve">a pueblos indigenas, sino para la población con discapacidad más vulnerable del Distrito Capital </t>
    </r>
  </si>
  <si>
    <t>Vincular un gestor en el proyecto de discapacidad con enfoque diferencial Rrom-Gitano  avalado por los representantes del Pueblo Gitano</t>
  </si>
  <si>
    <t>La persona contratada pasó a otra subdirección, se iniciará nuevamente el proceso de contratación de acuerdo con la acción concertada .</t>
  </si>
  <si>
    <t xml:space="preserve">No se cuenta con una base de datos de personas con discapacidad o cuidadores-as perteneciente al grupo Rrom que cumpla con el perfil establecido por el proyecto que permita agilizar los procesos de contratación para el cargo concertado.  </t>
  </si>
  <si>
    <t>Sistema Distrital de Cuidado</t>
  </si>
  <si>
    <t>Apoyar la reactivación económica de adultos Rrom-Gitano identificados en pobreza oculta, vulnerabilidad y/o fragilidad social en Bogotá, en el marco de  los criterios  técnicos y jurídicos que están en etapa de elaboración a partir de la presente vigencia</t>
  </si>
  <si>
    <t>1 Fin de la pobreza</t>
  </si>
  <si>
    <t>Territorial, diferencial-poblacional y de género</t>
  </si>
  <si>
    <t>Porcentaje personas adultas (29 a 59 años) del pueblo Rrom-Gitano que estén en pobreza oculta, beneficiadas con apoyo de reactivación económica, que cumplan los criterios técnicos y jurídicos establecidos para la estrategia</t>
  </si>
  <si>
    <t>Número de  personas adultas (29 a 59 años) del pueblo Rrom-Gitano en pobreza oculta beneficiadas con apoyo de reactivación económica) / Número de personas adultas (29 a 59 años) del pueblo Rrom-Gitano que cumplan los criterios técnicos y jurídicos de pobreza oculta establecidos para la estrategia) * 100</t>
  </si>
  <si>
    <t>No existe</t>
  </si>
  <si>
    <t>No aplica</t>
  </si>
  <si>
    <t>La ejecución de esta AA inicia, según lo concertado y lo pryectado, a partir de junio  2021.  En el primer trimestre (enero - marzo) del año 2021 se presentan los siguientes avances cualitativos: 
1) Perfeccionamiento de los referentes conceptuales, técnicos, metodológicos y operativos de la reactivación de los planes de adultos y sus familias en pobreza oculta, involucrando el desarrollo de capacidades y oportunidades para la reactivación de la vida laboral, el emprendimiento, la generación y/o el mejoramiento de los ingresos económicos con la realización de dos conversartorios de  diálogo intercultural.  
2). Se realizaron (2) conversatorios para la compresión de las pobrezas en perpectiva étnica Rrom y la  identificación de las  particularidades de los hogares Rrom para adaptar y nutrir la estrategia de abordaje a las familias con criterios  culturales de pueblo Rrom. 
3)Coordinación de espacios  para la gestión y la planeación del inicio de la Tropa Social "Contigo" de pobreza oculta en articulación con la Tropa Social Etnica para la identificación de población pertenciente al pueblo Rrom que se encuentre en pobreza oculta.
4) Revisión y ajuste de los criterios técnicos y jurídicos  de ingreso, permanencia y egreso del servicio social "Tropa Social a tu hogar" para la inclusión de un criterio para el especial ingreso y permanencia de hogares integrados por personas con pertenencia étnica, que residan en territorios de la ciudad de Bogotá diferentes a los territorios priorizados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 
En el momento de contar con la aprobación del servicio social,  se dará inició a los procesos de identificación, validación de condiciones y revisión de los criterios de ingreso en la modalidad de acompañamiento a hogares en pobreza evidente.</t>
  </si>
  <si>
    <t>3 Movilidad social integral</t>
  </si>
  <si>
    <t>7768: Implementación de una estrategia de acompañamiento a hogares con mayor pobreza evidente y oculta de Bogotá</t>
  </si>
  <si>
    <t>Integración Social</t>
  </si>
  <si>
    <t>Dirección Territorial</t>
  </si>
  <si>
    <t>Miguel Ángel Barriga Talero
Irina Flórez Ruiz</t>
  </si>
  <si>
    <t>3134338407
3138943606</t>
  </si>
  <si>
    <t>mbarriga@sdis.gov.co
iflorez@sdis.gov.co</t>
  </si>
  <si>
    <t xml:space="preserve">Beneficiar con la estrategia de acompañamiento a hogares en condiciones de pobreza histórica, pobreza oculta y emergente a causa del COVID-19 a los hogares del pueblo Rrom-Gitano que cumplan con los criterios.
Incluir criterios y variables desde el enfoque diferencial Rrom-Gitano, que complementen los criterios técnicos y  metodológicos de la estrategia y que  permitan la identificación, caracterización y priorización de los hogares Rrom-Gitanos en condiciones de pobreza histórica, pobreza oculta y emergente a causa del COVID-19. 
Se estima adelantar las siguientes acciones conjuntas: 1) Articulación con la comunidad gitana, generación de mesas de trabajo  para el reconocimiento de dinámicas culturales y de georreferenciación de las familias en situación de vulnerabilidad, pobreza y riesgo de pobreza. 2) Definir los mecanismos de verificación de la pertenencia étnica gitana de las personas y familias. </t>
  </si>
  <si>
    <t>Porcentaje de hogares del pueblo Rrom-Gitano de Bogotá que cumplan con los criterios definidos por la estrategia, beneficiados con el servicio de acompañamiento a hogares pobres, en vulnerabilidad y riesgo social derivado de la pandemia del COVID 19.</t>
  </si>
  <si>
    <t>(Número de hogares del pueblo Rrom-Gitano de Bogotá beneficiarios que cumplen los criterios de ingreso al servicio de acompañamiento familiar /  Número de hogares del pueblo Rrom-Gitano de Bogotá identificados por la estrategia de acompañamiento a hogares en Bogotá) * 100</t>
  </si>
  <si>
    <t>Para las acciones afirmativas Artículo 66 - Rrom se proyecta la atención a partir de junio  2021.  En el primer trimestre (enero - marzo) del año 2021 se presentan los siguientes avances cualitativos: 
1). Perfeccionamiento de los lineamientos técnicos y operativos del modelo de atención familiar y comunitario con la realización de mesas de diálogo con líderes del pueblo Rrom.  Se realizaron (2) conversatorios para la compresión de las pobrezas en perpectiva étnica Rrom y la  identificación de las  particularidades de los hogares Rrom para adaptar y nutrir la estrategia de abordaje a las familias con criterios  culturales de pueblo Rrom. 
2). Preparación del plan de recorridos de la "Tropa Étnica"  en la identificación de las dinámicas de segregación socio espacial  y la georefereciación de las familias en situación de vulnerabilidad, pobreza y riesgo de pobreza.
3) Revisión y ajuste de los criterios técnicos y jurídicos  de ingreso, permanencia y egreso del servicio social "Tropa Social a tu hogar" para la inclusión de un criterio para el especial ingreso y permanencia de hogares integrados por personas con pertenencia étnica, que residan en territorios de la ciudad de Bogotá diferentes a los territorios priorizados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 
En el momento de contar con la aprobación del servicio social,  se dará inició a los procesos de identificación, validación de condiciones y revisión de los criterios de ingreso en la modalidad de acompañamiento a hogares en pobreza evidente.
En la vigencia 2021 se avanza en el cumplimiento de la meta con la celebración del contrato 11754 del 2020, por valor de $25,840,000, . Este contrato tuvo inicio el 02/09/2020, por un plazo de 5 meses , por lo cual finalizó el 2 de febrero del 2021.  NOTA: 1). La ejecución de este contrato en el 2021 se realiza con la reserva presupuestal del 2020, hasta la fecha de finalización del contrato el 2 de febrero. Para la terminación del documento, se realizará un nuevo contrato con la apropiación presupuestal del 2021.</t>
  </si>
  <si>
    <t>Vincular un referente territorial de enfoque diferencial en la Dirección Territorial con enfoque diferencial Rrom-Gitano</t>
  </si>
  <si>
    <t>10 Reducción de las desigualdades</t>
  </si>
  <si>
    <t>Territorial, diferencial-poblacional</t>
  </si>
  <si>
    <t xml:space="preserve"> Referentes Rrom - Gitanos contratados en la Dirección Territorial con el aval de los representantes del Pueblo Gitano.</t>
  </si>
  <si>
    <t>Número  de referentes Rrom-Gitanos contratados en la Dirección Territorial con el aval de los representantes del Pueblo Rrom-Gitano de Bogotá</t>
  </si>
  <si>
    <t xml:space="preserve">El inicio de la acción concertada es en 2021. Sin embargo, en la vigencia 2020 se contrató un referente avalado por el puebo Rrom en el proyecto 7735 de la DT bajo el contrato 14831- 2020 con fecha de inicio 22/12/20, por un plazo de 4  meses, por tanto la fecha fin es 21/04/21, por valor total de $20.672.000.  No se reporta presupuesto ejecutado dado que el primer pago se realizó en enero de 2021, </t>
  </si>
  <si>
    <t>1. A nivel interno armonización del plan de desarrollo.
2. Cambio sistema de información presupuesta a nivel Distrital.
3. Entrega completa y oprtuna de los documentos requeridos para la contratación.</t>
  </si>
  <si>
    <r>
      <t xml:space="preserve">En la vigencia 2020 se contrató un referente avalado por el pueblo Rrom en el proyecto 7735 de la DT bajo el contrato 14831 - 2020 con fecha de inicio 22/12/20 con un plazo de 4 meses, por tanto la fecha fin es 21/04/21 por valor total de $20.672.000. 
</t>
    </r>
    <r>
      <rPr>
        <b/>
        <sz val="11"/>
        <rFont val="Arial"/>
        <family val="2"/>
      </rPr>
      <t xml:space="preserve">NOTA: 1). </t>
    </r>
    <r>
      <rPr>
        <sz val="11"/>
        <rFont val="Arial"/>
        <family val="2"/>
      </rPr>
      <t xml:space="preserve">Los recursos se presupuestaron en 2020 y se reservaron para pago y ejecución en 2021, por lo cual se refleja lo ejecutado hasta la fecha de corte del reporte. 2). Para 2021 hay un presupuesto programado por valor $53.230.000, que se proyecta ejecutar a partir del segundo trimestre 2021, en el marco de las dinámicas de gestión contractual de la entidad y de las articulaciones con el pueblo Rrom-gitano de Bogotá. </t>
    </r>
  </si>
  <si>
    <t>1. A nivel interno armonización del plan de desarrollo.
2. Cambio sistema de información presupuesta a nivel Distrital.</t>
  </si>
  <si>
    <t>Varios programas</t>
  </si>
  <si>
    <t>Varias metas (15, 63, 545)</t>
  </si>
  <si>
    <t>Varios proyectos 
(7735, 7749, 7768)</t>
  </si>
  <si>
    <t>Beneficiar  el 100% de las familias Rrom con los apoyos alimentarios programados del proyecto 7745</t>
  </si>
  <si>
    <t>Derechos Humanos-Enfoque Diferencial</t>
  </si>
  <si>
    <t>porcentaje de Familias Rrom  atendidas a traves de apoyos alimentarios (canastas basicas y bonos del proyecto)</t>
  </si>
  <si>
    <t xml:space="preserve">(Número de familias  Rrom/Gitanas atendidas con  apoyos alimentarios   / Número de familias  Rrom/ Gitanas  con apoyos alimentarios programadas )*100
</t>
  </si>
  <si>
    <t>56 personas Rom atendidas en el 2019 a traves de bonos del proyecto</t>
  </si>
  <si>
    <t>Para el periodo reportado la poblacion Rrom/Gitana se encuentra atendiad por el proyecto 7745 en su modalidad bono canjeable por alimento, por lo cual con corte a 30/03/2021 se atendieron 174 personas asi: 84 hombres y 90 mujeres en las localidad de kennedy, barrios unidos, engativa y puente aranda.</t>
  </si>
  <si>
    <t>Sin dificultades para la atención de esta población.</t>
  </si>
  <si>
    <t>Sistema Distrital del Cuidado</t>
  </si>
  <si>
    <t>7745: Compromiso por una alimentación integral en Bogotá</t>
  </si>
  <si>
    <t>Dirección de Nutrición y Abastecimiento</t>
  </si>
  <si>
    <t>Boris Alexander Flomin de Leon
Sandra Milena Yopasa</t>
  </si>
  <si>
    <t>3279797 ext 70000</t>
  </si>
  <si>
    <t>bflomin@sdis.gov.co
syopasa@sdis.gov.co</t>
  </si>
  <si>
    <t>La formulación de la estrategia de inclusión social para los servicios de la Dirección de Nutrición y Abastecimiento contempla los aspectos poblacionales diferenciales de conformidad con los usos y costumbres, de la población Rrom/Gitana</t>
  </si>
  <si>
    <t>1/01/2022</t>
  </si>
  <si>
    <t>31/05/2025</t>
  </si>
  <si>
    <t>Porcentaje de personas impactadas con la estrategia de inclusión social para los servicios de la Dirección de Nutrición y Abastecimiento contempla los aspectos poblacionales diferenciales de conformidad con los usos y costumbres de la población Rrom/Gitana</t>
  </si>
  <si>
    <t>Número de personas Rrom/Gitanas impactadas con la estrategia de inclusión social para lo servicios de la Dirección de Nutrición y Abastecimiento que contempla los aspectos poblacionales diferenciales de conformidad con los usos y costumbres de la población Rrom-Gitanal /  Número de personas que solicitan el servicio  de la estrategia de inclusión social para los servicios de la Dirección de Nutrición y Abastecimiento que contempla los aspectos poblacionales diferenciales de conformidad con los usos y costumbres de la población Rrom-Gitanal</t>
  </si>
  <si>
    <t xml:space="preserve">No se cuentan con Avances para este reporte ya que la estrategia esta en proceso de formulación se espera que la misma sea aplicada a las familias y personas Rrom/Gitanas vinculadas a los servicios. </t>
  </si>
  <si>
    <t xml:space="preserve">Se fortaleceran los encuentros y mesas de trabajo con la población Rrom/Gitana en aras de poder identificar sus necesidades y poder referenciar familias en situacion de vulnerabiliad en los diferentes servicios bajo el cumplimiento de criterios. </t>
  </si>
  <si>
    <t>Implementar una estrategia de comunicación por año que visibilice el patrimonio Cultural del Pueblo Gitano en Bogotá en concertación y con participación del Pueblo Gitano.</t>
  </si>
  <si>
    <t>Derechos Humanos, Género, Poblacional - Diferencial, Ambiental y Territorial</t>
  </si>
  <si>
    <t>4 estrategias de comunicación (1 por año) implementadas que visibilicen el patrimonio Cultural del Pueblo Gitano en Bogotá en concertación y con participación del Pueblo Gitano.</t>
  </si>
  <si>
    <t>Número de estrategias implementadas que visibilicen el patrimonio Cultural del pueblo Gitano en Bogotá.</t>
  </si>
  <si>
    <t>CULTURA</t>
  </si>
  <si>
    <t>CANAL CAPITAL</t>
  </si>
  <si>
    <t>Planeación</t>
  </si>
  <si>
    <t>Ana Maria Ochoa Villegas</t>
  </si>
  <si>
    <t>457 83 00 Ext: 5017</t>
  </si>
  <si>
    <t>ana.ochoa@canalcapital.gov.co</t>
  </si>
  <si>
    <t>Implementar un programa de apoyo financiero para la comercialización y visibilización de saberes ancestrales en ferias, exposiciones y espacio a nivel ciudad y a nivel nacional</t>
  </si>
  <si>
    <t>4 estímulos 1 por año con enfoque diferencial para proyectos artísticos y culturales del Pueblo Rrom en el marco del portafolio distrital de estímulos en el PDD 2020 - 2024. Mediante convocatoria cerrada al Pueblo Rrom (En caso de declararse desierta la convocatoria se asignará a otro grupo étnico)</t>
  </si>
  <si>
    <t>Número de estímulos otorgados para el apoyo de proyectos artísticos y culturales del Pueblo Rrom en el marco del portafolio distrital de estímulos.</t>
  </si>
  <si>
    <t>0; 2019</t>
  </si>
  <si>
    <t>0.0</t>
  </si>
  <si>
    <t>0.0%</t>
  </si>
  <si>
    <t>Se lanzó el 15 de febrero de 2021 la convocatoria Beca Grupos Étnicos – Pueblos Rrom – Gitanos, el cierre de esta convocatoria está programado para el próximo 22 de abril. Se busca promover, fortalecer y visibilizar experiencias de inclusión social y de ejercicio de derechos sociales y culturales, realizadas mediante el desarrollo de prácticas artísticas y/o culturales del pueblo Rrom o gitano en alguna de las tres localidades del centro de Bogotá (Los Mártires, Santa Fe y La Candelaria). Mediante esta convocatoria se pretende que la población Rrom visibilice prácticas, expresiones, lenguajes o saberes artísticos y culturales (vestuario, gastronomía, lenguaje, comunicación, arte propio, etc.) que vinculen sus tradiciones, cosmogonías, cosmovisiones, rituales, costumbres, hábitos, procesos identitarios, imaginarios, mundos simbólicos y lugares de intercambio, entre otros. Se otorgará un estímulo de $20 millones de pesos a la iniciativa seleccionada.</t>
  </si>
  <si>
    <t>158 - Realizar el 100% de las acciones para el fortalecimiento de los estímulos, apoyos concertados y alianzas estratégicas para dinamizar la estrategia sectorial dirigida a fomentar los procesos culturales, artísticos, patrimoniales</t>
  </si>
  <si>
    <t>7682 - Desarrollo y fomento a las prácticas artísticas y culturales para dinamizar el centro de Bogotá
7664 Transformación cultural de imaginarios del Centro</t>
  </si>
  <si>
    <t>FUGA</t>
  </si>
  <si>
    <t>Subdirección artística y cultural</t>
  </si>
  <si>
    <t>César Alfredo Parra Ortega</t>
  </si>
  <si>
    <t>cparra@fuga.gov.co</t>
  </si>
  <si>
    <t>Fortalecer la fase de distribución, exhibición y consumo de la cadena de valor de la economía cultural y creativa Gitana (Fabricación de Elementos en Cobre, Aluminio y Hierro- Compañía de Danza - Orquesta) durante el cuatrienio</t>
  </si>
  <si>
    <t>24 cupos para el Pueblo Rrom, 6 por año, en procesos de formación en habilidades empresariales con la participación del pueblo Rrom en atención a las particularidades y necesidades de este pueblo durante el cuatrienio.</t>
  </si>
  <si>
    <t># cupos para el Pueblo Rrom, 6 por año, en procesos de formación en habilidades empresariales con la participación del pueblo Rrom en atención a las particularidades y necesidades de este pueblo durante el cuatrienio.</t>
  </si>
  <si>
    <t xml:space="preserve">Se adelantó la identificación de posibles aliados y temas para realizar un convenio de formación en emprendimiento cultural. Los temas que se han definido para la formación, y que aún se encuentran en revisión, a partir de la conversación con las comunidades son:
Emprendimiento  en el sector cultural, creativo,  de las artes y el patrimonio. 
Procesos organizativos y generación de redes y cadenas de valor. 
Herramientas de comunicación digital
Modelo de negocio. 
Métodos y herramientas de ideación y prototipado.  
Fuentes de financiación pública y privada
Costeo y Finanzas personales
Gestión de proyectos. 
Debido a la pandemia, la formación se hará virtual y se garantizarán los cupos para los grupos étnicos que se encuentren realizando actividades económicas alrededor de los bienes y servicios culturales y creativos en el centro de Bogotá. </t>
  </si>
  <si>
    <t>Diseñar y promover tres (3) programas para el fortalecimiento de la cadena de valor de la economía cultural y creativa.</t>
  </si>
  <si>
    <t>7713 Fortalecimiento del ecosistema de la economía cultural y creativa</t>
  </si>
  <si>
    <t xml:space="preserve">Subdirección para la gestión del Centro </t>
  </si>
  <si>
    <t>Margarita Díaz Casas</t>
  </si>
  <si>
    <t>mdiaz@fuga.gov.co</t>
  </si>
  <si>
    <t xml:space="preserve">Inclusión en la estrategia de uso creativo de la tecnología, de la comunicación y de las nuevas herramientas digitales de la oferta de bienes y servicios Rrom para empoderar a la comunidad Gitana de Bogotá, promover su diversidad, su inclusión, su confianza y respeto por sus condiciones identitarias, así su sostenibilidad del sector cultural y artístico. </t>
  </si>
  <si>
    <t>Una estrategia de inclusión en la plataforma tecnológica de circulación de bienes y servicios producidos y/o comercializados en el centro de Bogotá para el Pueblo Gitano.</t>
  </si>
  <si>
    <t># de estrategias de inclusión en la plataforma tecnológica de circulación de bienes y servicios producidos y/o comercializados en el centro de Bogotá para el Pueblo Gitano.</t>
  </si>
  <si>
    <t>La actividad esta programada para iniciar en 2023</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</si>
  <si>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</si>
  <si>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Desarrollar estrategias de experiencias artísticas interdisciplinares  (presenciales o virtuales, según aplique), donde asistirán niños y niñas de la  primera infancia perteneciente al pueblo Rrom de ambas  formas organizativas residente y reconocidas en la ciudad de Bogotá durante en cuatrienio</t>
  </si>
  <si>
    <t>Derechos; Género</t>
  </si>
  <si>
    <t>8 experiencias artísticas integrales – interdisciplinarias diseñadas  e implementadas para los niños y niñas de la primera infancia del pueblo gitano residente en la ciudad de Bogotá durante el cuatrienio. Orientados por una dupla integrada por un referente cuidador/a gitano y un artista comunitario de nidos, para cada una de las organizaciones gitanas. Garantizando la participación del pueblo Gitano.</t>
  </si>
  <si>
    <t>Número de experiencias artísticas integrales – interdisciplinarias diseñadas  e implementadas para los niños y niñas de la primera infancia del pueblo gitano residente en la ciudad de Bogotá durante el cuatrienio. Orientados por una dupla integrada por un referente cuidador/a gitano y un artista comunitario de nidos, para cada una de las organizaciones gitanas. Garantizando la participación del pueblo Gitano.</t>
  </si>
  <si>
    <t>0 (2020)</t>
  </si>
  <si>
    <t>$ 0</t>
  </si>
  <si>
    <t>0.%</t>
  </si>
  <si>
    <t>Se ha solicitado a través de la Secretaría Distrital de Cultura, Recreación y Deporte fijar una fecha con los(as) representantes del pueblo gitano, que nos permita llevar a cabo la fase de implementación de las acciones enmarcadas en los PIAA concertados en 2020 con la población, razón por lo cual, acudiendo al representante de la SDG – SAE para viabilizarlo. Hasta el momento, el pueblo gitano es el 
único grupo étnico con quien el Idartes no ha tenido la oportunidad de avanzar en el desarrollo de dicha reunión y quizás la celebración de mesas de trabajo asociadas.   
La entidad ya ha venido avanzando internamente en la planeación y definición de la metodología que traería tras de sí la ejecución de la acción que convenida en el año 2020.
El día 14 de abril, se agenda la reunión para hacer revisión de los acuerdos deliebrados en el año 2020 (21 de abril del 2021 entre 6 a 8 p.m).</t>
  </si>
  <si>
    <t>86 - Promover la atención de 93.000 beneficiarios de primera infancia a través de la realización de experiencias artísticas a favor de los derechos culturales.</t>
  </si>
  <si>
    <t>IDARTES</t>
  </si>
  <si>
    <t>Subdirección de Formación</t>
  </si>
  <si>
    <t>Leyla Castillo Ballén</t>
  </si>
  <si>
    <t xml:space="preserve">leyla.castillo@idartes.gov.co </t>
  </si>
  <si>
    <t>Atender a los niños y niñas de la primera infancia pertenecientes al pueblo Rrom residentes en la ciudad de Bogotá a través de experiencias artísticas interdisciplinares que integra las áreas artísticas sugeridas por el pueblo  (énfasis en música y danza), con la participación de cuidadores  pertenecientes y reconocidos por el pueblo.</t>
  </si>
  <si>
    <t>Derechos</t>
  </si>
  <si>
    <t>128 niños y niñas de la primera infancia atendidos mediante la participación y articulación de 8 cuidadores pertenecientes al pueblo Rrom  que asisten y participan en las estrategias artísticas que se realizaran durante el cuatrienio.</t>
  </si>
  <si>
    <t>Número de beneficiarias y beneficiarios de primera infancia del pueblo Rrom residente en la ciudad de Bogotá que asisten y participan en las estrategias artísticas que se realizan durante el cuatrienio en favor de garantizar los derechos culturales a través del arte</t>
  </si>
  <si>
    <t xml:space="preserve">Realizar 8 laboratorios en las áreas artísticas de preferencia del pueblo Rrom en donde se atiendan a 160 beneficiarios y beneficiarias, con el apoyo de artistas del pueblo Rrom que se articulen al proceso pedagógico del Programa Crea </t>
  </si>
  <si>
    <t>Derechos, Género</t>
  </si>
  <si>
    <t>8 laboratorios de formación artística en el área de preferencia del pueblo Rrom, implementados a través de la línea Converge CREA a realizarse durante el cuatrienio contando con 40 participantes por año del pueblo Rrom</t>
  </si>
  <si>
    <t>Número de laboratorios de formación artística en funcionamiento dirigidas al pueblo gitano para garantizar el fomento y reconocimiento de sus prácticas artísticas</t>
  </si>
  <si>
    <t>$ 17.000.000</t>
  </si>
  <si>
    <t>Las acciones se ejecutaron con la entrega de productos que dan testimonio de la acción de creación e investigación en artes de metalisteria e indumentario de ambos grupos étnicos. La dificultad expuesta en la matriz enviada a finales de octubre, fue superada y la ejecución de ambas acciones se llevó a cabo en el mes de enero (Prorrom) y marzo del 2021 (Unión Rromaní)</t>
  </si>
  <si>
    <t>96 - 250.000 Beneficiarios de procesos integrales de formación a lo largo de la vida con énfasis en el arte, la cultura y el patrimonio.</t>
  </si>
  <si>
    <t>7619 - 7585</t>
  </si>
  <si>
    <t xml:space="preserve">Favorecer el acceso para participar en el desarrollo de la estrategia “Emprendedores con el Arte”, estrategia de formación de la Línea de Sostenibilidad del Ecosistema artístico del IDARTES dirigido a emprendedores del sector artístico y cultural de la ciudad de Bogotá, </t>
  </si>
  <si>
    <t>24 emprendedores y emprendedoras artísticas y culturales fortalecidos asociados con prácticas de metalística, danza y música, entre otras, para las dos formas organizativas de la Kumpania durante el cuatrienio. Garantizando la participación del pueblo Gitano</t>
  </si>
  <si>
    <t># emprendedores y emprendedoras artísticas y culturales fortalecidos en capacidades asociados con prácticas de metalística, danza y música, entre otras, para las dos formas organizativas de la Kumpania durante el cuatrienio. Garantizando la participación del pueblo Gitano</t>
  </si>
  <si>
    <t>Innovación, sostenibilidad y reactivación del ecosistema artístico en Bogotá D.C</t>
  </si>
  <si>
    <t>Subdirección de las Artes</t>
  </si>
  <si>
    <t>Paula Villegas</t>
  </si>
  <si>
    <t>paula.villegas@idartes.gov.co</t>
  </si>
  <si>
    <t>Teniendo en cuenta el alcance del programa de estímulos se propone y el presupuesto se genera los estímulos basados en los mismos</t>
  </si>
  <si>
    <t>Poblacional</t>
  </si>
  <si>
    <t>100% de estímulos para la visibilización de saberes ancestrales del Pueblo Rrom en perspectiva de la integralidad del patrimonio.  (En caso de declararse desierta la convocatoria se asignará a otro grupo étnico)</t>
  </si>
  <si>
    <t>% de estímulos para la visibilización de saberes ancestrales del Pueblo Rrom en perspectiva de la integralidad del patrimonio.  (En caso de declararse desierta la convocatoria se asignará a otro grupo étnico)</t>
  </si>
  <si>
    <t>El equipo misional del Idpc conformado por el referente etnico, el coordinador de equipo y el profesional de seguimiento de reunieron con el fin de revisar las acciones concertadas y establecer el proceso de implementación y seguimiento.</t>
  </si>
  <si>
    <t>158. Realizar el 100% de las acciones para el fortalecimiento de los estímulos, apoyos concertados y alianzas estratégicas para dinamizar la estrategia sectorial dirigida a fomentar los procesos culturales, artísticos, patrimoniales.</t>
  </si>
  <si>
    <t>7639. Consolidación de la capacidad institucional y ciudadana para la territorialización, apropiación, fomento, salvaguardia y divulgación del Patrimonio Cultural en Bogotá</t>
  </si>
  <si>
    <t>IDPC</t>
  </si>
  <si>
    <t>Subdirección de Divulgación y Apropiación del Patrimonio. Equipo de Fomento</t>
  </si>
  <si>
    <t>Camila Medina</t>
  </si>
  <si>
    <t>camila.medina@idpc.gov.co</t>
  </si>
  <si>
    <t>Teniendo en cuenta la contrapropuesta establecida por el IDPC se propone como producto el # de cupos del diplomado</t>
  </si>
  <si>
    <t>Garantizar 40 de cupos  en el diplomado de formación de patrimonio cultural con perspectiva de integralidad ofertado por el IDPC con enfoque diferencial.</t>
  </si>
  <si>
    <t>40 cupos en el diplomado de formación de patrimonio cultural con perspectiva de integralidad ofertado por el IDPC con enfoque diferencial.</t>
  </si>
  <si>
    <t>96. 257.000 Beneficiarios de procesos integrales de formación a lo largo de la vida con énfasis en el arte, la cultura y el patrimonio</t>
  </si>
  <si>
    <t>7601. Formación en patrimonio cultural en el ciclo integral de educación para la vida en Bogotá</t>
  </si>
  <si>
    <t>Subdirección de Divulgación y Apropiación del Patrimonio. Equipo de Formación en patrimonio cultural</t>
  </si>
  <si>
    <t>Fabio López</t>
  </si>
  <si>
    <t>fabio.lopez@idpc.gov.co</t>
  </si>
  <si>
    <t>Teniendo en cuenta la contrapropuesta establecida por el IDPC se propone como producto el % de fichas técnicas, mapeos y registros de PCI</t>
  </si>
  <si>
    <t>100% de Fichas técnicas Mapeos y fichas registros de PCI con la participación de miembros Rrom para el apoyo de consecución de insumos e información para su desarrollo.</t>
  </si>
  <si>
    <t>% de Fichas técnicas Mapeos y fichas registros de PCI con la participación de miembros Rrom para el apoyo de consecución de insumos e información para su desarrollo.</t>
  </si>
  <si>
    <t>154. Implementar una (1) estrategia que permita reconocer y difundir manifestaciones de patrimonio cultural material e inmaterial, para generar conocimiento en la ciudadanía</t>
  </si>
  <si>
    <t>Subdirección de Divulgación y Apropiación del Patrimonio. Equipo de Inventario</t>
  </si>
  <si>
    <t>Angélica Medina
Catalina Cavelier</t>
  </si>
  <si>
    <t>3550800
3153100141</t>
  </si>
  <si>
    <t>angelica.medina@idpc.gov.co
catalina.cavelier@idpc.gov.co</t>
  </si>
  <si>
    <t>Implementar las Olimpiadas Gitanas de Bogotá</t>
  </si>
  <si>
    <t>Poblacional; diferencial</t>
  </si>
  <si>
    <t>4 Olimpiadas Gitanas realizadas en Bogotá garantizando el juzgamiento tradicional, implementos deportivos durante el cuatrienio.</t>
  </si>
  <si>
    <t>Número de olimpiadas Gitanas realizadas en Bogotá garantizando el juzgamiento tradicional, implementos deportivos durante el cuatrienio.</t>
  </si>
  <si>
    <t>Sin linea base</t>
  </si>
  <si>
    <t>De conformidad con los lineamientos establecidos por la SAE para la implementación de las acciones afirmativas con el pueblo gitano, la SAE convocó a reunión de implementación con el Sector Cultura y el pueblo gitano para el 21 de abril de 2021, en el cual se articularán actividades para la implementación de las acciones con las organizaciones gitanas</t>
  </si>
  <si>
    <t>143. 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</si>
  <si>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7851 Recreación y deporte para la formación ciudadana en Bogotá</t>
  </si>
  <si>
    <t>IDRD</t>
  </si>
  <si>
    <t xml:space="preserve">Subdirección Técnica de Recreación y Deporte </t>
  </si>
  <si>
    <t>Aura María Escamilla Ospina</t>
  </si>
  <si>
    <t>aura.escamilla@idrd.gov.co</t>
  </si>
  <si>
    <t>Garantizar la gratuidad de acceso al 100% de Niños, Niñas y Jóvenes Gitanos interesados en participar en las escuelas deportivas</t>
  </si>
  <si>
    <t>20 niños y niñas gitanos integrados a las escuelas de formación deportivas.</t>
  </si>
  <si>
    <t>Número de niños y niñas gitanos integrantes de las escuelas deportivas</t>
  </si>
  <si>
    <t xml:space="preserve">141. Implementar 1 estrategia que articule el deporte en el Distrito Capital, para el desarrollo en la base deportiva </t>
  </si>
  <si>
    <t>7850 Implementación de una estrategia para el desarrollo deportivo y competitivo de Bogotá</t>
  </si>
  <si>
    <t>Implementar el día de la felicidad Gitana: un espacio recreo deportivo de encuentro y compartir Gitano</t>
  </si>
  <si>
    <t xml:space="preserve">2 días de la felicidad y la buena fortuna del pueblo Rrom con acciones recreo deportivas </t>
  </si>
  <si>
    <t xml:space="preserve">No. de días de la felicidad y la buena fortuna del pueblo Rrom ejecutados. </t>
  </si>
  <si>
    <t>Apoyar la conmemoración del día 8 de abril del pueblo Rrom en los años 2021, 2022 y 2024.</t>
  </si>
  <si>
    <t>100% de acciones realizadas en el marco de la conmemoración del día 8 de abril del pueblo Rrom en los años 2021, 2022 y 2024</t>
  </si>
  <si>
    <t>Porcentaje de acciones realizadas en el marco de la conmemoración del día 8 de abril del pueblo Rrom en los años 2021, 2022 y 2024</t>
  </si>
  <si>
    <t xml:space="preserve">  Solicitud de cambio en la fecha de ejecución y un recurso adicional para el desarrollo de la acción, asunto que se encuentra en estudio por parte de las organizaciones</t>
  </si>
  <si>
    <t>La Secretaría Distrital de Cultura, Recreación y Deporte actualmente está sin operador logístico para ejecución de estos recursos por solicitud de la Secretaría Jurídica Distrital, al no dar aval para que se siga contratando con el operador que la entidad tenia hasta el mes de marzo. La acción será ejecutada durante el segundo semestre del año, previo acuerdo con las organizaciones.</t>
  </si>
  <si>
    <t>Desarrollar una (1) estrategia intercultural para fortalecer los diálogos con la ciudadanía en sus múltiples diversidades poblacionales y territoriales.</t>
  </si>
  <si>
    <t>7648- Fortalecimiento estratégico de la gestión cultural territorial, poblacional y de la participación incidente en Bogotá</t>
  </si>
  <si>
    <t>SDCRD</t>
  </si>
  <si>
    <t xml:space="preserve">Dirección de Asuntos Locales y Participación </t>
  </si>
  <si>
    <t>Alejandro Franco Plata</t>
  </si>
  <si>
    <t>alejandro.franco@scrd.gov.co</t>
  </si>
  <si>
    <t>11: Lograr que las ciudades y los asentamientos humanos sean inclusivos, seguros, resilientes</t>
  </si>
  <si>
    <t>Número de  actividades en el año desde La Secretaría Distrital de Movilidad con las niñas, niños y jóvenes de la comunidad Rrom  realizadas</t>
  </si>
  <si>
    <t>Sumatoria de número de acciones ejecutadas</t>
  </si>
  <si>
    <t xml:space="preserve">Se realiza la primera mesa interinstitucional Secretaria Distrital de Educación – Secretaria Distrital de Movilidad en donde se define Consolidar y reforzar el programa de movilidad Niñas y Niños primero con el fin de aumentar el número de beneficiarios y facilitar el acceso a la educación de niñas, niños y adolescentes en los temas acordados en las concertaciones referentes a: 1)Moviparque 2)Obras de teatro relacionadas con la movilidad segura y la nueva movilidad; 3) Capacitaciones en temas de seguridad vial y buen comportamiento en vía; 4) Asesoría Técnica para la implementación de modelos operativos similares a Ciempiés y Al Colegio en Bici; y 5) Controles efectuados a las rutas escolares para evidenciar el cumplimiento de las normas por parte de estas.
</t>
  </si>
  <si>
    <t>379: Consolidar y reforzar el programa de movilidad Niñas y Niños primero con el fin de aumentar el número de beneficiados y facilitar el acceso a la educación de niñas, niños y adolescentes</t>
  </si>
  <si>
    <t>7576 Consolidación del programa niñas y niños primero para mejorar las experiencias de viaje de la población estudiantil en Bogotá</t>
  </si>
  <si>
    <t>MOVILIDAD</t>
  </si>
  <si>
    <t>Subdirección de Gestión en Vía</t>
  </si>
  <si>
    <t xml:space="preserve">Sergio Tovar                 Cristian Medina                            Luisa Rubio               </t>
  </si>
  <si>
    <t>stovar@movilidadbogota.gov.co - cmedina@movilidadbogota.gov.co  - lbrubio@movilidadbogota.gov.co</t>
  </si>
  <si>
    <t>Con respecto al avance cuantitativo se reporta un avance en cero, esto debido a que la mesa técnica con la Secretaría de Educación Distrital hace parte de una fase de planeación y no de ejecución como tal de las actividades de las acciones afirmativas</t>
  </si>
  <si>
    <t>Desarrollar la caracterización y acompañar la solicitud del beneficio, partiendo de la información recopilada por la Secretaría Distrital de Gobierno y la comunidad, y teniendo en cuenta las características específicas del pueblo gitano que dificultan el acceso a los beneficios establecidos tal y como están. Incluir el enfoque diferencial para minorías étnicas en los procesos y proyectos que está llevando a cabo la SDM sobre el tema de tarifas y acceso, de manera que estas características específicas se tengan en cuenta al momento de diseñar una política tarifaria más incluyente.</t>
  </si>
  <si>
    <t xml:space="preserve">Porcentaje de la población gitana que sea caracterizada como vulnerable y potencial usuaria del beneficio para personas con menor capacidad de pago que acceda a dicho beneficio. </t>
  </si>
  <si>
    <t>(Número de beneficiarias y beneficiarios del pueblo rrom con beneficio para personas con menor capacidad de pago/Número de personas del pueblo rrom identificadas y caracterizadas como potenciales beneficiarias)*100</t>
  </si>
  <si>
    <t xml:space="preserve">Se solicitó información sociodemográfica y socioeconómica a la a la subdirección de Asuntos Étnicos de la Secretaría Distrital de Gobierno y se identificaron 105 gitanos en la base ”Bogotá Solidaria en Casa” (Diciembre).              Se concluyó en dic. de 2020 la etapa de recolección de información de la consultoría que tiene por objeto: “Diseñar la estrategia técnica, financiera, jurídica e institucional para reducir las barreras de asequibilidad para acceder al Sistema Integrado de Transporte Público, con el fin de avanzar hacia la inclusión social y productiva de la población pobre y vulnerable de Bogotá”. La consultoría se encuentra en el proceso de análisis de resultados.
Se realizaron cruces entre el Censo de población 2018 y la Encuesta de Movilidad de Bogotá 2019 para caracterizar los patrones de movilidad de la población Rom.
</t>
  </si>
  <si>
    <t>6: Reducir el gasto en transporte público de los hogares de mayor vulnerabilidad económica, con enfoque poblacional, diferencial y de género, para que represente el 15% de sus ingresos.</t>
  </si>
  <si>
    <t>7596: Desarrollo de Lineamientos estratégicos e insumos con enfoques diferenciales para mejorar la movilidad en Bogotá</t>
  </si>
  <si>
    <t>Dirección de Inteligencia para la Movilidad</t>
  </si>
  <si>
    <t>Lina Quiñones</t>
  </si>
  <si>
    <t>lmquinones@movilidadbogota.gov.co</t>
  </si>
  <si>
    <t xml:space="preserve">    
Se reporta el avance del indicador   cuantitativo en 0 ya que todavía no se ha finalizado la caracterización para poder establecer el número de personas beneficiadas.
</t>
  </si>
  <si>
    <t xml:space="preserve">Capacitar al 100% de las instancias locales de participación del pueblo gitano con acciones de apoyo a la agenda pública, de información, promoción y empoderamiento en capacidades democráticas,  para la participación incidente a miembros de las instancias (espacios). </t>
  </si>
  <si>
    <t>Enfoque diferencial étnico</t>
  </si>
  <si>
    <t>1 proceso de capacitación a instancias locales de participación del pueblo Rrom en el marco de la ruta de fortalecimiento a instancias IDPAC que incluye una Referente para la atención exclusiva del Pueblo Gitano para el fortalecimiento de las mesas locales gitanas cuyos honorario se ajustarán de acuerdo a la tabla de honorarios vigente para cada año en el marco de la Ley de Contratación Estatal</t>
  </si>
  <si>
    <t>Numero de procesos de capacitación a instancias locales de participación del pueblo Rrom en el marco de la ruta de fortalecimiento a instancias IDPAC que incluye una Referente para la atención exclusiva del Pueblo Gitano para el fortalecimiento de las mesas locales gitanas cuyos honorario se ajustarán de acuerdo a la tabla de honorarios vigente para cada año en el marco de la Ley de Contratación Estatal.</t>
  </si>
  <si>
    <t xml:space="preserve">Se realizó la contratación de la referente gitana Yessica Cristo el día 18 de marzo de 2021. </t>
  </si>
  <si>
    <t xml:space="preserve">Se presentaron dificultades iniciales en la contratación de la referente a nivel general por parte del IDPAC. </t>
  </si>
  <si>
    <t>Implementar el 100 % de la estrategia de fortalecimiento y promoción de capacidades organizativas, democráticas y de reconocimiento de las formas propias de participación en los espacios (instancias) étnicas. (Gerencia de Etnias)</t>
  </si>
  <si>
    <t>GOBIERNO</t>
  </si>
  <si>
    <t>IDPAC</t>
  </si>
  <si>
    <t>Gerencia de Etnias</t>
  </si>
  <si>
    <t>David Angulo</t>
  </si>
  <si>
    <t xml:space="preserve">dangulo@participacionbogota.gov.co </t>
  </si>
  <si>
    <t xml:space="preserve">Considerar el criterio hogar perteneciente a Pueblo Rrom, como una variable de calificación positiva para el proceso de focalización de hogares que acceden a soluciones habitacionales en modalidad de 6.000 subsidios para la adquisición de vivienda nueva VIS Y VIP en la cuidad de Bogotá. </t>
  </si>
  <si>
    <t>Derechos Humanos,  Poblacional - Diferencial</t>
  </si>
  <si>
    <t>Porcentaje de hogares Gitanos de Bogotá Beneficiados hasta 220 subsidios para la adquisición de vivienda VIS y VIP, con ingresos  hasta 4 salarios mínimos y que cumplan los requisitos incluyendo el cierre financiero para postularse al subsidio complementario de vivienda que ofrece el distrito. Obteniendo el listado censal del Ministerio del Interior</t>
  </si>
  <si>
    <t>(Número total de hogares Gitanos priorizados asignados con subsidios para la adquisición de vivienda VIS y VIP/Número total de hogares Gitanos  que cumplieron los requisitos)*100</t>
  </si>
  <si>
    <t>7823 - Generación de mecanismos para facilitar el acceso a una solución de vivienda a hogares vulnerables en Bogotá.</t>
  </si>
  <si>
    <t>HABITAT</t>
  </si>
  <si>
    <t>SDTH</t>
  </si>
  <si>
    <t>Subsecretaría de Gestión Financiera</t>
  </si>
  <si>
    <t xml:space="preserve">Nelson Yovany Jimenez Gonzalez </t>
  </si>
  <si>
    <t>nelson.jimenez@habitatbogota.gov.co</t>
  </si>
  <si>
    <t>El presupuesto asignado para cada vigencia, es sobre el total del proyecto, para el cumplimiento de la acción se dispone del 100% del recurso, pero no se puede establecer un valor exacto, por ser una actividad a demanda, y previo cumplimiento de los requisitos, tal como se explico en las mesas de concertación.</t>
  </si>
  <si>
    <t xml:space="preserve">Otorgar al 100% de hogares  Rrom que cumplen con los criterios del programa el aporte de arrendamiento solidario </t>
  </si>
  <si>
    <t xml:space="preserve">Porcentaje de Hogares Gitanos que cumplan con los requisitos para ser beneficiados con el aporte de Arrendamiento Solidario en Bogotá. </t>
  </si>
  <si>
    <t>(Número total de hogares Gitanos beneficiados del programa de arriendo solidario/  Rrom que cumplen con los criterios del programa el aporte de arrendamiento solidario)*100</t>
  </si>
  <si>
    <t>Otorgar subsidios funerarios a Pueblo Rrom que no cuente con recursos desde el enfoque étnico gitano. Generar condiciones de acceso de la población en condición de vulnerabilidad residente en la ciudad, a los servicios funerarios prestados en los cementerios de propiedad del Distrito, con estándares de calidad, mediante el reconocimiento y pago de subvenciones y ayudas, promoviendo el uso de los servicios funerarios con mayor sostenibilidad social, económica y ambiental.</t>
  </si>
  <si>
    <t>Fin de la Pobreza
Hambre Cero
Agua Limpia y Saneamiento Reducción de la desigualdad</t>
  </si>
  <si>
    <t>Diferencial; Poblacional</t>
  </si>
  <si>
    <t xml:space="preserve">Porcentaje de los subsidios otorgados al pueblo Rrom </t>
  </si>
  <si>
    <t xml:space="preserve"> ((Número de subsidios otorgados al pueblo Rrom/Totalidad de subsidios solicitados por el pueblo Rrom)*100%)</t>
  </si>
  <si>
    <t>MEJORAMIENTO SUBVENCIONES Y AYUDAS PARA DAR ACCESO A LOS SERVICIOS FUNERARIOS DEL DISTRITO DESTINADAS A LA POBLACIÓN EN CONDICIÓN DE VULNERABILIDAD</t>
  </si>
  <si>
    <t>UAESP</t>
  </si>
  <si>
    <t>SSFAP</t>
  </si>
  <si>
    <t>Natalia Lozano Sierra</t>
  </si>
  <si>
    <t>natalia.lozano@uaesp.gov.co</t>
  </si>
  <si>
    <t>Vincular al 100% de hogares Rrom al programa de Educación Financiera en donde se brindará orientación y acompañamiento para el ahorro programado</t>
  </si>
  <si>
    <t>Número de hogares Gitanos de Bogotá vinculados  al programa de educación e inclusión financiera con enfoque diferencial e integral.</t>
  </si>
  <si>
    <t>(Sumatoria de hogares gitanos vinculados al programa de educación e inclusión financiera /Número de hogares Gitanos de Bogotá que deseen acceder al programa vinculados  al programa) *100</t>
  </si>
  <si>
    <t>7825 - Diseño e implementación de alternativas financieras para la gestión del hábitat en Bogotá</t>
  </si>
  <si>
    <t>Se ajustó el indicador y la formula</t>
  </si>
  <si>
    <t>Implementar las iniciativas del pueblo gitano asociadas a estrategias de innovación social y comunicación a partir de un enfoque de sistema de cuidado, convivencia, participación y Cultura Ciudadana, prioritariamente en los territorios de interés de la SDHT.</t>
  </si>
  <si>
    <t>Poblacional - Diferencial</t>
  </si>
  <si>
    <t>4 iniciativas del pueblo gitano asociadas a estrategias de innovación social y comunicación que cumplan con los requerimientos del programa y que tenga el enfoque diferencial étnico gitano.</t>
  </si>
  <si>
    <t>Número de iniciativas del pueblo gitano asociadas a estrategias de innovación social y comunicación que cumplan con los requerimientos del programa y que tenga el enfoque diferencial étnico gitano.</t>
  </si>
  <si>
    <t>Subdirección de Participación y Relaciones con la Comunidad</t>
  </si>
  <si>
    <t>Victor Sotelo</t>
  </si>
  <si>
    <t>(1) 358 1600 - ext 1309</t>
  </si>
  <si>
    <t>victor.sotelo@habitatbogota.gov.co</t>
  </si>
  <si>
    <t>Se está estructurando los costos del proyecto de forma desagregada, por ahora no se cuenta con la información.</t>
  </si>
  <si>
    <t>Contratación de un referente Rrom</t>
  </si>
  <si>
    <t>1 referente Rrom contratado que tenga el enfoque diferencial y permita articular la política pública del hábitat.</t>
  </si>
  <si>
    <t>Número de referentes Rrom contratados que tenga el enfoque diferencial y permita articular la política pública del hábitat.</t>
  </si>
  <si>
    <t>Sin línea base para el año 2020. Durante el año 2019, fue contratado un referente Rrom</t>
  </si>
  <si>
    <t>No se ha contratado.</t>
  </si>
  <si>
    <t>Dependará del  proyecto de inversión que financia la vinculación del referente</t>
  </si>
  <si>
    <t>Subsecretaría de Gestión Corporativa</t>
  </si>
  <si>
    <t>Nelson Javier vasquez Torres</t>
  </si>
  <si>
    <t>(1) 358 1600</t>
  </si>
  <si>
    <t>Nelson.vasquez@habitatbogota.gov.co</t>
  </si>
  <si>
    <t>El valor del contrato dependerá del perfil profesional, para lo cual solicitamos la articulación con la comunidad.</t>
  </si>
  <si>
    <t>Diseño e implementación de un estrategia de cultura ciudadana, participación y educación ambiental y protección animal  con enfoque territorial, diferencial étnico Gitano a partir de la integración de factores identitarios Rrom, en articulación con la Secretaría Distrital de Ambiente, Jardín Botánico e Instituto Distrital de Protección y Bienestar Animal</t>
  </si>
  <si>
    <t>Ambiental, diferencial</t>
  </si>
  <si>
    <t>31/062024</t>
  </si>
  <si>
    <t>% de población gitana atendida en el marco de la estrategia de cultura ciudadana, participación, educación ambiental y protección animal con
enfoque territorial, diferencial Gitano a partir de la inclusión de factores identitarios Rrom.</t>
  </si>
  <si>
    <t>Numero de personas gitanas atendidas en el marco de la estrategia de cultura
ciudadana, participación, educación ambiental y protección animal con enfoque territorial, diferencial Gitano a partir de la inclusión de factores identitarios Rrom / Número de población gitana que lo solicite)* 100</t>
  </si>
  <si>
    <t xml:space="preserve">Durante el primer trimestre del 2021, se solicita al pueblo gitano espacio de reunión para realizar la primera mesa de trabajo con el sector ambiente, a fin de definir pautas de trabajo para el desarrollo de esta acción. Esta mesa se programa para el 9 de abril. </t>
  </si>
  <si>
    <t>Vincular 3.500.000 personas a las estrategias de cultura ciudadana, participación, educación ambiental y protección</t>
  </si>
  <si>
    <t>7657-Trasformación cultural ambiental a partir de estrategias de educación, participación y comunicación en Bogotá</t>
  </si>
  <si>
    <t>Secretaría Distrital de Ambiente</t>
  </si>
  <si>
    <t>Oficina de Participación, Educación y Localidades - OPEL</t>
  </si>
  <si>
    <t>Alix Montes Arroyo - Jefe OPEL  y Silvia Ortiz - profesional</t>
  </si>
  <si>
    <t>alix.montes@ambientebogota.gov.co  - silvia.ortiz@ambientebogota.gov.co</t>
  </si>
  <si>
    <t xml:space="preserve">Porcentaje de avance en las actividades del plan de trabajo para generar la cartográfia (territorialización) de la implementación de la
estrategia de cultura ciudadana, participación y educación ambiental y
protección animal con enfoque territorial, diferencial étnico Gitano.  </t>
  </si>
  <si>
    <t>(Número de actividades del plan de trabajo realizadas/  /Número de actividades propuestas en el plan de trabajo para generar la cartográfia (territorialización) de la implementación de la estrategia de cultura ciudadana, participación y
educación ambiental y protección animal con enfoque territorial, diferencial
étnico Gitano)* 100</t>
  </si>
  <si>
    <t>Durante el primer trimestre de 2021 el equipo de educación del IDPBYA en articulación con la Secretaría Distrital de Ambiente revisaron la metodología de trabajo conjunto para dar cumplimiento a la acción afirmativa concertada, para lo cual, se pusieron en contacto el equipo de educación del IDPBYA y la Oficina de Participación y Educación a Localidades- OPEL de la SDA, definiendo la necesidad de la realización de una reunión con la comunidad Rrom para concertar la inclusión de contenidos y metodologías pedagógicas con enfoque territorial y diferencial étnico Gitano en la estrategia de educación para la protección y el bienestar animal.</t>
  </si>
  <si>
    <t>Vinculación al equipo de trabajo de la Oficina de Participación, Educación y Localidades - OPEL, de referentes del pueblo Rrom, avalados por la Kumpania de Bogotá.</t>
  </si>
  <si>
    <t>Número de personas bachilleres contradas en el equipo de trabajo de la Oficina de Participación, Educación y Localidades - OPEL</t>
  </si>
  <si>
    <t>Sumatoria de  de personas bachilleres contradas en el equipo de trabajo de la
Oficina de Participación, Educación y
Localidades - OPEL</t>
  </si>
  <si>
    <t>Contratación de un (1) refernte gitano en la OPEL en 2018-2020</t>
  </si>
  <si>
    <t>Durante el primer trimestre de 2021 se realiza la contratación de 3 referentes gitanos en la OPEL - SDA: Jefrey Gómez, Jeime Salinas y Juanita Gómez</t>
  </si>
  <si>
    <t>Número de personas profesioales contratadas  en el equipo de trabajo de la Oficina de Participación, Educación y Localidades - OPEL</t>
  </si>
  <si>
    <t>Sumatoria de personas profesioanles  contratadas  en el equipo de trabajo de la Oficina de Participación, Educación y Localidades - OPEL</t>
  </si>
  <si>
    <t>Análisis de las caracterizaciones de escenarios de riesgo de desastres locales y construcción de propuestas de complementación de las líneas de acción de los planes locales de gestión de riesgos y cambio climático, con enfoque diferencial del Pueblo Gitano.</t>
  </si>
  <si>
    <t>Ambiental y Territorial</t>
  </si>
  <si>
    <t xml:space="preserve">1 propuesta con enfoque diferencial étnico, incluida en los planes locales de gestión de riesgos y cambio climático, elaboradas con apoyo de un Referente del Pueblo Gitano en una vigencia fiscal. </t>
  </si>
  <si>
    <t>0.5</t>
  </si>
  <si>
    <t xml:space="preserve">La contratación del referente Rrom está a partir del segundo semestre de 2021. </t>
  </si>
  <si>
    <t>217: Beneficiar a 350 familias en zonas de alto riesgo no mitigable a través del programa de reasentamiento</t>
  </si>
  <si>
    <t>7557: Fortalecimiento de acciones para la reducción del riesgo y medidas de adaptación al cambio climático en Bogotá</t>
  </si>
  <si>
    <t>IDIGER</t>
  </si>
  <si>
    <t>Oficina Asesora de Planeación</t>
  </si>
  <si>
    <t>Mónica Castro Martínez / 
Faride P. Solano Hamdan</t>
  </si>
  <si>
    <t>4292800 / 
3002137236</t>
  </si>
  <si>
    <t>mcastro@idiger.gov.co /
fsolano@idiger.gov.co</t>
  </si>
  <si>
    <t>% de población gitana atendida en el marco
de la estrategia de cultura
ciudadana, participación,
educación ambiental y
protección animal con
enfoque territorial, diferencial
Gitano a partir de la inclusión
de factores identitarios Rrom</t>
  </si>
  <si>
    <t>(Numero de personas gitanas atendidas en el marco  de la estrategia de cultura ciudadana, participación, educación ambiental y protección animal con enfoque territorial, diferencial Gitano a partir de la inclusión de factores identitarios Rrom / Número de población gitana que lo solicite)+ 100</t>
  </si>
  <si>
    <t>ND</t>
  </si>
  <si>
    <t>Teniendo en cuenta que la meta para esta acción depende de lo concertado en las mesas de trabajo en la comunidad, el IDPYBA garantizará la ejecución presupuestal que permita su cumplimiento</t>
  </si>
  <si>
    <t xml:space="preserve">Vincular a 3.500.000 personas a las estrategias de cultura ciudadana, participación y educación ambiental y protección animal con enfoque territorial, diferencial y de género. </t>
  </si>
  <si>
    <t>7560 Implementación de estrategias de cultura y participación ciudadana para la defensa, convivencia,
protección y bienestar de los animales en Bogotá</t>
  </si>
  <si>
    <t>IDPYBA</t>
  </si>
  <si>
    <t>Subdirección de Cultura Ciudadana y Gestión del Conocimiento
Oficina Asesora de Planeación</t>
  </si>
  <si>
    <t>Natalia Parra Osorio
Leidy Rodríguez</t>
  </si>
  <si>
    <t>3115188547
3232219130</t>
  </si>
  <si>
    <t>culturaciudadana@animalesbog.gov.co
politicas@animalesbog.gov.co</t>
  </si>
  <si>
    <t>Garantizar (1)  espacio de atención diferenciada y participación para el Pueblo Gitano de Bogotá, para promover el goce de derechos de este grupo étnico y mitigar afectaciones al tejido social.* En arriendo o compra dependiendo del concepto jurídico para la compra.</t>
  </si>
  <si>
    <t>11. Ciudades y Comunidades Sostenibles</t>
  </si>
  <si>
    <t>Etnico Diferencial</t>
  </si>
  <si>
    <t>(1) espacio de atención diferenciada garantizado que se traduce en un inmueble tipo casa para el fortalecimiento étnico, cultural y de participación del Pueblo Gitano de Bogotá, con el objetivo de promover el goce de derechos de este grupo étnico y mitigar afectaciones al tejido social*. * En arriendo o compra dependiendo del concepto jurídico para la compra.</t>
  </si>
  <si>
    <t>Numero de espacios de atención diferenciada y participación para el Pueblo Gitano de Bogotá, para promover el goce de derechos de este grupo étnico y mitigar afectaciones al tejido social</t>
  </si>
  <si>
    <t>Cero (0) Espacios (2020)</t>
  </si>
  <si>
    <t>La subdirección de asuntos Étnicos en el primer trimestre de este año envió 11 Oficios con número y fecha de radicado:                                                            20213400332061	2021-02-10,                      20213400332101	2021-02-10,                  20213400332121	2021-02-10,                      20213400332111	2021-02-10,                    20213400332131	2021-02-10,                    20213400376331	2021-02-11,                20213400376381	2021-02-11,                       20213400376701	2021-02-11,                 20213400376931	2021-02-11,                    20214210623002	2021-02-24,                20214211055942	2021-04-07,                                                                    
a diferentes entidades del distrito entre ella el DADEP con el fin de gestionar un espacio de atención diferenciada para el Pueblo Gitano, se realizó la construcción conjunta con el Consultivo Gitano del Instructivo para la Atención en la Casa Gitana de los Derechos del Pueblo Rrom. Este Instructivo constituye la hoja de ruta en atención al Pueblo Rrom que se brindara en este espacio.</t>
  </si>
  <si>
    <t xml:space="preserve">Las respuestas por parte de las entidades a las que se les ha solicitado la disposición de un espacio a través de la figura de comodato indican que no es posible, sumado al hecho de que no todas las entidades han dado respuesta. Por lo tanto, la Subdirección continuara en la gestión para garantizar el espacio de Atención diferenciada del Pueblo Rrom en Bogotá.
</t>
  </si>
  <si>
    <t>SDG</t>
  </si>
  <si>
    <t>SAE</t>
  </si>
  <si>
    <t>Indi Iaku Sigindioy Chindoy</t>
  </si>
  <si>
    <t>Extensión 5190</t>
  </si>
  <si>
    <t>indi.sigindioy@gobiernobogota.gov.co</t>
  </si>
  <si>
    <t>Un (1) contrato del Apoyo Profesional para la Atención de Pueblo Gitano durante el cuatrienio, en el marco de lo que contemple el aumento de IPC anual.</t>
  </si>
  <si>
    <t>Número de profesionales para el apoyo Profesional para la Atención de Pueblo Gitano durante el cuatrienio.</t>
  </si>
  <si>
    <t>0 Contratos/
Año 2020</t>
  </si>
  <si>
    <t>La Acción Afirmativa Concertada se informa a partir del 20 de mayo de 2021</t>
  </si>
  <si>
    <t>Un (1) contrato del Apoyo Técnico para la Atención de Pueblo Gitano durante el cuatrienio, en el marco de lo que contemple el aumento de IPC anual.</t>
  </si>
  <si>
    <t>Número de técnicos para el apoyo Técnico para la Atención de Pueblo Gitano durante el cuatrienio.</t>
  </si>
  <si>
    <t>Implementar el Plan Integral de Acciones Afirmativas - PIAA para el Pueblo Rrom, que permita su ejecución en articulación con los Sectores de la administración Distrital</t>
  </si>
  <si>
    <t xml:space="preserve"> Un (1) contrato del Apoyo Profesional para la Atención de Pueblo Gitano durante el cuatrienio, en el marco de lo que contemple el aumento de IPC anual.</t>
  </si>
  <si>
    <t>1 Contrato/
Año 2020</t>
  </si>
  <si>
    <t xml:space="preserve">Se contrato un Profesional que atiende el Seguimiento PIAA Gitano Contrato SDG - SAE N°300 de 2021
</t>
  </si>
  <si>
    <t>No se reportan dificultades</t>
  </si>
  <si>
    <t>Contratación de un equipo técnico para la Atención del Pueblo Rrom de Bogotá: 1 Coordinador, 1 Profesional y 1 Referente Gitana durante el cuatrienio</t>
  </si>
  <si>
    <t>No presenta avance ni reporte cualitativo ni cuantitativo</t>
  </si>
  <si>
    <t>En reunión del 25 de febrero de 2021 se le informo a una delegación del Consejo Gitano el Recorte Presupuestal de las Metas de la Subdirección lo cual no permite la contratación de este profesional.</t>
  </si>
  <si>
    <t>Se contrato un Técnico que atiende el Seguimiento PIAA Gitano contrato SDG - SAE OPS N°599 de 2021</t>
  </si>
  <si>
    <t>Implementar dos (2) Políticas Públicas: i) Superación de escenarios de vulneración de Derechos Humanos y ii) Lucha contra la trata de personas con enfoques étnico diferencial gitano mediante la integración de factores identitarios Rrom a la producción intelectual de documentos y la realización de acciones de la Dirección de Derechos Humanos de la Secretaría Distrital de Gobierno</t>
  </si>
  <si>
    <t>Un (1) contrato para el apoyo a la Política Pública con enfoque diferencial étnico gitano para la superación de escenarios de vulneración de derechos humanos del Pueblo Gitano en institucionalidad y ciudadanía mediante la vinculación de referentes Gitanos.</t>
  </si>
  <si>
    <t>Número de contratos para el apoyo a la Política Pública con enfoque diferencial étnico gitano para la superación de escenarios de vulneración de derechos humanos del Pueblo Gitano en institucionalidad y ciudadanía mediante la vinculación de un referente Gitanos.</t>
  </si>
  <si>
    <t>DIRECCIÓN DE DERECHOS HUMANOS</t>
  </si>
  <si>
    <t>ANDRES IDARRAGA</t>
  </si>
  <si>
    <t>Extensión 5311</t>
  </si>
  <si>
    <t>andres.idarraga@gobiernobogota.gov.co</t>
  </si>
  <si>
    <t>Implementar una (1) estrategia de cultura ciudadana para disminuir el racismo, la xenofobia, la marginación social y la discriminación institucional hacia el Pueblo Rrom en Bogotá.</t>
  </si>
  <si>
    <t xml:space="preserve">Una (1) estrategia de cultura ciudadana para disminuir el racismo, la xenofobia, la marginación social y la discriminación institucional hacia el Pueblo Rrom en Bogotá, en el marco de ocho (8) conmemoraciones gitanas del 8 de abril. </t>
  </si>
  <si>
    <t xml:space="preserve">Número de estrategias de cultura ciudadana para disminuir el racismo, la xenofobia, la marginación social y la discriminación institucional hacia el Pueblo Rrom en Bogotá, en el marco de dos (2) conmemoraciones gitanas del 8 de abril. </t>
  </si>
  <si>
    <t>1  Campaña /Año 2020</t>
  </si>
  <si>
    <t>A la fecha, sólo se ha recibido la cotización de ProRrom, estamos a la espera de la segunda cotización de la otra Organización Gitana para poder avanzar en la toma de decisiones al respecto.</t>
  </si>
  <si>
    <t>Demora por parte de la Organización Unión Romaní en la entrega de la Propuesta para la realización de la Acción Afirmativa conecrtada con la Dirección de Derechos humanos.</t>
  </si>
  <si>
    <t xml:space="preserve">Reformular la política Pública Gitana mediante el establecimiento de instrumentos de modelación, seguimiento y evaluación de indicadores </t>
  </si>
  <si>
    <t>10. Reducción de las Desigualdades</t>
  </si>
  <si>
    <t>100% de garantía de participación en el proceso de reformulación de la Política Pública Gitana. Con un piso de  ejecución mínima de 477.698.000, teniendo en cuenta que la regla para la ejecución de este presupuesto será la igualdad para todos los grupos étnicos. Dicho presupuesto se implementarán en el marco de la consulta y concertación con el Consejo Distrital Gitano de Bogotá.</t>
  </si>
  <si>
    <t>Porcentaje de garantía de participación en el proceso de reformulación de la Política Pública Gitana. Con un piso de  ejecución mínima de 477.698.000, teniendo en cuenta que la regla para la ejecución de este presupuesto será la igualdad para todos los grupos étnicos. Dicho presupuesto se implementarán en el marco de la consulta y concertación con el Consejo Distrital Gitano de Bogotá.</t>
  </si>
  <si>
    <t>0% de Avance</t>
  </si>
  <si>
    <t xml:space="preserve">Durante el primer Trimestre del año la Subdirección avanzo en la construcción del Documento de Estructuración para la reformulación de la política Publica Gitana de acuerdo con la metodología Compes. Una vez el comité del Compes Distrital apruebe el documento se dará inicio a la fase de agenda Pública, garantizando así la participación del pueblo Rrom en el proceso de reformulación de la Política.
</t>
  </si>
  <si>
    <t>Implementar 8 iniciativas ciudadanas juveniles Rrom para potenciar liderazgos sociales, causas autóctonas e innovación social desde la identidad tradicional gitana</t>
  </si>
  <si>
    <t>8 iniciativas ciudadanas juveniles Rrom apoyadas para potenciar liderazgos sociales, causas autóctonas e innovación social desde la identidad tradicional gitana</t>
  </si>
  <si>
    <t>Número de iniciativas ciudadanas juveniles Rrom apoyadas para potenciar liderazgos sociales, causas autóctonas e innovación social desde la identidad tradicional gitana</t>
  </si>
  <si>
    <t>0 Iniciativas/
2020</t>
  </si>
  <si>
    <t xml:space="preserve">Actualmente se llevan a cabo las iniciativas juveniles versión 2020 (segundo semestre) con participación de 30 iniciativas que realizaron la respectiva aplicación y postulación al proceso. Por lo anterior y según Acta del Comité del 03 de marzo de 2021, en la cual se dejó consignado que no hubo postulación de la comunidad Rrom y por ende se asignó el cupo a la segunda iniciativa con mayor puntaje del enfoque poblacional étnico indígena. </t>
  </si>
  <si>
    <t>DIRECCION DE DIALOGO SOCIAL</t>
  </si>
  <si>
    <t>NESTOR GARCIA</t>
  </si>
  <si>
    <t>Extensión 5410</t>
  </si>
  <si>
    <t>nestor.garcia@gobiernobogota.gov.co</t>
  </si>
  <si>
    <t>Observaciónes SDP</t>
  </si>
  <si>
    <t>9.1</t>
  </si>
  <si>
    <t>51. Gobierno Abierto</t>
  </si>
  <si>
    <t>Ver comentarios en celdas resaltadas de amarillo</t>
  </si>
  <si>
    <t>9.2</t>
  </si>
  <si>
    <t>9.3</t>
  </si>
  <si>
    <t>2.1</t>
  </si>
  <si>
    <t>2.2</t>
  </si>
  <si>
    <t>TEN</t>
  </si>
  <si>
    <t>2.3</t>
  </si>
  <si>
    <t>8.1</t>
  </si>
  <si>
    <t>Se presentaron dificultades para el inicio de los cursos por temas relacionados con el COVID-19, sin embargo nos encontramos articulándonos para definir fechas para el segundo semestre, lo anterior de común acuerdo .</t>
  </si>
  <si>
    <t>Igualdad de oportunidades y desarrollo de capacidades para las mujeres</t>
  </si>
  <si>
    <t>8.2</t>
  </si>
  <si>
    <t>8.3</t>
  </si>
  <si>
    <t>Gobierno Abierto</t>
  </si>
  <si>
    <t>8.4</t>
  </si>
  <si>
    <t>Promoción de la igualdad, el desarrollo de capacidades y el reconocimiento de las mujeres.</t>
  </si>
  <si>
    <t>8.5</t>
  </si>
  <si>
    <t>8.6</t>
  </si>
  <si>
    <t>Sistema Distrital del
Cuidado</t>
  </si>
  <si>
    <t>8.7</t>
  </si>
  <si>
    <t>8.8</t>
  </si>
  <si>
    <t>8.9</t>
  </si>
  <si>
    <t>3.1</t>
  </si>
  <si>
    <t>18:Cierre de brechas para la inclusión productiva urbano rural</t>
  </si>
  <si>
    <t>3.2</t>
  </si>
  <si>
    <t>3.3</t>
  </si>
  <si>
    <t>3.4</t>
  </si>
  <si>
    <t>25:Bogotá región productiva y competitiva</t>
  </si>
  <si>
    <t>3.5</t>
  </si>
  <si>
    <t>24:Bogotá región emprendedora e innovadora</t>
  </si>
  <si>
    <t>3.6</t>
  </si>
  <si>
    <t>3.7</t>
  </si>
  <si>
    <t>9.4</t>
  </si>
  <si>
    <t>Asignar espacios a ciudadanos gitanos para la comercialización de alimentos en los Mercados Itinerantes desarrollados por la SDDE.</t>
  </si>
  <si>
    <t xml:space="preserve">
Ver comentarios en celdas resaltadas de amarillo.</t>
  </si>
  <si>
    <t>9.5</t>
  </si>
  <si>
    <t xml:space="preserve">Sensibilizar al menos 10 emprendimientos del pueblo gitano en temas de innovación de producto y comercialización </t>
  </si>
  <si>
    <t>56 - Gestión Pública Efectiva</t>
  </si>
  <si>
    <t>9.6</t>
  </si>
  <si>
    <t>Conciencia y cultura ciudadana para la seguridad, la convivencia y la construcción de confianza</t>
  </si>
  <si>
    <t>9.7</t>
  </si>
  <si>
    <t>9.8</t>
  </si>
  <si>
    <t>9.9</t>
  </si>
  <si>
    <t>9.10</t>
  </si>
  <si>
    <t>9.11</t>
  </si>
  <si>
    <t>Plataforma Institucional para la Seguridad y la Justicia</t>
  </si>
  <si>
    <t>9.12</t>
  </si>
  <si>
    <t>9.13</t>
  </si>
  <si>
    <t>9.14</t>
  </si>
  <si>
    <t>5.1</t>
  </si>
  <si>
    <t>5.2</t>
  </si>
  <si>
    <t xml:space="preserve">Prevención y cambios
para mejorar la salud de
la población </t>
  </si>
  <si>
    <t>5.3</t>
  </si>
  <si>
    <t>Salud para la vida y el bienestar</t>
  </si>
  <si>
    <t>5.4</t>
  </si>
  <si>
    <t>5.5</t>
  </si>
  <si>
    <t>Bogotá territorio de paz y atención integral a las víctimas del conflicto armado</t>
  </si>
  <si>
    <t>5.6</t>
  </si>
  <si>
    <t>Mejora de la gestión de instituciones de salud</t>
  </si>
  <si>
    <t>5.7</t>
  </si>
  <si>
    <t xml:space="preserve">Mejora de la gestión de instituciones de salud </t>
  </si>
  <si>
    <t>5.8</t>
  </si>
  <si>
    <t xml:space="preserve">Gestión Pública efectiva abierta y transparente </t>
  </si>
  <si>
    <t>5.9</t>
  </si>
  <si>
    <t>5.10</t>
  </si>
  <si>
    <t>4.1</t>
  </si>
  <si>
    <t>14: Formación integral: más y mejor tiempo en los colegios</t>
  </si>
  <si>
    <t>4.2</t>
  </si>
  <si>
    <t>13: Educación para todos y todas: acceso y permanencia con equidad y énfasis en educación rural.</t>
  </si>
  <si>
    <t>4.3</t>
  </si>
  <si>
    <t>4.4</t>
  </si>
  <si>
    <t>4.5</t>
  </si>
  <si>
    <t>4.6</t>
  </si>
  <si>
    <t>13: Educación para todos y todas: acceso y permanencia con equidad y énfasis en educación rural</t>
  </si>
  <si>
    <t>4.7</t>
  </si>
  <si>
    <t>4.8</t>
  </si>
  <si>
    <t>4.9</t>
  </si>
  <si>
    <t>4.10</t>
  </si>
  <si>
    <t>16: Transformación pedagógica y mejoramiento de la gestión educativa. Es con los maestros y maestras</t>
  </si>
  <si>
    <t>4.11</t>
  </si>
  <si>
    <t>16: Transformación pedagógica y mejoramiento de la gestión educativa. Es con los maestros y maestras.</t>
  </si>
  <si>
    <t>4.12</t>
  </si>
  <si>
    <t>4.13</t>
  </si>
  <si>
    <t>17: Jóvenes con capacidades: Proyecto de vida para la ciudadanía, la innovación y el trabajo del siglo XXI</t>
  </si>
  <si>
    <t>4.14</t>
  </si>
  <si>
    <t>4.15</t>
  </si>
  <si>
    <t>4.16</t>
  </si>
  <si>
    <t>4.17</t>
  </si>
  <si>
    <t>4.18</t>
  </si>
  <si>
    <t>4.19</t>
  </si>
  <si>
    <t>4.20</t>
  </si>
  <si>
    <t>51: Gobierno Abierto</t>
  </si>
  <si>
    <t>3.8</t>
  </si>
  <si>
    <t>Transformación cultural para la conciencia ambiental y el cuidado de la fauna doméstica</t>
  </si>
  <si>
    <t>3.9</t>
  </si>
  <si>
    <t>3.10</t>
  </si>
  <si>
    <t>Bogotá region emprendedora e innovadora</t>
  </si>
  <si>
    <t>6.3</t>
  </si>
  <si>
    <t>Sumatoria de  de personas contradas en el equipo de trabajo de la
Oficina de Participación, Educación y
Localidades - OPEL, de:                      *(2) referentes del pueblo Rrom de Bogotá, avalados por la Kumpania de Bogotá, en el 2020                *(3)referentes  del pueblo Rrom de Bogotá, avalados por la Kumpania de Bogotá,en el 2021 
*(2) referentes del pueblo Rrom de Bogotá, avalados por la Kumpania de Bogotá, desde 2022 a 2024.</t>
  </si>
  <si>
    <t>Contratación de un (1) referente gitano en la OPEL en 2018-2020</t>
  </si>
  <si>
    <t xml:space="preserve">Se sugiere modificar el nombre del indicador incorporando las fases del ciclo: actualización e implementación, tal como esta contenido en la acción concertada, dado que la evaluación de la PPIA concluirá máximo el primer semestre de la vigencia 2022, en adelante como esta redactado no tendriamos como reportar el cumplimiento de la acción. </t>
  </si>
  <si>
    <t>6.4</t>
  </si>
  <si>
    <t>Sumatoria de personas  contratadas  en el equipo de trabajo de la Oficina de Participación, Educación y Localidades - OPEL, de un (1) profesional del pueblo Rrom de Bogotá desde 2022, avalados por la Kumpania de Bogotá.</t>
  </si>
  <si>
    <t>6.5</t>
  </si>
  <si>
    <t>6.6</t>
  </si>
  <si>
    <t>Derechos Humanos, Enfoque Diferencial</t>
  </si>
  <si>
    <t xml:space="preserve">porcentaje de Familias Rrom  atendidas a traves de apoyos alimentarios (canastas basicas y bonos del proyecto) </t>
  </si>
  <si>
    <t>(Numero de personas gitanas atendidas en el marco
de la estrategia de cultura
ciudadana, participación,
educación ambiental y
protección animal con
enfoque territorial, diferencial
Gitano a partir de la inclusión
de factores identitarios Rrom / Número de población gitana que lo solicite)+ 100</t>
  </si>
  <si>
    <t>22 Transformación cultural para la conciencia ambiental y el cuidado de la fauna doméstica</t>
  </si>
  <si>
    <t>Se debe establecer el valor del presupuesto estimado para el cumplimiento de la acción para cada vigencia</t>
  </si>
  <si>
    <t>6.7</t>
  </si>
  <si>
    <t xml:space="preserve">Número de personas Rrom/Gitanas impactadas con la estrategia de inclusión social para lo servicios de la Dirección de Nutrición y Abastecimiento que contempla los aspectos poblacionales diferenciales de conformidad con los usos y costumbres de la población Rrom-Gitanal /  Número de personas que solicitan el servicio  de la estrategia de inclusión social para los servicios de la Dirección de Nutrición y Abastecimiento que contempla los aspectos poblacionales diferenciales de conformidad con los usos y costumbres de la población Rrom-Gitanal
</t>
  </si>
  <si>
    <t>Fórmula está como cantidad, pero las  metas al ser por demanda implicaría plantear procentaje, por lo cual se pondría 100%.</t>
  </si>
  <si>
    <t>6.8</t>
  </si>
  <si>
    <t>La implementación de una Estrategia Territorial para cuidadoras y cuidadores de personas con discapacidad, que incluya el enfoque diferencial para cuidadoras-es de personas con discapacidad de grupos étnicos Rrom Gitano y que contribuya al reconocimiento socioeconómico y redistribución de roles en el marco del Sistema Distrital de Cuidado, viene desarrollandose de acuerdo con la programación establecida como parte de la meta No.1 del proyecto de discapacidad, es asi como se ha logrado atender a  cuidadores-as de personas con discapacidad y se ha avanzado en el diseño del lineamiento que da sustento técnico a la estrategia mencionada.</t>
  </si>
  <si>
    <t>6.9</t>
  </si>
  <si>
    <t>6.10</t>
  </si>
  <si>
    <t xml:space="preserve">La dificultad radica en las restricciones adoptadas en el ámbito nacional y distrital a las empresas de los sectores público privado, derivadas por la emergencia - Covid-19, lo cual ha afectado sustancialmente lograr la vinculación de población con discapacidad en diferentes entornos. Desde el proyecto 7771 se sigue realizando procesos de gestión y articulación para avanzar en está acción, no sólo para la población con discapacidad perteneciente a pueblos indigenas, sino para la población con discapacidad más vulnerable del Distrito Capital </t>
  </si>
  <si>
    <t>6.11</t>
  </si>
  <si>
    <t>Se avanza en la escogencia del joven Rrom y  la solicitud de documentos de contratación. Se encuentra en trámite el proceso de contratación.</t>
  </si>
  <si>
    <t>La dificultad radica en el proceso de revisión de documentos y los pasos subsiguientes que no se han podido realizar.</t>
  </si>
  <si>
    <t xml:space="preserve">Falta la meta para la vigencia 2024 y el presupuesto, dado que la fecha de finalizacion de la acción termina en mayo de 2024. </t>
  </si>
  <si>
    <t>6.12</t>
  </si>
  <si>
    <t>6.13</t>
  </si>
  <si>
    <t xml:space="preserve">Establecer tanto en el nombre del indicador como en su fórmula, la forma en la que se dará cumplimiento a la acción concertada, dado que en el nombre del indicador miden la inclusión en procesos de participacion y en la fórmula la inclusión de personas mayores gitanas a los servicios centro día, centro noche y centro de protección social. </t>
  </si>
  <si>
    <t>6.14</t>
  </si>
  <si>
    <t>6.15</t>
  </si>
  <si>
    <t xml:space="preserve">Precisar la forma de la medición, pues la referencia a la elaboración de un documento que incluya los criterios de focalización con enfoque diferencial para el pueblo Rrom en  el tiempo de ejecución 2021-2024es muy amplio. Se solicita delimitar el tiempo o ajustar el indicador para dar cumplimiento a la acción concertada. </t>
  </si>
  <si>
    <t>6.16</t>
  </si>
  <si>
    <t>6.17</t>
  </si>
  <si>
    <t xml:space="preserve">	La implementación del servicio empieza en abril 2021.</t>
  </si>
  <si>
    <t>El Servicio Social para la Seguridad Económica de la Juventud (SSSE) empezó a operar hasta el mes de abril en razón de demoras con la definición del método de dispersión de las transferencias que obligó a aplazar el inicio del servicio, no afectando con ello en ningún momento el cumplimiento de la meta planteada para la vigencia.</t>
  </si>
  <si>
    <t>6.18</t>
  </si>
  <si>
    <t>Se ha avanzado en la implementación del enfoque Diferencial Etnico Rrom para tener en cuenta en el marco de los servicios de la subdirección.</t>
  </si>
  <si>
    <t>Como alterniva de solución se espera articular con los representantes jóvenes del pueblo para articular acciones en vista de llegar con atenciones y servicios a la población.</t>
  </si>
  <si>
    <t>6.19</t>
  </si>
  <si>
    <t>Vincular un referente territorial de enfoque diferencial  en la Dirección Territorial con enfoque diferencial Rrom-Gitano en la DT</t>
  </si>
  <si>
    <t xml:space="preserve"> referentes Rrom - Gitano contratados en la Dirección Territorial con el aval de los representantes del Pueblo Gitano.</t>
  </si>
  <si>
    <t>Número  de referentes Rrom-Gitanos contratados en la Dirección Territorial con el aval de los representantes del Pueblo Gitano Rrom-Gitano de Bogotá</t>
  </si>
  <si>
    <t>1.1</t>
  </si>
  <si>
    <t>1.2</t>
  </si>
  <si>
    <t>21 - Creación y vida cotidiana: Apropiación ciudadana del arte, la cultura y el patrimonio, para la democracia cultural</t>
  </si>
  <si>
    <t>1.3</t>
  </si>
  <si>
    <t xml:space="preserve">Bogotá región emprededora e innovadora </t>
  </si>
  <si>
    <t>1.4</t>
  </si>
  <si>
    <t>1.5</t>
  </si>
  <si>
    <t>Educación inicial: bases sólidad para la vida</t>
  </si>
  <si>
    <t>1.6</t>
  </si>
  <si>
    <t>1.7</t>
  </si>
  <si>
    <t>Formación integral: más y mejor tiempo en los colegios</t>
  </si>
  <si>
    <t>1.8</t>
  </si>
  <si>
    <t>Bogotá región emprendedora e innovadora</t>
  </si>
  <si>
    <t>1.9</t>
  </si>
  <si>
    <t>21. Creación y vida cotidiana: Apropiación ciudadana del arte, la cultura y el patrimonio, para la democracia cultural</t>
  </si>
  <si>
    <t>1.10</t>
  </si>
  <si>
    <t>14. Formación integral: más y mejor tiempo en los colegios</t>
  </si>
  <si>
    <t>1.11</t>
  </si>
  <si>
    <t>1.12</t>
  </si>
  <si>
    <t>20. Bogotá, referente en cultura, deporte, recreación y actividad física, con parques para el desarrollo y la salud</t>
  </si>
  <si>
    <t>1.13</t>
  </si>
  <si>
    <t>1.14</t>
  </si>
  <si>
    <t>1.15</t>
  </si>
  <si>
    <t>Creación y vida cotidiana: Apropiación ciudadana del arte, la cultura y el patrimonio, para la  democracia cultura</t>
  </si>
  <si>
    <t>6.20</t>
  </si>
  <si>
    <t>Acompañar al colegio relacionado con las acciones puntuales que puede ofrecer la Secretaría Distrital de movilidad</t>
  </si>
  <si>
    <t>49: Movilidad segura, sostenible y accesible</t>
  </si>
  <si>
    <t>6.21</t>
  </si>
  <si>
    <t>1: Subsidios y transferencias para la equidad</t>
  </si>
  <si>
    <t>9.15</t>
  </si>
  <si>
    <t>7.1</t>
  </si>
  <si>
    <t>01 Subsidios y transferencias para la equidad</t>
  </si>
  <si>
    <t>7.2</t>
  </si>
  <si>
    <t>7.3</t>
  </si>
  <si>
    <t>Subsidios y Transferencias para la equidad</t>
  </si>
  <si>
    <t>7.4</t>
  </si>
  <si>
    <t>13 Vivienda y entornos dignos en el territorio urbano y rural</t>
  </si>
  <si>
    <t>7.5</t>
  </si>
  <si>
    <t>1 Vivienda y entornos dignos en el territorio urbano y rural</t>
  </si>
  <si>
    <t>7.6</t>
  </si>
  <si>
    <t>3.11</t>
  </si>
  <si>
    <t>Sistema Distrital de cuidado/ Transformación cultural para la conciencia ambiental y el cuidado de la fauna doméstica</t>
  </si>
  <si>
    <t>3.12</t>
  </si>
  <si>
    <t>11 contratos</t>
  </si>
  <si>
    <t>3.13</t>
  </si>
  <si>
    <t>3.14</t>
  </si>
  <si>
    <t xml:space="preserve">29: Asentamientos y entornos protectores </t>
  </si>
  <si>
    <t>3.15</t>
  </si>
  <si>
    <t>9.16</t>
  </si>
  <si>
    <t>9.17</t>
  </si>
  <si>
    <t>9.18</t>
  </si>
  <si>
    <t>9.19</t>
  </si>
  <si>
    <t>9.20</t>
  </si>
  <si>
    <t>9.21</t>
  </si>
  <si>
    <t>9.22</t>
  </si>
  <si>
    <t>Para el 2° trimestre del 2021 se avanza en el proceso de alistamiento de los parámetros institucionales requeridos para dar inicio a la prestación del nuevo servicio "Tropa Social a tu Hogar", se generó avance en la creación y aprobación de los actos administrativos, instrumentos, instructivos y elementos técnicos necesarios, además. de los mecanismos de focalización con los que se desarrollará el proceso de identificación de la población objeto del proyecto.</t>
  </si>
  <si>
    <t>Para el periodo de reporte no se cuenta con hogares del pueblo Rrom-gitano identificados por la estrategia de acompañamiento a hogares para la modalidad de "Acompañamiento a los hogares de jefatura femenina pobres y hogares en riesgo de pobreza", en el marco de los criterios de ingreso al servicio. Sin embargo, durante el segundo semestre de 2021 se avanzó el 100% en la definición de criterios y variables de identificación y priorización con enfoque diferencial étnico palenquero para la estrategia. Éstos fueron oficializados en el 2° trimestre de 2021, mediante el documento de la Resolución 0509 de 2021, que incorpora, en el caso de las personas con pertenencia étnica,  “como instrumentos de focalización los registros oficiales avalados por entidad competente, los registros del Sistema Nacional de Información Indígena, la certificación de los Cabildos Indígenas, la certificación de la Comisión Consultiva de las Comunidades Negras, Afrocolombianas, Raizales y Palenqueras y los listados de víctimas del conflicto armado administrado por la Unidad Nacional de Víctimas”. Así mismo, se establece el criterio de ingreso y permanencia de hogares integrados por personas con pertenencia étnica, que residan en territorios de la ciudad de Bogotá diferentes a los territorios focalizados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t>
  </si>
  <si>
    <t xml:space="preserve">Para el periodo de reporte no se cuenta con hogares del pueblo Rrom-gitano identificados por la estrategia de acompañamiento a hogares para la modalidad de "Acompañamiento a los hogares de jefatura femenina pobres y hogares en riesgo de pobreza", en el marco de los criterios de ingreso al servicio. A continuación, se relacionan las razones:
1). Durante el mes de abril de 2021, la SDIS aprobó y emitió los actos administrativos para la puesta en marcha de los servicios sociales creados y transformados, entre ellos el servicio "Tropa Social a tu Hogar". Posteriormente, durante los meses de mayo y junio se desarrolló el proceso de parametrización del nuevo servicio en el sistema misional de la entidad (SIRBE) y se avanzó en el alistamiento de los parámetros institucionales requeridos para poder iniciar la prestación del servicio social “Tropa Social a tu Hogar”. El tiempo que requirió la entidad para el alistamiento de dichos procesos, procedimientos y parámetros previos al inicio de la prestación del servicio, fue una circunstancia que generó retraso en los tiempos inicialmente estimados para el inicio de la prestación del servicio "Tropa Social a Tu Hogar", con su modalidad "Acompañamiento a los hogares de jefatura femenina pobres y hogares en riesgo de pobreza".
Sin embargo, se avanza en la resolución de las dificultadas presentadas, para poder iniciar el cumplimiento de las acciones acordadas, de la siguiente manera:  Al momento de reporte se cuenta con la información de 149  hogares étnicos priorizados en el marco de los criterios de focalización de la SDIS y del servicio, frente a los cuales aún está en proceso la verificación de a qué etnia pertenecen. Frente a estos hogares se organizarán visitas de verificación de condiciones para ingresar al servicio "Tropa Social a Tu Hogar", en la modalidad de "Acompañamiento a los hogares de jefatura femenina pobres y hogares en riesgo de pobreza". </t>
  </si>
  <si>
    <t>En la vigencia 2020 se contrató un referente avalado por el pueblo Rrom en el proyecto 7735 de la DT bajo el contrato 14831 - 2020, fecha de inicio 22/12/20, plazo de 4 meses, fecha fin 21/04/21, por valor total de $20.672.000. De este contrato está pendiente el pago de 3.617.600, una vez el contratista cumpla con los requisitos para que la entidad realice el pago. Así mismo, para la continuidad del profesional avalado por el Consultivo Gitano, se celebró el contrato 7936 - 2021, por plazo de 9 meses, fecha de inicio 20/06/21, por un valor total de 47.907.360.</t>
  </si>
  <si>
    <t xml:space="preserve">Se ha presentado dificultad en la oportunidad de la presentación de los requisitos por parte del contratista para que la entidad pueda realizar el pago de 3.617.600, correspondientes al primer contrato # 14831 - 2020. Esto se refleja en el reporte de ejecución presupuestal. Se propone continuar en la retroalimentación al contratista para la mejora frente a esta situación. </t>
  </si>
  <si>
    <t xml:space="preserve">En el 3er trimestre de la vigencia 2021 se contrató a un (1) referente Rrom-Gitano en la Dirección Territorial, así:
Un profesional en el proyecto 7735 contrato 7936 - 2021, fecha de inicio 25/06/21, plazo de 9  meses, fecha fin 24/03/22, por valor total de $47.907.360. 
NOTAS: 1). En agosto de 2021 se realizó el último pago de 3.617.600 correspondientes al contrato 14831 - 2020 al profesional avalado por el pueblo Rrom-Gitano, que se le adeudaban del mes de abril de 2021, una vez el contratista cumplió con los requerimientos para el pago. </t>
  </si>
  <si>
    <t xml:space="preserve">Para el periodo de reporte (julio-septiembre), se presentan retrasos en los tiempos planeados para el inicio del proceso de ingreso, acompañamiento y entrega de los beneficios tangibles e intangibles que se disponen en el servicio "Tropa Social a tu Hogar", modalidad "Acompañamiento a hogares pobres con jefatura femenina y hogares en riesgo de pobreza" a hogares Rrom. A continuación, se relacionan las razones: 
1). En términos generales, a partir del mes de agosto, posterior a la solución de los motivos que llevaron a los retrasos del segundo trimestre, se reanuda el proceso de identificación, focalización, priorización  y validación de condiciones. El tiempo que requirió la entidad para el alistamiento de dichos procesos, procedimientos y parámetros previos al inicio de la prestación del servicio, fue una circunstancia que generó retraso en los tiempos inicialmente estimados para el inicio de la prestación del servicio "Tropa Social a Tu Hogar", con su modalidad 1  "Acompañamiento a hogares pobres con jefatura femenina y hogares en riesgo de pobreza".
2). En el marco de la implementación de los criterios de focalización y priorización por parte de la Direccion de Anállisis y Diseño Estratégico - DADE, no se han identificado hogares/personas del pueblo Rrom-Gitano para vincular en esta modalidad. Ante esta dificultad, desde el proyecto se avanzó en una propuesta técnica desde el enfoque diferencial, para la identificación de hogares/personas Rrom en posible situación de pobreza, a partir del cruce de  bases de datos pertinentes: (A). Identificación de potenciales beneficiarios por medio del cruce de las bases i) Focalización Tropa social, y, ii) Reporte Bogotá Solidaria Pueblo Rrom – Gitano de la SAE. B.  Avanzada territorial para la identificación de potenciales beneficiarios, a partir del Reporte Bogotá Solidaria Pueblo Rrom – Gitano de la SAE (Variables: i) Estrato Socioeconómico 2, ii) Unidad de referencia: Hogares / jefe de hogar). De acuerdo con ello, se presentó a las autoridades Rrom el segmento de población previamente identificada en los listados de referencia: Total Hogares Rrom potenciales beneficiarios modalidad 1: 24 hogares (Kennedy: 23 hogares y Puente Aranda 1 hogar).
3). En reuniones con los consejeros y consejeras Rrom, se presentan estos resultados y se propone una avanzada territorial para la validación de condiciones de los 24 hogares identificados como potenciales beneficiarios por posible situación de pobreza. Se explica que la validación de condiciones debe ser presencial, pero los consejeros solicitan que sea virtual o telefónicamente. La entidad elevó consultas y se accedió a realizar la validación de condiciones telefónicamente. Se les explicó la ruta para acceder al servicio Tropa social a tu hogar y a la modalidad 1. Se debe suscribir un Contrato Social Familiar y hacer parte, de forma voluntaria, de un proceso de acompañamiento que consta de visitas domiciliarias, virtuales o telefónicas para el seguimiento. Frente a todo esto, las autoridades gitanas exigen que la validación de condiciones se realice únicamente por personal que sea gitano, y al parecer sería una exigencia también para el proceso de acompañamiento en sí. Igualmente, solicitan que para ingresar a los hogares se brinde dinero o alguna ayuda en especie, indican que "hay que llegar con algo". 
Se ha dificultado el inicio de la acción afirmativa y del proceso de validación de condiciones a los 24  hogares identificados con posible situación de pobreza, toda vez que no se cuenta con la cantidad de profesionales y personal de apoyo con pertenencia gitana, que permita cumplir con el requerimiento de las autoridades Rrom: Visita o acercamiento a los hogares gitanos únicamente por personas que hagan parte de su mismo pueblo. Es importante recalcar que en términos de contrataciones, se viene cumpliendo con la acción afirmativa de un referente en la DT, quién estaría en el proceso de implementación de esta acción. Sin embargo, implementarla requeriría del equipo que opera el servicio Tropa Social a Tu Hogar, pero dado que no son Rrom las autoridades indican que no los dejarían ingresar a los hogares. 
Sin embargo, se avanza en la resolución de las dificultadas presentadas, para poder iniciar el cumplimiento de las acciones acordadas, de la siguiente manera:
1) Se continúa con la gestión con la Dirección Poblacional de la posibilidad de contar con la participación de los tres (3) referentes de este pueblo étnico que se encuentran vinculados contractualmente con la Dirección Poblacional, con el objetivo de poder avanzar en el cumplimiento de los acuerdos generados en el marco de las acciones afirmativas de la Dirección Territorial, y así mismo de esta manera poder garantizar las condiciones que los consejeros consultivos han solicitado para poder realizar la ejecución de estas actividades.
</t>
  </si>
  <si>
    <r>
      <t xml:space="preserve">Para el periodo de reporte (abril-junio), se presentan retrasos en los tiempos planeados para el inicio del proceso de ingreso, acompañamiento y entrega de los beneficios tangibles e intangibles que se disponen en el servicio "Tropa Social a tu Hogar", modalidad "Redes de soporte para la reactivación de proyectos de vida de personas adultas y sus familias en pobreza oculta". A continuación, se relacionan las razones: 
1). Durante el mes de abril de 2021, la SDIS aprobó y emitió los actos administrativos para la puesta en marcha de los servicios sociales creados y transformados, entre ellos el servicio "Tropa Social a tu Hogar". Posteriormente, durante los meses de mayo y junio se desarrolló el proceso de parametrización del nuevo servicio en el sistema misional de la entidad (SIRBE) y se avanzó en el alistamiento de los parámetros institucionales requeridos para poder iniciar la prestación del servicio social “Tropa Social a tu Hogar”. El tiempo que requirió la entidad para el alistamiento de dichos procesos, procedimientos y parámetros previos al inicio de la prestación del servicio, fue una circunstancia que generó retraso en los tiempos inicialmente estimados para el inicio de la prestación del servicio "Tropa Social a Tu Hogar", con su modalidad "Redes de soporte para la reactivación de proyectos de vida de personas adultas y sus familias en pobreza oculta".
2). Igualmente, durante el periodo de reporte se presentaron retrasos en la definición del mecanismo de dispersión de los "bonos de oportunidad para la reactivación de proyectos de vida de personas adultas y sus familias en pobreza oculta". Lo anterior, de acuerdo con las características propias de la modalidad de atención "Redes de soporte para la reactivación de proyectos de vida de personas adultas y sus familias en pobreza oculta", impidió iniciar la atención de la población proyectada.
</t>
    </r>
    <r>
      <rPr>
        <b/>
        <sz val="11"/>
        <rFont val="Arial"/>
        <family val="2"/>
      </rPr>
      <t xml:space="preserve">3). Es necesario señalar que, para el periodo de reporte, persistieron dificultades para poder concretar espacios de reunión  y encuentro con los representantes del consultivo gitano, toda vez que dichos representantes manifestaron no estar disponibles para la SDIS por motivos ajenos a la Dirección Territorial. En ese sentido, no fue posible generar  reuniones con los representantes gitanos, como espacios que permitieran explicar las dificultades y plantear alternativas de avance y solución. </t>
    </r>
    <r>
      <rPr>
        <sz val="11"/>
        <rFont val="Arial"/>
        <family val="2"/>
      </rPr>
      <t xml:space="preserve">Igualmente, se vienen presentando expectativas por parte de los representantes gitanos frente a esta acción, dado que puede involucrar un bono de oportunidad. Sin embargo, se siguen buscando formas de comunicación con el cnsejo gitano, para explicar que para acceder al servicio "Tropa Social a Tu Hogar", con su modalidad "Redes de soporte para la reactivación de proyectos de vida de personas adultas y sus familias en pobreza oculta", el hogar debe ser visitado para la validación del cumplimiento de los criterios técnicos del servicio y la modalidad. 
Sin embargo, se avanza en la resolución de las dificultadas presentadas, para poder iniciar el cumplimiento de las acciones acordadas, de la siguiente manera:
1). Finalizar el alistamiento de parámetros institucionales requeridos para iniciar la prestación del servicio en la modalidad "Redes de soporte para la reactivación de proyectos de vida de personas adultas y sus familias en pobreza oculta" y dar arranque al proceso de focalización e identificación de jefes/as de hogar con pertenencia étnica Rrom-Gitana, que sean potenciales beneficiarios, en el marco de los instrumentos y criterios de focalización definidos en la Resolución 0509 de 2021.
2). Continuar en la concreción del mecanismo de dispersión para la entrega de los beneficios tangibles, que proyectan ser adjudicados por diferentes proyectos y servicios sociales de la SDIS. El proyecto inició proceso de alistamiento con la Secretaría Distrital de Hacienda en el mes de junio de 2021, para finiquitar la definición de dicho canal de dispersión, y con ello contar con el canal óptimo para iniciar el proceso de entrega de los beneficios de las personas priorizadas en el marco de los criterios definidos por el proyecto 7768 de la SDIS.
3). Continuar con la búsqueda de espacios de encuentro y escenarios de diálogo con el consultivo gitano y sus representantes, en aras de avanzar con esta acción afirmativa. </t>
    </r>
  </si>
  <si>
    <t xml:space="preserve">Para el periodo de reporte (julio-septiembre), se presentan dificultades para el ingreso, acompañamiento y entrega de los beneficios tangibles e intangibles que se disponen en el servicio "Tropa Social a tu Hogar", modalidad "Redes de soporte para la reactivación de proyectos de vida de personas adultas y sus familias en pobreza oculta" para hogares/personas del pueblo Rrom. A continuación, se relacionan las razones: 
1). En términos generales, a partir del mes de agosto, posterior a la solución de los motivos que llevaron a los retrasos del segundo trimestre, se reanuda el proceso de identificación, focalización, priorización  y validación de condiciones. El tiempo que requirió la entidad para el alistamiento de dichos procesos, procedimientos y parámetros previos al inicio de la prestación del servicio, fue una circunstancia que generó retraso en los tiempos inicialmente estimados para el inicio de la prestación del servicio "Tropa Social a Tu Hogar", con su modalidad "Redes de soporte para la reactivación de proyectos de vida de personas adultas y sus familias en pobreza oculta".
2). En el marco de la implementación de los criterios de focalización y priorización por parte de la Direccion de Anállisis y Diseño Estratégico - DADE, solo se identificó un hogar/personas del pueblo Rrom-Gitano para potencial vinculación, pero no fue posible establecer contacto. Ante esta dificultad, desde el proyecto se avanzó en una propuesta técnica desde el enfoque diferencial, para la identificación de hogares/personas Rrom en posible situación de pobreza oculta, a partir del cruce de  bases de datos pertinentes: i) Focalización Bogotá Cuidadora / Indice de Bogotá Solidaria –IBS- categorías vulnerables y  no priorizados - se cruza con Censo Rrom Ministerio del Interior (no arroja resultados) y, ii) Reporte Bogotá Solidaria Pueblo Rrom – Gitano de la SAE (Se identifican hogares que cumplen con las variables: i) Estrato Socioeconómico 3,4 y 5; ii) Unidad de referencia: Hogares / jefe de hogar; iii) jefes de hogar entre 29 -59 años). Total Hogares Rrom potenciales beneficiarios - pobreza oculta: 43 hogares (Kennedy: 27 hogares, Puente Aranda: 15 hogares, y, Engativá: 1 hogar). 
3). En reuniones con los consejeros y consejeras Rrom, se presentan estos resultados y se propone una avanzada territorial para la validación de condiciones de los 43 hogares identificados como potenciales beneficiarios por posible situación de pobreza oculta. Se explica que la validación de condiciones debe ser presencial, pero los consejeros solicitan que sea virtual o telefónicamente, ya que no permitirían el ingreso al hogar. La entidad elevó consultas y se deerminó viabilidad para realizar la validación de condiciones virtual o telefónicamente. Se les explicó la ruta para acceder al servicio Tropa social a tu hogar y a la modalidad 2 - pobreza oculta. Se debe suscribir un Contrato Social Familiar y hacer parte, de forma voluntaria, de un proceso de acompañamiento que consta de visitas domiciliarias, virtuales o telefónicas para el seguimiento. Frente a todo esto, las autoridades gitanas exigen que la validación de condiciones se realice únicamente por personal que sea gitano, y al parecer sería una exigencia también para el proceso de acompañamiento en sí (lo cua es fuente de preocupación para la entidad ya que la acción concertada no estuvo sujeta a la contratación de personal exclusivo con pertenencia gitana, ya que la entidad no cuenta con disponibilidad presupuestal para ello). Igualmente, solicitan que para ingresar a los hogares se brinde dinero o alguna ayuda en especie, indican que "hay que llegar con algo". 
Se ha dificultado el inicio de la acción afirmativa y del proceso de validación de condiciones a los 43 hogares identificados con posible situación de pobreza oculta, toda vez que no se cuenta con la cantidad de profesionales y personal de apoyo con pertenencia gitana, que permita cumplir con el requerimiento de las autoridades Rrom: Visita o acercamiento a los hogares gitanos únicamente por personas que hagan parte de su mismo pueblo. Es importante recalcar que en términos de contrataciones, se viene cumpliendo con la acción afirmativa de un referente en la DT, quién estaría en el proceso de implementación de esta acción. Sin embargo, implementarla requerá del equipo que opera el servicio Tropa Social a Tu Hogar, pero dado que no son Rrom las autoridades indican que no los dejarían ingresar a los hogares. 
Sin embargo, se avanza en la resolución de las dificultadas presentadas, para poder iniciar el cumplimiento de las acciones acordadas, de la siguiente manera:
1) Se continúa en la gestión con la Dirección Poblacional de la posibilidad de contar con la participación de los tres (3) referentes de este pueblo étnico que se encuentran vinculados contractualmente con la Dirección Poblacional, con el objetivo de poder avanzar en el cumplimiento de los acuerdos generados en el marco de las acciones afirmativas de la Dirección Territorial, y así mismo de esta manera poder garantizar las condiciones que los consejeros consultivos han solicitado para poder realizar la ejecución de estas actividades.
</t>
  </si>
  <si>
    <r>
      <t xml:space="preserve">Para el 3° trimestre del 2021, se da inicio al proceso de atención de la ciudadanía desde la prestación del nuevo servicio social “Tropa social a tu hogar”.  A pesar de los retrasos presentados en el segundo trimestre, a partir del mes de agosto se retoman las actividades de focalización, priorización,  identificación, validación de condiciones, priorización e ingreso a la modalidad de atención "Acompañamiento a hogares de jefatura femenina pobres y hogares en riesgo de pobreza". A la fecha de reporte, en el marco de la implementación de los criterios de focalización y priorización por parte de la Direccion de Anállisis y Diseño Estratégico - DADE, no se han identificado hogares del pueblo Rrom-Gitano para potencial vinculación. De conformidad con ello a continuación se relacionan las acciones desarrolladas para el periodo de reporte:
</t>
    </r>
    <r>
      <rPr>
        <b/>
        <sz val="11"/>
        <rFont val="Arial"/>
        <family val="2"/>
      </rPr>
      <t xml:space="preserve">1. Se reanudan mesas de coordinación con las autoridades del pueblo Rrom: </t>
    </r>
    <r>
      <rPr>
        <sz val="11"/>
        <rFont val="Arial"/>
        <family val="2"/>
      </rPr>
      <t xml:space="preserve">
</t>
    </r>
    <r>
      <rPr>
        <b/>
        <u/>
        <sz val="11"/>
        <rFont val="Arial"/>
        <family val="2"/>
      </rPr>
      <t>Agosto 24 / 2021 – Mesa de trabajo</t>
    </r>
    <r>
      <rPr>
        <sz val="11"/>
        <rFont val="Arial"/>
        <family val="2"/>
      </rPr>
      <t xml:space="preserve"> que permitió i) Presentación de las características, alcance, propósito, criterios de focalización e ingreso, beneficios y dinámica de atención; y, ii) Presentación propuesta de avanzada de identificación poblacional que insta a la identificación de hogares Rrom en pobreza por medio de las siguientes líneas: a.Modalidad 1: Acompañamiento a hogares pobres con jefatura femenina. (A).Identificación de potenciales beneficiarios por medio del cruce de las bases i) Focalización Tropa social, y, ii) Reporte Bogotá Solidaria Pueblo Rrom – Gitano de la SAE. B. Avanzada territorial para la identificación de potenciales beneficiarios, a partir del Reporte Bogotá Solidaria Pueblo Rrom – Gitano de la SAE (Variables: i) Estrato Socioeconómico 2, ii) Unidad de referencia: Hogares / jefe de hogar). De acuerdo con ello, se presentó a las autoridades Rrom el segmento de población previamente identificada en los listados de referencia: Total Hogares Rrom potenciales beneficiarios modalidad 1: 24 hogares (Kennedy: 23 hogares y Puente Aranda 1 hogar).
</t>
    </r>
    <r>
      <rPr>
        <b/>
        <u/>
        <sz val="11"/>
        <rFont val="Arial"/>
        <family val="2"/>
      </rPr>
      <t>Agosto 27 / 2021 -</t>
    </r>
    <r>
      <rPr>
        <sz val="11"/>
        <rFont val="Arial"/>
        <family val="2"/>
      </rPr>
      <t xml:space="preserve"> El referente Gitano de la DT- Subdirección de Gestión Integral Local,  intenta iniciar proceso de aplicación de instrumento de caracterización de hogares el 9 de septiembre / 2021, pero la autoridad Gitana Sandro Cristo solicita suspenderla.
</t>
    </r>
    <r>
      <rPr>
        <b/>
        <u/>
        <sz val="11"/>
        <rFont val="Arial"/>
        <family val="2"/>
      </rPr>
      <t>Septiembre 1 / 2021 – Mesa de trabajo</t>
    </r>
    <r>
      <rPr>
        <sz val="11"/>
        <rFont val="Arial"/>
        <family val="2"/>
      </rPr>
      <t xml:space="preserve"> para generar acuerdos que permitan el inicio de la validación de condiciones de los 23 hogares identificados por el servicio social “Tropa social a tu hogar” potenciales beneficiarios modalidad 1. Espacio en el que la autoridad gitana clarifica que debe desarrollarse el proceso de visita domiciliaria únicamente por personas de su propia etnia, motivo por el cual, se solicita el apoyo de los referentes gitanos vinculados a las diferentes dependencias de la Dirección Poblacional.  Se generan los siguientes acuerdos:
a. Realizar convocatoria y solicitud de los referentes gitanos de las SDIS para apoyo en la caracterización de Pobreza Oculta Pueblo Rrom.
b. Desarrollo de simulacro de aplicación del formulario de validación de condiciones, para verificar los tiempos para la caracterización de un hogar del pueblo Rrom en posible situación de Pobreza Oculta.
Por otra parte, se programa jornada de entrega de mercados – apoyos alimentarios a 70 hogares vulnerables del pueblo Rrom - Gitano.  
</t>
    </r>
  </si>
  <si>
    <t>OBSERVACIÓN DT AJUSTES REPORTE 2 TRIMESTRE 2021:  
Se incluye información cualitativa y de dificultades y alternativas de solución ya que no estaba incluido lo reportado por la SDIS-DT</t>
  </si>
  <si>
    <t xml:space="preserve">OBSERVACIÓN DT AJUSTES REPORTE 1 y 2 TRIMESTRE 2021:  
1. Se ajustan fórmulas de cálculo, por favor copiar con fórmulas y no solo los datos
2. Se incluye información cualitativa y de dificultades y alternativas de solución 2 trimestre ya que no estaba incluido lo reportado por la SDIS-DT
</t>
  </si>
  <si>
    <t>Durante el mes de junio no se reportan acciones de avance frente a los encuentros que deben programarse con la población Rrom.</t>
  </si>
  <si>
    <t xml:space="preserve">Se ha avanzado en metodologías de diálogo que permitan concertar agendas para el diseño del proceso evaluativo las cuales se implementaran en encuentros con la Población Rrom durante el mes de julio.  </t>
  </si>
  <si>
    <t>Desde la organización Prorrom enviaron el perfil de la persona que asumira el rol de sabedora dentro de la subdireccion para la infancia el 1 de junio del presente,en la actualidad sus documentos estan en revisión por parte del equipo de talento humano para avanzar en el proceso de contratación.</t>
  </si>
  <si>
    <t>Desde la subdirección para la infancia se esta avanzando en el proceso de contratación de la sabedora Rrom - Gitana quien acompañara las acciones de fortalecimiento de identidad cultural Gitana en las modalidades de la subdirección para la infancia.</t>
  </si>
  <si>
    <t xml:space="preserve">Al entrablar dialogo con la sabedora elegida para el proceso de la estrategia Gitana en la subdirecciòn para la infancia,la señora manifiesta que no puede ejecutar estas obligaciones contractuales ya que no puede desplazarse a los jardines infantiles, no sabe como manejar dispositivos electronicos para hacerlos de forma virtual e informa que ella solamente puede estar con niñas y niños gitanos;como soluciòn se planteo realizar ajustes alas obligaciones contractuales sin embargo se esta a la espera de la decisiòn que tomen los representantes del pueblo gitano. </t>
  </si>
  <si>
    <t>El gestor con pertenencia étnica gitana ingresa el 5 de mayo de 2021 y posee contrato hasta el mes de febrero de 2022</t>
  </si>
  <si>
    <t>La Subdirección para la Juventud realizó una mesa técnica con el pueblo Rrom con el fin de acordar las actividades del Plan de trabajo y el apoyo del gestor con pertenencia étnica gitana en aras de fortalecer el trabajo con la comunidad y así dar cumplimiento a la acción afirmativa.</t>
  </si>
  <si>
    <t>Vinculación efectiva del gestor Rrom-Gitano Jefrey Gómez Tovar con contrato número  5839-2021 desde 05/05/2021 hasta 04/02/2021.</t>
  </si>
  <si>
    <t>Ante las dificultades por articular el trabajo con el pueblo gitano, teniendo en cuenta la contratación del gestor con pertenencia étnica gitana, la Subdirección para la Juventud busca realizar una mesa técnica con los representantes del pueblo Rrom con el fin de revisar las actividades desarrolladas por el gestor con pertenencia étnica gitana que a la fecha no han tenido mayor avance y que no se respaldan de un plan de trabajo construido por el gestor contratado para movilizar acciones que den cuenta de la acción afirmativa concertada.</t>
  </si>
  <si>
    <t>En el segundo trimestre del año 2021, no se cuentan con jóvenes gitanos caracterizados por la Estrategia RETO que pudieran ser vinculados al Servicio Social para la Seguridad Económica de la Juventud (SSSE).</t>
  </si>
  <si>
    <t>Se realizará una mesa técnica entre la Subdirección para la Juventud  el día 8 de julio con representantes de las kumpanias para acordar estrategias y acciones que puedan asegurar la vinculación de jóvenes gitanos que cumplan con los criterios de focalización, priorización e ingreso al Servicio Social para la Seguridad Económica de la Juventud (SSSEJ)</t>
  </si>
  <si>
    <t>En el tercer trimestre del año 2021, no se cuentan con jóvenes gitanos vinculados al Servicio Social para la Seguridad Económica de la Juventud (SSSE).</t>
  </si>
  <si>
    <t xml:space="preserve">El 08/07/2021 se realizó una mesa técnica entre la Subdirección para la Juventud  con los representantes del  pueblo Rrom-gitano para acordar estrategias y acciones que pudieran asegurar la vinculación de jóvenes gitanos que cumplan con los criterios de focalización, priorización e ingreso al Servicio Social para la Seguridad Económica de la Juventud (SSSE). Allí se acordó la consolidación de una base de datos de jóvenes gitanos que no ha sido enviada a la entidad con los criterios y el formato solicitado.
En una próxima mesa técnica para el mes de octubre se espera acordar acciones para poder avanzar en el cumplimiento de la acción afirmativa.
Para garantizar la vinculación de jóvenes gitanos al SSSEJ a los consejeros del pueblo gitano se le ha enviado por correo electrónico la convocatoria para la preinscripción de jóvenes a la tercera cohorte del SSSEJ que se puede realizar de forma virtual. </t>
  </si>
  <si>
    <t>No se cuentan con jóvenes gitanos vinculados en los servicios con cobertura y atención territorial en el segundo trimestre del año 2021.</t>
  </si>
  <si>
    <t>La decisión del pueblo gitano, de solo permitir la realización de actividades de manera virtual, representa una dificultad para vincular a los jóvenes gitanos a los servicios con cobertura y atención territorial.
Está pendiente realizar una mesa técnica entre la Subdirección para la Juventud y representantes del pueblo Rrom gitano para acordar acciones, en el marco de un plan de trabajo con las juventudes gitanas, para lograr una efectiva vinculación a los programas y servicios de la Subdirección para la Juventud.</t>
  </si>
  <si>
    <t>Con el fin de dar a conocer los criterios de priorización establecidos con la SDIS a la comunidad Rrom-Gitano, para adelantar las acciones concertadas, se gestionó en diferentes oportunidades, la posibilidad de agendar una reunión con el representante de ProRrom Sr. Sandro Cristo, la cual se acordó para el día 17 de junio de 2021, pero desafortunadamente ninguno del pueblo Rrom-Gitano asistió. Sin embargo, la SDIS desde el proyecto 7771, continúa realizando procesos de gestión y articulación con el grupo Étnico del pueblo Rrom-Gitano, para avanzar en esta acción.</t>
  </si>
  <si>
    <t>La dificultad se presenta en no contar con una agenda programada, que permita trabajar de una forma continua, para avanzar en los criterios de priorización, concertados con el pueblo Rrom-Gitano, en cumplimiento al artículo 66 del Plan de Desarrollo Distrital 2020-2024. Sin embargo, la SDIS desde el proyecto 7771, continúa con la disposición, para gestionar y articular con el grupo Étnico del pueblo Rrom-Gitano, con el propósito de avanzar en esta acción.</t>
  </si>
  <si>
    <t>Para el periodo de reporte de atención de personas con discapacidad en los servicios de atención del proyecto, no se tiene ninguna solicitud de la población del grupo étnico Rrom- Gitano con discapacidad, sin embargo, la SDIS desde el proyecto 7771, continúa con la disposición, de ofrecer los servicios a las personas con discapacidad y cuidadores-as, al grupo étnico Rrom- Gitano, con el propósito de avanzar en esta acción y garantizar los derechos a este sector poblacional, de acuerdo con la demanda y el previo cumplimiento de los criterios establecidos.
Por otro lado, se deja claro que los servicios de atención a personas con discapacidad, es de forma general sin discriminación y sin importar el sector poblacional, solo se debe de cumplir con los criterios de priorización para su integración al servicio que solicita, por tan razón si no llega ningún usuario con estas condiciones, se asigna el cupo a quien lo solicite.</t>
  </si>
  <si>
    <t>La dificultad se presenta en no contar con una agenda programada, que permita trabajar de una forma continua, para avanzar en el ingreso a los servicios de personas con discapacidad de estos pueblos Rrom – Gitano, Sin embargo, la SDIS desde el proyecto 7771, continúa con la disposición, para gestionar y articular con el grupo Étnico del pueblo Rrom-Gitano, con el propósito de avanzar en esta acción, a través de programar reuniones y gestión telefónica que nos permita dar a conocer los servicios y puedan hacer uso de ellos.</t>
  </si>
  <si>
    <t>Desde la Estrategia de Fortalecimiento a la Inclusión del Proyecto 7771 de la SDIS, se ha logrado avanzar de manera significativa, en la indagación para la inclusión en los entornos educativo y productivo de personas con discapacidad, sin embargo, para el segundo trimestre de la vigencia 2021, no se tiene registro de la inclusión a los entornos mencionados de persona con discapacidad o cuidador-a perteneciente al grupo étnico Rrom-Gitano para el periodo de reporte.</t>
  </si>
  <si>
    <t>La dificultad radica en las restricciones adoptadas en el ámbito nacional y distrital a las empresas de los sectores público privado, derivadas por la emergencia - Covid-19, lo cual ha afectado sustancialmente la vinculación de población con discapacidad en diferentes entornos. Desde el proyecto 7771 se sigue realizando procesos de gestión y articulación para avanzar en esta acción, no sólo para la población con discapacidad perteneciente a pueblos Rrom-Gitano, sino para la población con discapacidad más vulnerable del Distrito Capital; por otro lado, se acordó una reunión con los pueblos Rrom-Gitano para el día 17 de junio de 2021 en el horario de 11:00 AM a 12:30 PM y no asistieron a la convocatoria virtual. Por otro lado, la Secretaría Distrital de Integración Social, desde el proyecto 7771 de discapacidad, continuará abierto a los diálogos y agendas, para llevar a cabo el desarrollo de las acciones concertadas.</t>
  </si>
  <si>
    <t>Se gestionó y realizó el seguimiento, para la legalización del contrato de la señora Liz Dolly Castillo Ravelo, en el cargo de apoyo administrativo, quien fue avalado por los representantes del Pueblo Gitano, a su vez, inicia la prestación de los servicios, el día 24 de mayo e 2021.</t>
  </si>
  <si>
    <t>A pesar de la dificultad de no contar con una base de datos de personas con discapacidad o cuidadores-as perteneciente al grupo Rrom que cumpla con el perfil establecido por el proyecto, que permita agilizar los procesos de contratación para el cargo concertado; se sumaron esfuerzos por parte del proyecto 7771, ajustando a la modalidad de contratación y la necesidad del cargo, para el apoyo administrativo que tiene el proyecto para la atención de la población con alguna discapacidad.</t>
  </si>
  <si>
    <t>La implementación de una Estrategia Territorial para cuidadoras y cuidadores de personas con discapacidad, que incluya el enfoque del pueblo Gitano y que contribuya al reconocimiento socioeconómico y redistribución de roles en el marco del Sistema Distrital de Cuidado, se continuó desarrollándose de acuerdo con la programación establecida como parte de la meta No.1 del proyecto de discapacidad, es así como se ha logrado atender a  cuidadores-as de personas con discapacidad y se ha avanzado en el diseño del lineamiento que da sustento técnico a la estrategia mencionada.
El indicador de la meta de está acción es el 20% y se asocia a la meta 1 del proyecto 7771</t>
  </si>
  <si>
    <t>La dificultad se presentó en no contar con una agenda programada, que permita trabajar de una forma continua, para avanzar en los criterios de priorización, concertados con el pueblo Gitano, en cumplimiento al artículo 66 del Plan de Desarrollo Distrital 2020-2024. Sin embargo, la SDIS desde el proyecto 7771, continúa con la disposición, para gestionar y articular con el grupo Étnico del pueblo Rrom-Gitano, con el propósito de avanzar en esta acción.</t>
  </si>
  <si>
    <t>Para ello se incorporó el texto de priorización de los anexos técnicos de la resolución 509 del 20 de abril de 2021 de la SDIS, a su vez, fueron incorporados la modificación y ajuste al anexo técnico de la mencionada resolución, el cuál fue incorporado el pasado mes de septiembre de 2021. donde se contempló el término enfoque diferencial, para la atención en las diferentes modalidades de los servicios.
Se conoció el caso de sarita, en la reunión programada con el pueblo Rrom el 08/09/2021
Se socializó el mismo, con la Dirección Poblacional de la SDIS 24 septiembre 2021
Se realizó el acercamiento con la familia, el día 24 de septiembre de 2021
Visita el lunes 27 de septiembre a las 10:00 a.m. al lugar de vivienda
El 28 de septiembre de 2021, se solicitó a la Secretaría Distrital de Salud el apoyo a través de correo electrónico.
Se tuvo respuesta de forma telefónica que no era posible porque la silla de ruedas hace parte de los apoyos personales que se entregan en la respectiva localidad.
Los pañales deben de ser solicitados al médico tratante para que le expida la orden, si ella no se puede adelantar este trámite.
Se solicitó apoyo a la Subdirección de SDIS, el día 6 de octubre de 2021 para revisar el caso.
El 13 de octubre de 2021, se hace contacto con la persona cuidadora, para concretar una cita a la Subsecretaría SDSI de la localidad de Barrios Unidos.
Se tiene programada reunión del caso, en la subdirección de Barrios Unidos a cargo de la profesional Ivonne Messier Rodríguez, Profesional de la Subdirección.</t>
  </si>
  <si>
    <t>No se tiene una base de datos ni listado de PcD del pueblo Gitano en el Proyecto 7771. Propuesta realizar en la población la indagación de las PcD del pueblo Gitano, para ser incluidos en los servicios del proyecto 7771 de discapacidad.</t>
  </si>
  <si>
    <t>Se programaron dos reuniones y se realizó una, la primera estaba programada para el 25 de agosto y fue reprogramada para el 30 del mismo mes, la otra se realizó el día 8 de septiembre de 2021, en el que se tuvo que reprogramar, debido a la no acertación de la interpretación del tipo de reunión, en no ser seguimiento de acciones afirmativas, sino mesa bilateral de trabajo, para poder acordar criterios de avanzar en el desarrollo de las acciones afirmativas concertadas.  Por otro lado, se tuvo reunión con la Dirección Poblacional el día 26 de agosto de 2021, para ver la necesidad del plan de choque y se planteó solicitar base de datos de personas con discapacidad, cuidadores-as al pueblo Gitano, con el fin de postular en las diferentes empresas del sector privado, que articula la Estrategia de Fortalecimiento a la Inclusión en el entorno productivo laboral de este sector poblacional.
Es importante tener en cuenta que es demanda Vs oferta.
SE asocia a la meta 3 del proyecto 7771, es gestión del equipo de la Estrategia Territorial. Se lleva ejecutado el 69,7%</t>
  </si>
  <si>
    <t>No se tiene una base de datos ni listado de PcD del pueblo Gitano en procesos de inclusión educativa y productiva. Como plan choque, nos articularemos con las demás entidades que ha recomendado la Dirección Poblacional. A demás se creó la plantilla para poder dar inicio a esta importante labor, se les envió por correo, pero no la han regresado.</t>
  </si>
  <si>
    <t>Se contrató a la señora Liz Dolly Castillo Ravelo contrato 6619-2021 apoyo a la gestión; en la Estrategia Territorial, con fecha de inicio 24 de mayo de 2021 y fecha de terminación 3 de marzo de 2022. Contratación avalada por los representantes del pueblo Gitano.
Quien estuvo contratado fue Jefrey Gómez que pasó a Juventud. Contrato 13978-2020; Fecha inicio 13 noviembre 2020, fecha de terminación 22 febrero 2021.</t>
  </si>
  <si>
    <t>La dificultad presentada, no ser contratada como gestora territorial del pueblo Gitano, sin embargo, se solicita la articulación con esta comunidad, independiente de su objeto contractual.</t>
  </si>
  <si>
    <t xml:space="preserve">Para el periodo reportado con corte a 30/09/2021, la poblacion Rrom/Gitana atendida por el proyecto 7745 en la modalidad bono canjeable por alimento, fue de un total de 164 personas únicas asi: 82 hombres y 82 mujeres en las localidades de  Kennedy, Barrios Unidos, Engativa, Puente Aranda . En aras de articular los procesos con los lideres de la kumpania se realiza el dia 13 de septiembre una reunion con el representante legal de la organizacion PRORROM Sandro Cristo en aras de verificar las familias beneficiarias de la modalidad bonos canjeables ya que algunas se han ido del pais, y poder iniciar focalizacion con nuevas familias. </t>
  </si>
  <si>
    <t>N.A.</t>
  </si>
  <si>
    <t xml:space="preserve">No se cuentan con avances para este reporte ya que la estrategia esta en proceso de contratación; se espera que la misma sea aplicada a las familias y personas Rrom/Gitanas vinculadas a los servicios a partir de octubre 2021. </t>
  </si>
  <si>
    <t>Durante el tercer trimestre una profesional del equipo de Politica Publica de infancia y adolescencia realizó un plan de trabajo borrador para presentarlo a los representantes de Prorrom con el fin de establecer los acuerdos para la participaciòn de niñas,niños,adolescentes en la actualizaciòn de la politica publica, de igual forma trato de concertar por medio de correos electronicos y llamadas telefonicas a los representantes para darles a conocer la politica y el accionar de participar en los espacios de concertaciòn.</t>
  </si>
  <si>
    <t>No se ha logrado establecer contacto con los representantes del pueblo Rrom gitano a pesar de los correos electronicos enviados y las llamadas realizadas,por ende aún no se han concertado espacios para la participaciòn de la actualizaciòn de la politica.</t>
  </si>
  <si>
    <t>Durante el tercer trimestre se realizo la solicitud de documentos para contratación  a la persona avalada por los representartes del pueblo Rrom para que sea la sabedora que acompañe a la subdirecciòn para la infancia,se adelanto todo el proceso contractual y se esta en espera de dar inicio a la ejecuciòn del contrato.</t>
  </si>
  <si>
    <t xml:space="preserve">Se efectuó sensibilización con el equipo de la Estrategia de Redes de Cuidado Comunitario sobre la cultura gitana y Rrom, a partir de la cual surgió la necesidad de establecer estos ejercicios de identificación territorial, cuya materialización se efectuó en dos grupos focales efectuados para las localidades de Kennedy y Puente Aranda. 
FECHA: Bogotá, 28 de septiembre de 2021
HORA: 6:00 pm – 7:10 pm
LUGAR: Plataforma institucional Teams 
TEMA: Sesión 1 – Cartografía social Grupo focal Estrategia Redes de Cuidado - Pueblo Rrom SDIS. Grupos de cartografía social para la implementación de acción afirmativa con el pueblo Rom y gitano en la localidad de Kennedy.
FECHA: Bogotá, 29 de septiembre de 2021
HORA: 6:00 pm – 7:00 pm
LUGAR: Plataforma institucional Teams 
TEMA: Sesión 2 Cartografía social Grupo focal Estrategia Redes de Cuidado - Pueblo Rrom SDIS. Grupos de cartografía social para la implementación de acción afirmativa con el pueblo Rom y gitano en la localidad de Puente Aranda. 
  </t>
  </si>
  <si>
    <t>En este momento se cuenta con la contratación de la Referente Gitana quien fue avalada por los representantes del Pueblo Gitano y quien ha acompañado el desarrollo de las acciones realizadas con el Pueblo Rrom Gitano.</t>
  </si>
  <si>
    <t xml:space="preserve">Se expidió el 20 de abril de 2021, la Resolución 509 de 2021 “Por la cual se definen las reglas aplicables a los servicios sociales, los instrumentos de focalización de la SDIS, y se dictan otras disposiciones”. A la fecha la resolución está en plena ejecución y entre los criterios de priorización está el ser persona mayor indígena, afro, palanquera, raizal, Rrom o gitana
se tendrán, adicionalmente, como instrumentos de focalización los registros oficiales avalados por la entidad competente, los registros del Sistema Nacional de Información Indígena, la certificación de los cabildos indígenas, la certificación de la Comisión Consultiva de las Comunidades Negras, Afrocolombianas, Raizales y Palenqueras y los listados de víctimas del conflicto armado administrado por la Unidad Nacional de Víctimas, entre otros que determine el Comité Institucional de Gestión y Desempeño de la SDIS
Por otra parte, para poder lograr proceso de focalización diferencial se gestionó una base de datos entregada por la referenta Gitana, con la cual se adelantó un ejercicio de focalización. Se elaboró la metodología de atención  para las personas mayores y  ofrecer las actividades de carácter diferencial. 
</t>
  </si>
  <si>
    <t xml:space="preserve">Posterior a la socialización de Criterios de Priorización, ingreso y egreso del servicio de Apoyos Económicos; se realizó revisión del listado Censal de las Asociaciones del Pueblos Gitanos en Bogotá, 1. Asociación ProRrom 2. Asociación Unión Romaní, con el objetivo de actualizar los datos, se verificaron 50 personas mayores de las cuales 17 ya se encuentran vinculadas al Servicio de Apoyos Económicos, 7 personas no cumplen criterios o no están interesados en vincularse al servicio, 7 personas se encuentran en solicitud de servicio para actualización de información y 16 personas se convocaron para el proceso de focalización y actualización de información el 25/09/2021. 3 Personas no se convocaron debido a que no residen en la localidad de Kennedy.
Se focalizaron 12 personas mayores del Pueblo Rrom para el Servicio de Apoyos Económicos para Persona Mayor. De las cuales 7 fueron postulados en el Programa Colombia Mayor y se encuentran en procesamiento del Programa.
En el tercer trimestre, Se presenta una atención a personas mayores del Pueblo Gitano en los servicios sociales así:
-Apoyos económicos:  14 personas mayores Gitanos
</t>
  </si>
  <si>
    <t>5 personas mayores no asistieron a la convocatoria para focalización realizada el 25/09/2021 en la localidad de Kennedy. * Se presentaron a focalización personas mayores que no residen en Bogotá. * Se encuentra pendiente reconvocar a las personas mayores que no participaron a una segunda jornada de focalización junto con las 3 personas mayores de Puente Aranda y Tunjuelito que no se convocaron en Kennedy.</t>
  </si>
  <si>
    <t>En el segundo trimestre con el Pueblo Gitano se ha realizado tres (3) mesas de trabajo, la primera entre el equipo de la Estrategia de Redes de Cuidado Comunitario para definir actividades conjuntas para el cumplimiento de esta acción afirmativa, al segunda con la referente gitana de la SDIS para presentar la Estrategia de Redes de Cuidado Comunitario y la tercera con la Kumpanía con el fin de establecer un contacto directo entre consultiva del pueblo gitano y la Subdirección para la Vejez para socializar los servicios en el marco de la resolución 0509 de 2021, así como recoger las expectativas de la comunidad en diálogo con el pueblo gitano.</t>
  </si>
  <si>
    <t xml:space="preserve">A la fecha se presenta una atención a personas mayores gitanas en el servicio social así: 6 en Centro Día
Durante el segundo trimestre de 2021 avanzó en la construcción de la metodología conjuntamente con la referenta Gitana, con el propósito de realizar una serie de sensibilizaciones sobre usos y costumbres del pueblo Gitano para implementar con los equipos territoriales de los Centros Día. Sumado a esto, se realizó un avance de las sensibilizaciones con los equipos del Centro Día Luz de Esperanza de la localidad de Engativá, Palabras Mayores de la localidad de Rafael Uribe Uribe y Andares de la localidad de Kennedy. 
Se realizó un avance de una propuesta metodológica para la atención diferencial gitana en conjunto con la referente gitana. Primero se hizo una revisión con la referenta gitana de la propuesta adelantada por el equipo de política pública y el equipo técnico de los Centros Día, la referenta gitana realizó ajustes a la propuesta, y luego entre el equipo técnico de los Centros Día y la referenta gitana, se avanzó en la construcción del documento metodológico, basado en la propuesta con ajustes. Esta propuesta comprende el desarrollo de las siguientes capacidades psicosociales: salud mental, control sobre el entorno, razón práctica, salud e integridad física, sentido, imaginación y pensamiento, afiliación, inteligencia emocional, pervivencia e identidad.  
Se realizó una mesa de trabajo con la consultiva del pueblo gitano donde se socializó el servicio Centro Día en el marco de la resolución 0509 de 2021.
</t>
  </si>
  <si>
    <t>Se ha planteado un ejercicio de identificación de personas mayores gitanas para lo cuál se requiere que pueblo gitano envié la información correspondiente por medio de la referente. Se realizó la solicitud y se espera contar con estos insumos lo más pronto posible para validar las condiciones de estás personas y apoyar la gestión en la inclusión de los servicios sociales.
La consultiva gitana ha expresado molestia por "acuerdos incumplidos”. Ante esta situación la Subdirección para la Vejez escala lo planteado por el pueblo gitano a la alta directiva.</t>
  </si>
  <si>
    <t xml:space="preserve">Contratación efectiva de una referente gitana en la Subdirección para la Vejez. Se cuenta con un plan de trabajo para el apoyo al cumplimiento de acciones afirmativas.
</t>
  </si>
  <si>
    <t>Durante el segundo trimestre de 2021 se ha avanzado en la consecución de mesas de trabajo para la socialización de los criterios de ingreso teniendo en cuenta la Resolución 0509 de 2021
Se cuenta con la resolución ajustada donde se incluye el enfoque diferencial gitano incluido en los criterios de priorización.</t>
  </si>
  <si>
    <t>Se ha planteado un ejercicio de identificación de personas mayores gitanas para lo cuál se requiere que pueblo gitano envié la información correspondiente por medio de la referente. Se realizó la solicitud y se espera contar con estos insumos lo más pronto posible para validar las condiciones de estás personas y apoyar la gestión en la inclusión de los servicios sociales.
La consultiva gitana ha expresado molestia por acuerdos incumplidos”. Ante esta situación la Subdirección para la Vejez escala lo planteado por el pueblo gitano a la alta directiva.</t>
  </si>
  <si>
    <t xml:space="preserve">A la fecha se presenta una atención a personas mayores gitanas en el servicio social así: Apoyos Económicos financiados por SDIS tipo A, B, D: 12 y con recursos de los Fondos de Desarrollo Local de la Alcaldía Locales 12 de tipo C
Se ha planteado un ejercicio de identificación de personas mayores gitanas para lo cuál se requiere que pueblo gitano envié la información correspondiente por medio de la referente. Además, se ha planteado realizar grupo focal como técnica para obtener la información. Se realizo socialización del servicio de apoyos económicos el 18/06/2021 donde se aclararon dudas acerca de criterios de priorización, ingreso y egreso del servicio. Se observa acción afirmativa de inclusión del pueblo Rrom en los criterios de priorización con la entrada en vigencia de la Resolución de criterios No. 509 del 2021.
</t>
  </si>
  <si>
    <t xml:space="preserve">
En la mesa de trabajo realizada el 18 junio, se realizó la solicitud y se espera contar con los datos de las personas mayores para validar las condiciones y apoyar la gestión en la inclusión de los servicios sociales así como el cumplimiento de as acciones afirmativas.</t>
  </si>
  <si>
    <t>Seguimiento al Indicador con corte 30/09/2021</t>
  </si>
  <si>
    <t>Vinculación de 2 jóvenes gitanos (SIRBE corte septiembre 2021) en los servicios sociales cobertura y atención territorial y estrategias de la Subdirección para la Juventud.
1 joven en el componente de Política Pública de Juventud en espacios de socialización en la localidad de San Cristóbal.
1 joven en el componente de prevención en talleres de prevención del consumo de SPA en la localidad de Kennedy.
El 24/09/2021 se realizó el taller sobre resolución de libreta militar en el marco del componente de oprtunidades juveniles y con el acompañamiento del equipo jurídico de la Subdirección para la Juventud donde asistieron 16 personas de la comunidad gitana entre consejeros/as y jóvenes.
Adicional a esto la Subdirección para la Juventud ha venido acompañando y apoyando los espacios y reuniones donde se están organizando las elecciones de las curules especiales para los grupos étnicos entre los que se incluye el pueblo gitano.</t>
  </si>
  <si>
    <t xml:space="preserve">A la fecha se presenta una atención a personas mayores gitanas en el servicio social así: Cuatro (4) en Centro Día
Foro sobre las perspectivas interculturales del envejecimiento y la vejez, iniciativa que se llevó a cabo el 09 de julio de 2021, a las 5:00 pm, a través de las redes sociales de la SDIS. </t>
  </si>
  <si>
    <r>
      <t xml:space="preserve">Para el 3° trimestre del 2021, se da inicio al proceso de atención de la ciudadanía desde la prestación del nuevo servicio social “Tropa social a tu hogar”. A pesar de los retrasos presentados en el segundo trimestre de 2021, a partir de agosto se retoman las actividades de focalización, identificación, validación de condiciones, priorización e ingreso a la modalidad de atención "Redes de soporte para la reactivación de proyectos de vida de personas adultas y sus familias en pobreza oculta". A la fecha de reporte, en el marco de la implementación de los criterios de focalización y priorización por parte de la Direccion de Anállisis y Diseño Estratégico - DADE, se identificó 1 hogar/persona del pueblo Rrom-Gitano para potencial vinculación. Sin embargo, no fue posible establecer contacto. De conformidad con ello, a continuación se relacionan las acciones desarrolladas para el periodo de reporte:
</t>
    </r>
    <r>
      <rPr>
        <b/>
        <sz val="11"/>
        <rFont val="Arial"/>
        <family val="2"/>
      </rPr>
      <t xml:space="preserve">1. Se reanudan mesas de coordinación con las autoridades del pueblo Rrom: 	
</t>
    </r>
    <r>
      <rPr>
        <b/>
        <u/>
        <sz val="11"/>
        <rFont val="Arial"/>
        <family val="2"/>
      </rPr>
      <t>Agosto 24 / 2021 – Mesa de trabajo</t>
    </r>
    <r>
      <rPr>
        <u/>
        <sz val="11"/>
        <rFont val="Arial"/>
        <family val="2"/>
      </rPr>
      <t xml:space="preserve"> </t>
    </r>
    <r>
      <rPr>
        <sz val="11"/>
        <rFont val="Arial"/>
        <family val="2"/>
      </rPr>
      <t xml:space="preserve">que permitió i) Presentación de las características, alcance, propósito, criterios de focalización e ingreso, beneficios y dinámica de atención; y, ii) Presentación propuesta de avanzada de identificación poblacional que insta a la identificación de hogares Rrom en pobreza oculta por medio de las siguientes líneas de acción en el marco de la Modalidad 2 "Redes de soporte para la reactivación de proyectos de vida de personas adultas y sus familias en pobreza oculta": (A) 	Identificación de potenciales beneficiarios por medio del cruce de las bases: i) Focalización Bogotá Cuidadora / Indice de Bogotá Solidaria –IBS- , y, ii) Reporte Bogotá Solidaria Pueblo Rrom – Gitano de la SAE.
(B) Avanzada territorial para la identificación de potenciales beneficiarios, a partir del Reporte Bogotá Solidaria Pueblo Rrom – Gitano de la SAE. (Hogares que cumplen con las variables: i) Estrato Socioeconómico 3,4 y 5; ii) Unidad de referencia: Hogares / jefe de hogar; iii) jefes de hogar entre 29 -59 años. De acuerdo con ello, se presentó a las autoridades Rrom el segmento de población previamente identificada en los listados de referencia: Total Hogares Rrom potenciales beneficiarios popreza oculta: 43 hogares (Kennedy: 27 hogares, Puente Aranda: 15 hogares, y, Engativá: 1 hogar).
</t>
    </r>
    <r>
      <rPr>
        <b/>
        <u/>
        <sz val="11"/>
        <rFont val="Arial"/>
        <family val="2"/>
      </rPr>
      <t xml:space="preserve">Agosto 27 / 2021 </t>
    </r>
    <r>
      <rPr>
        <u/>
        <sz val="11"/>
        <rFont val="Arial"/>
        <family val="2"/>
      </rPr>
      <t>-</t>
    </r>
    <r>
      <rPr>
        <sz val="11"/>
        <rFont val="Arial"/>
        <family val="2"/>
      </rPr>
      <t xml:space="preserve"> El referente Gitano de la DT- Subdirección de Gestión Integral Local,  intenta iniciar proceso de aplicación de instrumento de caracterización de hogares el 9 de septiembre / 2021, pero la autoridad Gitana Sandro Cristo solicita suspenderla.
</t>
    </r>
    <r>
      <rPr>
        <b/>
        <u/>
        <sz val="11"/>
        <rFont val="Arial"/>
        <family val="2"/>
      </rPr>
      <t>Septiembre 1 / 2021 – Mesa de trabajo</t>
    </r>
    <r>
      <rPr>
        <sz val="11"/>
        <rFont val="Arial"/>
        <family val="2"/>
      </rPr>
      <t xml:space="preserve"> para generar acuerdos que permitan el inicio de la validación de condiciones de los 43 hogares identificados por el servicio social “Tropa social a tu hogar” como potenciales beneficiarios en la modalidad 2 - pobreza oculta. Espacio en el que las autoridades gitanas clarifican que debe desarrollarse el proceso de validación de condiciones y de visita domiciliaria únicamente por personas de su propia etnia, motivo por el cual, se solicita el apoyo de los referentes gitanos vinculados a las diferentes dependencias de la Dirección Poblacional.  Se generan los siguientes acuerdos: 
a.	Realizar convocatoria y solicitud de los referentes gitanos de las SDIS para apoyo en la caracterización de Pobreza Oculta Pueblo Rrom.
b.	Desarrollo de simulacro de aplicación del formulario de validación de condiciones, para verificar los tiempos para la caracterización de un hogar del pueblo Rrom en posible situación de Pobreza Oculta.
Por otra parte, se programa jornada de entrega de mercados – apoyos alimentarios a 70 hogares vulnerables del pueblo Rrom - Gitano.  
</t>
    </r>
  </si>
  <si>
    <t>Para el periodo reportado con corte a 27/06/2021, la poblacion Rrom/Gitana atendida por el proyecto 7745 en la modalidad bono canjeable por alimento, fue de un total de 169 personas asi: 85 hombres y 84 mujeres en las localidades de Bosa, Kennedy, Barrios Unidos, Engativa, Puente Aranda y Suba.</t>
  </si>
  <si>
    <t>Sin dificultades para la atención de esta población. Se presentan suspensiones de participantes de la comunidad Rrom Gitana en el servicio de bono canjeable ya que no asistieron a las fechas de citacion de canje, listado que es remitido al representante legal para realizar verificacion correspondiente, ya que segun indican, se fueron de Bogota.</t>
  </si>
  <si>
    <t>Se esta a la espera de el ajuste de las obligaciones contractuales que desarrollara la sabedora.</t>
  </si>
  <si>
    <t xml:space="preserve">La diversidad cultural que caracteriza al país, demanda el diseño de estrategias que incluyan la identidad y los patrones de crianza de cada cultura, en la garantía de la equidad en el acceso y la calidad de los servicios de atención a los niños y niñas indígenas, de las Comunidades afrocolombianas, raizales y del Pueblo Gitano o ROM, y propicien la corresponsabilidad de la familia, el Estado y la sociedad. Al plantearse como objetivo la universalidad en la garantía de derechos, la política pública debe construirse sobre el reconocimiento y la inclusión de la diversidad. El acceso al cuidado y atención de la primera infancia, debe respetar las pautas y prácticas de crianza, propias de las múltiples vertientes culturales que caracterizan a la población del país. De esta forma, las emtidades estan llamadas a trazar lineamientos y orientaciones generales de acción, bajo criterios de interculturalidad y equidad, en función de garantizar las condiciones para el ejercicio de los derechos y su restablecimiento, cuando las condiciones hayan sido
afectadas.
</t>
  </si>
  <si>
    <t>Durante el cuarto trimestre,se adelanto un encuentro con las autoridades del el pueblo Rrom-Gitano, para definir las acciones que se podrian adelantar en la Estrategia de acompañamiento para niñas, niños, adolescentes y familias gitanas,que se espera puedan ingresar al servicio Creciendo Juntos con una  mirada diferencial acogiendo participantes de este pueblo.</t>
  </si>
  <si>
    <t xml:space="preserve">La politica publica de infancia y adolescencia  debe de apostarle a una visión de la diversidad como potencia y posibilidad de disfrute.
Lo cual implica entender la complejidad y diversidad de los niños y niñas, lo que por supuesto incluye las condiciones de vulnerabilidad, pero no se agota en ellas, sino que las ve de manera paralela a sus fortalezas, aquello que les gusta,les interesa, sus potencialidades; de igual forma debe plantear el reto de seguir avanzando en el reconocimiento de las comunidades y  poblaciones como sujetos colectivos históricos, con historias comunes y procesos de organización social, debe reconocer valorar y celebrar la diversidad lo que implica proponer atenciones a
los niños, niñas y sus familias con criterio de pertinencia. </t>
  </si>
  <si>
    <t>Vinculación efectiva del gestor Rrom-Gitano Jefrey Gómez Tovar con contrato número  5839-2021 desde 05/05/2021 hasta 04/02/2022.</t>
  </si>
  <si>
    <t>Vinculación efectiva del gestor Rrom-Gitano Jeffrey Gómez Tovar desde 05/05/2021 con cesión de contrato número 5839-2021 a Angie Natalia Rodríguez Quintero desde 13/11/2021 hasta 04/02/2022.</t>
  </si>
  <si>
    <t>Se ha dificultado la ejecución y desarrollo de actividades con la comunidad gitana, se debe retomar el ejercicio de las acciones proyectadas en un plan de trabajo con la nueva gestora con pertenencia étnica. Revisar la proyección de actividades del plan de trabajo de la gestora gitana para ejecutar en el primer trimestre del 2022.
Se encuentra a la espera de realización de una mesa bilateral para la socialización del plan de trabajo con los ajustes realizados y la retroalimentación por parte del pueblo gitano</t>
  </si>
  <si>
    <t>Se ha mantenido a través de la contratación de la gestora con pertenencia gitana la movilización de actividades que contribuyen al cumplimiento de las Acciones Afirmativas. Se ha desarrolado un plan de trabajo a desarrollar con las comunidad de acuerdo a  las necesidades propias de sus comunidades, para movilizar y acompañar procesos propios de acuerdo a la cosmovisión del pueblo gitano.</t>
  </si>
  <si>
    <t xml:space="preserve">En el cuarto trimestre del año 2021, no se cuentan con jóvenes gitanos vinculados al Servicio Social para la Seguridad Económica de la Juventud (SSSE).
</t>
  </si>
  <si>
    <t>Se ha realizado la verificación de la pertenencia étnica de jóvenes gitanos en los cuales no se ha podido establecer jóvenes  beneficiarios. Dentro del plan de trabajo proyectado se busca generar jornadas de caracterización específicas para los potenciales beneficiarios  del Servicio Social para la Seguridad Económica de la Juventud (SSSE). 
Para garantizar la vinculación de jóvenes gitanos al SSSEJ a los consejeros del pueblo gitano se le ha enviado por correo electrónico la convocatoria para la preinscripción de jóvenes a la tercera cohorte del SSSEJ que se puede realizar de forma virtual.
Se opta por la el diseño de una herramienta de pre inscripción al Servicio icio Social para la Seguridad Económica de la Juventud que responda a las caracteristicas especificas del pueblo gitano.</t>
  </si>
  <si>
    <t>Vinculación de 2 jóvenes gitanos (SIRBE corte septiembre 2021) en los servicios sociales cobertura y atención territorial y estrategias de la Subdirección para la Juventud.
1 joven en el componente de Política Pública de Juventud en espacios de socialización en la localidad de San Cristóbal.
1 joven en el componente de prevención en talleres de prevención del consumo de SPA en la localidad de Kennedy.
El 24/09/2021 se realizó el taller sobre resolución de libreta militar en el marco del componente de oprtunidades juveniles y con el acompañamiento del equipo jurídico de la Subdirección para la Juventud donde asistieron 16 personas de la comunidad gitana entre consejeros/as y jóvenes.
Adicional a esto la Subdirección para la Juventud ha venido acompañando y apoyando los espacios y reuniones donde se están organizando las elecciones de las curules especiales para los grupos étnicos entre los que se incluye el pueblo gitano.</t>
  </si>
  <si>
    <t>Se ha dificultado generar un acercamiento a la comunidad romaní para la realización de actividades específicas de acuerdo a las necesidades propias de la comunidad gitana, los jóvenes que han sido vinculados a los servicios han sido por demanda y han participado de manera voluntaria en estos espacios.</t>
  </si>
  <si>
    <t xml:space="preserve">Se ha avanzado en la creación de un formulario de pre-inscripción Servicio Social para la Seguridad Económica de la Juventud (SSSEJ) que busca caracterizar jóvenes potenciales beneficiarios buscando la verificación de la pertenencia étnica, a traves de la gestora con pertenencia étnica se proyectan realizar espacios específicos 
para la pre inscripción el servicio en jornadas de caracterización en común acuerdo con el Consejo Consultivo y de Concertación para el Pueblo Rrom  -Gitano
</t>
  </si>
  <si>
    <t>En el cuarto trimestre se encuentran dinamizadas las redes de cuidado comunitario en las localidades de Kennedy y puente Aranda.
Actividades territoriales:
Acompañamiento a procesos de intercambio de saberes en el Jardín Botánico 
Levantamiento de registros fotográficos de mujeres gitanas y personas mayores 
Reunión de identificación de registros fotográficos, selección de temas a referenciar y criterios de campaña de reconocimiento del pueblo gitano y ROM para la reducción de la segregación por razones étnicas y de edad en la ciudad 
Solicitud de piezas gráficas: campaña de reconocimiento del pueblo gitano y Rrom para la reducción de la segregación por razones étnicas y de edad en la ciudad</t>
  </si>
  <si>
    <t>Se sugiere elaborar un plan de acción para toda la vigencia.</t>
  </si>
  <si>
    <t xml:space="preserve">6 Personas mayores del Pueblo Gitano en atención en el Servicio Social Centro Día. 
Realización de documento metodológico junto con la referente Gitana de la Subdirección para la Vejez, para brindar una atención diferencial en el Servicio Social Centro Día de las personas mayores del Pueblo Gitano, e implementar una vez sea aprobado por las organizaciones del Pueblo. 
Apoyó la focalización de personas mayores del Pueblo Gitano por medio de una base de datos enviada por la Referente Gitana de la Subdirección para la Vejez. </t>
  </si>
  <si>
    <t xml:space="preserve">Se expidió el 20 de abril de 2021, la Resolución 509 de 2021 “Por la cual se definen las reglas aplicables a los servicios sociales, los instrumentos de focalización de la SDIS, y se dictan otras disposiciones”. A la fecha la resolución está en plena ejecución y entre los criterios de priorización está el ser persona mayor indígena, afro, palanquera, raizal, Rrom o gitana
se tendrán, adicionalmente, como instrumentos de focalización los registros oficiales avalados por la entidad competente, los registros del Sistema Nacional de Información Indígena, la certificación de los cabildos indígenas, la certificación de la Comisión Consultiva de las Comunidades Negras, Afrocolombianas, Raizales y Palenqueras y los listados de víctimas del conflicto armado administrado por la Unidad Nacional de Víctimas, entre otros que determine el Comité Institucional de Gestión y Desempeño de la SDIS
Por otra parte, para poder lograr proceso de focalización diferencial se gestionó una base de datos entregada por la referente Gitana, con la cual se adelantó un ejercicio de focalización. Se elaboró la metodología de atención  para las personas mayores y  ofrecer las actividades de carácter diferencial. 
</t>
  </si>
  <si>
    <t xml:space="preserve">Actualmente se encuentran activas 21 personas mayores del pueblo Rrom
 5 personas mayores fueron focalizadas en la Subdirección Local de Puente Aranda el 18/11/2021.	
Se finalizó con el proceso de focalización de las personas mayores identificadas como población objeto en el censo del pueblo Rrom para el año 2021.
</t>
  </si>
  <si>
    <t>Se realizó visita domiciliaria de validación de condiciones para 3 personas mayores priorizados de manera articulada con la gestora del pueblo gitano, para acompañamiento en el proceso lo que facilitó que los profesionales del Servicio de Apoyos Económicos lograran obtener aprobación del patriarca para que las personas mayores accedieran a responder las preguntas correspondientes a la Ficha SIRBE, que fueron manejadas con lenguaje comprensivo para cada persona mayor teniendo en cuenta tratar con delicadeza temas considerados ofensivos para el pueblo tales como pobreza e identificación de género y similares. Ingreso una persona mayor al Apoyo Económico Cofinanciado, sin embargo al momento de validar residencia para notificación de ingreso, se evidenció residencia en otro país y se egreso del servicio.</t>
  </si>
  <si>
    <t>Avance en la elaboración  de un  documento para el desarrollo de una  estrategia territorial  para cuidadoras-es  de personas  con discapacidad, donde se avanzó en los días 13 de octubre, 5 de noviembre y el día 13 de diciembre  de  2021, se realiza   reunión con la comunidad Gitana, se presenta el documento de registro para cuidadoras-es, donde  realizaron aportes significativos  en cuanto  a su revisión y aprobación, teniendo en cuenta  los  usos y costumbres  con enfoque étnico gitano, y  que se proyecta iniciar la  implementación el  año  2022. Por otro lado, la meta proyectada para la vigencia 2021, estaba calculada en el avance del 20% de un documento al finalizar la administración</t>
  </si>
  <si>
    <t>Se logró  concretar  reunión con el pueblo Gitano, se propone   seguir  consolidando  el documento registro de cuidadoras-es, para  orientar  la implementación de la ruta  que permita trabajar de una forma continua, para avanzar en los criterios de priorización, concertados con el pueblo Gitano, en cumplimiento al artículo 66 del Plan de Desarrollo Distrital 2020-2024, la SDIS desde la Subdirección para  la Discapacidad, continúa con la disposición, para gestionar y articular con el grupo Étnico de la comunidad Rrom-Gitano, con el propósito de continuar  el  avance en esta acción.</t>
  </si>
  <si>
    <t>Desde  la  Subdirección para  la  discapacidad en la  realización  de  la acción  afirmativa  se ha tenido en cuenta los elementos  identitarios específicos y  diferenciales del pueblo Gitano, para garantizar adecuadamente su integridad étnica y cultural, así de  esta  manera  contribuir a la garantía del ejercicio pleno de sus derechos individuales y colectivos, por  medio de la identificación  de  una Estrategia Territorial para cuidadoras y cuidadores de personas con discapacidad que  impacte directamente  en  la   transformación social encaminadas a salvaguardar y proteger la cultura de la comunidad Rrom, la autonomía y la autodeterminación, las formas de organización y gobierno propio. Es importante resaltar, el acuerdo de asignar la referente de la comunidad Rrom, que actualmente se encuentra contratada, para orientar a la población Gitana en la construcción del mencionado documento.</t>
  </si>
  <si>
    <t>Para el mes de diciembre de 2021, la comunidad Gitana, ha suministrado una lista de 10 personas con discapacidad, donde fue identificado por sus líderes, para lo cual, en el mes de enero 2022, se tiene programada las visitas por parte del equipo atención emergente, junto a la referente   del pueblo Liz Castillo para las visitas. Por otra parte, se gestionó, visitó y se hicieron las consultas de rigor, para la orientación y atención de Sara Lucia Pachón Gómez, quien tiene una discapacidad y está recibiendo el bono canjeable del proyecto 7775, razón por la cual no aplica para el de discapacidad, según resolución 0509 del 20 de abril de 2021 de la SDIS, pero se dieron las orientaciones para la ubicación de una silla de ruedas y los insumos que son de misionalidad de Salud.</t>
  </si>
  <si>
    <t>Una  vez  se  haya  realizado las  visitas  con  el equipo  emergente  de las personas   con discapacidad a  sus  hogares, la cual inicia  en enero 2022, se  propone  la  atención  y se focalizará  teniendo en cuenta  las modalidades  de servicios  con previo cumplimiento de los criterios establecidos.</t>
  </si>
  <si>
    <t xml:space="preserve">Desde  la  Subdirección para  la  discapacidad en la  realización  de  la acción  afirmativa  de  atender  al 100 %  de las personas  con discapacidad  se tendrá    en cuenta los elementos  identitarios específicos y  diferenciales del pueblo Gitano, para garantizar adecuadamente su integridad étnica y cultural de personas con discapacidad que  participen   directamente  en  las    modalidades  de  atención, en pro de preservar los  usos  y costumbres.  </t>
  </si>
  <si>
    <t>100%  de avance  con la  vinculación en el proyecto de discapacidad, en calidad de referenta del pueblo Gitano   a  Liz Dolly Castillo Ravelo, quien actualmente presta sus servicios en la modalidad de la Estrategia Territorial, en el cargo de apoyo a la gestión, número de contrato 6619-2021, con fecha de inicio el 24 de mayo de 2021 y fecha de terminación el 03 de marzo de 2022.</t>
  </si>
  <si>
    <t xml:space="preserve">No  se presenta  dificultad </t>
  </si>
  <si>
    <t xml:space="preserve">Desde  la  Subdirección para  la  discapacidad en la  realización  de  la acción  afirmativa  de  la  vinculación de  un  gestor en el proyecto de discapacidad con enfoque diferencial Rrom-Gitano  avalado por los representantes del Pueblo Gitano, donde  por medio de diálogos  con el pueblo se tienen en cuenta los elementos  identitarios específicos y  diferenciales de la  misma , para garantizar adecuadamente su integridad étnica y cultural   y  apoyo  a  las personas con discapacidad  de  su comunidad  para  que  participen   directamente  en  las    modalidades  de  atención, en pro de preservar los  usos  y costumbres.  </t>
  </si>
  <si>
    <r>
      <t>La implementación de una Estrategia Territorial para cuidadoras y cuidadores de personas con discapacidad, que incluya el enfoque diferencial para cuidadoras-es de personas con discapacidad de grupos étnicos Rrom Gitano y que contribuya al reconocimiento socioeconómico y redistribución de roles en el marco del Sistema Distrital de Cuidado, viene desarrollandose de acuerdo con la programación establecida como parte de la meta No.1 del proyecto de discapacidad, es asi como se ha logrado atender a</t>
    </r>
    <r>
      <rPr>
        <sz val="12"/>
        <color rgb="FFFF0000"/>
        <rFont val="Arial"/>
        <family val="2"/>
      </rPr>
      <t xml:space="preserve"> </t>
    </r>
    <r>
      <rPr>
        <sz val="12"/>
        <rFont val="Arial"/>
        <family val="2"/>
      </rPr>
      <t xml:space="preserve"> cuidadores-as de personas con discapacidad y se ha avanzado en el diseño del lineamiento que da sustento técnico a la estrategia mencionada.</t>
    </r>
  </si>
  <si>
    <t>No se cuentan con avances para este reporte ya que la estrategia inicó ejecución contractual en noviembre 2021; Se ha comenzado el contacto con las familias del servicio y se contará con reporte a partir de enero 2022, momento en que se programó el inico de la acción concertada.</t>
  </si>
  <si>
    <t xml:space="preserve">Con corte a 31/12/2021, la poblacion Rrom/Gitana atendida por el proyecto 7745 en la modalidad bono canjeable por alimentos, fue de un total de 188 personas únicas asi: 90 hombres y 98 mujeres. De conformidad con las reuniones y dialogos establecidos con los lideres de la kumpania en especial  con el representante legal de la organizacion PRORROM Sandro Cristo se esta revisando desde la subdireccion local de Kennedy y Puente aranda las familias rederenciadas por el representante para adelantar los respectivos procesos de focalizacion e identificacion de los potenciales beneficiarios de la modalidad bonos canjeables para asi realizar su respectivo ingreso. </t>
  </si>
  <si>
    <t xml:space="preserve">Para el 4° trimestre del 2021, desde el proyecto 7768 se continúa en el proceso de atención de la ciudadanía con la prestación del nuevo servicio social “Tropa social a tu hogar” y se retoman las actividades de focalización, identificación, validación de condiciones, priorización e ingreso a la modalidad de atención "Redes de soporte para la reactivación de proyectos de vida de personas adultas y sus familias en pobreza oculta". Teniendo en cuenta que, en el marco de la implementación de los criterios de focalización y priorización por parte de la Dirección de Análisis y Diseño Estratégico - DADE no se han identificado hogares/personas del pueblo Rrom-Gitano para potencial vinculación, en el trimestre se avanzó en la generación de nuevos ajustes a los anexos técnicos del servicio en el marco de la resolución 509 de 2021, para la identificación de hogares Rrom en posible situación de pobreza oculta, que deberán surtir un proceso de aprobación por el Comité de Gestión y Desempeño de la SDIS antes de entrar en vigor. No obstante, a la par se viene trabajando en el ajuste de los instrumentos del servicio desde el enfoque gitano. De la mano con los referentes gitanos de las Dirección Territorial, subdirecciones técnicas de Juventud, Vejez, y el proyecto de Discapacidad, se realizó retroalimentación para la generación de ajustes al instrumento de “identificación y caracterización de hogares en pobreza oculta”, que permita garantizar parámetros diferenciales para la aplicación del formato con el pueblo Rrom – gitano. Así mismo, se han adelantado las siguientes acciones:
29 noviembre / 2021 - se convoca a las y los referentes del pueblo gitano de las Subdirecciones de infancia, juventud, vejez y el proyecto de discapacidad a jornada de capacitación y socialización del alcance, propósito e instrumentos a aplicar, en el marco as acciones afirmativas acordadas con el pueblo gitano, que se adelantan por parte del Proyecto 7768 "Implementación de una estrategia de acompañamiento a hogares con mayor pobreza evidente y oculta de Bogotá" y el servicio social "Tropa social a tu hogar". Revisión y retroalimentación por parte de los agentes étnicos Rrom de la ficha de identificación y caracterización de hogares en pobreza oculta.
4 diciembre / 2021 - Con respecto a las preguntas formulario Pobreza Evidente y Pobreza Oculta,  el Consejero Sandro Cristo y la Consejera Lucero Lombana revisan el formulario solicitando nuevamente que sean los referentes SDIS del Pueblo Gitano quienes aborden a los hogares llevando una ayuda alimentaria o mercado, se explica que esa gestión está en proceso al interior de la SUBGIL, que las preguntas de salud sexual femenina se hagan entre mujeres y sin presencia de los hombres, que las preguntas de orientación sexual sean omitidas y manejadas por conocimiento de los referentes gitanos. Los consejeros Sandro Cristo y Lucero Lombana realizan revisión a los listados de población gitana perfilada para identificar si se encuentran en posibles situación de pobreza oculta,  a lo cual lograron concluir:  "1. No todas los Gitanos reportados se encuentran en pobreza evidente u oculta: solicitan realizar una sesión presencial con los 4 referentes gitanos SDIS para depuración final. 2. Algunos Gitanos reportados fallecieron: solicitan que en el marco de la sesión enunciada en el numeral anterior se retiren a éstos gitanos de ese listado. 3. Se requiere de la presencia de más consejeros gitanos para realizar un proceso preciso de revisión." De conformidad con lo anterior, los consejeron proponen i) Depuración listados SAE desde el conocimiento de sabedores y el cruce con el censo Rrom 2021 para el jueves 9 de diciembre de 10:00 am a 3:00 pm, y, ii) Visita a hogares con pobreza evidente u oculta a partir del 10:00 am del 10 de diciembrede 2021 hasta el 12 de diciembre de 2021.
</t>
  </si>
  <si>
    <t>En el marco de la implementación de esta acción afirmativa, se han aplicado los enfoques territorial, diferencial y de género, en la medida que se han adelantado acciones articuladas con los y las consejeras Rrom-Gitanos de Bogotá, el referente avalado por ellos en la Dirección Territorial, y el equipo técnico del proyecto, generando mesas de entendimiento que permitieran el reconocimiento de las particularidades territoriales, culturales y de género propias del pueblo Rrom-Gitano de Bogotá, y su relación con las perpepciones sobre la pobreza, así como con las condiciones de pobreza y vulnerabilidad en los hogares de esta población.</t>
  </si>
  <si>
    <t>Fanny Melina Gurtiérrez Garzón
Irina Flórez Ruiz</t>
  </si>
  <si>
    <t>3115404718
3138943606</t>
  </si>
  <si>
    <t>fgutierrezg@sdis.gov.co
iflorez@sdis.gov.co</t>
  </si>
  <si>
    <t>Para el 4 trimestre del 2021, se continúa el proceso de atención de la ciudadanía desde la prestación del servicio social “Tropa social a tu hogar”modalidad "Acompañamiento a hogares pobres con jefatura femenina y hogares en riesgo de pobreza". Sin embargo, para el periodo de reporte y en el marco de los criterios de focalización y priorización de la  DADE, se identificaron solamente tres (03)  hogares del pueblo Rrom-Gitano para potencial vinculación y atención en la modalidad de acompañamientoa a hogares de jefaruta femenina y hogares en riesgo de pobreza. Según las orientaciones de los consejeros y consejeras gitanas frente a la verificación de la pertenencia étnica, a través del referente Rrom - Gitano de la Dirección Territorial  se generó un proceso de revisión, cruzando también la información con el Censo de población del pueblo Rrom - Gitano, verificando que no hacían parte del grupo étnico.</t>
  </si>
  <si>
    <t>Desde junio de 2021 se han presentado dificultades para el ingreso de hogares/personas del pueblo Rrom al servicio "Tropa Social a tu Hogar" modalidad "Acompañamiento a hogares pobres con jefatura femenina y hogares en riesgo de pobreza", debido a: 
* En el marco de la implementación de los criterios de focalización y priorización por parte de la Dirección de Análisis y Diseño Estratégico - DADE, solo se identificaron tres hogares del pueblo Rrom-Gitano para potencial vinculación, pero tras la indagación de pertenencia étnica por parte del referente Rrom-Gitano de la DT se verificó que no eran gitanos. 
*  Los consejeros gitanos solicitan que la validación de condiciones sea virtual o telefónicamente, ya que no permitirían el ingreso al hogar. Además, las autoridades gitanas exigen que la validación de condiciones se realice “únicamente por personal que sea gitano”, y al parecer sería una exigencia también para el proceso de acompañamiento en sí (lo cual es fuente de preocupación para la entidad ya que la acción concertada no estuvo sujeta a la contratación de personal exclusivo con pertenencia gitana, ya que la entidad no cuenta con disponibilidad presupuestal para ello).
Como alternativa de solución  a los resultados negativos de hogares Rrom-Gitanos priorizados para ingreso al servicio, en el 4 trimestre de 2021 se generó un trabajo con la Dirección de Análisis y Diseño Estratégico de la SDIS, para generar ajustes al documento técnico de criterios de ingreso y priorización, con el propósito que garantizar las condiciones que permitan la identificación de hogares del pueblo gitano en el marco del procedimiento de focalización y priorización. Dicho documento debe surtir un proceso de aprobación por el Comité de Gestión y Desempeño de la SDIS, en el 2022.</t>
  </si>
  <si>
    <t xml:space="preserve">La implementación de la acción afirmativa responde a la implementación de los enfoques territorial, diferencial-poblacional y de género, toda vez que la inclusión de criterios y variables de enfoque diferencial étnico Rrom-Gitano permitirá el reconocimiento de las condiciones territoriales de pobreza y vulnerabilidad en los hogares de esta población. Así mismo, el proceso de implementación de esta acción ha permitido reconocer que para la atención de los hogares gitanos se requiere generar adecuaciones institucionales en la definición e implementación de instrumentos y metodologías para la identificación, caracterización, focalización y priorización de personas y hogares de este grupo poblacional. Así mismo, aun cuando en la vigencia no se ha logrado la vinculación efectiva de hogares gitanos, el reconocimiento de las diferentes características culturales, sociales y económicas de los hogares gitanos ha permitido brindar respuestas que mitiguen situaciones de inseguridad alimentaria de algunos de los hogares potenciales beneficiarios. </t>
  </si>
  <si>
    <t xml:space="preserve">En la implementación de la acción afirmativa se tienen en cuenta los enfoques territorial y diferencial toda vez que la contratación del referente responde a un proceso participativo de las autoridades del pueblo Rron-Gitano de Bogotá, que se refleja en la postulación de hojas de vida, emisión de avales, participación en el proceso de selección y seguimiento. Así mismo,  el referente contratado tiene un enfoque de acción territorial, buscando llegar a la ponblación gitana en vulnerabilidad que habita en los territorios del Distrito, a la vez que permite transversalizar el enfoque diferencial Rrom-Gitano en los proyectos de la dependencia. </t>
  </si>
  <si>
    <r>
      <t xml:space="preserve">Para el periodo de reporte (abril-junio), se presentan retrasos en los tiempos planeados para el inicio del proceso de ingreso, acompañamiento y entrega de los beneficios tangibles e intangibles que se disponen en el servicio "Tropa Social a tu Hogar", modalidad "Redes de soporte para la reactivación de proyectos de vida de personas adultas y sus familias en pobreza oculta". A continuación, se relacionan las razones: 
1). Durante el mes de abril de 2021, la SDIS aprobó y emitió los actos administrativos para la puesta en marcha de los servicios sociales creados y transformados, entre ellos el servicio "Tropa Social a tu Hogar". Posteriormente, durante los meses de mayo y junio se desarrolló el proceso de parametrización del nuevo servicio en el sistema misional de la entidad (SIRBE) y se avanzó en el alistamiento de los parámetros institucionales requeridos para poder iniciar la prestación del servicio social “Tropa Social a tu Hogar”. El tiempo que requirió la entidad para el alistamiento de dichos procesos, procedimientos y parámetros previos al inicio de la prestación del servicio, fue una circunstancia que generó retraso en los tiempos inicialmente estimados para el inicio de la prestación del servicio "Tropa Social a Tu Hogar", con su modalidad "Redes de soporte para la reactivación de proyectos de vida de personas adultas y sus familias en pobreza oculta".
2). Igualmente, durante el periodo de reporte se presentaron retrasos en la definición del mecanismo de dispersión de los "bonos de oportunidad para la reactivación de proyectos de vida de personas adultas y sus familias en pobreza oculta". Lo anterior, de acuerdo con las características propias de la modalidad de atención "Redes de soporte para la reactivación de proyectos de vida de personas adultas y sus familias en pobreza oculta", impidió iniciar la atención de la población proyectada.
</t>
    </r>
    <r>
      <rPr>
        <b/>
        <sz val="12"/>
        <rFont val="Arial"/>
        <family val="2"/>
      </rPr>
      <t xml:space="preserve">3). Es necesario señalar que, para el periodo de reporte, persistieron dificultades para poder concretar espacios de reunión  y encuentro con los representantes del consultivo gitano, toda vez que dichos representantes manifestaron no estar disponibles para la SDIS por motivos ajenos a la Dirección Territorial. En ese sentido, no fue posible generar  reuniones con los representantes gitanos, como espacios que permitieran explicar las dificultades y plantear alternativas de avance y solución. </t>
    </r>
    <r>
      <rPr>
        <sz val="12"/>
        <rFont val="Arial"/>
        <family val="2"/>
      </rPr>
      <t xml:space="preserve">Igualmente, se vienen presentando expectativas por parte de los representantes gitanos frente a esta acción, dado que puede involucrar un bono de oportunidad. Sin embargo, se siguen buscando formas de comunicación con el cnsejo gitano, para explicar que para acceder al servicio "Tropa Social a Tu Hogar", con su modalidad "Redes de soporte para la reactivación de proyectos de vida de personas adultas y sus familias en pobreza oculta", el hogar debe ser visitado para la validación del cumplimiento de los criterios técnicos del servicio y la modalidad. 
Sin embargo, se avanza en la resolución de las dificultadas presentadas, para poder iniciar el cumplimiento de las acciones acordadas, de la siguiente manera:
1). Finalizar el alistamiento de parámetros institucionales requeridos para iniciar la prestación del servicio en la modalidad "Redes de soporte para la reactivación de proyectos de vida de personas adultas y sus familias en pobreza oculta" y dar arranque al proceso de focalización e identificación de jefes/as de hogar con pertenencia étnica Rrom-Gitana, que sean potenciales beneficiarios, en el marco de los instrumentos y criterios de focalización definidos en la Resolución 0509 de 2021.
2). Continuar en la concreción del mecanismo de dispersión para la entrega de los beneficios tangibles, que proyectan ser adjudicados por diferentes proyectos y servicios sociales de la SDIS. El proyecto inició proceso de alistamiento con la Secretaría Distrital de Hacienda en el mes de junio de 2021, para finiquitar la definición de dicho canal de dispersión, y con ello contar con el canal óptimo para iniciar el proceso de entrega de los beneficios de las personas priorizadas en el marco de los criterios definidos por el proyecto 7768 de la SDIS.
3). Continuar con la búsqueda de espacios de encuentro y escenarios de diálogo con el consultivo gitano y sus representantes, en aras de avanzar con esta acción afirmativa. </t>
    </r>
  </si>
  <si>
    <r>
      <t xml:space="preserve">Para el 3° trimestre del 2021, se da inicio al proceso de atención de la ciudadanía desde la prestación del nuevo servicio social “Tropa social a tu hogar”. A pesar de los retrasos presentados en el segundo trimestre de 2021, a partir de agosto se retoman las actividades de focalización, identificación, validación de condiciones, priorización e ingreso a la modalidad de atención "Redes de soporte para la reactivación de proyectos de vida de personas adultas y sus familias en pobreza oculta". A la fecha de reporte, en el marco de la implementación de los criterios de focalización y priorización por parte de la Direccion de Anállisis y Diseño Estratégico - DADE, se identificó 1 hogar/persona del pueblo Rrom-Gitano para potencial vinculación. Sin embargo, no fue posible establecer contacto. De conformidad con ello, a continuación se relacionan las acciones desarrolladas para el periodo de reporte:
</t>
    </r>
    <r>
      <rPr>
        <b/>
        <sz val="12"/>
        <rFont val="Arial"/>
        <family val="2"/>
      </rPr>
      <t xml:space="preserve">1. Se reanudan mesas de coordinación con las autoridades del pueblo Rrom: 	
</t>
    </r>
    <r>
      <rPr>
        <b/>
        <u/>
        <sz val="12"/>
        <rFont val="Arial"/>
        <family val="2"/>
      </rPr>
      <t>Agosto 24 / 2021 – Mesa de trabajo</t>
    </r>
    <r>
      <rPr>
        <u/>
        <sz val="12"/>
        <rFont val="Arial"/>
        <family val="2"/>
      </rPr>
      <t xml:space="preserve"> </t>
    </r>
    <r>
      <rPr>
        <sz val="12"/>
        <rFont val="Arial"/>
        <family val="2"/>
      </rPr>
      <t xml:space="preserve">que permitió i) Presentación de las características, alcance, propósito, criterios de focalización e ingreso, beneficios y dinámica de atención; y, ii) Presentación propuesta de avanzada de identificación poblacional que insta a la identificación de hogares Rrom en pobreza oculta por medio de las siguientes líneas de acción en el marco de la Modalidad 2 "Redes de soporte para la reactivación de proyectos de vida de personas adultas y sus familias en pobreza oculta": (A) 	Identificación de potenciales beneficiarios por medio del cruce de las bases: i) Focalización Bogotá Cuidadora / Indice de Bogotá Solidaria –IBS- , y, ii) Reporte Bogotá Solidaria Pueblo Rrom – Gitano de la SAE.
(B) Avanzada territorial para la identificación de potenciales beneficiarios, a partir del Reporte Bogotá Solidaria Pueblo Rrom – Gitano de la SAE. (Hogares que cumplen con las variables: i) Estrato Socioeconómico 3,4 y 5; ii) Unidad de referencia: Hogares / jefe de hogar; iii) jefes de hogar entre 29 -59 años. De acuerdo con ello, se presentó a las autoridades Rrom el segmento de población previamente identificada en los listados de referencia: Total Hogares Rrom potenciales beneficiarios popreza oculta: 43 hogares (Kennedy: 27 hogares, Puente Aranda: 15 hogares, y, Engativá: 1 hogar).
</t>
    </r>
    <r>
      <rPr>
        <b/>
        <u/>
        <sz val="12"/>
        <rFont val="Arial"/>
        <family val="2"/>
      </rPr>
      <t xml:space="preserve">Agosto 27 / 2021 </t>
    </r>
    <r>
      <rPr>
        <u/>
        <sz val="12"/>
        <rFont val="Arial"/>
        <family val="2"/>
      </rPr>
      <t>-</t>
    </r>
    <r>
      <rPr>
        <sz val="12"/>
        <rFont val="Arial"/>
        <family val="2"/>
      </rPr>
      <t xml:space="preserve"> El referente Gitano de la DT- Subdirección de Gestión Integral Local,  intenta iniciar proceso de aplicación de instrumento de caracterización de hogares el 9 de septiembre / 2021, pero la autoridad Gitana Sandro Cristo solicita suspenderla.
</t>
    </r>
    <r>
      <rPr>
        <b/>
        <u/>
        <sz val="12"/>
        <rFont val="Arial"/>
        <family val="2"/>
      </rPr>
      <t>Septiembre 1 / 2021 – Mesa de trabajo</t>
    </r>
    <r>
      <rPr>
        <sz val="12"/>
        <rFont val="Arial"/>
        <family val="2"/>
      </rPr>
      <t xml:space="preserve"> para generar acuerdos que permitan el inicio de la validación de condiciones de los 43 hogares identificados por el servicio social “Tropa social a tu hogar” como potenciales beneficiarios en la modalidad 2 - pobreza oculta. Espacio en el que las autoridades gitanas clarifican que debe desarrollarse el proceso de validación de condiciones y de visita domiciliaria únicamente por personas de su propia etnia, motivo por el cual, se solicita el apoyo de los referentes gitanos vinculados a las diferentes dependencias de la Dirección Poblacional.  Se generan los siguientes acuerdos: 
a.	Realizar convocatoria y solicitud de los referentes gitanos de las SDIS para apoyo en la caracterización de Pobreza Oculta Pueblo Rrom.
b.	Desarrollo de simulacro de aplicación del formulario de validación de condiciones, para verificar los tiempos para la caracterización de un hogar del pueblo Rrom en posible situación de Pobreza Oculta.
Por otra parte, se programa jornada de entrega de mercados – apoyos alimentarios a 70 hogares vulnerables del pueblo Rrom - Gitano.  
</t>
    </r>
  </si>
  <si>
    <r>
      <t>Dificultades para el ingreso de hogares/personas del pueblo Rrom al servicio "Tropa Social a tu Hogar", modalidad "Redes de soporte para la reactivación de proyectos de vida de personas adultas y sus familias en pobreza oculta", debido a: 
* Retraso en los tiempos inicialmente estimados para el inicio de la prestación del servicio "Tropa Social a Tu Hogar", con su modalidad "Redes de soporte para la reactivación de proyectos de vida de personas adultas y sus familias en pobreza oculta", debido al tiempo requerido por la entidad en el alistamiento de procesos, procedimientos y parámetros previos. 
* En el marco de la implementación de los criterios de focalización y priorización por parte de la Dirección de Análisis y Diseño Estratégico - DADE, para el trimestre de reporte no se identificaron hogares/personas del pueblo Rrom-Gitano para potencial vinculación. 
* Ante esta dificultad, desde el proyecto se avanzó en una propuesta técnica para la identificación de hogares/personas Rrom en posible situación de pobreza oculta, a partir del cruce de bases de datos pertinentes (Bogotá Cuidadora / Índice de Bogotá Solidaria –IBS- categorías vulnerables y no priorizados, Censo Rrom Ministerio del Interior, Reporte Bogotá Solidaria Pueblo Rrom – Gitano de la Subdirección de Asuntos Étnicos de la Secretaría Distrital de Gobierno).
* Los consejeros gitanos solicitan que la validación de condiciones sea virtual o telefónicamente, ya que no permitirían el ingreso al hogar. Además, las autoridades gitanas exigen que la validación de condiciones se realice “únicamente por personal que sea gitano”, y al parecer sería una exigencia también para el proceso de acompañamiento en sí (lo cual es fuente de preocupación para la entidad ya que la acción concertada no estuvo sujeta a la contratación de personal exclusivo con pertenencia gitana, ya que la entidad no cuenta con disponibilidad presupuestal para ello). Igualmente, solicitan que para ingresar a los hogares se brinde dinero o alguna ayuda en especie, indican que "hay que llegar con algo".
Como</t>
    </r>
    <r>
      <rPr>
        <b/>
        <sz val="12"/>
        <rFont val="Arial"/>
        <family val="2"/>
      </rPr>
      <t xml:space="preserve"> alternativa de solución</t>
    </r>
    <r>
      <rPr>
        <sz val="12"/>
        <rFont val="Arial"/>
        <family val="2"/>
      </rPr>
      <t xml:space="preserve">  a los resultados negativos de hogares Rrom-Gitanos priorizados para ingreso al servicio, en el 4 trimestre de 2021 se realizó un trabajo con la Dirección de Análisis y Diseño Estratégico de la SDIS, para generar ajustes al documento técnico de criterios de ingreso y priorización, con el propósito que garantizar las condiciones que permitan la identificación de hogares del pueblo gitano en el marco del procedimiento de focalización y priorización. Dicho documento debe surtir un proceso de aprobación por el Comité de Gestión y Desempeño de la SDIS, en el 2022.</t>
    </r>
  </si>
  <si>
    <r>
      <t xml:space="preserve">Para el 3° trimestre del 2021, se da inicio al proceso de atención de la ciudadanía desde la prestación del nuevo servicio social “Tropa social a tu hogar”.  A pesar de los retrasos presentados en el segundo trimestre, a partir del mes de agosto se retoman las actividades de focalización, priorización,  identificación, validación de condiciones, priorización e ingreso a la modalidad de atención "Acompañamiento a hogares de jefatura femenina pobres y hogares en riesgo de pobreza". A la fecha de reporte, en el marco de la implementación de los criterios de focalización y priorización por parte de la Direccion de Anállisis y Diseño Estratégico - DADE, no se han identificado hogares del pueblo Rrom-Gitano para potencial vinculación. De conformidad con ello a continuación se relacionan las acciones desarrolladas para el periodo de reporte:
</t>
    </r>
    <r>
      <rPr>
        <b/>
        <sz val="12"/>
        <rFont val="Arial"/>
        <family val="2"/>
      </rPr>
      <t xml:space="preserve">1. Se reanudan mesas de coordinación con las autoridades del pueblo Rrom: </t>
    </r>
    <r>
      <rPr>
        <sz val="12"/>
        <rFont val="Arial"/>
        <family val="2"/>
      </rPr>
      <t xml:space="preserve">
</t>
    </r>
    <r>
      <rPr>
        <b/>
        <u/>
        <sz val="12"/>
        <rFont val="Arial"/>
        <family val="2"/>
      </rPr>
      <t>Agosto 24 / 2021 – Mesa de trabajo</t>
    </r>
    <r>
      <rPr>
        <sz val="12"/>
        <rFont val="Arial"/>
        <family val="2"/>
      </rPr>
      <t xml:space="preserve"> que permitió i) Presentación de las características, alcance, propósito, criterios de focalización e ingreso, beneficios y dinámica de atención; y, ii) Presentación propuesta de avanzada de identificación poblacional que insta a la identificación de hogares Rrom en pobreza por medio de las siguientes líneas: a.Modalidad 1: Acompañamiento a hogares pobres con jefatura femenina. (A).Identificación de potenciales beneficiarios por medio del cruce de las bases i) Focalización Tropa social, y, ii) Reporte Bogotá Solidaria Pueblo Rrom – Gitano de la SAE. B. Avanzada territorial para la identificación de potenciales beneficiarios, a partir del Reporte Bogotá Solidaria Pueblo Rrom – Gitano de la SAE (Variables: i) Estrato Socioeconómico 2, ii) Unidad de referencia: Hogares / jefe de hogar). De acuerdo con ello, se presentó a las autoridades Rrom el segmento de población previamente identificada en los listados de referencia: Total Hogares Rrom potenciales beneficiarios modalidad 1: 24 hogares (Kennedy: 23 hogares y Puente Aranda 1 hogar).
</t>
    </r>
    <r>
      <rPr>
        <b/>
        <u/>
        <sz val="12"/>
        <rFont val="Arial"/>
        <family val="2"/>
      </rPr>
      <t>Agosto 27 / 2021 -</t>
    </r>
    <r>
      <rPr>
        <sz val="12"/>
        <rFont val="Arial"/>
        <family val="2"/>
      </rPr>
      <t xml:space="preserve"> El referente Gitano de la DT- Subdirección de Gestión Integral Local,  intenta iniciar proceso de aplicación de instrumento de caracterización de hogares el 9 de septiembre / 2021, pero la autoridad Gitana Sandro Cristo solicita suspenderla.
</t>
    </r>
    <r>
      <rPr>
        <b/>
        <u/>
        <sz val="12"/>
        <rFont val="Arial"/>
        <family val="2"/>
      </rPr>
      <t>Septiembre 1 / 2021 – Mesa de trabajo</t>
    </r>
    <r>
      <rPr>
        <sz val="12"/>
        <rFont val="Arial"/>
        <family val="2"/>
      </rPr>
      <t xml:space="preserve"> para generar acuerdos que permitan el inicio de la validación de condiciones de los 23 hogares identificados por el servicio social “Tropa social a tu hogar” potenciales beneficiarios modalidad 1. Espacio en el que la autoridad gitana clarifica que debe desarrollarse el proceso de visita domiciliaria únicamente por personas de su propia etnia, motivo por el cual, se solicita el apoyo de los referentes gitanos vinculados a las diferentes dependencias de la Dirección Poblacional.  Se generan los siguientes acuerdos:
a. Realizar convocatoria y solicitud de los referentes gitanos de las SDIS para apoyo en la caracterización de Pobreza Oculta Pueblo Rrom.
b. Desarrollo de simulacro de aplicación del formulario de validación de condiciones, para verificar los tiempos para la caracterización de un hogar del pueblo Rrom en posible situación de Pobreza Oculta.
Por otra parte, se programa jornada de entrega de mercados – apoyos alimentarios a 70 hogares vulnerables del pueblo Rrom - Gitano.  
</t>
    </r>
  </si>
  <si>
    <r>
      <t xml:space="preserve">En la vigencia 2020 se contrató un referente avalado por el pueblo Rrom en el proyecto 7735 de la DT bajo el contrato 14831 - 2020 con fecha de inicio 22/12/20 con un plazo de 4 meses, por tanto la fecha fin es 21/04/21 por valor total de $20.672.000. 
</t>
    </r>
    <r>
      <rPr>
        <b/>
        <sz val="12"/>
        <rFont val="Arial"/>
        <family val="2"/>
      </rPr>
      <t xml:space="preserve">NOTA: 1). </t>
    </r>
    <r>
      <rPr>
        <sz val="12"/>
        <rFont val="Arial"/>
        <family val="2"/>
      </rPr>
      <t xml:space="preserve">Los recursos se presupuestaron en 2020 y se reservaron para pago y ejecución en 2021, por lo cual se refleja lo ejecutado hasta la fecha de corte del reporte. 2). Para 2021 hay un presupuesto programado por valor $53.230.000, que se proyecta ejecutar a partir del segundo trimestre 2021, en el marco de las dinámicas de gestión contractual de la entidad y de las articulaciones con el pueblo Rrom-gitano de Bogotá. </t>
    </r>
  </si>
  <si>
    <r>
      <t xml:space="preserve">En el 4to trimestre de la vigencia 2021 se mantuvo la contratación de un (1) referente Rrom-Gitano en la Dirección Territorial, así:
Un profesional en el proyecto 7735 contrato 7936 - 2021, fecha de inicio 25/06/21, plazo de 9  meses, fecha fin 24/03/22, por valor total de $47.907.360. 
</t>
    </r>
    <r>
      <rPr>
        <b/>
        <sz val="12"/>
        <rFont val="Arial"/>
        <family val="2"/>
      </rPr>
      <t xml:space="preserve">NOTA: </t>
    </r>
    <r>
      <rPr>
        <sz val="12"/>
        <rFont val="Arial"/>
        <family val="2"/>
      </rPr>
      <t>Frente a este contrato, en la vigencia 2021 se ejecutó un presupuesto de 27.679.808, quedando por ejecutar 20.227.552, correspondientes a los honorarios de diciembre 2021, enero, febrero, y 24 días de marzo de 2022.</t>
    </r>
  </si>
  <si>
    <t>Espacios de actualización,implementación y evaluación de la Política Pública  de Infancia y Adolescencia con la Inclusión de niñas, niños, adolescentes y  familias del pueblo Rrom - Gitano.</t>
  </si>
  <si>
    <t xml:space="preserve">Incluir la explicación del analisis de la implementación de los enfoques </t>
  </si>
  <si>
    <t>Se cuentan con 5 jóvenes gitanos (SIRBE corte a 30 de diciembre de 2021) vinculados en los servicios con cobertura y atención territorial de la Subdirección para la Juventud en el cuarto trimestre del año 2021.
1 joven en el componente de prevención en un taller de prevención del consumo de SPA en la localidad de Bosa.
1 joven en el componente de oportunidades juveniles en laboratorios TICs en la localidad de Los Mártires.
Adicional a esto la Subdirección para la Juventud ha venido acompañando y apoyando los espacios y reuniones donde se organizaron las elecciones de las curules especiales para los grupos étnicos entre los que se incluye el pueblo gitano.</t>
  </si>
  <si>
    <t xml:space="preserve">Se avanzó en la creación de un formulario de pre-inscripción Servicio Social para la Seguridad Económica de la Juventud (SSSEJ) exclusivo para las y los jóvenes del pueblo gitano atendiendo a las observaciones y sugerencias recibidas por parte del pueblo gitano para dar cuenta de la implentación del enfoque étnico gitano en el instrumento que permite pre-inscribir a las y los jóvenes al servicio.
</t>
  </si>
  <si>
    <t>Desde  la  Subdirección para  la  Vejez en la  realización  de  la acción  afirmativa  se ha tenido en cuenta los elementos  identitarios específicos y  diferenciales del pueblo Gitano, para garantizar adecuadamente su integridad étnica y cultural, así de  esta  manera  contribuir a la garantía del ejercicio pleno de sus derechos individuales y colectivos. Es importante resaltar el papel que realiza la referente de la comunidad Rrom, que actualmente se encuentra contratada, para acompañar la programación de actividades en el marco de la dinamización de las redes de cuidado en la localidades de kennedy y puente aranda.</t>
  </si>
  <si>
    <t>Desde  la  Subdirección para  la  Vejez en la  realización  de  la acción  afirmativa  se ha tenido en cuenta los elementos  identitarios específicos y  diferenciales del pueblo Gitano, para garantizar adecuadamente su integridad étnica y cultural, así de  esta  manera  contribuir a la garantía del ejercicio pleno de sus derechos individuales y colectivos. Es importante resaltar el papel que realiza la referente de la comunidad Rrom, que actualmente se encuentra contratada, para la construcción del documento metodologico presentado para aprobación.</t>
  </si>
  <si>
    <t>En este momento se cuenta con la contratación de la Referente Gitana quien fue avalada por los representantes del Pueblo Gitano y quien ha acompañado el desarrollo de las acciones realizadas con el Pueblo Rrom Gitano, permitiendo un avance significativo en el cumplimiento de las acciones.</t>
  </si>
  <si>
    <t xml:space="preserve">Desde la Subdirección para la discapacidad en la realización de la acción afirmativa de atender al 100 % de las personas con discapacidad se ha tenido en cuenta los elementos identitarios específicos y diferenciales del pueblo Gitano, para garantizar adecuadamente su integridad étnica y cultural de personas con discapacidad que participen directamente en las modalidades de atención, en pro de preservar los usos y costumbres.
</t>
  </si>
  <si>
    <t>Para  el  cuarto trimestre   en las  modalidades  de los servicios  para  la atención  de  personas  con discapacidad ,  no se ha  atendido a personas  pertenecientes  al pueblo Gitano con discapacidad,  sin embargo, una  vez se realice  la identificación  por parte  de la estrategia  de  la base de datos  de 10 personas  suministradas   por  el pueblo   se propone  para la contingencia de 2022 contactarlas  y ofrecer los servicios para su beneficio.</t>
  </si>
  <si>
    <t>La Dirección de Nutrición y  Abastecimiento incluye el enfoque diferencial ya que dentro de sus criterios de la modalidad establecidos bajo la Resolución 0509/2021 se incorpora la pertenencia étnica Rrom gitana para el ingreso al servicio Alimentación Integral un camino hacia la inclusión social.
Adicional a ello, el bono canjeable por alimentos, tiene en cuenta a todo el hogar/familia priorizado bajo las herramientas de focalización, brindando una alimentación adecuada e inocua a las familias gitanas beneficiadas de esta modalidad.
La planificación alimentaria para todos los cursos de vida atendidos, es basada en la Resolución 3803 de 2016 y todo el marco técnico establecido por el Ministerio de Salud y protección social para promover la alimentación saludable, desarrollando acciones de vigilancia nutricional e Información, Educación y Comunicación IEC.</t>
  </si>
  <si>
    <t>El análisis de este enfoque diferencial se efectuará a partir de la socialización de la estrategia que se establezca con los representantes de la Kumpania, en aras de conocer cómo será aplicada ésta, teniendo en cuenta su enfoque cultural.</t>
  </si>
  <si>
    <t>Durante el cuarto trimestre una profesional del equipo de politica publica realizo la gestiòn para  presentar ante los representantes del pueblo rrom-Gitano el borrador del plan de trabajo para la participaciòn de niñas,niños,adolescentes en la actualizaciòn de la politica publica.
La profesional de Politica Publica De Infancia y adolescencia que hace parte de la subdirecciòn para la infancia, ha realizado los avances del plan de trabajo con el fin de que niñas,niños y adolescentes participen en la evaluacion y actualizaciòn de lo politica sin embargo no se ha podido establecer contacto con los representantes del pueblo Rrom gitano</t>
  </si>
  <si>
    <t xml:space="preserve">Desde  la  Subdirección para  la  Vejez se ha dado cumplimiento a la acción pactada, respetando las costumbres, usos y tradiciones de estos pueblos en la ciudad. </t>
  </si>
  <si>
    <t xml:space="preserve">Desde  la  Subdirección para  la  Vejez se ha dado cumplimiento a la acción pactada, implementado e incorporando a estas comunidades para que sean priorizadas en los procesos de focalización. </t>
  </si>
  <si>
    <t>No se evidencia información sobre personas con discapacidad del pueblo gitano  para ser  incluidas en las modalidades de inclusión educativa y productiva  teniendo en cuenta  la demanda y los criterios establecidos, por ello su atención es del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</si>
</sst>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00_-;\-&quot;$&quot;* #,##0.00_-;_-&quot;$&quot;* &quot;-&quot;??_-;_-@_-"/>
    <numFmt numFmtId="166" formatCode="&quot;$&quot;#,##0.00_);[Red]\(&quot;$&quot;#,##0.00\)"/>
    <numFmt numFmtId="167" formatCode="&quot;$&quot;\ #,##0"/>
    <numFmt numFmtId="168" formatCode="d/mm/yyyy;@"/>
    <numFmt numFmtId="169" formatCode="[$ $]#,##0"/>
    <numFmt numFmtId="170" formatCode="_-&quot;$&quot;* #,##0_-;\-&quot;$&quot;* #,##0_-;_-&quot;$&quot;* &quot;-&quot;??_-;_-@_-"/>
    <numFmt numFmtId="171" formatCode="_-[$$-409]* #,##0.00_ ;_-[$$-409]* \-#,##0.00\ ;_-[$$-409]* &quot;-&quot;??_ ;_-@_ "/>
    <numFmt numFmtId="172" formatCode="[$$-240A]\ #,##0"/>
    <numFmt numFmtId="173" formatCode="_-[$$-240A]\ * #,##0_-;\-[$$-240A]\ * #,##0_-;_-[$$-240A]\ * &quot;-&quot;??_-;_-@"/>
    <numFmt numFmtId="174" formatCode="&quot;$&quot;#,##0;[Red]&quot;$&quot;#,##0"/>
    <numFmt numFmtId="175" formatCode="0.0%"/>
    <numFmt numFmtId="176" formatCode="d/m/yyyy"/>
    <numFmt numFmtId="177" formatCode="_-&quot;$&quot;\ * #,##0_-;\-&quot;$&quot;\ * #,##0_-;_-&quot;$&quot;\ * &quot;-&quot;_-;_-@"/>
    <numFmt numFmtId="178" formatCode="_-&quot;$&quot;\ * #,##0_-;\-&quot;$&quot;\ * #,##0_-;_-&quot;$&quot;\ * &quot;-&quot;??_-;_-@"/>
    <numFmt numFmtId="179" formatCode="_-&quot;$&quot;\ * #,##0_-;\-&quot;$&quot;\ * #,##0_-;_-&quot;$&quot;\ * &quot;-&quot;??_-;_-@_-"/>
    <numFmt numFmtId="180" formatCode="_(* #,##0.00_);_(* \(#,##0.00\);_(* &quot;-&quot;??_);_(@_)"/>
    <numFmt numFmtId="181" formatCode="_-* #,##0_-;\-* #,##0_-;_-* &quot;-&quot;??_-;_-@_-"/>
  </numFmts>
  <fonts count="55" x14ac:knownFonts="1">
    <font>
      <sz val="11"/>
      <color theme="1"/>
      <name val="Arial"/>
    </font>
    <font>
      <sz val="11"/>
      <color theme="1"/>
      <name val="Calibri"/>
      <family val="2"/>
      <scheme val="minor"/>
    </font>
    <font>
      <sz val="11"/>
      <name val="Arial"/>
      <family val="2"/>
    </font>
    <font>
      <b/>
      <sz val="11"/>
      <name val="Arial"/>
      <family val="2"/>
    </font>
    <font>
      <sz val="10"/>
      <name val="Arial"/>
      <family val="2"/>
    </font>
    <font>
      <b/>
      <sz val="11"/>
      <name val="Arial Narrow"/>
      <family val="2"/>
    </font>
    <font>
      <b/>
      <sz val="11"/>
      <name val="Calibri"/>
      <family val="2"/>
      <scheme val="minor"/>
    </font>
    <font>
      <b/>
      <sz val="12"/>
      <name val="Arial Narrow"/>
      <family val="2"/>
    </font>
    <font>
      <sz val="12"/>
      <color theme="1"/>
      <name val="Arial Narrow"/>
      <family val="2"/>
    </font>
    <font>
      <b/>
      <sz val="14"/>
      <name val="Arial Narrow"/>
      <family val="2"/>
    </font>
    <font>
      <sz val="12"/>
      <name val="Arial Narrow"/>
      <family val="2"/>
    </font>
    <font>
      <sz val="11"/>
      <name val="Arial Narrow"/>
      <family val="2"/>
    </font>
    <font>
      <i/>
      <sz val="12"/>
      <name val="Arial Narrow"/>
      <family val="2"/>
    </font>
    <font>
      <i/>
      <sz val="11"/>
      <name val="Arial Narrow"/>
      <family val="2"/>
    </font>
    <font>
      <sz val="11"/>
      <color theme="1"/>
      <name val="Arial"/>
      <family val="2"/>
    </font>
    <font>
      <b/>
      <sz val="12"/>
      <color theme="1"/>
      <name val="Arial Narrow"/>
      <family val="2"/>
    </font>
    <font>
      <b/>
      <sz val="11"/>
      <color theme="1"/>
      <name val="Calibri"/>
      <family val="2"/>
      <scheme val="minor"/>
    </font>
    <font>
      <sz val="11"/>
      <color theme="1"/>
      <name val="Arial"/>
      <family val="2"/>
    </font>
    <font>
      <sz val="9"/>
      <color indexed="81"/>
      <name val="Tahoma"/>
      <family val="2"/>
    </font>
    <font>
      <b/>
      <sz val="9"/>
      <color indexed="81"/>
      <name val="Tahoma"/>
      <family val="2"/>
    </font>
    <font>
      <sz val="11"/>
      <color theme="1"/>
      <name val="Arial"/>
      <family val="2"/>
    </font>
    <font>
      <sz val="11"/>
      <name val="Calibri"/>
      <family val="2"/>
      <scheme val="minor"/>
    </font>
    <font>
      <sz val="11"/>
      <color theme="1"/>
      <name val="Calibri"/>
      <family val="2"/>
      <scheme val="minor"/>
    </font>
    <font>
      <u/>
      <sz val="11"/>
      <name val="Calibri"/>
      <family val="2"/>
      <scheme val="minor"/>
    </font>
    <font>
      <u/>
      <sz val="11"/>
      <color theme="10"/>
      <name val="Arial"/>
      <family val="2"/>
    </font>
    <font>
      <u/>
      <sz val="11"/>
      <color theme="11"/>
      <name val="Arial"/>
      <family val="2"/>
    </font>
    <font>
      <u/>
      <sz val="11"/>
      <color theme="10"/>
      <name val="Arial"/>
      <family val="2"/>
    </font>
    <font>
      <sz val="10"/>
      <name val="Calibri"/>
      <family val="2"/>
    </font>
    <font>
      <sz val="11"/>
      <color theme="1"/>
      <name val="Arial"/>
      <family val="2"/>
    </font>
    <font>
      <u/>
      <sz val="10"/>
      <name val="Arial"/>
      <family val="2"/>
    </font>
    <font>
      <b/>
      <sz val="10"/>
      <name val="Arial"/>
      <family val="2"/>
    </font>
    <font>
      <b/>
      <sz val="12"/>
      <name val="Arial"/>
      <family val="2"/>
    </font>
    <font>
      <b/>
      <sz val="14"/>
      <name val="Arial"/>
      <family val="2"/>
    </font>
    <font>
      <b/>
      <sz val="8"/>
      <name val="Arial"/>
      <family val="2"/>
    </font>
    <font>
      <sz val="14"/>
      <name val="Arial"/>
      <family val="2"/>
    </font>
    <font>
      <sz val="8"/>
      <name val="Arial"/>
      <family val="2"/>
    </font>
    <font>
      <u/>
      <sz val="11"/>
      <name val="Arial"/>
      <family val="2"/>
    </font>
    <font>
      <sz val="10"/>
      <color theme="1"/>
      <name val="Arial"/>
      <family val="2"/>
    </font>
    <font>
      <sz val="10"/>
      <color rgb="FF000000"/>
      <name val="Arial"/>
      <family val="2"/>
    </font>
    <font>
      <sz val="11"/>
      <color rgb="FF000000"/>
      <name val="Arial"/>
      <family val="2"/>
    </font>
    <font>
      <sz val="12"/>
      <name val="Arial"/>
      <family val="2"/>
    </font>
    <font>
      <sz val="11"/>
      <color rgb="FF000000"/>
      <name val="Calibri"/>
      <family val="2"/>
    </font>
    <font>
      <sz val="11"/>
      <name val="Calibri"/>
      <family val="2"/>
    </font>
    <font>
      <sz val="11"/>
      <color rgb="FF0000FF"/>
      <name val="Calibri"/>
      <family val="2"/>
    </font>
    <font>
      <sz val="11"/>
      <color theme="1"/>
      <name val="Arial"/>
      <family val="2"/>
    </font>
    <font>
      <sz val="11"/>
      <color rgb="FF202124"/>
      <name val="Arial"/>
      <family val="2"/>
    </font>
    <font>
      <sz val="11"/>
      <color rgb="FFFF0000"/>
      <name val="Arial"/>
      <family val="2"/>
    </font>
    <font>
      <b/>
      <u/>
      <sz val="11"/>
      <name val="Arial"/>
      <family val="2"/>
    </font>
    <font>
      <sz val="12"/>
      <color theme="1"/>
      <name val="Arial"/>
      <family val="2"/>
    </font>
    <font>
      <sz val="12"/>
      <color rgb="FF000000"/>
      <name val="Arial"/>
      <family val="2"/>
    </font>
    <font>
      <sz val="12"/>
      <color rgb="FF202124"/>
      <name val="Arial"/>
      <family val="2"/>
    </font>
    <font>
      <u/>
      <sz val="12"/>
      <color theme="10"/>
      <name val="Arial"/>
      <family val="2"/>
    </font>
    <font>
      <u/>
      <sz val="12"/>
      <name val="Arial"/>
      <family val="2"/>
    </font>
    <font>
      <sz val="12"/>
      <color rgb="FFFF0000"/>
      <name val="Arial"/>
      <family val="2"/>
    </font>
    <font>
      <b/>
      <u/>
      <sz val="12"/>
      <name val="Arial"/>
      <family val="2"/>
    </font>
  </fonts>
  <fills count="30">
    <fill>
      <patternFill patternType="none"/>
    </fill>
    <fill>
      <patternFill patternType="gray125"/>
    </fill>
    <fill>
      <patternFill patternType="solid">
        <fgColor theme="7" tint="0.39997558519241921"/>
        <bgColor rgb="FF00CCFF"/>
      </patternFill>
    </fill>
    <fill>
      <patternFill patternType="solid">
        <fgColor theme="7" tint="0.39997558519241921"/>
        <bgColor rgb="FF99CCFF"/>
      </patternFill>
    </fill>
    <fill>
      <patternFill patternType="solid">
        <fgColor theme="7"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theme="7" tint="0.59999389629810485"/>
        <bgColor rgb="FF99CCFF"/>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34998626667073579"/>
        <bgColor indexed="64"/>
      </patternFill>
    </fill>
    <fill>
      <patternFill patternType="solid">
        <fgColor rgb="FFFFFFFF"/>
        <bgColor indexed="64"/>
      </patternFill>
    </fill>
    <fill>
      <patternFill patternType="solid">
        <fgColor theme="2"/>
        <bgColor indexed="64"/>
      </patternFill>
    </fill>
    <fill>
      <patternFill patternType="solid">
        <fgColor theme="0"/>
        <bgColor rgb="FF99CCFF"/>
      </patternFill>
    </fill>
    <fill>
      <patternFill patternType="solid">
        <fgColor rgb="FFFFFFFF"/>
        <bgColor rgb="FFFFFFFF"/>
      </patternFill>
    </fill>
    <fill>
      <patternFill patternType="solid">
        <fgColor theme="7"/>
        <bgColor indexed="64"/>
      </patternFill>
    </fill>
    <fill>
      <patternFill patternType="solid">
        <fgColor rgb="FFFFC000"/>
        <bgColor indexed="64"/>
      </patternFill>
    </fill>
    <fill>
      <patternFill patternType="solid">
        <fgColor theme="0"/>
        <bgColor theme="0"/>
      </patternFill>
    </fill>
    <fill>
      <patternFill patternType="solid">
        <fgColor rgb="FFFFFFFF"/>
        <bgColor rgb="FF000000"/>
      </patternFill>
    </fill>
    <fill>
      <patternFill patternType="solid">
        <fgColor rgb="FFFFFF00"/>
        <bgColor indexed="64"/>
      </patternFill>
    </fill>
    <fill>
      <patternFill patternType="solid">
        <fgColor theme="4" tint="0.79998168889431442"/>
        <bgColor indexed="64"/>
      </patternFill>
    </fill>
  </fills>
  <borders count="33">
    <border>
      <left/>
      <right/>
      <top/>
      <bottom/>
      <diagonal/>
    </border>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style="thin">
        <color auto="1"/>
      </bottom>
      <diagonal/>
    </border>
    <border>
      <left style="double">
        <color auto="1"/>
      </left>
      <right style="thin">
        <color auto="1"/>
      </right>
      <top/>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double">
        <color auto="1"/>
      </left>
      <right style="double">
        <color auto="1"/>
      </right>
      <top/>
      <bottom/>
      <diagonal/>
    </border>
    <border>
      <left/>
      <right style="double">
        <color auto="1"/>
      </right>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s>
  <cellStyleXfs count="25">
    <xf numFmtId="0" fontId="0" fillId="0" borderId="0"/>
    <xf numFmtId="0" fontId="4" fillId="0" borderId="1"/>
    <xf numFmtId="9" fontId="14" fillId="0" borderId="0" applyFont="0" applyFill="0" applyBorder="0" applyAlignment="0" applyProtection="0"/>
    <xf numFmtId="0" fontId="14" fillId="0" borderId="1"/>
    <xf numFmtId="42" fontId="17" fillId="0" borderId="0" applyFont="0" applyFill="0" applyBorder="0" applyAlignment="0" applyProtection="0"/>
    <xf numFmtId="165" fontId="20" fillId="0" borderId="0" applyFont="0" applyFill="0" applyBorder="0" applyAlignment="0" applyProtection="0"/>
    <xf numFmtId="0" fontId="14" fillId="0" borderId="1"/>
    <xf numFmtId="44" fontId="14" fillId="0" borderId="1" applyFont="0" applyFill="0" applyBorder="0" applyAlignment="0" applyProtection="0"/>
    <xf numFmtId="0" fontId="14" fillId="0" borderId="1"/>
    <xf numFmtId="0" fontId="22" fillId="0" borderId="1"/>
    <xf numFmtId="0" fontId="14" fillId="0" borderId="1"/>
    <xf numFmtId="0" fontId="14" fillId="0" borderId="1"/>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9" fontId="14" fillId="0" borderId="1" applyFont="0" applyFill="0" applyBorder="0" applyAlignment="0" applyProtection="0"/>
    <xf numFmtId="41" fontId="28" fillId="0" borderId="0" applyFont="0" applyFill="0" applyBorder="0" applyAlignment="0" applyProtection="0"/>
    <xf numFmtId="0" fontId="14" fillId="0" borderId="1"/>
    <xf numFmtId="0" fontId="14" fillId="0" borderId="1"/>
    <xf numFmtId="0" fontId="24" fillId="0" borderId="1" applyNumberFormat="0" applyFill="0" applyBorder="0" applyAlignment="0" applyProtection="0"/>
    <xf numFmtId="43" fontId="14" fillId="0" borderId="1" applyFont="0" applyFill="0" applyBorder="0" applyAlignment="0" applyProtection="0"/>
    <xf numFmtId="42" fontId="14" fillId="0" borderId="1" applyFont="0" applyFill="0" applyBorder="0" applyAlignment="0" applyProtection="0"/>
    <xf numFmtId="43" fontId="44" fillId="0" borderId="0" applyFont="0" applyFill="0" applyBorder="0" applyAlignment="0" applyProtection="0"/>
    <xf numFmtId="0" fontId="24" fillId="0" borderId="1" applyNumberFormat="0" applyFill="0" applyBorder="0" applyAlignment="0" applyProtection="0"/>
  </cellStyleXfs>
  <cellXfs count="706">
    <xf numFmtId="0" fontId="0" fillId="0" borderId="0" xfId="0" applyFont="1" applyAlignment="1"/>
    <xf numFmtId="0" fontId="8" fillId="0" borderId="0" xfId="0" applyFont="1"/>
    <xf numFmtId="0" fontId="10" fillId="0" borderId="4" xfId="1" applyFont="1" applyFill="1" applyBorder="1" applyAlignment="1">
      <alignment vertical="center" wrapText="1"/>
    </xf>
    <xf numFmtId="0" fontId="7" fillId="0" borderId="6" xfId="1" applyFont="1" applyFill="1" applyBorder="1" applyAlignment="1">
      <alignment vertical="center" wrapText="1"/>
    </xf>
    <xf numFmtId="0" fontId="10" fillId="0" borderId="6" xfId="1" applyFont="1" applyFill="1" applyBorder="1" applyAlignment="1">
      <alignment vertical="center" wrapText="1"/>
    </xf>
    <xf numFmtId="0" fontId="10" fillId="0" borderId="6" xfId="1" applyFont="1" applyFill="1" applyBorder="1" applyAlignment="1">
      <alignment vertical="top" wrapText="1"/>
    </xf>
    <xf numFmtId="0" fontId="0" fillId="0" borderId="0" xfId="0"/>
    <xf numFmtId="0" fontId="7" fillId="4" borderId="20" xfId="1" applyFont="1" applyFill="1" applyBorder="1" applyAlignment="1">
      <alignment horizontal="center" vertical="center"/>
    </xf>
    <xf numFmtId="0" fontId="7" fillId="4" borderId="21" xfId="1" applyFont="1" applyFill="1" applyBorder="1" applyAlignment="1">
      <alignment horizontal="center" vertical="center"/>
    </xf>
    <xf numFmtId="0" fontId="10" fillId="0" borderId="0" xfId="0" applyFont="1"/>
    <xf numFmtId="0" fontId="8" fillId="0" borderId="2" xfId="0" applyFont="1" applyBorder="1" applyAlignment="1">
      <alignment vertical="center" wrapText="1"/>
    </xf>
    <xf numFmtId="0" fontId="16" fillId="12" borderId="2"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14" borderId="2" xfId="0" applyFont="1" applyFill="1" applyBorder="1" applyAlignment="1">
      <alignment horizontal="center" vertical="center"/>
    </xf>
    <xf numFmtId="0" fontId="16" fillId="15" borderId="2" xfId="0" applyFont="1" applyFill="1" applyBorder="1" applyAlignment="1">
      <alignment horizontal="center" vertical="center"/>
    </xf>
    <xf numFmtId="0" fontId="16" fillId="16" borderId="2" xfId="0" applyFont="1" applyFill="1" applyBorder="1" applyAlignment="1">
      <alignment horizontal="center" vertical="center"/>
    </xf>
    <xf numFmtId="0" fontId="16" fillId="10" borderId="2" xfId="0" applyFont="1" applyFill="1" applyBorder="1" applyAlignment="1">
      <alignment horizontal="center"/>
    </xf>
    <xf numFmtId="0" fontId="16" fillId="11" borderId="2" xfId="0" applyFont="1" applyFill="1" applyBorder="1" applyAlignment="1">
      <alignment horizontal="center"/>
    </xf>
    <xf numFmtId="0" fontId="16" fillId="14" borderId="2" xfId="0" applyFont="1" applyFill="1" applyBorder="1" applyAlignment="1">
      <alignment horizontal="center"/>
    </xf>
    <xf numFmtId="0" fontId="16" fillId="15" borderId="2" xfId="0" applyFont="1" applyFill="1" applyBorder="1" applyAlignment="1">
      <alignment horizontal="center"/>
    </xf>
    <xf numFmtId="0" fontId="16" fillId="16" borderId="2" xfId="0" applyFont="1" applyFill="1" applyBorder="1" applyAlignment="1">
      <alignment horizontal="center"/>
    </xf>
    <xf numFmtId="0" fontId="0" fillId="5" borderId="2" xfId="0" applyFill="1" applyBorder="1"/>
    <xf numFmtId="0" fontId="0" fillId="5" borderId="0" xfId="0" applyFill="1"/>
    <xf numFmtId="0" fontId="0" fillId="0" borderId="0" xfId="0" applyFont="1" applyAlignment="1">
      <alignment wrapText="1"/>
    </xf>
    <xf numFmtId="0" fontId="16" fillId="8" borderId="2" xfId="0" applyFont="1" applyFill="1" applyBorder="1" applyAlignment="1">
      <alignment vertical="center" wrapText="1"/>
    </xf>
    <xf numFmtId="0" fontId="0" fillId="5" borderId="2" xfId="0" applyFill="1" applyBorder="1" applyAlignment="1">
      <alignment vertical="center"/>
    </xf>
    <xf numFmtId="0" fontId="16" fillId="9" borderId="2" xfId="0" applyFont="1" applyFill="1" applyBorder="1" applyAlignment="1">
      <alignment vertical="center" wrapText="1"/>
    </xf>
    <xf numFmtId="0" fontId="14" fillId="12" borderId="2" xfId="0" applyFont="1" applyFill="1" applyBorder="1" applyAlignment="1"/>
    <xf numFmtId="0" fontId="14" fillId="17" borderId="2" xfId="0" applyFont="1" applyFill="1" applyBorder="1" applyAlignment="1"/>
    <xf numFmtId="0" fontId="0" fillId="5" borderId="2" xfId="0" applyFill="1" applyBorder="1" applyAlignment="1">
      <alignment wrapText="1"/>
    </xf>
    <xf numFmtId="0" fontId="0" fillId="0" borderId="0" xfId="0" applyFont="1" applyAlignment="1">
      <alignment horizontal="center" vertical="center"/>
    </xf>
    <xf numFmtId="0" fontId="0" fillId="5" borderId="2" xfId="0" applyFill="1" applyBorder="1" applyAlignment="1">
      <alignment horizontal="center" vertical="center"/>
    </xf>
    <xf numFmtId="0" fontId="0" fillId="5" borderId="2" xfId="0" applyFill="1" applyBorder="1" applyAlignment="1">
      <alignment vertical="center" wrapText="1"/>
    </xf>
    <xf numFmtId="0" fontId="0" fillId="5" borderId="2" xfId="0" applyFill="1" applyBorder="1" applyAlignment="1">
      <alignment horizontal="center" vertical="center" wrapText="1"/>
    </xf>
    <xf numFmtId="0" fontId="0" fillId="0" borderId="0" xfId="0" applyFont="1" applyAlignment="1">
      <alignment vertical="center"/>
    </xf>
    <xf numFmtId="0" fontId="6" fillId="9" borderId="2" xfId="0" applyFont="1" applyFill="1" applyBorder="1" applyAlignment="1" applyProtection="1">
      <alignment horizontal="center" vertical="center" wrapText="1"/>
      <protection locked="0"/>
    </xf>
    <xf numFmtId="0" fontId="6" fillId="11" borderId="2" xfId="0"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protection locked="0"/>
    </xf>
    <xf numFmtId="14" fontId="21" fillId="0" borderId="2" xfId="0" applyNumberFormat="1" applyFont="1" applyFill="1" applyBorder="1" applyAlignment="1" applyProtection="1">
      <alignment horizontal="center" vertical="center" wrapText="1"/>
      <protection locked="0"/>
    </xf>
    <xf numFmtId="14" fontId="21" fillId="0" borderId="2" xfId="3" applyNumberFormat="1" applyFont="1" applyFill="1" applyBorder="1" applyAlignment="1" applyProtection="1">
      <alignment horizontal="center" vertical="center" wrapText="1"/>
      <protection locked="0"/>
    </xf>
    <xf numFmtId="9" fontId="21" fillId="0" borderId="2" xfId="0" applyNumberFormat="1"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2" xfId="11" applyFont="1" applyFill="1" applyBorder="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2" fillId="21" borderId="1" xfId="0" applyNumberFormat="1" applyFont="1" applyFill="1" applyBorder="1" applyAlignment="1" applyProtection="1">
      <alignment horizontal="center" vertical="center" wrapText="1"/>
      <protection locked="0"/>
    </xf>
    <xf numFmtId="0" fontId="2" fillId="21"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9" fontId="4" fillId="0" borderId="2" xfId="16" applyFont="1" applyFill="1" applyBorder="1" applyAlignment="1" applyProtection="1">
      <alignment horizontal="center" vertical="center" wrapText="1"/>
    </xf>
    <xf numFmtId="9" fontId="21" fillId="0" borderId="2"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9" fontId="4" fillId="0" borderId="2" xfId="2" applyFont="1" applyFill="1" applyBorder="1" applyAlignment="1" applyProtection="1">
      <alignment horizontal="center" vertical="center" wrapText="1"/>
    </xf>
    <xf numFmtId="9" fontId="21" fillId="0" borderId="2" xfId="16"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protection locked="0"/>
    </xf>
    <xf numFmtId="10" fontId="30" fillId="0" borderId="2" xfId="0" applyNumberFormat="1" applyFont="1" applyFill="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protection locked="0"/>
    </xf>
    <xf numFmtId="9" fontId="3" fillId="5" borderId="0" xfId="2"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4" fillId="6"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0" xfId="2"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 fillId="18" borderId="2" xfId="0" applyFont="1" applyFill="1" applyBorder="1" applyAlignment="1" applyProtection="1">
      <alignment horizontal="center" vertical="center" wrapText="1"/>
      <protection locked="0"/>
    </xf>
    <xf numFmtId="0" fontId="34" fillId="18" borderId="1" xfId="0" applyFont="1" applyFill="1" applyBorder="1" applyAlignment="1" applyProtection="1">
      <alignment horizontal="center" vertical="center" wrapText="1"/>
      <protection locked="0"/>
    </xf>
    <xf numFmtId="0" fontId="32" fillId="5" borderId="11"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9" fontId="2" fillId="5" borderId="1" xfId="2" applyFont="1" applyFill="1" applyBorder="1" applyAlignment="1" applyProtection="1">
      <alignment horizontal="center" vertical="center" wrapText="1"/>
      <protection locked="0"/>
    </xf>
    <xf numFmtId="0" fontId="35" fillId="5" borderId="0" xfId="0" applyFont="1" applyFill="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6" fillId="0" borderId="14" xfId="15" applyFont="1" applyFill="1" applyBorder="1" applyAlignment="1" applyProtection="1">
      <alignment horizontal="center" vertical="center" wrapText="1"/>
      <protection locked="0"/>
    </xf>
    <xf numFmtId="0" fontId="36" fillId="0" borderId="14" xfId="12" applyFont="1" applyFill="1" applyBorder="1" applyAlignment="1" applyProtection="1">
      <alignment horizontal="center" vertical="center" wrapText="1"/>
      <protection locked="0"/>
    </xf>
    <xf numFmtId="0" fontId="29" fillId="0" borderId="14" xfId="20" applyFont="1" applyFill="1" applyBorder="1" applyAlignment="1" applyProtection="1">
      <alignment horizontal="center" vertical="center" wrapText="1"/>
      <protection locked="0"/>
    </xf>
    <xf numFmtId="0" fontId="4" fillId="0" borderId="22" xfId="0" applyFont="1" applyFill="1" applyBorder="1" applyAlignment="1">
      <alignment horizontal="center" vertical="center" wrapText="1"/>
    </xf>
    <xf numFmtId="0" fontId="29" fillId="0" borderId="22" xfId="0"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2" fontId="4" fillId="0" borderId="22"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169" fontId="4" fillId="0" borderId="22" xfId="0" applyNumberFormat="1" applyFont="1" applyFill="1" applyBorder="1" applyAlignment="1">
      <alignment horizontal="center" vertical="center" wrapText="1"/>
    </xf>
    <xf numFmtId="167" fontId="4" fillId="0" borderId="22"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177" fontId="4" fillId="0" borderId="27" xfId="0" applyNumberFormat="1" applyFont="1" applyFill="1" applyBorder="1" applyAlignment="1">
      <alignment horizontal="center" vertical="center" wrapText="1"/>
    </xf>
    <xf numFmtId="0" fontId="2" fillId="5" borderId="1" xfId="0" applyNumberFormat="1" applyFont="1" applyFill="1" applyBorder="1" applyAlignment="1" applyProtection="1">
      <alignment horizontal="center" vertical="center" wrapText="1"/>
      <protection locked="0"/>
    </xf>
    <xf numFmtId="0" fontId="2" fillId="21" borderId="1" xfId="2" applyNumberFormat="1" applyFont="1" applyFill="1" applyBorder="1" applyAlignment="1" applyProtection="1">
      <alignment horizontal="center" vertical="center" wrapText="1"/>
      <protection locked="0"/>
    </xf>
    <xf numFmtId="9" fontId="2" fillId="21" borderId="0" xfId="2" applyFont="1" applyFill="1" applyAlignment="1" applyProtection="1">
      <alignment horizontal="center" vertical="center" wrapText="1"/>
      <protection locked="0"/>
    </xf>
    <xf numFmtId="0" fontId="35" fillId="0" borderId="0" xfId="0" applyFont="1" applyFill="1" applyAlignment="1" applyProtection="1">
      <alignment horizontal="center" vertical="center" wrapText="1"/>
      <protection locked="0"/>
    </xf>
    <xf numFmtId="9" fontId="2" fillId="0" borderId="0" xfId="2" applyFont="1" applyFill="1" applyAlignment="1" applyProtection="1">
      <alignment horizontal="center" vertical="center" wrapText="1"/>
      <protection locked="0"/>
    </xf>
    <xf numFmtId="9" fontId="2" fillId="8" borderId="0" xfId="2" applyFont="1" applyFill="1" applyAlignment="1" applyProtection="1">
      <alignment horizontal="center" vertical="center" wrapText="1"/>
      <protection locked="0"/>
    </xf>
    <xf numFmtId="0" fontId="21" fillId="0" borderId="2" xfId="1" applyFont="1" applyFill="1" applyBorder="1" applyAlignment="1" applyProtection="1">
      <alignment horizontal="center" vertical="center" wrapText="1"/>
      <protection locked="0"/>
    </xf>
    <xf numFmtId="0" fontId="4" fillId="0" borderId="2" xfId="3" applyFont="1" applyFill="1" applyBorder="1" applyAlignment="1" applyProtection="1">
      <alignment horizontal="center" vertical="center" wrapText="1"/>
      <protection locked="0"/>
    </xf>
    <xf numFmtId="0" fontId="4" fillId="0" borderId="27"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9" fillId="0" borderId="14" xfId="15" applyFont="1" applyFill="1" applyBorder="1" applyAlignment="1">
      <alignment horizontal="center" vertical="center" wrapText="1"/>
    </xf>
    <xf numFmtId="0" fontId="29" fillId="0" borderId="15" xfId="15" applyFont="1" applyFill="1" applyBorder="1" applyAlignment="1">
      <alignment horizontal="center" vertical="center" wrapText="1"/>
    </xf>
    <xf numFmtId="0" fontId="29" fillId="0" borderId="14" xfId="15" applyFont="1" applyFill="1" applyBorder="1" applyAlignment="1" applyProtection="1">
      <alignment horizontal="center" vertical="center" wrapText="1"/>
      <protection locked="0"/>
    </xf>
    <xf numFmtId="167" fontId="21" fillId="0" borderId="2" xfId="6" applyNumberFormat="1" applyFont="1" applyFill="1" applyBorder="1" applyAlignment="1" applyProtection="1">
      <alignment horizontal="center" vertical="center" wrapText="1"/>
      <protection locked="0"/>
    </xf>
    <xf numFmtId="167" fontId="21" fillId="0" borderId="2" xfId="0" applyNumberFormat="1" applyFont="1" applyFill="1" applyBorder="1" applyAlignment="1" applyProtection="1">
      <alignment horizontal="center" vertical="center" wrapText="1"/>
      <protection locked="0"/>
    </xf>
    <xf numFmtId="167" fontId="21" fillId="0" borderId="2" xfId="11" applyNumberFormat="1" applyFont="1" applyFill="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42" fontId="21" fillId="0" borderId="2" xfId="4"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167" fontId="4" fillId="0" borderId="2" xfId="0" applyNumberFormat="1" applyFont="1" applyFill="1" applyBorder="1" applyAlignment="1" applyProtection="1">
      <alignment horizontal="center" vertical="center" wrapText="1"/>
      <protection locked="0"/>
    </xf>
    <xf numFmtId="9" fontId="30" fillId="0" borderId="2" xfId="0" applyNumberFormat="1" applyFont="1" applyFill="1" applyBorder="1" applyAlignment="1" applyProtection="1">
      <alignment horizontal="center" vertical="center" wrapText="1"/>
      <protection locked="0"/>
    </xf>
    <xf numFmtId="41" fontId="4" fillId="0" borderId="2" xfId="17" applyFont="1" applyFill="1" applyBorder="1" applyAlignment="1" applyProtection="1">
      <alignment horizontal="center" vertical="center" wrapText="1"/>
      <protection locked="0"/>
    </xf>
    <xf numFmtId="9" fontId="4" fillId="0" borderId="2" xfId="16"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4" fillId="23" borderId="1" xfId="0" applyFont="1" applyFill="1" applyBorder="1" applyAlignment="1">
      <alignment horizontal="center" vertical="center" wrapText="1"/>
    </xf>
    <xf numFmtId="0" fontId="2" fillId="20" borderId="0" xfId="0" applyFont="1" applyFill="1" applyAlignment="1" applyProtection="1">
      <alignment horizontal="center" vertical="center" wrapText="1"/>
      <protection locked="0"/>
    </xf>
    <xf numFmtId="6" fontId="4" fillId="0" borderId="22" xfId="0" applyNumberFormat="1" applyFont="1" applyFill="1" applyBorder="1" applyAlignment="1">
      <alignment horizontal="center" vertical="center" wrapText="1"/>
    </xf>
    <xf numFmtId="173" fontId="4" fillId="0" borderId="22" xfId="0" applyNumberFormat="1" applyFont="1" applyFill="1" applyBorder="1" applyAlignment="1">
      <alignment horizontal="center" vertical="center" wrapText="1"/>
    </xf>
    <xf numFmtId="178" fontId="4" fillId="0" borderId="22" xfId="0" applyNumberFormat="1" applyFont="1" applyFill="1" applyBorder="1" applyAlignment="1">
      <alignment horizontal="center" vertical="center" wrapText="1"/>
    </xf>
    <xf numFmtId="0" fontId="4" fillId="0" borderId="2" xfId="0" applyFont="1" applyFill="1" applyBorder="1" applyAlignment="1" applyProtection="1">
      <alignment horizontal="center" wrapText="1"/>
      <protection locked="0"/>
    </xf>
    <xf numFmtId="9" fontId="4" fillId="0" borderId="2" xfId="16" applyFont="1" applyFill="1" applyBorder="1" applyAlignment="1" applyProtection="1">
      <alignment horizontal="center" wrapText="1"/>
    </xf>
    <xf numFmtId="164" fontId="4" fillId="0" borderId="2" xfId="0" applyNumberFormat="1" applyFont="1" applyFill="1" applyBorder="1" applyAlignment="1" applyProtection="1">
      <alignment horizontal="center" vertical="center" wrapText="1"/>
      <protection locked="0"/>
    </xf>
    <xf numFmtId="9" fontId="4" fillId="0" borderId="2"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6" fontId="4" fillId="0" borderId="2" xfId="0" applyNumberFormat="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wrapText="1"/>
      <protection locked="0"/>
    </xf>
    <xf numFmtId="0" fontId="4" fillId="0" borderId="2" xfId="11" applyFont="1" applyFill="1" applyBorder="1" applyAlignment="1" applyProtection="1">
      <alignment horizontal="center" vertical="center" wrapText="1"/>
      <protection locked="0"/>
    </xf>
    <xf numFmtId="0" fontId="4" fillId="0" borderId="14" xfId="11" applyFont="1" applyFill="1" applyBorder="1" applyAlignment="1" applyProtection="1">
      <alignment horizontal="center" vertical="center" wrapText="1"/>
      <protection locked="0"/>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30" xfId="0" applyFont="1" applyFill="1" applyBorder="1" applyAlignment="1">
      <alignment horizontal="center" vertical="center" wrapText="1"/>
    </xf>
    <xf numFmtId="167" fontId="37" fillId="0" borderId="2" xfId="0" applyNumberFormat="1" applyFont="1" applyFill="1" applyBorder="1" applyAlignment="1" applyProtection="1">
      <alignment horizontal="center" vertical="center"/>
      <protection locked="0"/>
    </xf>
    <xf numFmtId="9" fontId="37" fillId="0" borderId="2" xfId="2" applyFont="1" applyFill="1" applyBorder="1" applyAlignment="1" applyProtection="1">
      <alignment horizontal="center" vertical="center"/>
    </xf>
    <xf numFmtId="0" fontId="23" fillId="0" borderId="2" xfId="3" applyFont="1" applyFill="1" applyBorder="1" applyAlignment="1" applyProtection="1">
      <alignment horizontal="center" vertical="center" wrapText="1"/>
      <protection locked="0"/>
    </xf>
    <xf numFmtId="167" fontId="21" fillId="0" borderId="2" xfId="3" applyNumberFormat="1" applyFont="1" applyFill="1" applyBorder="1" applyAlignment="1">
      <alignment horizontal="center" vertical="center" wrapText="1"/>
    </xf>
    <xf numFmtId="0" fontId="21" fillId="0" borderId="9" xfId="10" applyFont="1" applyFill="1" applyBorder="1" applyAlignment="1" applyProtection="1">
      <alignment horizontal="center" vertical="center" wrapText="1"/>
      <protection locked="0"/>
    </xf>
    <xf numFmtId="0" fontId="21" fillId="0" borderId="2" xfId="10" applyFont="1" applyFill="1" applyBorder="1" applyAlignment="1" applyProtection="1">
      <alignment horizontal="center" vertical="center" wrapText="1"/>
      <protection locked="0"/>
    </xf>
    <xf numFmtId="0" fontId="21" fillId="0" borderId="14" xfId="1" applyFont="1" applyFill="1" applyBorder="1" applyAlignment="1" applyProtection="1">
      <alignment horizontal="center" vertical="center" wrapText="1"/>
      <protection locked="0"/>
    </xf>
    <xf numFmtId="0" fontId="21" fillId="0" borderId="9" xfId="8" applyFont="1" applyFill="1" applyBorder="1" applyAlignment="1" applyProtection="1">
      <alignment horizontal="center" vertical="center" wrapText="1"/>
      <protection locked="0"/>
    </xf>
    <xf numFmtId="0" fontId="21" fillId="0" borderId="2" xfId="8" applyFont="1" applyFill="1" applyBorder="1" applyAlignment="1" applyProtection="1">
      <alignment horizontal="center" vertical="center" wrapText="1"/>
      <protection locked="0"/>
    </xf>
    <xf numFmtId="0" fontId="21" fillId="0" borderId="12" xfId="1" applyFont="1" applyFill="1" applyBorder="1" applyAlignment="1" applyProtection="1">
      <alignment horizontal="center" vertical="center" wrapText="1"/>
      <protection locked="0"/>
    </xf>
    <xf numFmtId="0" fontId="23" fillId="0" borderId="12" xfId="3" applyFont="1" applyFill="1" applyBorder="1" applyAlignment="1" applyProtection="1">
      <alignment horizontal="center" vertical="center" wrapText="1"/>
      <protection locked="0"/>
    </xf>
    <xf numFmtId="0" fontId="21" fillId="0" borderId="2" xfId="3" applyFont="1" applyFill="1" applyBorder="1" applyAlignment="1" applyProtection="1">
      <alignment horizontal="center" vertical="center" wrapText="1"/>
      <protection locked="0"/>
    </xf>
    <xf numFmtId="9" fontId="21" fillId="0" borderId="2" xfId="3" applyNumberFormat="1" applyFont="1" applyFill="1" applyBorder="1" applyAlignment="1" applyProtection="1">
      <alignment horizontal="center" vertical="center" wrapText="1"/>
      <protection locked="0"/>
    </xf>
    <xf numFmtId="167" fontId="21" fillId="0" borderId="2" xfId="3" applyNumberFormat="1"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167" fontId="27" fillId="0" borderId="2" xfId="0" applyNumberFormat="1" applyFont="1" applyFill="1" applyBorder="1" applyAlignment="1" applyProtection="1">
      <alignment horizontal="center" vertical="center" wrapText="1"/>
      <protection locked="0"/>
    </xf>
    <xf numFmtId="4"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4" fillId="0" borderId="0" xfId="0" quotePrefix="1" applyFont="1" applyFill="1" applyAlignment="1">
      <alignment horizontal="center" vertical="center" wrapText="1"/>
    </xf>
    <xf numFmtId="9" fontId="21" fillId="0" borderId="2" xfId="16" applyFont="1" applyFill="1" applyBorder="1" applyAlignment="1" applyProtection="1">
      <alignment horizontal="center" wrapText="1"/>
    </xf>
    <xf numFmtId="0" fontId="21" fillId="0" borderId="2" xfId="0" applyFont="1" applyFill="1" applyBorder="1" applyAlignment="1" applyProtection="1">
      <alignment horizontal="center" wrapText="1"/>
      <protection locked="0"/>
    </xf>
    <xf numFmtId="167" fontId="21" fillId="0" borderId="2" xfId="0" applyNumberFormat="1" applyFont="1" applyFill="1" applyBorder="1" applyAlignment="1" applyProtection="1">
      <alignment horizontal="center" wrapText="1"/>
      <protection locked="0"/>
    </xf>
    <xf numFmtId="0" fontId="21" fillId="0"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11" fillId="0" borderId="2" xfId="1" applyFont="1" applyFill="1" applyBorder="1" applyAlignment="1" applyProtection="1">
      <alignment horizontal="center" vertical="center" wrapText="1"/>
      <protection locked="0"/>
    </xf>
    <xf numFmtId="15" fontId="21" fillId="0" borderId="2" xfId="0" applyNumberFormat="1" applyFont="1" applyFill="1" applyBorder="1" applyAlignment="1" applyProtection="1">
      <alignment horizontal="center" vertical="center" wrapText="1"/>
      <protection locked="0"/>
    </xf>
    <xf numFmtId="0" fontId="4" fillId="0" borderId="2" xfId="1" applyFill="1" applyBorder="1" applyAlignment="1" applyProtection="1">
      <alignment horizontal="center" vertical="center" wrapText="1"/>
      <protection locked="0"/>
    </xf>
    <xf numFmtId="14" fontId="38" fillId="0" borderId="2" xfId="0" applyNumberFormat="1"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protection locked="0"/>
    </xf>
    <xf numFmtId="0" fontId="37"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37" fillId="0" borderId="2" xfId="0" applyFont="1" applyFill="1" applyBorder="1" applyAlignment="1" applyProtection="1">
      <alignment horizontal="center" vertical="center"/>
      <protection locked="0"/>
    </xf>
    <xf numFmtId="0" fontId="4" fillId="0" borderId="14" xfId="1" applyFill="1" applyBorder="1" applyAlignment="1" applyProtection="1">
      <alignment horizontal="center" vertical="center" wrapText="1"/>
      <protection locked="0"/>
    </xf>
    <xf numFmtId="42" fontId="4" fillId="0" borderId="2" xfId="4"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center" vertical="center" wrapText="1"/>
      <protection locked="0"/>
    </xf>
    <xf numFmtId="9" fontId="4" fillId="0" borderId="2" xfId="11" applyNumberFormat="1" applyFont="1" applyFill="1" applyBorder="1" applyAlignment="1" applyProtection="1">
      <alignment horizontal="center" vertical="center" wrapText="1"/>
      <protection locked="0"/>
    </xf>
    <xf numFmtId="0" fontId="4" fillId="0" borderId="2" xfId="19"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15" fontId="4" fillId="0" borderId="2" xfId="0" applyNumberFormat="1" applyFont="1" applyFill="1" applyBorder="1" applyAlignment="1" applyProtection="1">
      <alignment horizontal="center" vertical="center" wrapText="1"/>
      <protection locked="0"/>
    </xf>
    <xf numFmtId="1" fontId="4" fillId="0" borderId="2" xfId="19" applyNumberFormat="1" applyFont="1" applyFill="1" applyBorder="1" applyAlignment="1" applyProtection="1">
      <alignment horizontal="center" vertical="center" wrapText="1"/>
      <protection locked="0"/>
    </xf>
    <xf numFmtId="14" fontId="4" fillId="0" borderId="13"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4" fillId="0" borderId="2" xfId="8" applyFont="1" applyFill="1" applyBorder="1" applyAlignment="1" applyProtection="1">
      <alignment horizontal="center" vertical="center" wrapText="1"/>
      <protection locked="0"/>
    </xf>
    <xf numFmtId="167" fontId="4" fillId="0" borderId="2" xfId="8"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4" fillId="0" borderId="25" xfId="0" applyNumberFormat="1"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167" fontId="4" fillId="0" borderId="2" xfId="8"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2" xfId="18"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readingOrder="1"/>
    </xf>
    <xf numFmtId="166" fontId="4" fillId="0" borderId="25" xfId="0"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174" fontId="4" fillId="0" borderId="2" xfId="0" applyNumberFormat="1" applyFont="1" applyFill="1" applyBorder="1" applyAlignment="1" applyProtection="1">
      <alignment horizontal="center" vertical="center" wrapText="1"/>
      <protection locked="0"/>
    </xf>
    <xf numFmtId="9" fontId="4" fillId="0" borderId="2" xfId="2" applyFont="1" applyFill="1" applyBorder="1" applyAlignment="1" applyProtection="1">
      <alignment horizontal="center" wrapText="1"/>
    </xf>
    <xf numFmtId="0" fontId="4" fillId="0" borderId="14" xfId="3" applyFont="1" applyFill="1" applyBorder="1" applyAlignment="1" applyProtection="1">
      <alignment horizontal="center" vertical="center" wrapText="1"/>
      <protection locked="0"/>
    </xf>
    <xf numFmtId="46" fontId="4" fillId="0" borderId="2"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9" fontId="4" fillId="0" borderId="2" xfId="3" applyNumberFormat="1" applyFont="1" applyFill="1" applyBorder="1" applyAlignment="1" applyProtection="1">
      <alignment horizontal="center" vertical="center" wrapText="1"/>
      <protection locked="0"/>
    </xf>
    <xf numFmtId="167" fontId="4" fillId="0" borderId="2" xfId="3" applyNumberFormat="1" applyFont="1" applyFill="1" applyBorder="1" applyAlignment="1" applyProtection="1">
      <alignment horizontal="center" vertical="center" wrapText="1"/>
      <protection locked="0"/>
    </xf>
    <xf numFmtId="43" fontId="4" fillId="0" borderId="2" xfId="21" applyFont="1" applyFill="1" applyBorder="1" applyAlignment="1" applyProtection="1">
      <alignment horizontal="center" vertical="center" wrapText="1"/>
      <protection locked="0"/>
    </xf>
    <xf numFmtId="43" fontId="4" fillId="0" borderId="23" xfId="21" applyFont="1" applyFill="1" applyBorder="1" applyAlignment="1">
      <alignment horizontal="center" vertical="center" wrapText="1"/>
    </xf>
    <xf numFmtId="0" fontId="4" fillId="0" borderId="28" xfId="0" applyFont="1" applyFill="1" applyBorder="1" applyAlignment="1">
      <alignment horizontal="center" vertical="center" wrapText="1"/>
    </xf>
    <xf numFmtId="14" fontId="4" fillId="0" borderId="2" xfId="3" applyNumberFormat="1" applyFont="1" applyFill="1" applyBorder="1" applyAlignment="1" applyProtection="1">
      <alignment horizontal="center" vertical="center" wrapText="1"/>
      <protection locked="0"/>
    </xf>
    <xf numFmtId="0" fontId="30" fillId="0" borderId="2" xfId="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175" fontId="4" fillId="0" borderId="22"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42" fontId="4" fillId="0" borderId="22" xfId="4"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9" fontId="4" fillId="0" borderId="22" xfId="2" applyFont="1" applyFill="1" applyBorder="1" applyAlignment="1">
      <alignment horizontal="center" vertical="center" wrapText="1"/>
    </xf>
    <xf numFmtId="170" fontId="21" fillId="0" borderId="2" xfId="5" applyNumberFormat="1" applyFont="1" applyFill="1" applyBorder="1" applyAlignment="1" applyProtection="1">
      <alignment horizontal="center" vertical="center" wrapText="1"/>
      <protection locked="0"/>
    </xf>
    <xf numFmtId="165" fontId="21" fillId="0" borderId="2" xfId="5" applyFont="1" applyFill="1" applyBorder="1" applyAlignment="1" applyProtection="1">
      <alignment horizontal="center" vertical="center" wrapText="1"/>
    </xf>
    <xf numFmtId="9" fontId="21" fillId="0" borderId="2" xfId="16" applyFont="1" applyFill="1" applyBorder="1" applyAlignment="1" applyProtection="1">
      <alignment horizontal="center" vertical="center" wrapText="1"/>
      <protection locked="0"/>
    </xf>
    <xf numFmtId="165" fontId="21" fillId="0" borderId="2" xfId="16" applyNumberFormat="1" applyFont="1" applyFill="1" applyBorder="1" applyAlignment="1" applyProtection="1">
      <alignment horizontal="center" vertical="center" wrapText="1"/>
    </xf>
    <xf numFmtId="10" fontId="4" fillId="0" borderId="2" xfId="0" applyNumberFormat="1" applyFont="1" applyFill="1" applyBorder="1" applyAlignment="1" applyProtection="1">
      <alignment horizontal="center" vertical="center" wrapText="1"/>
      <protection locked="0"/>
    </xf>
    <xf numFmtId="171" fontId="4" fillId="0" borderId="1" xfId="0" applyNumberFormat="1" applyFont="1" applyFill="1" applyBorder="1" applyAlignment="1">
      <alignment horizontal="center" vertical="center" wrapText="1"/>
    </xf>
    <xf numFmtId="42" fontId="4" fillId="0" borderId="2" xfId="22" applyFont="1" applyFill="1" applyBorder="1" applyAlignment="1" applyProtection="1">
      <alignment horizontal="center" vertical="center" wrapText="1"/>
      <protection locked="0"/>
    </xf>
    <xf numFmtId="0" fontId="23" fillId="0" borderId="14" xfId="12" applyFont="1" applyFill="1" applyBorder="1" applyAlignment="1" applyProtection="1">
      <alignment horizontal="center" vertical="center" wrapText="1"/>
      <protection locked="0"/>
    </xf>
    <xf numFmtId="0" fontId="4" fillId="0" borderId="31" xfId="0" applyFont="1" applyFill="1" applyBorder="1" applyAlignment="1">
      <alignment horizontal="center" vertical="center" wrapText="1"/>
    </xf>
    <xf numFmtId="0" fontId="1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39" fillId="0" borderId="2" xfId="0" applyFont="1" applyBorder="1" applyAlignment="1">
      <alignment horizontal="center" vertical="center" wrapText="1"/>
    </xf>
    <xf numFmtId="9" fontId="4" fillId="0" borderId="2" xfId="2" applyFont="1" applyFill="1" applyBorder="1" applyAlignment="1" applyProtection="1">
      <alignment horizontal="center" vertical="center" wrapText="1"/>
      <protection locked="0"/>
    </xf>
    <xf numFmtId="42" fontId="4" fillId="0" borderId="13" xfId="4" applyFont="1" applyFill="1" applyBorder="1" applyAlignment="1">
      <alignment horizontal="center" vertical="center" wrapText="1"/>
    </xf>
    <xf numFmtId="9" fontId="4" fillId="0" borderId="13" xfId="2" applyFont="1" applyFill="1" applyBorder="1" applyAlignment="1">
      <alignment horizontal="center" vertical="center" wrapText="1"/>
    </xf>
    <xf numFmtId="42" fontId="4" fillId="0" borderId="25" xfId="4" applyFont="1" applyFill="1" applyBorder="1" applyAlignment="1">
      <alignment horizontal="center" vertical="center" wrapText="1"/>
    </xf>
    <xf numFmtId="9" fontId="4" fillId="0" borderId="25" xfId="2" applyFont="1" applyFill="1" applyBorder="1" applyAlignment="1">
      <alignment horizontal="center" vertical="center" wrapText="1"/>
    </xf>
    <xf numFmtId="42" fontId="21" fillId="0" borderId="2" xfId="4" applyFont="1" applyFill="1" applyBorder="1" applyAlignment="1" applyProtection="1">
      <alignment horizontal="center" vertical="center" wrapText="1"/>
    </xf>
    <xf numFmtId="9" fontId="21" fillId="0" borderId="2" xfId="2" applyFont="1" applyFill="1" applyBorder="1" applyAlignment="1" applyProtection="1">
      <alignment horizontal="center" vertical="center" wrapText="1"/>
      <protection locked="0"/>
    </xf>
    <xf numFmtId="0" fontId="40" fillId="0" borderId="2" xfId="0" applyFont="1" applyFill="1" applyBorder="1" applyAlignment="1" applyProtection="1">
      <alignment horizontal="right" vertical="center" wrapText="1"/>
      <protection locked="0"/>
    </xf>
    <xf numFmtId="9" fontId="40" fillId="0" borderId="2" xfId="16" applyFont="1" applyFill="1" applyBorder="1" applyAlignment="1" applyProtection="1">
      <alignment horizontal="right" vertical="center" wrapText="1"/>
    </xf>
    <xf numFmtId="9" fontId="40" fillId="0" borderId="2" xfId="16"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1" xfId="2" applyNumberFormat="1" applyFont="1" applyFill="1" applyBorder="1" applyAlignment="1" applyProtection="1">
      <alignment horizontal="center" vertical="center" wrapText="1"/>
      <protection locked="0"/>
    </xf>
    <xf numFmtId="0" fontId="21" fillId="5" borderId="2" xfId="0" applyFont="1" applyFill="1" applyBorder="1" applyAlignment="1" applyProtection="1">
      <alignment horizontal="center" vertical="center" wrapText="1"/>
      <protection locked="0"/>
    </xf>
    <xf numFmtId="0" fontId="41" fillId="24" borderId="2" xfId="3" applyFont="1" applyFill="1" applyBorder="1" applyAlignment="1">
      <alignment vertical="center"/>
    </xf>
    <xf numFmtId="9" fontId="4" fillId="24" borderId="22" xfId="0" applyNumberFormat="1" applyFont="1" applyFill="1" applyBorder="1" applyAlignment="1">
      <alignment horizontal="center" vertical="center" wrapText="1"/>
    </xf>
    <xf numFmtId="0" fontId="1" fillId="24" borderId="2" xfId="3" applyFont="1" applyFill="1" applyBorder="1" applyAlignment="1">
      <alignment vertical="center" wrapText="1"/>
    </xf>
    <xf numFmtId="0" fontId="21" fillId="24" borderId="2" xfId="3" applyFont="1" applyFill="1" applyBorder="1" applyAlignment="1" applyProtection="1">
      <alignment vertical="center" wrapText="1"/>
      <protection locked="0"/>
    </xf>
    <xf numFmtId="0" fontId="1" fillId="24" borderId="2" xfId="3" applyFont="1" applyFill="1" applyBorder="1" applyAlignment="1">
      <alignment vertical="center"/>
    </xf>
    <xf numFmtId="10" fontId="1" fillId="24" borderId="2" xfId="3" applyNumberFormat="1" applyFont="1" applyFill="1" applyBorder="1" applyAlignment="1">
      <alignment vertical="center"/>
    </xf>
    <xf numFmtId="0" fontId="2" fillId="0" borderId="14"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179" fontId="42" fillId="24" borderId="2" xfId="0" applyNumberFormat="1" applyFont="1" applyFill="1" applyBorder="1" applyAlignment="1" applyProtection="1">
      <alignment vertical="center"/>
      <protection locked="0"/>
    </xf>
    <xf numFmtId="9" fontId="42" fillId="24" borderId="2" xfId="0" applyNumberFormat="1" applyFont="1" applyFill="1" applyBorder="1" applyAlignment="1" applyProtection="1">
      <alignment horizontal="center" vertical="center"/>
      <protection locked="0"/>
    </xf>
    <xf numFmtId="0" fontId="36" fillId="0" borderId="14" xfId="20" applyFont="1" applyFill="1" applyBorder="1" applyAlignment="1" applyProtection="1">
      <alignment horizontal="center" vertical="center" wrapText="1"/>
      <protection locked="0"/>
    </xf>
    <xf numFmtId="167" fontId="42" fillId="24" borderId="2" xfId="0" applyNumberFormat="1" applyFont="1" applyFill="1" applyBorder="1" applyAlignment="1" applyProtection="1">
      <alignment vertical="center"/>
      <protection locked="0"/>
    </xf>
    <xf numFmtId="0" fontId="42" fillId="24" borderId="2" xfId="0" applyNumberFormat="1" applyFont="1" applyFill="1" applyBorder="1" applyAlignment="1" applyProtection="1">
      <alignment horizontal="justify" vertical="center" wrapText="1"/>
      <protection locked="0"/>
    </xf>
    <xf numFmtId="14" fontId="21" fillId="24" borderId="2" xfId="0" applyNumberFormat="1" applyFont="1" applyFill="1" applyBorder="1" applyAlignment="1" applyProtection="1">
      <alignment horizontal="center" vertical="center" wrapText="1"/>
      <protection locked="0"/>
    </xf>
    <xf numFmtId="167" fontId="42" fillId="24" borderId="2" xfId="3" applyNumberFormat="1" applyFont="1" applyFill="1" applyBorder="1" applyAlignment="1" applyProtection="1">
      <alignment vertical="center"/>
      <protection locked="0"/>
    </xf>
    <xf numFmtId="9" fontId="42" fillId="24" borderId="2" xfId="3" applyNumberFormat="1" applyFont="1" applyFill="1" applyBorder="1" applyAlignment="1" applyProtection="1">
      <alignment horizontal="center" vertical="center"/>
      <protection locked="0"/>
    </xf>
    <xf numFmtId="0" fontId="42" fillId="24" borderId="2" xfId="3" applyNumberFormat="1" applyFont="1" applyFill="1" applyBorder="1" applyAlignment="1" applyProtection="1">
      <alignment horizontal="justify" vertical="center" wrapText="1"/>
      <protection locked="0"/>
    </xf>
    <xf numFmtId="179" fontId="42" fillId="24" borderId="2" xfId="3" applyNumberFormat="1" applyFont="1" applyFill="1" applyBorder="1" applyAlignment="1" applyProtection="1">
      <alignment vertical="center"/>
      <protection locked="0"/>
    </xf>
    <xf numFmtId="0" fontId="42" fillId="24" borderId="2" xfId="3" applyNumberFormat="1" applyFont="1" applyFill="1" applyBorder="1" applyAlignment="1" applyProtection="1">
      <alignment horizontal="justify" vertical="center"/>
    </xf>
    <xf numFmtId="0" fontId="42" fillId="24" borderId="2" xfId="3" applyNumberFormat="1" applyFont="1" applyFill="1" applyBorder="1" applyAlignment="1" applyProtection="1">
      <alignment vertical="center"/>
    </xf>
    <xf numFmtId="0" fontId="43" fillId="24" borderId="2" xfId="3" applyNumberFormat="1" applyFont="1" applyFill="1" applyBorder="1" applyAlignment="1" applyProtection="1">
      <alignment horizontal="justify" vertical="center"/>
    </xf>
    <xf numFmtId="0" fontId="21" fillId="5" borderId="22"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9" fontId="4" fillId="24" borderId="2" xfId="0" applyNumberFormat="1" applyFont="1" applyFill="1" applyBorder="1" applyAlignment="1" applyProtection="1">
      <alignment horizontal="center" vertical="center" wrapText="1"/>
      <protection locked="0"/>
    </xf>
    <xf numFmtId="0" fontId="4" fillId="24" borderId="13" xfId="0" applyFont="1" applyFill="1" applyBorder="1" applyAlignment="1">
      <alignment horizontal="center" vertical="center" wrapText="1"/>
    </xf>
    <xf numFmtId="0" fontId="27" fillId="24"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42" fontId="21" fillId="0" borderId="2" xfId="22"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wrapText="1"/>
      <protection locked="0"/>
    </xf>
    <xf numFmtId="0" fontId="2" fillId="0" borderId="14" xfId="0" applyFont="1" applyFill="1" applyBorder="1" applyAlignment="1" applyProtection="1">
      <alignment horizontal="center" wrapText="1"/>
      <protection locked="0"/>
    </xf>
    <xf numFmtId="42" fontId="21" fillId="25" borderId="2" xfId="22" applyFont="1" applyFill="1" applyBorder="1" applyAlignment="1" applyProtection="1">
      <alignment horizontal="center" vertical="center" wrapText="1"/>
      <protection locked="0"/>
    </xf>
    <xf numFmtId="0" fontId="4" fillId="25" borderId="2" xfId="0" applyFont="1" applyFill="1" applyBorder="1" applyAlignment="1" applyProtection="1">
      <alignment horizontal="center" vertical="center" wrapText="1"/>
      <protection locked="0"/>
    </xf>
    <xf numFmtId="9" fontId="37" fillId="0" borderId="2" xfId="16" applyFont="1" applyFill="1" applyBorder="1" applyAlignment="1" applyProtection="1">
      <alignment horizontal="center" vertical="center"/>
    </xf>
    <xf numFmtId="0" fontId="4" fillId="24" borderId="2"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center" vertical="center"/>
      <protection locked="0"/>
    </xf>
    <xf numFmtId="14" fontId="4" fillId="24" borderId="2" xfId="0" applyNumberFormat="1" applyFont="1" applyFill="1" applyBorder="1" applyAlignment="1" applyProtection="1">
      <alignment horizontal="center" vertical="center"/>
      <protection locked="0"/>
    </xf>
    <xf numFmtId="14" fontId="38" fillId="24" borderId="2" xfId="0" applyNumberFormat="1" applyFont="1" applyFill="1" applyBorder="1" applyAlignment="1" applyProtection="1">
      <alignment horizontal="center" vertical="center" wrapText="1"/>
      <protection locked="0"/>
    </xf>
    <xf numFmtId="9" fontId="37" fillId="0" borderId="2"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wrapText="1"/>
      <protection locked="0"/>
    </xf>
    <xf numFmtId="0" fontId="4" fillId="24"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9" fontId="4" fillId="5" borderId="2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67" fontId="4" fillId="24" borderId="2" xfId="0" applyNumberFormat="1" applyFont="1" applyFill="1" applyBorder="1" applyAlignment="1">
      <alignment horizontal="center" vertical="center" wrapText="1"/>
    </xf>
    <xf numFmtId="6" fontId="4" fillId="24" borderId="2" xfId="0" applyNumberFormat="1" applyFont="1" applyFill="1" applyBorder="1" applyAlignment="1" applyProtection="1">
      <alignment horizontal="center" vertical="center" wrapText="1"/>
      <protection locked="0"/>
    </xf>
    <xf numFmtId="0" fontId="4" fillId="24" borderId="2" xfId="3" applyFont="1" applyFill="1" applyBorder="1" applyAlignment="1" applyProtection="1">
      <alignment horizontal="center" vertical="center" wrapText="1"/>
      <protection locked="0"/>
    </xf>
    <xf numFmtId="0" fontId="4" fillId="24" borderId="14" xfId="1" applyFont="1" applyFill="1" applyBorder="1" applyAlignment="1" applyProtection="1">
      <alignment horizontal="center" vertical="center" wrapText="1"/>
      <protection locked="0"/>
    </xf>
    <xf numFmtId="9" fontId="4" fillId="0" borderId="23" xfId="16" applyFont="1" applyFill="1" applyBorder="1" applyAlignment="1">
      <alignment horizontal="center" vertical="center" wrapText="1"/>
    </xf>
    <xf numFmtId="43" fontId="4" fillId="24" borderId="2" xfId="21" applyFont="1" applyFill="1" applyBorder="1" applyAlignment="1" applyProtection="1">
      <alignment horizontal="center" vertical="center" wrapText="1"/>
      <protection locked="0"/>
    </xf>
    <xf numFmtId="9" fontId="4" fillId="24" borderId="2" xfId="16" applyFont="1" applyFill="1" applyBorder="1" applyAlignment="1" applyProtection="1">
      <alignment horizontal="center" vertical="center" wrapText="1"/>
    </xf>
    <xf numFmtId="0" fontId="4" fillId="24" borderId="22"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35" fillId="0" borderId="2" xfId="0" applyFont="1" applyBorder="1" applyAlignment="1" applyProtection="1">
      <alignment horizontal="center" vertical="center" wrapText="1"/>
      <protection locked="0"/>
    </xf>
    <xf numFmtId="0" fontId="4" fillId="25" borderId="22"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2" fillId="20" borderId="2" xfId="0" applyFont="1" applyFill="1" applyBorder="1" applyAlignment="1" applyProtection="1">
      <alignment horizontal="center" vertical="center" wrapText="1"/>
      <protection locked="0"/>
    </xf>
    <xf numFmtId="0" fontId="4" fillId="25" borderId="1" xfId="0" applyFont="1" applyFill="1" applyBorder="1" applyAlignment="1">
      <alignment horizontal="center" vertical="center" wrapText="1"/>
    </xf>
    <xf numFmtId="0" fontId="4" fillId="25" borderId="29" xfId="0" applyFont="1" applyFill="1" applyBorder="1" applyAlignment="1">
      <alignment horizontal="center" vertical="center" wrapText="1"/>
    </xf>
    <xf numFmtId="176" fontId="4" fillId="24" borderId="22" xfId="0" applyNumberFormat="1" applyFont="1" applyFill="1" applyBorder="1" applyAlignment="1">
      <alignment horizontal="center" vertical="center" wrapText="1"/>
    </xf>
    <xf numFmtId="0" fontId="4" fillId="25" borderId="26" xfId="0" applyFont="1" applyFill="1" applyBorder="1" applyAlignment="1">
      <alignment horizontal="center" vertical="center" wrapText="1"/>
    </xf>
    <xf numFmtId="0" fontId="29" fillId="25" borderId="24" xfId="0" applyFont="1" applyFill="1" applyBorder="1" applyAlignment="1">
      <alignment horizontal="center" vertical="center" wrapText="1"/>
    </xf>
    <xf numFmtId="0" fontId="29" fillId="25" borderId="30" xfId="0" applyFont="1" applyFill="1" applyBorder="1" applyAlignment="1">
      <alignment horizontal="center" vertical="center" wrapText="1"/>
    </xf>
    <xf numFmtId="42" fontId="4" fillId="0" borderId="22" xfId="22" applyFont="1" applyFill="1" applyBorder="1" applyAlignment="1">
      <alignment horizontal="center" vertical="center" wrapText="1"/>
    </xf>
    <xf numFmtId="9" fontId="21" fillId="25" borderId="2" xfId="0" applyNumberFormat="1" applyFont="1" applyFill="1" applyBorder="1" applyAlignment="1" applyProtection="1">
      <alignment horizontal="center" vertical="center" wrapText="1"/>
      <protection locked="0"/>
    </xf>
    <xf numFmtId="14" fontId="4" fillId="24" borderId="2" xfId="0" applyNumberFormat="1" applyFont="1" applyFill="1" applyBorder="1" applyAlignment="1" applyProtection="1">
      <alignment horizontal="center" vertical="center" wrapText="1"/>
      <protection locked="0"/>
    </xf>
    <xf numFmtId="0" fontId="4" fillId="25" borderId="2" xfId="3" applyFont="1" applyFill="1" applyBorder="1" applyAlignment="1" applyProtection="1">
      <alignment horizontal="center" vertical="center" wrapText="1"/>
      <protection locked="0"/>
    </xf>
    <xf numFmtId="9" fontId="21" fillId="24" borderId="2" xfId="16" applyFont="1" applyFill="1" applyBorder="1" applyAlignment="1" applyProtection="1">
      <alignment horizontal="center" vertical="center" wrapText="1"/>
    </xf>
    <xf numFmtId="9" fontId="21" fillId="5" borderId="2" xfId="16" applyFont="1" applyFill="1" applyBorder="1" applyAlignment="1" applyProtection="1">
      <alignment horizontal="center" vertical="center" wrapText="1"/>
    </xf>
    <xf numFmtId="0" fontId="23" fillId="0" borderId="14" xfId="20" applyFont="1" applyFill="1" applyBorder="1" applyAlignment="1" applyProtection="1">
      <alignment horizontal="center" vertical="center" wrapText="1"/>
      <protection locked="0"/>
    </xf>
    <xf numFmtId="0" fontId="0" fillId="5" borderId="2" xfId="0" applyFill="1" applyBorder="1" applyAlignment="1">
      <alignment horizontal="left" vertical="center"/>
    </xf>
    <xf numFmtId="14" fontId="4" fillId="0" borderId="9"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10" fontId="21" fillId="0" borderId="2" xfId="2"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21" fillId="5" borderId="9"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10" fontId="21" fillId="0" borderId="2" xfId="16" applyNumberFormat="1" applyFont="1" applyFill="1" applyBorder="1" applyAlignment="1" applyProtection="1">
      <alignment horizontal="center" vertical="center" wrapText="1"/>
      <protection locked="0"/>
    </xf>
    <xf numFmtId="0" fontId="21" fillId="24" borderId="2" xfId="0" applyFont="1" applyFill="1" applyBorder="1" applyAlignment="1" applyProtection="1">
      <alignment horizontal="center" vertical="center" wrapText="1"/>
      <protection locked="0"/>
    </xf>
    <xf numFmtId="9" fontId="27" fillId="0" borderId="2" xfId="16" applyFont="1" applyFill="1" applyBorder="1" applyAlignment="1" applyProtection="1">
      <alignment horizontal="center" vertical="center" wrapText="1"/>
    </xf>
    <xf numFmtId="0" fontId="27" fillId="0" borderId="22" xfId="0" applyFont="1" applyBorder="1" applyAlignment="1">
      <alignment horizontal="center" vertical="center" wrapText="1"/>
    </xf>
    <xf numFmtId="9" fontId="27" fillId="0" borderId="22" xfId="0" applyNumberFormat="1" applyFont="1" applyBorder="1" applyAlignment="1">
      <alignment horizontal="center" vertical="center" wrapText="1"/>
    </xf>
    <xf numFmtId="0" fontId="2" fillId="26" borderId="22" xfId="0" applyFont="1" applyFill="1" applyBorder="1" applyAlignment="1">
      <alignment horizontal="center" vertical="center"/>
    </xf>
    <xf numFmtId="9" fontId="2" fillId="26" borderId="22" xfId="0" applyNumberFormat="1" applyFont="1" applyFill="1" applyBorder="1" applyAlignment="1">
      <alignment horizontal="center" vertical="center"/>
    </xf>
    <xf numFmtId="0" fontId="14"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protection locked="0"/>
    </xf>
    <xf numFmtId="14" fontId="39"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0" fontId="45" fillId="0" borderId="2" xfId="0" applyFont="1" applyFill="1" applyBorder="1" applyAlignment="1">
      <alignment horizontal="center" vertical="center"/>
    </xf>
    <xf numFmtId="167" fontId="2" fillId="0" borderId="2" xfId="0" applyNumberFormat="1" applyFont="1" applyFill="1" applyBorder="1" applyAlignment="1">
      <alignment horizontal="center" vertical="center"/>
    </xf>
    <xf numFmtId="9" fontId="14" fillId="0" borderId="2" xfId="16" applyFont="1" applyFill="1" applyBorder="1" applyAlignment="1" applyProtection="1">
      <alignment horizontal="center" vertical="center"/>
    </xf>
    <xf numFmtId="9" fontId="14" fillId="0" borderId="2" xfId="16" applyFont="1" applyFill="1" applyBorder="1" applyAlignment="1" applyProtection="1">
      <alignment horizontal="center" vertical="center"/>
      <protection locked="0"/>
    </xf>
    <xf numFmtId="0" fontId="14" fillId="0" borderId="2" xfId="0" applyFont="1" applyFill="1" applyBorder="1" applyAlignment="1" applyProtection="1">
      <alignment horizontal="center"/>
      <protection locked="0"/>
    </xf>
    <xf numFmtId="167" fontId="14" fillId="0" borderId="2" xfId="0" applyNumberFormat="1" applyFont="1" applyFill="1" applyBorder="1" applyAlignment="1" applyProtection="1">
      <alignment horizontal="center" vertical="center"/>
      <protection locked="0"/>
    </xf>
    <xf numFmtId="9" fontId="2" fillId="0" borderId="2" xfId="16" applyFont="1" applyFill="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167" fontId="14" fillId="0" borderId="2" xfId="0" applyNumberFormat="1"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2" fillId="0" borderId="2" xfId="3" applyFont="1" applyFill="1" applyBorder="1" applyAlignment="1" applyProtection="1">
      <alignment horizontal="center" vertical="center" wrapText="1"/>
      <protection locked="0"/>
    </xf>
    <xf numFmtId="46" fontId="2" fillId="0" borderId="2" xfId="0" applyNumberFormat="1" applyFont="1" applyFill="1" applyBorder="1" applyAlignment="1" applyProtection="1">
      <alignment horizontal="center" vertical="center" wrapText="1"/>
      <protection locked="0"/>
    </xf>
    <xf numFmtId="0" fontId="24" fillId="0" borderId="2" xfId="24"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protection locked="0"/>
    </xf>
    <xf numFmtId="0" fontId="2" fillId="5" borderId="2" xfId="1" applyFont="1" applyFill="1" applyBorder="1" applyAlignment="1" applyProtection="1">
      <alignment horizontal="center" vertical="center" wrapText="1"/>
      <protection locked="0"/>
    </xf>
    <xf numFmtId="14" fontId="39" fillId="5" borderId="2" xfId="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protection locked="0"/>
    </xf>
    <xf numFmtId="181" fontId="14" fillId="5" borderId="2" xfId="23" applyNumberFormat="1" applyFont="1" applyFill="1" applyBorder="1" applyAlignment="1" applyProtection="1">
      <alignment horizontal="center" vertical="center" wrapText="1"/>
      <protection locked="0"/>
    </xf>
    <xf numFmtId="0" fontId="45" fillId="5" borderId="2" xfId="0" applyFont="1" applyFill="1" applyBorder="1" applyAlignment="1">
      <alignment horizontal="center" vertical="center"/>
    </xf>
    <xf numFmtId="0" fontId="2" fillId="5" borderId="2" xfId="3" applyFont="1" applyFill="1" applyBorder="1" applyAlignment="1" applyProtection="1">
      <alignment horizontal="center" vertical="center" wrapText="1"/>
      <protection locked="0"/>
    </xf>
    <xf numFmtId="46" fontId="2" fillId="5" borderId="2" xfId="0" applyNumberFormat="1" applyFont="1" applyFill="1" applyBorder="1" applyAlignment="1" applyProtection="1">
      <alignment horizontal="center" vertical="center" wrapText="1"/>
      <protection locked="0"/>
    </xf>
    <xf numFmtId="0" fontId="24" fillId="5" borderId="2" xfId="24"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wrapText="1"/>
      <protection locked="0"/>
    </xf>
    <xf numFmtId="14" fontId="2" fillId="5" borderId="2" xfId="0" applyNumberFormat="1" applyFont="1" applyFill="1" applyBorder="1" applyAlignment="1" applyProtection="1">
      <alignment horizontal="center" vertical="center" wrapText="1"/>
      <protection locked="0"/>
    </xf>
    <xf numFmtId="14" fontId="2" fillId="5" borderId="2" xfId="0" applyNumberFormat="1" applyFont="1" applyFill="1" applyBorder="1" applyAlignment="1" applyProtection="1">
      <alignment horizontal="center" vertical="center"/>
      <protection locked="0"/>
    </xf>
    <xf numFmtId="167" fontId="2" fillId="5" borderId="2" xfId="0" applyNumberFormat="1" applyFont="1" applyFill="1" applyBorder="1" applyAlignment="1" applyProtection="1">
      <alignment horizontal="center" vertical="center"/>
      <protection locked="0"/>
    </xf>
    <xf numFmtId="167" fontId="2" fillId="5" borderId="2" xfId="0" applyNumberFormat="1" applyFont="1" applyFill="1" applyBorder="1" applyAlignment="1">
      <alignment horizontal="center" vertical="center"/>
    </xf>
    <xf numFmtId="167" fontId="0" fillId="0" borderId="2" xfId="0" applyNumberFormat="1" applyBorder="1" applyAlignment="1" applyProtection="1">
      <alignment horizontal="center" vertical="center"/>
      <protection locked="0"/>
    </xf>
    <xf numFmtId="9" fontId="0" fillId="0" borderId="2" xfId="16" applyFont="1" applyFill="1" applyBorder="1" applyAlignment="1" applyProtection="1">
      <alignment horizontal="center" vertical="center"/>
    </xf>
    <xf numFmtId="0" fontId="27" fillId="0" borderId="2" xfId="0" applyFont="1" applyBorder="1" applyAlignment="1" applyProtection="1">
      <alignment horizontal="center" vertical="center"/>
      <protection locked="0"/>
    </xf>
    <xf numFmtId="0" fontId="2" fillId="5" borderId="2" xfId="1" applyFont="1" applyFill="1" applyBorder="1" applyAlignment="1" applyProtection="1">
      <alignment horizontal="center" vertical="center"/>
      <protection locked="0"/>
    </xf>
    <xf numFmtId="0" fontId="2" fillId="5" borderId="2" xfId="9" applyFont="1" applyFill="1" applyBorder="1" applyAlignment="1" applyProtection="1">
      <alignment horizontal="center" vertical="center" wrapText="1"/>
      <protection locked="0"/>
    </xf>
    <xf numFmtId="14" fontId="2" fillId="5" borderId="2" xfId="3" applyNumberFormat="1" applyFont="1" applyFill="1" applyBorder="1" applyAlignment="1" applyProtection="1">
      <alignment horizontal="center" vertical="center" wrapText="1"/>
      <protection locked="0"/>
    </xf>
    <xf numFmtId="9" fontId="2" fillId="5" borderId="2" xfId="0" applyNumberFormat="1" applyFont="1" applyFill="1" applyBorder="1" applyAlignment="1" applyProtection="1">
      <alignment horizontal="center" vertical="center" wrapText="1"/>
      <protection locked="0"/>
    </xf>
    <xf numFmtId="167" fontId="14" fillId="5" borderId="2" xfId="0" applyNumberFormat="1" applyFont="1" applyFill="1" applyBorder="1" applyAlignment="1" applyProtection="1">
      <alignment horizontal="center" vertical="center"/>
      <protection locked="0"/>
    </xf>
    <xf numFmtId="0" fontId="14" fillId="5" borderId="2" xfId="9" applyFont="1" applyFill="1" applyBorder="1" applyAlignment="1" applyProtection="1">
      <alignment horizontal="center" vertical="center" wrapText="1"/>
      <protection locked="0"/>
    </xf>
    <xf numFmtId="49" fontId="2" fillId="5" borderId="2" xfId="0" applyNumberFormat="1" applyFont="1" applyFill="1" applyBorder="1" applyAlignment="1" applyProtection="1">
      <alignment horizontal="center" vertical="center" wrapText="1"/>
      <protection locked="0"/>
    </xf>
    <xf numFmtId="49" fontId="2" fillId="5" borderId="2" xfId="0" applyNumberFormat="1" applyFont="1" applyFill="1" applyBorder="1" applyAlignment="1" applyProtection="1">
      <alignment horizontal="center" vertical="center"/>
      <protection locked="0"/>
    </xf>
    <xf numFmtId="6" fontId="2" fillId="5" borderId="2" xfId="0" applyNumberFormat="1" applyFont="1" applyFill="1" applyBorder="1" applyAlignment="1" applyProtection="1">
      <alignment horizontal="center" vertical="center"/>
      <protection locked="0"/>
    </xf>
    <xf numFmtId="9" fontId="2" fillId="5" borderId="2" xfId="16" applyFont="1" applyFill="1" applyBorder="1" applyAlignment="1" applyProtection="1">
      <alignment horizontal="center" vertical="center"/>
    </xf>
    <xf numFmtId="9" fontId="2" fillId="5" borderId="2" xfId="16" applyFont="1" applyFill="1" applyBorder="1" applyAlignment="1" applyProtection="1">
      <alignment horizontal="center" vertical="center" wrapText="1"/>
    </xf>
    <xf numFmtId="9" fontId="2" fillId="5" borderId="2"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top" wrapText="1"/>
      <protection locked="0"/>
    </xf>
    <xf numFmtId="0" fontId="2" fillId="5" borderId="9" xfId="0" applyFont="1" applyFill="1" applyBorder="1" applyAlignment="1" applyProtection="1">
      <alignment horizontal="center" vertical="center" wrapText="1"/>
      <protection locked="0"/>
    </xf>
    <xf numFmtId="0" fontId="2" fillId="5" borderId="9" xfId="1" applyFont="1" applyFill="1" applyBorder="1" applyAlignment="1" applyProtection="1">
      <alignment horizontal="center" vertical="center" wrapText="1"/>
      <protection locked="0"/>
    </xf>
    <xf numFmtId="0" fontId="2" fillId="26" borderId="22" xfId="0" applyFont="1" applyFill="1" applyBorder="1" applyAlignment="1">
      <alignment horizontal="center" vertical="center" wrapText="1"/>
    </xf>
    <xf numFmtId="0" fontId="2" fillId="26" borderId="22" xfId="0" applyFont="1" applyFill="1" applyBorder="1" applyAlignment="1">
      <alignment horizontal="center"/>
    </xf>
    <xf numFmtId="0" fontId="36" fillId="26" borderId="22" xfId="0" applyFont="1" applyFill="1" applyBorder="1" applyAlignment="1">
      <alignment horizontal="center" vertical="center" wrapText="1"/>
    </xf>
    <xf numFmtId="176" fontId="2" fillId="26" borderId="22" xfId="0" applyNumberFormat="1" applyFont="1" applyFill="1" applyBorder="1" applyAlignment="1">
      <alignment horizontal="center" vertical="center" wrapText="1"/>
    </xf>
    <xf numFmtId="176" fontId="2" fillId="26" borderId="22" xfId="0" applyNumberFormat="1" applyFont="1" applyFill="1" applyBorder="1" applyAlignment="1">
      <alignment horizontal="center" vertical="center"/>
    </xf>
    <xf numFmtId="9" fontId="2" fillId="26" borderId="22" xfId="0" applyNumberFormat="1" applyFont="1" applyFill="1" applyBorder="1" applyAlignment="1">
      <alignment horizontal="center" vertical="center" wrapText="1"/>
    </xf>
    <xf numFmtId="167" fontId="2" fillId="26" borderId="22" xfId="0" applyNumberFormat="1" applyFont="1" applyFill="1" applyBorder="1" applyAlignment="1">
      <alignment horizontal="center" vertical="center"/>
    </xf>
    <xf numFmtId="9" fontId="2" fillId="26" borderId="32" xfId="0" applyNumberFormat="1" applyFont="1" applyFill="1" applyBorder="1" applyAlignment="1">
      <alignment horizontal="center" vertical="center" wrapText="1"/>
    </xf>
    <xf numFmtId="167" fontId="2" fillId="26" borderId="32" xfId="0" applyNumberFormat="1" applyFont="1" applyFill="1" applyBorder="1" applyAlignment="1">
      <alignment horizontal="center" vertical="center" wrapText="1"/>
    </xf>
    <xf numFmtId="9" fontId="2" fillId="0" borderId="22" xfId="0" applyNumberFormat="1" applyFont="1" applyBorder="1" applyAlignment="1">
      <alignment horizontal="center" vertical="center"/>
    </xf>
    <xf numFmtId="0" fontId="2" fillId="23" borderId="22" xfId="0" applyFont="1" applyFill="1" applyBorder="1" applyAlignment="1">
      <alignment horizontal="center" vertical="center" wrapText="1"/>
    </xf>
    <xf numFmtId="167" fontId="2" fillId="0" borderId="22" xfId="0" applyNumberFormat="1" applyFont="1" applyBorder="1" applyAlignment="1">
      <alignment horizontal="center" vertical="center"/>
    </xf>
    <xf numFmtId="0" fontId="27" fillId="0" borderId="22" xfId="0" applyFont="1" applyBorder="1" applyAlignment="1">
      <alignment horizontal="center" vertical="center"/>
    </xf>
    <xf numFmtId="0" fontId="2" fillId="0" borderId="22" xfId="0" applyFont="1" applyBorder="1" applyAlignment="1">
      <alignment horizontal="center" vertical="center"/>
    </xf>
    <xf numFmtId="180" fontId="2" fillId="26" borderId="22" xfId="0" applyNumberFormat="1" applyFont="1" applyFill="1" applyBorder="1" applyAlignment="1">
      <alignment horizontal="center" vertical="center" wrapText="1"/>
    </xf>
    <xf numFmtId="167" fontId="2" fillId="26" borderId="22" xfId="0" applyNumberFormat="1" applyFont="1" applyFill="1" applyBorder="1" applyAlignment="1">
      <alignment horizontal="center" vertical="center" wrapText="1"/>
    </xf>
    <xf numFmtId="180" fontId="2" fillId="26" borderId="32"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0" fontId="2" fillId="5" borderId="2" xfId="0" applyFont="1" applyFill="1" applyBorder="1" applyAlignment="1" applyProtection="1">
      <alignment horizontal="center"/>
      <protection locked="0"/>
    </xf>
    <xf numFmtId="168" fontId="2" fillId="5" borderId="2" xfId="0" applyNumberFormat="1" applyFont="1" applyFill="1" applyBorder="1" applyAlignment="1" applyProtection="1">
      <alignment horizontal="center" vertical="center" wrapText="1"/>
      <protection locked="0"/>
    </xf>
    <xf numFmtId="168" fontId="2" fillId="5" borderId="2" xfId="0" applyNumberFormat="1" applyFont="1" applyFill="1" applyBorder="1" applyAlignment="1" applyProtection="1">
      <alignment horizontal="center" vertical="center"/>
      <protection locked="0"/>
    </xf>
    <xf numFmtId="0" fontId="2" fillId="21" borderId="2" xfId="0" applyFont="1" applyFill="1" applyBorder="1" applyAlignment="1" applyProtection="1">
      <alignment horizontal="center" vertical="center" wrapText="1"/>
      <protection locked="0"/>
    </xf>
    <xf numFmtId="0" fontId="2" fillId="21" borderId="2" xfId="0" applyFont="1" applyFill="1" applyBorder="1" applyAlignment="1" applyProtection="1">
      <alignment horizontal="center" vertical="center"/>
      <protection locked="0"/>
    </xf>
    <xf numFmtId="0" fontId="2" fillId="21" borderId="2" xfId="3" applyFont="1" applyFill="1" applyBorder="1" applyAlignment="1" applyProtection="1">
      <alignment horizontal="center" vertical="center" wrapText="1"/>
      <protection locked="0"/>
    </xf>
    <xf numFmtId="0" fontId="2" fillId="20" borderId="9" xfId="0" applyFont="1" applyFill="1" applyBorder="1" applyAlignment="1">
      <alignment horizontal="center" vertical="center" wrapText="1"/>
    </xf>
    <xf numFmtId="9" fontId="2" fillId="20" borderId="2" xfId="0" applyNumberFormat="1" applyFont="1" applyFill="1" applyBorder="1" applyAlignment="1">
      <alignment horizontal="center" vertical="center" wrapText="1"/>
    </xf>
    <xf numFmtId="9" fontId="2" fillId="20" borderId="25" xfId="0" applyNumberFormat="1" applyFont="1" applyFill="1" applyBorder="1" applyAlignment="1">
      <alignment horizontal="center" vertical="center" wrapText="1"/>
    </xf>
    <xf numFmtId="0" fontId="2" fillId="21" borderId="2" xfId="0" applyFont="1" applyFill="1" applyBorder="1" applyAlignment="1" applyProtection="1">
      <alignment horizontal="center"/>
      <protection locked="0"/>
    </xf>
    <xf numFmtId="9" fontId="2" fillId="21" borderId="2" xfId="16" applyFont="1" applyFill="1" applyBorder="1" applyAlignment="1" applyProtection="1">
      <alignment horizontal="center" vertical="center" wrapText="1"/>
    </xf>
    <xf numFmtId="9" fontId="2" fillId="21" borderId="2" xfId="16" applyFont="1" applyFill="1" applyBorder="1" applyAlignment="1" applyProtection="1">
      <alignment horizontal="center" vertical="center"/>
    </xf>
    <xf numFmtId="0" fontId="2" fillId="27" borderId="2" xfId="1" applyFont="1" applyFill="1" applyBorder="1" applyAlignment="1" applyProtection="1">
      <alignment horizontal="center" vertical="center" wrapText="1"/>
      <protection locked="0"/>
    </xf>
    <xf numFmtId="49" fontId="14" fillId="5" borderId="2" xfId="0" applyNumberFormat="1" applyFont="1" applyFill="1" applyBorder="1" applyAlignment="1" applyProtection="1">
      <alignment horizontal="center" vertical="center" wrapText="1"/>
      <protection locked="0"/>
    </xf>
    <xf numFmtId="167" fontId="14" fillId="0" borderId="2" xfId="0" applyNumberFormat="1" applyFont="1" applyFill="1" applyBorder="1" applyAlignment="1" applyProtection="1">
      <alignment horizontal="center" vertical="center" wrapText="1"/>
      <protection locked="0"/>
    </xf>
    <xf numFmtId="9" fontId="14" fillId="5" borderId="2" xfId="0" applyNumberFormat="1" applyFont="1" applyFill="1" applyBorder="1" applyAlignment="1" applyProtection="1">
      <alignment horizontal="center" vertical="center" wrapText="1"/>
      <protection locked="0"/>
    </xf>
    <xf numFmtId="167" fontId="2" fillId="5" borderId="2" xfId="0" applyNumberFormat="1" applyFont="1" applyFill="1" applyBorder="1" applyAlignment="1">
      <alignment horizontal="center" vertical="center" wrapText="1"/>
    </xf>
    <xf numFmtId="167" fontId="14" fillId="0" borderId="2" xfId="0" applyNumberFormat="1" applyFont="1" applyBorder="1" applyAlignment="1" applyProtection="1">
      <alignment horizontal="center" vertical="center" wrapText="1"/>
      <protection locked="0"/>
    </xf>
    <xf numFmtId="9" fontId="14" fillId="0" borderId="2" xfId="16" applyFont="1" applyFill="1" applyBorder="1" applyAlignment="1" applyProtection="1">
      <alignment horizontal="center" vertical="center" wrapText="1"/>
    </xf>
    <xf numFmtId="9" fontId="2"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 fillId="21" borderId="2" xfId="0" applyFont="1" applyFill="1" applyBorder="1" applyAlignment="1" applyProtection="1">
      <alignment horizontal="center" vertical="center" wrapText="1"/>
      <protection locked="0"/>
    </xf>
    <xf numFmtId="0" fontId="1" fillId="21"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21" borderId="2" xfId="0" applyFont="1" applyFill="1" applyBorder="1" applyProtection="1">
      <protection locked="0"/>
    </xf>
    <xf numFmtId="0" fontId="2" fillId="5"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2" xfId="0" applyFont="1" applyBorder="1" applyAlignment="1" applyProtection="1">
      <alignment horizontal="left" wrapText="1"/>
      <protection locked="0"/>
    </xf>
    <xf numFmtId="0" fontId="2" fillId="0" borderId="0" xfId="0" applyFont="1" applyAlignment="1" applyProtection="1">
      <alignment horizontal="left" vertical="top" wrapText="1"/>
      <protection locked="0"/>
    </xf>
    <xf numFmtId="0" fontId="0" fillId="28" borderId="0" xfId="0" applyFont="1" applyFill="1" applyAlignment="1" applyProtection="1">
      <alignment horizontal="center"/>
      <protection locked="0"/>
    </xf>
    <xf numFmtId="0" fontId="2" fillId="28" borderId="2" xfId="0" applyFont="1" applyFill="1" applyBorder="1" applyAlignment="1" applyProtection="1">
      <alignment horizontal="center" vertical="center"/>
      <protection locked="0"/>
    </xf>
    <xf numFmtId="0" fontId="31" fillId="28" borderId="2" xfId="11" applyFont="1" applyFill="1" applyBorder="1" applyAlignment="1" applyProtection="1">
      <alignment horizontal="left" vertical="center" wrapText="1"/>
      <protection locked="0"/>
    </xf>
    <xf numFmtId="0" fontId="14" fillId="0" borderId="2" xfId="0" applyFont="1" applyBorder="1" applyAlignment="1" applyProtection="1">
      <alignment horizontal="center" vertical="top" wrapText="1"/>
      <protection locked="0"/>
    </xf>
    <xf numFmtId="9" fontId="2" fillId="0" borderId="2" xfId="16" applyFont="1" applyFill="1" applyBorder="1" applyAlignment="1" applyProtection="1">
      <alignment horizontal="center" vertical="center"/>
    </xf>
    <xf numFmtId="0" fontId="0" fillId="0" borderId="2" xfId="0" applyBorder="1"/>
    <xf numFmtId="181" fontId="45" fillId="0" borderId="0" xfId="23" applyNumberFormat="1" applyFont="1" applyFill="1" applyAlignment="1">
      <alignment horizontal="center" vertical="center"/>
    </xf>
    <xf numFmtId="9" fontId="2" fillId="0" borderId="2" xfId="2" applyNumberFormat="1" applyFont="1" applyFill="1" applyBorder="1" applyAlignment="1" applyProtection="1">
      <alignment horizontal="center" vertical="center" wrapText="1"/>
    </xf>
    <xf numFmtId="9" fontId="27" fillId="0" borderId="2" xfId="0" applyNumberFormat="1" applyFont="1" applyBorder="1" applyAlignment="1" applyProtection="1">
      <alignment horizontal="center" vertical="center" wrapText="1"/>
      <protection locked="0"/>
    </xf>
    <xf numFmtId="0" fontId="27" fillId="0" borderId="22" xfId="0" applyFont="1" applyFill="1" applyBorder="1" applyAlignment="1">
      <alignment horizontal="center" vertical="center" wrapText="1"/>
    </xf>
    <xf numFmtId="9" fontId="46" fillId="0" borderId="22" xfId="0" applyNumberFormat="1" applyFont="1" applyFill="1" applyBorder="1" applyAlignment="1">
      <alignment horizontal="center" vertical="center"/>
    </xf>
    <xf numFmtId="9" fontId="27" fillId="0" borderId="22" xfId="0" applyNumberFormat="1" applyFont="1" applyFill="1" applyBorder="1" applyAlignment="1">
      <alignment horizontal="center" vertical="center" wrapText="1"/>
    </xf>
    <xf numFmtId="167" fontId="2" fillId="0" borderId="22" xfId="0" applyNumberFormat="1" applyFont="1" applyFill="1" applyBorder="1" applyAlignment="1">
      <alignment horizontal="center" vertical="center"/>
    </xf>
    <xf numFmtId="9" fontId="2" fillId="0" borderId="2" xfId="16" applyFont="1" applyFill="1" applyBorder="1" applyAlignment="1" applyProtection="1">
      <alignment horizontal="center" wrapText="1"/>
    </xf>
    <xf numFmtId="0" fontId="2" fillId="0" borderId="2" xfId="0" applyFont="1" applyFill="1" applyBorder="1" applyAlignment="1" applyProtection="1">
      <alignment horizontal="left" wrapText="1"/>
      <protection locked="0"/>
    </xf>
    <xf numFmtId="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protection locked="0"/>
    </xf>
    <xf numFmtId="9" fontId="2" fillId="0" borderId="2" xfId="16" applyFont="1" applyFill="1" applyBorder="1" applyAlignment="1" applyProtection="1">
      <alignment horizontal="center"/>
    </xf>
    <xf numFmtId="167" fontId="2" fillId="0" borderId="2" xfId="0" applyNumberFormat="1" applyFont="1" applyFill="1" applyBorder="1" applyAlignment="1" applyProtection="1">
      <alignment horizontal="center" vertical="center" wrapText="1"/>
      <protection locked="0"/>
    </xf>
    <xf numFmtId="167" fontId="2" fillId="0" borderId="2" xfId="0" applyNumberFormat="1" applyFont="1" applyFill="1" applyBorder="1" applyAlignment="1" applyProtection="1">
      <alignment horizontal="center" vertical="center"/>
      <protection locked="0"/>
    </xf>
    <xf numFmtId="9" fontId="48" fillId="0" borderId="2" xfId="16" applyFont="1" applyFill="1" applyBorder="1" applyAlignment="1" applyProtection="1">
      <alignment horizontal="left" vertical="center"/>
    </xf>
    <xf numFmtId="167" fontId="48" fillId="0" borderId="2" xfId="0" applyNumberFormat="1" applyFont="1" applyBorder="1" applyAlignment="1" applyProtection="1">
      <alignment horizontal="left" vertical="center"/>
      <protection locked="0"/>
    </xf>
    <xf numFmtId="0" fontId="40" fillId="0" borderId="2" xfId="0" applyFont="1" applyBorder="1" applyAlignment="1" applyProtection="1">
      <alignment horizontal="left" vertical="center" wrapText="1"/>
      <protection locked="0"/>
    </xf>
    <xf numFmtId="9" fontId="40" fillId="0" borderId="2" xfId="16" applyFont="1" applyFill="1" applyBorder="1" applyAlignment="1" applyProtection="1">
      <alignment horizontal="left" vertical="center" wrapText="1"/>
    </xf>
    <xf numFmtId="0" fontId="48" fillId="0" borderId="2" xfId="0" applyFont="1" applyBorder="1" applyAlignment="1" applyProtection="1">
      <alignment horizontal="left" vertical="center" wrapText="1"/>
      <protection locked="0"/>
    </xf>
    <xf numFmtId="0" fontId="40" fillId="0" borderId="2" xfId="0" applyFont="1" applyFill="1" applyBorder="1" applyAlignment="1" applyProtection="1">
      <alignment horizontal="left" vertical="center" wrapText="1"/>
      <protection locked="0"/>
    </xf>
    <xf numFmtId="0" fontId="40" fillId="26" borderId="22" xfId="0" applyFont="1" applyFill="1" applyBorder="1" applyAlignment="1">
      <alignment horizontal="left" vertical="center" wrapText="1"/>
    </xf>
    <xf numFmtId="0" fontId="40" fillId="26" borderId="22" xfId="0" applyFont="1" applyFill="1" applyBorder="1" applyAlignment="1">
      <alignment horizontal="left" vertical="center"/>
    </xf>
    <xf numFmtId="0" fontId="52" fillId="26" borderId="22" xfId="0" applyFont="1" applyFill="1" applyBorder="1" applyAlignment="1">
      <alignment horizontal="left" vertical="center" wrapText="1"/>
    </xf>
    <xf numFmtId="176" fontId="40" fillId="26" borderId="22" xfId="0" applyNumberFormat="1" applyFont="1" applyFill="1" applyBorder="1" applyAlignment="1">
      <alignment horizontal="left" vertical="center" wrapText="1"/>
    </xf>
    <xf numFmtId="176" fontId="40" fillId="26" borderId="22" xfId="0" applyNumberFormat="1" applyFont="1" applyFill="1" applyBorder="1" applyAlignment="1">
      <alignment horizontal="left" vertical="center"/>
    </xf>
    <xf numFmtId="180" fontId="40" fillId="26" borderId="22" xfId="0" applyNumberFormat="1" applyFont="1" applyFill="1" applyBorder="1" applyAlignment="1">
      <alignment horizontal="left" vertical="center" wrapText="1"/>
    </xf>
    <xf numFmtId="167" fontId="40" fillId="26" borderId="22" xfId="0" applyNumberFormat="1" applyFont="1" applyFill="1" applyBorder="1" applyAlignment="1">
      <alignment horizontal="left" vertical="center" wrapText="1"/>
    </xf>
    <xf numFmtId="167" fontId="40" fillId="26" borderId="22" xfId="0" applyNumberFormat="1" applyFont="1" applyFill="1" applyBorder="1" applyAlignment="1">
      <alignment horizontal="left" vertical="center"/>
    </xf>
    <xf numFmtId="180" fontId="40" fillId="26" borderId="32" xfId="0" applyNumberFormat="1" applyFont="1" applyFill="1" applyBorder="1" applyAlignment="1">
      <alignment horizontal="left" vertical="center" wrapText="1"/>
    </xf>
    <xf numFmtId="167" fontId="40" fillId="26" borderId="32" xfId="0" applyNumberFormat="1" applyFont="1" applyFill="1" applyBorder="1" applyAlignment="1">
      <alignment horizontal="left" vertical="center" wrapText="1"/>
    </xf>
    <xf numFmtId="9" fontId="40" fillId="0" borderId="22" xfId="0" applyNumberFormat="1" applyFont="1" applyBorder="1" applyAlignment="1">
      <alignment horizontal="left" vertical="center"/>
    </xf>
    <xf numFmtId="9" fontId="40" fillId="26" borderId="22" xfId="0" applyNumberFormat="1" applyFont="1" applyFill="1" applyBorder="1" applyAlignment="1">
      <alignment horizontal="left" vertical="center"/>
    </xf>
    <xf numFmtId="0" fontId="40" fillId="23" borderId="22" xfId="0" applyFont="1" applyFill="1" applyBorder="1" applyAlignment="1">
      <alignment horizontal="left" vertical="center" wrapText="1"/>
    </xf>
    <xf numFmtId="167" fontId="40" fillId="0" borderId="22" xfId="0" applyNumberFormat="1" applyFont="1" applyBorder="1" applyAlignment="1">
      <alignment horizontal="left" vertical="center"/>
    </xf>
    <xf numFmtId="167" fontId="40" fillId="0" borderId="22" xfId="0" applyNumberFormat="1" applyFont="1" applyFill="1" applyBorder="1" applyAlignment="1">
      <alignment horizontal="left" vertical="center"/>
    </xf>
    <xf numFmtId="9" fontId="53" fillId="0" borderId="22" xfId="0" applyNumberFormat="1" applyFont="1" applyFill="1" applyBorder="1" applyAlignment="1">
      <alignment horizontal="left" vertical="center"/>
    </xf>
    <xf numFmtId="0" fontId="48" fillId="0" borderId="0" xfId="0" applyFont="1" applyAlignment="1">
      <alignment horizontal="left" vertical="center"/>
    </xf>
    <xf numFmtId="0" fontId="40" fillId="0" borderId="22" xfId="0" applyFont="1" applyBorder="1" applyAlignment="1">
      <alignment horizontal="left" vertical="center" wrapText="1"/>
    </xf>
    <xf numFmtId="0" fontId="40" fillId="0" borderId="22" xfId="0" applyFont="1" applyFill="1" applyBorder="1" applyAlignment="1">
      <alignment horizontal="left" vertical="center" wrapText="1"/>
    </xf>
    <xf numFmtId="0" fontId="48" fillId="0" borderId="2" xfId="0" applyFont="1" applyFill="1" applyBorder="1" applyAlignment="1" applyProtection="1">
      <alignment horizontal="left" vertical="center" wrapText="1"/>
      <protection locked="0"/>
    </xf>
    <xf numFmtId="0" fontId="40" fillId="0" borderId="2" xfId="0" applyFont="1" applyFill="1" applyBorder="1" applyAlignment="1" applyProtection="1">
      <alignment horizontal="left" vertical="center"/>
      <protection locked="0"/>
    </xf>
    <xf numFmtId="0" fontId="40" fillId="0" borderId="2" xfId="1" applyFont="1" applyFill="1" applyBorder="1" applyAlignment="1" applyProtection="1">
      <alignment horizontal="left" vertical="center" wrapText="1"/>
      <protection locked="0"/>
    </xf>
    <xf numFmtId="0" fontId="40" fillId="0" borderId="2" xfId="1" applyFont="1" applyFill="1" applyBorder="1" applyAlignment="1" applyProtection="1">
      <alignment horizontal="left" vertical="center"/>
      <protection locked="0"/>
    </xf>
    <xf numFmtId="14" fontId="49" fillId="0" borderId="2" xfId="0" applyNumberFormat="1" applyFont="1" applyFill="1" applyBorder="1" applyAlignment="1" applyProtection="1">
      <alignment horizontal="left" vertical="center" wrapText="1"/>
      <protection locked="0"/>
    </xf>
    <xf numFmtId="0" fontId="48" fillId="0" borderId="2" xfId="0" applyFont="1" applyFill="1" applyBorder="1" applyAlignment="1" applyProtection="1">
      <alignment horizontal="left" vertical="center"/>
      <protection locked="0"/>
    </xf>
    <xf numFmtId="0" fontId="50" fillId="0" borderId="2" xfId="0" applyFont="1" applyFill="1" applyBorder="1" applyAlignment="1">
      <alignment horizontal="left" vertical="center"/>
    </xf>
    <xf numFmtId="167" fontId="40" fillId="0" borderId="2" xfId="0" applyNumberFormat="1" applyFont="1" applyFill="1" applyBorder="1" applyAlignment="1">
      <alignment horizontal="left" vertical="center"/>
    </xf>
    <xf numFmtId="9" fontId="48" fillId="0" borderId="2" xfId="16" applyFont="1" applyFill="1" applyBorder="1" applyAlignment="1" applyProtection="1">
      <alignment horizontal="left" vertical="center"/>
      <protection locked="0"/>
    </xf>
    <xf numFmtId="0" fontId="48" fillId="0" borderId="2" xfId="0" applyFont="1" applyBorder="1" applyAlignment="1" applyProtection="1">
      <alignment horizontal="left" vertical="center"/>
      <protection locked="0"/>
    </xf>
    <xf numFmtId="167" fontId="48" fillId="0" borderId="2" xfId="0" applyNumberFormat="1" applyFont="1" applyFill="1" applyBorder="1" applyAlignment="1" applyProtection="1">
      <alignment horizontal="left" vertical="center"/>
      <protection locked="0"/>
    </xf>
    <xf numFmtId="0" fontId="40" fillId="0" borderId="2" xfId="3" applyFont="1" applyFill="1" applyBorder="1" applyAlignment="1" applyProtection="1">
      <alignment horizontal="left" vertical="center" wrapText="1"/>
      <protection locked="0"/>
    </xf>
    <xf numFmtId="46" fontId="40" fillId="0" borderId="2" xfId="0" applyNumberFormat="1" applyFont="1" applyFill="1" applyBorder="1" applyAlignment="1" applyProtection="1">
      <alignment horizontal="left" vertical="center" wrapText="1"/>
      <protection locked="0"/>
    </xf>
    <xf numFmtId="0" fontId="48" fillId="5" borderId="2" xfId="0" applyFont="1" applyFill="1" applyBorder="1" applyAlignment="1" applyProtection="1">
      <alignment horizontal="left" vertical="center" wrapText="1"/>
      <protection locked="0"/>
    </xf>
    <xf numFmtId="0" fontId="40" fillId="5" borderId="2" xfId="0" applyFont="1" applyFill="1" applyBorder="1" applyAlignment="1" applyProtection="1">
      <alignment horizontal="left" vertical="center"/>
      <protection locked="0"/>
    </xf>
    <xf numFmtId="0" fontId="40" fillId="5" borderId="2" xfId="1" applyFont="1" applyFill="1" applyBorder="1" applyAlignment="1" applyProtection="1">
      <alignment horizontal="left" vertical="center" wrapText="1"/>
      <protection locked="0"/>
    </xf>
    <xf numFmtId="14" fontId="49" fillId="5" borderId="2" xfId="0" applyNumberFormat="1" applyFont="1" applyFill="1" applyBorder="1" applyAlignment="1" applyProtection="1">
      <alignment horizontal="left" vertical="center" wrapText="1"/>
      <protection locked="0"/>
    </xf>
    <xf numFmtId="0" fontId="40" fillId="5" borderId="2" xfId="0" applyFont="1" applyFill="1" applyBorder="1" applyAlignment="1" applyProtection="1">
      <alignment horizontal="left" vertical="center" wrapText="1"/>
      <protection locked="0"/>
    </xf>
    <xf numFmtId="0" fontId="48" fillId="5" borderId="2" xfId="0" applyFont="1" applyFill="1" applyBorder="1" applyAlignment="1" applyProtection="1">
      <alignment horizontal="left" vertical="center"/>
      <protection locked="0"/>
    </xf>
    <xf numFmtId="181" fontId="48" fillId="5" borderId="2" xfId="23" applyNumberFormat="1" applyFont="1" applyFill="1" applyBorder="1" applyAlignment="1" applyProtection="1">
      <alignment horizontal="left" vertical="center" wrapText="1"/>
      <protection locked="0"/>
    </xf>
    <xf numFmtId="0" fontId="50" fillId="5" borderId="2" xfId="0" applyFont="1" applyFill="1" applyBorder="1" applyAlignment="1">
      <alignment horizontal="left" vertical="center"/>
    </xf>
    <xf numFmtId="9" fontId="40" fillId="0" borderId="2" xfId="16" applyFont="1" applyFill="1" applyBorder="1" applyAlignment="1" applyProtection="1">
      <alignment horizontal="left" vertical="center"/>
    </xf>
    <xf numFmtId="0" fontId="40" fillId="5" borderId="2" xfId="3" applyFont="1" applyFill="1" applyBorder="1" applyAlignment="1" applyProtection="1">
      <alignment horizontal="left" vertical="center" wrapText="1"/>
      <protection locked="0"/>
    </xf>
    <xf numFmtId="46" fontId="40" fillId="5" borderId="2" xfId="0" applyNumberFormat="1" applyFont="1" applyFill="1" applyBorder="1" applyAlignment="1" applyProtection="1">
      <alignment horizontal="left" vertical="center" wrapText="1"/>
      <protection locked="0"/>
    </xf>
    <xf numFmtId="0" fontId="40" fillId="21" borderId="2" xfId="0" applyFont="1" applyFill="1" applyBorder="1" applyAlignment="1" applyProtection="1">
      <alignment horizontal="left" vertical="center" wrapText="1"/>
      <protection locked="0"/>
    </xf>
    <xf numFmtId="0" fontId="40" fillId="29" borderId="2" xfId="0" applyFont="1" applyFill="1" applyBorder="1" applyAlignment="1" applyProtection="1">
      <alignment horizontal="left" vertical="center" wrapText="1"/>
      <protection locked="0"/>
    </xf>
    <xf numFmtId="0" fontId="40" fillId="29" borderId="2" xfId="0" applyFont="1" applyFill="1" applyBorder="1" applyAlignment="1" applyProtection="1">
      <alignment horizontal="left" vertical="center"/>
      <protection locked="0"/>
    </xf>
    <xf numFmtId="0" fontId="52" fillId="29" borderId="2" xfId="0" applyFont="1" applyFill="1" applyBorder="1" applyAlignment="1" applyProtection="1">
      <alignment horizontal="left" vertical="center" wrapText="1"/>
      <protection locked="0"/>
    </xf>
    <xf numFmtId="14" fontId="40" fillId="29" borderId="2" xfId="0" applyNumberFormat="1" applyFont="1" applyFill="1" applyBorder="1" applyAlignment="1" applyProtection="1">
      <alignment horizontal="left" vertical="center" wrapText="1"/>
      <protection locked="0"/>
    </xf>
    <xf numFmtId="14" fontId="40" fillId="29" borderId="2" xfId="0" applyNumberFormat="1" applyFont="1" applyFill="1" applyBorder="1" applyAlignment="1" applyProtection="1">
      <alignment horizontal="left" vertical="center"/>
      <protection locked="0"/>
    </xf>
    <xf numFmtId="167" fontId="40" fillId="29" borderId="2" xfId="0" applyNumberFormat="1" applyFont="1" applyFill="1" applyBorder="1" applyAlignment="1" applyProtection="1">
      <alignment horizontal="left" vertical="center"/>
      <protection locked="0"/>
    </xf>
    <xf numFmtId="167" fontId="40" fillId="29" borderId="2" xfId="0" applyNumberFormat="1" applyFont="1" applyFill="1" applyBorder="1" applyAlignment="1">
      <alignment horizontal="left" vertical="center"/>
    </xf>
    <xf numFmtId="167" fontId="48" fillId="5" borderId="2" xfId="0" applyNumberFormat="1" applyFont="1" applyFill="1" applyBorder="1" applyAlignment="1" applyProtection="1">
      <alignment horizontal="left" vertical="center"/>
      <protection locked="0"/>
    </xf>
    <xf numFmtId="9" fontId="40" fillId="0" borderId="2" xfId="2" applyFont="1" applyFill="1" applyBorder="1" applyAlignment="1" applyProtection="1">
      <alignment horizontal="left" vertical="center" wrapText="1"/>
      <protection locked="0"/>
    </xf>
    <xf numFmtId="0" fontId="52" fillId="5" borderId="2" xfId="0" applyFont="1" applyFill="1" applyBorder="1" applyAlignment="1" applyProtection="1">
      <alignment horizontal="left" vertical="center" wrapText="1"/>
      <protection locked="0"/>
    </xf>
    <xf numFmtId="14" fontId="40" fillId="5" borderId="2" xfId="3" applyNumberFormat="1" applyFont="1" applyFill="1" applyBorder="1" applyAlignment="1" applyProtection="1">
      <alignment horizontal="left" vertical="center" wrapText="1"/>
      <protection locked="0"/>
    </xf>
    <xf numFmtId="0" fontId="40" fillId="25" borderId="2" xfId="0" applyFont="1" applyFill="1" applyBorder="1" applyAlignment="1" applyProtection="1">
      <alignment horizontal="left" vertical="center" wrapText="1"/>
      <protection locked="0"/>
    </xf>
    <xf numFmtId="9" fontId="40" fillId="5" borderId="2" xfId="0" applyNumberFormat="1" applyFont="1" applyFill="1" applyBorder="1" applyAlignment="1" applyProtection="1">
      <alignment horizontal="left" vertical="center" wrapText="1"/>
      <protection locked="0"/>
    </xf>
    <xf numFmtId="167" fontId="48" fillId="25" borderId="2" xfId="0" applyNumberFormat="1" applyFont="1" applyFill="1" applyBorder="1" applyAlignment="1" applyProtection="1">
      <alignment horizontal="left" vertical="center"/>
      <protection locked="0"/>
    </xf>
    <xf numFmtId="167" fontId="40" fillId="5" borderId="2" xfId="0" applyNumberFormat="1" applyFont="1" applyFill="1" applyBorder="1" applyAlignment="1">
      <alignment horizontal="left" vertical="center"/>
    </xf>
    <xf numFmtId="0" fontId="40" fillId="0" borderId="2"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31" fillId="5" borderId="2" xfId="1" applyFont="1" applyFill="1" applyBorder="1" applyAlignment="1" applyProtection="1">
      <alignment horizontal="left" vertical="center"/>
      <protection locked="0"/>
    </xf>
    <xf numFmtId="0" fontId="48" fillId="5" borderId="2" xfId="11" applyFont="1" applyFill="1" applyBorder="1" applyAlignment="1" applyProtection="1">
      <alignment horizontal="left" vertical="center" wrapText="1"/>
      <protection locked="0"/>
    </xf>
    <xf numFmtId="0" fontId="48" fillId="5" borderId="14" xfId="11" applyFont="1" applyFill="1" applyBorder="1" applyAlignment="1" applyProtection="1">
      <alignment horizontal="left" vertical="center" wrapText="1"/>
      <protection locked="0"/>
    </xf>
    <xf numFmtId="49" fontId="40" fillId="5" borderId="2" xfId="0" applyNumberFormat="1" applyFont="1" applyFill="1" applyBorder="1" applyAlignment="1" applyProtection="1">
      <alignment horizontal="left" vertical="center" wrapText="1"/>
      <protection locked="0"/>
    </xf>
    <xf numFmtId="49" fontId="40" fillId="5" borderId="2" xfId="0" applyNumberFormat="1" applyFont="1" applyFill="1" applyBorder="1" applyAlignment="1" applyProtection="1">
      <alignment horizontal="left" vertical="center"/>
      <protection locked="0"/>
    </xf>
    <xf numFmtId="6" fontId="40" fillId="5" borderId="2" xfId="0" applyNumberFormat="1" applyFont="1" applyFill="1" applyBorder="1" applyAlignment="1" applyProtection="1">
      <alignment horizontal="left" vertical="center"/>
      <protection locked="0"/>
    </xf>
    <xf numFmtId="167" fontId="40" fillId="5" borderId="2" xfId="0" applyNumberFormat="1" applyFont="1" applyFill="1" applyBorder="1" applyAlignment="1" applyProtection="1">
      <alignment horizontal="left" vertical="center"/>
      <protection locked="0"/>
    </xf>
    <xf numFmtId="9" fontId="40" fillId="5" borderId="2" xfId="16" applyFont="1" applyFill="1" applyBorder="1" applyAlignment="1" applyProtection="1">
      <alignment horizontal="left" vertical="center"/>
    </xf>
    <xf numFmtId="9" fontId="40" fillId="5" borderId="2" xfId="16" applyFont="1" applyFill="1" applyBorder="1" applyAlignment="1" applyProtection="1">
      <alignment horizontal="left" vertical="center" wrapText="1"/>
    </xf>
    <xf numFmtId="9" fontId="40" fillId="5" borderId="2" xfId="16" applyFont="1" applyFill="1" applyBorder="1" applyAlignment="1" applyProtection="1">
      <alignment horizontal="left" vertical="center" wrapText="1"/>
      <protection locked="0"/>
    </xf>
    <xf numFmtId="14" fontId="40" fillId="5" borderId="2" xfId="0" applyNumberFormat="1" applyFont="1" applyFill="1" applyBorder="1" applyAlignment="1" applyProtection="1">
      <alignment horizontal="left" vertical="center" wrapText="1"/>
      <protection locked="0"/>
    </xf>
    <xf numFmtId="14" fontId="40" fillId="5" borderId="2" xfId="0" applyNumberFormat="1" applyFont="1" applyFill="1" applyBorder="1" applyAlignment="1" applyProtection="1">
      <alignment horizontal="left" vertical="center"/>
      <protection locked="0"/>
    </xf>
    <xf numFmtId="9" fontId="40" fillId="5" borderId="2" xfId="0" applyNumberFormat="1" applyFont="1" applyFill="1" applyBorder="1" applyAlignment="1" applyProtection="1">
      <alignment horizontal="left" vertical="center"/>
      <protection locked="0"/>
    </xf>
    <xf numFmtId="0" fontId="40" fillId="5" borderId="9" xfId="0" applyFont="1" applyFill="1" applyBorder="1" applyAlignment="1" applyProtection="1">
      <alignment horizontal="left" vertical="center" wrapText="1"/>
      <protection locked="0"/>
    </xf>
    <xf numFmtId="0" fontId="40" fillId="5" borderId="9" xfId="1" applyFont="1" applyFill="1" applyBorder="1" applyAlignment="1" applyProtection="1">
      <alignment horizontal="left" vertical="center" wrapText="1"/>
      <protection locked="0"/>
    </xf>
    <xf numFmtId="9" fontId="40" fillId="26" borderId="22" xfId="0" applyNumberFormat="1" applyFont="1" applyFill="1" applyBorder="1" applyAlignment="1">
      <alignment horizontal="left" vertical="center" wrapText="1"/>
    </xf>
    <xf numFmtId="9" fontId="40" fillId="26" borderId="32" xfId="0" applyNumberFormat="1" applyFont="1" applyFill="1" applyBorder="1" applyAlignment="1">
      <alignment horizontal="left" vertical="center" wrapText="1"/>
    </xf>
    <xf numFmtId="9" fontId="40" fillId="0" borderId="0" xfId="0" applyNumberFormat="1" applyFont="1" applyFill="1" applyAlignment="1">
      <alignment horizontal="left" vertical="center"/>
    </xf>
    <xf numFmtId="0" fontId="40" fillId="21" borderId="2" xfId="0" applyFont="1" applyFill="1" applyBorder="1" applyAlignment="1" applyProtection="1">
      <alignment horizontal="left" vertical="center"/>
      <protection locked="0"/>
    </xf>
    <xf numFmtId="9" fontId="40" fillId="0" borderId="22" xfId="0" applyNumberFormat="1" applyFont="1" applyBorder="1" applyAlignment="1">
      <alignment horizontal="left" vertical="center" wrapText="1"/>
    </xf>
    <xf numFmtId="9" fontId="40" fillId="0" borderId="22" xfId="0" applyNumberFormat="1" applyFont="1" applyFill="1" applyBorder="1" applyAlignment="1">
      <alignment horizontal="left" vertical="center" wrapText="1"/>
    </xf>
    <xf numFmtId="0" fontId="40" fillId="0" borderId="14" xfId="3" applyFont="1" applyFill="1" applyBorder="1" applyAlignment="1" applyProtection="1">
      <alignment horizontal="left" vertical="center" wrapText="1"/>
      <protection locked="0"/>
    </xf>
    <xf numFmtId="0" fontId="48" fillId="0" borderId="0" xfId="0" applyFont="1" applyAlignment="1">
      <alignment horizontal="center" vertical="center"/>
    </xf>
    <xf numFmtId="0" fontId="31" fillId="7" borderId="12" xfId="0" applyFont="1" applyFill="1" applyBorder="1" applyAlignment="1" applyProtection="1">
      <alignment horizontal="center" vertical="center" wrapText="1"/>
      <protection locked="0"/>
    </xf>
    <xf numFmtId="0" fontId="31" fillId="3" borderId="12" xfId="0" applyFont="1" applyFill="1" applyBorder="1" applyAlignment="1" applyProtection="1">
      <alignment horizontal="center" vertical="center" wrapText="1"/>
      <protection locked="0"/>
    </xf>
    <xf numFmtId="0" fontId="31" fillId="4" borderId="12" xfId="1"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wrapText="1"/>
      <protection locked="0"/>
    </xf>
    <xf numFmtId="0" fontId="31" fillId="9" borderId="12" xfId="0" applyFont="1" applyFill="1" applyBorder="1" applyAlignment="1" applyProtection="1">
      <alignment horizontal="center" vertical="center" wrapText="1"/>
      <protection locked="0"/>
    </xf>
    <xf numFmtId="0" fontId="31" fillId="8" borderId="12" xfId="0" applyFont="1" applyFill="1" applyBorder="1" applyAlignment="1" applyProtection="1">
      <alignment horizontal="center" vertical="center" wrapText="1"/>
      <protection locked="0"/>
    </xf>
    <xf numFmtId="0" fontId="31" fillId="10" borderId="12" xfId="0" applyFont="1" applyFill="1" applyBorder="1" applyAlignment="1" applyProtection="1">
      <alignment horizontal="center" vertical="center" wrapText="1"/>
    </xf>
    <xf numFmtId="9" fontId="31" fillId="10" borderId="12" xfId="2" applyFont="1" applyFill="1" applyBorder="1" applyAlignment="1" applyProtection="1">
      <alignment horizontal="center" vertical="center" wrapText="1"/>
    </xf>
    <xf numFmtId="0" fontId="31" fillId="8" borderId="12" xfId="1" applyFont="1" applyFill="1" applyBorder="1" applyAlignment="1" applyProtection="1">
      <alignment horizontal="center" vertical="center" wrapText="1"/>
      <protection locked="0"/>
    </xf>
    <xf numFmtId="0" fontId="31" fillId="2" borderId="12" xfId="0" applyFont="1" applyFill="1" applyBorder="1" applyAlignment="1" applyProtection="1">
      <alignment horizontal="center" vertical="center" wrapText="1"/>
      <protection locked="0"/>
    </xf>
    <xf numFmtId="0" fontId="31" fillId="4" borderId="16" xfId="1" applyFont="1" applyFill="1" applyBorder="1" applyAlignment="1" applyProtection="1">
      <alignment horizontal="center" vertical="center" wrapText="1"/>
      <protection locked="0"/>
    </xf>
    <xf numFmtId="0" fontId="40" fillId="27" borderId="2" xfId="1" applyFont="1" applyFill="1" applyBorder="1" applyAlignment="1" applyProtection="1">
      <alignment horizontal="left" vertical="center" wrapText="1"/>
      <protection locked="0"/>
    </xf>
    <xf numFmtId="167" fontId="40" fillId="0" borderId="2" xfId="0" applyNumberFormat="1" applyFont="1" applyFill="1" applyBorder="1" applyAlignment="1" applyProtection="1">
      <alignment horizontal="left" vertical="center" wrapText="1"/>
      <protection locked="0"/>
    </xf>
    <xf numFmtId="42" fontId="40" fillId="5" borderId="2" xfId="22" applyFont="1" applyFill="1" applyBorder="1" applyAlignment="1" applyProtection="1">
      <alignment horizontal="left" vertical="center" wrapText="1"/>
      <protection locked="0"/>
    </xf>
    <xf numFmtId="167" fontId="40" fillId="5" borderId="2" xfId="0" applyNumberFormat="1" applyFont="1" applyFill="1" applyBorder="1" applyAlignment="1">
      <alignment horizontal="left" vertical="center" wrapText="1"/>
    </xf>
    <xf numFmtId="167" fontId="40" fillId="0" borderId="2" xfId="0" applyNumberFormat="1" applyFont="1" applyBorder="1" applyAlignment="1" applyProtection="1">
      <alignment horizontal="left" vertical="center" wrapText="1"/>
      <protection locked="0"/>
    </xf>
    <xf numFmtId="9" fontId="40" fillId="0" borderId="2" xfId="0" applyNumberFormat="1" applyFont="1" applyBorder="1" applyAlignment="1" applyProtection="1">
      <alignment horizontal="left" vertical="center" wrapText="1"/>
      <protection locked="0"/>
    </xf>
    <xf numFmtId="9" fontId="40" fillId="0" borderId="2" xfId="0" applyNumberFormat="1" applyFont="1" applyFill="1" applyBorder="1" applyAlignment="1" applyProtection="1">
      <alignment horizontal="left" vertical="center" wrapText="1"/>
      <protection locked="0"/>
    </xf>
    <xf numFmtId="168" fontId="40" fillId="0" borderId="2" xfId="0" applyNumberFormat="1" applyFont="1" applyFill="1" applyBorder="1" applyAlignment="1" applyProtection="1">
      <alignment horizontal="left" vertical="center" wrapText="1"/>
      <protection locked="0"/>
    </xf>
    <xf numFmtId="168" fontId="40" fillId="0" borderId="2" xfId="0" applyNumberFormat="1" applyFont="1" applyFill="1" applyBorder="1" applyAlignment="1" applyProtection="1">
      <alignment horizontal="left" vertical="center"/>
      <protection locked="0"/>
    </xf>
    <xf numFmtId="9" fontId="40" fillId="0" borderId="2" xfId="0" applyNumberFormat="1" applyFont="1" applyFill="1" applyBorder="1" applyAlignment="1" applyProtection="1">
      <alignment horizontal="left" vertical="center"/>
      <protection locked="0"/>
    </xf>
    <xf numFmtId="0" fontId="40" fillId="0" borderId="9" xfId="0" applyFont="1" applyFill="1" applyBorder="1" applyAlignment="1">
      <alignment horizontal="left" vertical="center" wrapText="1"/>
    </xf>
    <xf numFmtId="9" fontId="40" fillId="0" borderId="2" xfId="0" applyNumberFormat="1" applyFont="1" applyFill="1" applyBorder="1" applyAlignment="1">
      <alignment horizontal="left" vertical="center" wrapText="1"/>
    </xf>
    <xf numFmtId="9" fontId="40" fillId="0" borderId="25" xfId="0" applyNumberFormat="1" applyFont="1" applyFill="1" applyBorder="1" applyAlignment="1">
      <alignment horizontal="left" vertical="center" wrapText="1"/>
    </xf>
    <xf numFmtId="0" fontId="40" fillId="0" borderId="0" xfId="0" applyFont="1" applyFill="1" applyAlignment="1" applyProtection="1">
      <alignment horizontal="left" vertical="center" wrapText="1"/>
      <protection locked="0"/>
    </xf>
    <xf numFmtId="14" fontId="40" fillId="0" borderId="2" xfId="0" applyNumberFormat="1" applyFont="1" applyFill="1" applyBorder="1" applyAlignment="1" applyProtection="1">
      <alignment horizontal="left" vertical="center" wrapText="1"/>
      <protection locked="0"/>
    </xf>
    <xf numFmtId="167" fontId="40" fillId="0" borderId="2" xfId="0" applyNumberFormat="1" applyFont="1" applyFill="1" applyBorder="1" applyAlignment="1" applyProtection="1">
      <alignment horizontal="left" vertical="center"/>
      <protection locked="0"/>
    </xf>
    <xf numFmtId="0" fontId="40" fillId="5" borderId="14" xfId="1" applyFont="1" applyFill="1" applyBorder="1" applyAlignment="1" applyProtection="1">
      <alignment horizontal="left" vertical="center" wrapText="1"/>
      <protection locked="0"/>
    </xf>
    <xf numFmtId="0" fontId="40" fillId="26" borderId="24" xfId="0" applyFont="1" applyFill="1" applyBorder="1" applyAlignment="1">
      <alignment horizontal="left" vertical="center" wrapText="1"/>
    </xf>
    <xf numFmtId="0" fontId="48" fillId="0" borderId="2" xfId="0" applyFont="1" applyBorder="1" applyAlignment="1">
      <alignment horizontal="left" vertical="center" wrapText="1"/>
    </xf>
    <xf numFmtId="181" fontId="50" fillId="0" borderId="1" xfId="21" applyNumberFormat="1" applyFont="1" applyFill="1" applyAlignment="1">
      <alignment horizontal="left" vertical="center"/>
    </xf>
    <xf numFmtId="9" fontId="40" fillId="0" borderId="2" xfId="16" applyNumberFormat="1" applyFont="1" applyFill="1" applyBorder="1" applyAlignment="1" applyProtection="1">
      <alignment horizontal="left" vertical="center" wrapText="1"/>
    </xf>
    <xf numFmtId="0" fontId="38" fillId="0" borderId="2" xfId="0" applyFont="1" applyFill="1" applyBorder="1" applyAlignment="1">
      <alignment horizontal="center" vertical="center" wrapText="1"/>
    </xf>
    <xf numFmtId="2" fontId="40" fillId="5" borderId="2" xfId="16" applyNumberFormat="1" applyFont="1" applyFill="1" applyBorder="1" applyAlignment="1" applyProtection="1">
      <alignment horizontal="left" vertical="center" wrapText="1"/>
      <protection locked="0"/>
    </xf>
    <xf numFmtId="0" fontId="48" fillId="0" borderId="0" xfId="0" applyFont="1" applyAlignment="1">
      <alignment horizontal="left" vertical="center" wrapText="1"/>
    </xf>
    <xf numFmtId="167" fontId="40" fillId="5" borderId="22" xfId="0" applyNumberFormat="1" applyFont="1" applyFill="1" applyBorder="1" applyAlignment="1">
      <alignment horizontal="left" vertical="center"/>
    </xf>
    <xf numFmtId="10" fontId="40" fillId="5" borderId="22" xfId="0" applyNumberFormat="1" applyFont="1" applyFill="1" applyBorder="1" applyAlignment="1">
      <alignment horizontal="center" vertical="center"/>
    </xf>
    <xf numFmtId="0" fontId="40" fillId="5" borderId="22" xfId="0" applyFont="1" applyFill="1" applyBorder="1" applyAlignment="1">
      <alignment horizontal="center" vertical="center" wrapText="1"/>
    </xf>
    <xf numFmtId="9" fontId="40" fillId="5" borderId="22" xfId="0" applyNumberFormat="1" applyFont="1" applyFill="1" applyBorder="1" applyAlignment="1">
      <alignment horizontal="left" vertical="center" wrapText="1"/>
    </xf>
    <xf numFmtId="0" fontId="40" fillId="5" borderId="22" xfId="0" applyFont="1" applyFill="1" applyBorder="1" applyAlignment="1">
      <alignment horizontal="left" vertical="center" wrapText="1"/>
    </xf>
    <xf numFmtId="167" fontId="40" fillId="5" borderId="22" xfId="0" applyNumberFormat="1" applyFont="1" applyFill="1" applyBorder="1" applyAlignment="1">
      <alignment horizontal="center" vertical="center"/>
    </xf>
    <xf numFmtId="0" fontId="48" fillId="5" borderId="22" xfId="0" applyFont="1" applyFill="1" applyBorder="1" applyAlignment="1">
      <alignment horizontal="center" vertical="center" wrapText="1"/>
    </xf>
    <xf numFmtId="9" fontId="40" fillId="5" borderId="22" xfId="0" applyNumberFormat="1" applyFont="1" applyFill="1" applyBorder="1" applyAlignment="1">
      <alignment horizontal="center" vertical="center"/>
    </xf>
    <xf numFmtId="0" fontId="49" fillId="5" borderId="0" xfId="0" applyFont="1" applyFill="1" applyAlignment="1">
      <alignment horizontal="left" vertical="center" wrapText="1"/>
    </xf>
    <xf numFmtId="9" fontId="40" fillId="5" borderId="22" xfId="0" applyNumberFormat="1" applyFont="1" applyFill="1" applyBorder="1" applyAlignment="1">
      <alignment horizontal="left" vertical="center"/>
    </xf>
    <xf numFmtId="0" fontId="40" fillId="0" borderId="2" xfId="0" applyFont="1" applyBorder="1" applyAlignment="1" applyProtection="1">
      <alignment horizontal="left" vertical="top" wrapText="1"/>
      <protection locked="0"/>
    </xf>
    <xf numFmtId="0" fontId="31" fillId="4" borderId="2" xfId="1" applyFont="1" applyFill="1" applyBorder="1" applyAlignment="1" applyProtection="1">
      <alignment horizontal="center" vertical="center" wrapText="1"/>
      <protection locked="0"/>
    </xf>
    <xf numFmtId="0" fontId="7" fillId="4" borderId="8"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9" fillId="5" borderId="2" xfId="1" applyFont="1" applyFill="1" applyBorder="1" applyAlignment="1">
      <alignment horizontal="center" vertical="center" wrapText="1"/>
    </xf>
    <xf numFmtId="0" fontId="11" fillId="5" borderId="2" xfId="1" applyFont="1" applyFill="1" applyBorder="1" applyAlignment="1">
      <alignment horizontal="justify" vertical="center" wrapText="1"/>
    </xf>
    <xf numFmtId="0" fontId="7" fillId="19" borderId="3" xfId="1" applyFont="1" applyFill="1" applyBorder="1" applyAlignment="1">
      <alignment horizontal="center" vertical="center" wrapText="1"/>
    </xf>
    <xf numFmtId="0" fontId="7" fillId="19" borderId="5" xfId="1" applyFont="1" applyFill="1" applyBorder="1" applyAlignment="1">
      <alignment horizontal="center" vertical="center" wrapText="1"/>
    </xf>
    <xf numFmtId="0" fontId="7" fillId="4" borderId="19"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9" borderId="2" xfId="1" applyFont="1" applyFill="1" applyBorder="1" applyAlignment="1">
      <alignment horizontal="center" vertical="center" wrapText="1"/>
    </xf>
    <xf numFmtId="0" fontId="7" fillId="8" borderId="12" xfId="1" applyFont="1" applyFill="1" applyBorder="1" applyAlignment="1">
      <alignment horizontal="center" vertical="center" wrapText="1"/>
    </xf>
    <xf numFmtId="0" fontId="7" fillId="8" borderId="10" xfId="1" applyFont="1" applyFill="1" applyBorder="1" applyAlignment="1">
      <alignment horizontal="center" vertical="center" wrapText="1"/>
    </xf>
    <xf numFmtId="0" fontId="7" fillId="8" borderId="9" xfId="1" applyFont="1" applyFill="1" applyBorder="1" applyAlignment="1">
      <alignment horizontal="center" vertical="center" wrapText="1"/>
    </xf>
    <xf numFmtId="0" fontId="0" fillId="5" borderId="2" xfId="0" applyFill="1" applyBorder="1" applyAlignment="1">
      <alignment horizontal="left" vertical="center"/>
    </xf>
    <xf numFmtId="0" fontId="16" fillId="8" borderId="2"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10" borderId="2" xfId="0" applyFont="1" applyFill="1" applyBorder="1" applyAlignment="1">
      <alignment horizontal="center" vertical="center"/>
    </xf>
    <xf numFmtId="0" fontId="16" fillId="11" borderId="2" xfId="0" applyFont="1" applyFill="1" applyBorder="1" applyAlignment="1">
      <alignment horizontal="center" vertical="center"/>
    </xf>
    <xf numFmtId="0" fontId="6" fillId="8" borderId="12"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4" borderId="16" xfId="1" applyFont="1" applyFill="1" applyBorder="1" applyAlignment="1" applyProtection="1">
      <alignment horizontal="center" vertical="center" wrapText="1"/>
      <protection locked="0"/>
    </xf>
    <xf numFmtId="0" fontId="6" fillId="4" borderId="23" xfId="1" applyFont="1" applyFill="1" applyBorder="1" applyAlignment="1" applyProtection="1">
      <alignment horizontal="center" vertical="center" wrapText="1"/>
      <protection locked="0"/>
    </xf>
    <xf numFmtId="0" fontId="6" fillId="4" borderId="12" xfId="1" applyFont="1" applyFill="1" applyBorder="1" applyAlignment="1" applyProtection="1">
      <alignment horizontal="center" vertical="center" wrapText="1"/>
      <protection locked="0"/>
    </xf>
    <xf numFmtId="0" fontId="6" fillId="4" borderId="9" xfId="1"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9" fontId="6" fillId="10" borderId="12" xfId="2" applyFont="1" applyFill="1" applyBorder="1" applyAlignment="1" applyProtection="1">
      <alignment horizontal="center" vertical="center" wrapText="1"/>
    </xf>
    <xf numFmtId="9" fontId="6" fillId="10" borderId="9" xfId="2" applyFont="1" applyFill="1" applyBorder="1" applyAlignment="1" applyProtection="1">
      <alignment horizontal="center" vertical="center" wrapText="1"/>
    </xf>
    <xf numFmtId="0" fontId="31" fillId="6" borderId="2" xfId="0" applyFont="1" applyFill="1" applyBorder="1" applyAlignment="1" applyProtection="1">
      <alignment horizontal="center" vertical="center" textRotation="90" wrapText="1"/>
      <protection locked="0"/>
    </xf>
    <xf numFmtId="0" fontId="32" fillId="6" borderId="2" xfId="0" applyFont="1" applyFill="1" applyBorder="1" applyAlignment="1" applyProtection="1">
      <alignment horizontal="center" vertical="center" wrapText="1"/>
      <protection locked="0"/>
    </xf>
    <xf numFmtId="0" fontId="32" fillId="5" borderId="2" xfId="0" applyFont="1" applyFill="1" applyBorder="1" applyAlignment="1" applyProtection="1">
      <alignment horizontal="center" vertical="center" wrapText="1"/>
      <protection locked="0"/>
    </xf>
    <xf numFmtId="0" fontId="34" fillId="6" borderId="14" xfId="0" applyFont="1" applyFill="1" applyBorder="1" applyAlignment="1" applyProtection="1">
      <alignment horizontal="center" vertical="center" wrapText="1"/>
      <protection locked="0"/>
    </xf>
    <xf numFmtId="0" fontId="34" fillId="5" borderId="15" xfId="0" applyFont="1" applyFill="1" applyBorder="1" applyAlignment="1" applyProtection="1">
      <alignment horizontal="center" vertical="center" wrapText="1"/>
      <protection locked="0"/>
    </xf>
    <xf numFmtId="0" fontId="34" fillId="6" borderId="15" xfId="0" applyFont="1" applyFill="1" applyBorder="1" applyAlignment="1" applyProtection="1">
      <alignment horizontal="center" vertical="center" wrapText="1"/>
      <protection locked="0"/>
    </xf>
    <xf numFmtId="0" fontId="34" fillId="6" borderId="13" xfId="0" applyFont="1" applyFill="1" applyBorder="1" applyAlignment="1" applyProtection="1">
      <alignment horizontal="center" vertical="center" wrapText="1"/>
      <protection locked="0"/>
    </xf>
    <xf numFmtId="0" fontId="34" fillId="18" borderId="14" xfId="0" applyFont="1" applyFill="1" applyBorder="1" applyAlignment="1" applyProtection="1">
      <alignment horizontal="center" vertical="center" wrapText="1"/>
      <protection locked="0"/>
    </xf>
    <xf numFmtId="0" fontId="34" fillId="18" borderId="15" xfId="0" applyFont="1" applyFill="1" applyBorder="1" applyAlignment="1" applyProtection="1">
      <alignment horizontal="center" vertical="center" wrapText="1"/>
      <protection locked="0"/>
    </xf>
    <xf numFmtId="0" fontId="34" fillId="18" borderId="13"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22" borderId="16" xfId="0" applyFont="1" applyFill="1" applyBorder="1" applyAlignment="1" applyProtection="1">
      <alignment horizontal="center" vertical="center" wrapText="1"/>
      <protection locked="0"/>
    </xf>
    <xf numFmtId="0" fontId="21" fillId="4" borderId="9"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9" borderId="14" xfId="0" applyFont="1" applyFill="1" applyBorder="1" applyAlignment="1" applyProtection="1">
      <alignment horizontal="center" vertical="center" wrapText="1"/>
      <protection locked="0"/>
    </xf>
    <xf numFmtId="0" fontId="6" fillId="9" borderId="15"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6" fillId="8"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0" fontId="21" fillId="0" borderId="2" xfId="2" applyNumberFormat="1" applyFont="1" applyFill="1" applyBorder="1" applyAlignment="1" applyProtection="1">
      <alignment horizontal="center" vertical="center" wrapText="1"/>
      <protection locked="0"/>
    </xf>
    <xf numFmtId="14" fontId="4" fillId="0" borderId="12" xfId="0" applyNumberFormat="1" applyFont="1" applyFill="1" applyBorder="1" applyAlignment="1" applyProtection="1">
      <alignment horizontal="center" vertical="center" wrapText="1"/>
      <protection locked="0"/>
    </xf>
    <xf numFmtId="14" fontId="4" fillId="0" borderId="9" xfId="0" applyNumberFormat="1"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protection locked="0"/>
    </xf>
    <xf numFmtId="0" fontId="6" fillId="9" borderId="9" xfId="0" applyFont="1" applyFill="1" applyBorder="1" applyAlignment="1" applyProtection="1">
      <alignment horizontal="center" vertical="center" wrapText="1"/>
      <protection locked="0"/>
    </xf>
    <xf numFmtId="0" fontId="6" fillId="8" borderId="12" xfId="1" applyFont="1" applyFill="1" applyBorder="1" applyAlignment="1" applyProtection="1">
      <alignment horizontal="center" vertical="center" wrapText="1"/>
      <protection locked="0"/>
    </xf>
    <xf numFmtId="0" fontId="6" fillId="8" borderId="9" xfId="1" applyFont="1" applyFill="1" applyBorder="1" applyAlignment="1" applyProtection="1">
      <alignment horizontal="center" vertical="center" wrapText="1"/>
      <protection locked="0"/>
    </xf>
    <xf numFmtId="0" fontId="6" fillId="4" borderId="2" xfId="1" applyFont="1" applyFill="1" applyBorder="1" applyAlignment="1" applyProtection="1">
      <alignment horizontal="center" vertical="center" wrapText="1"/>
      <protection locked="0"/>
    </xf>
    <xf numFmtId="0" fontId="6" fillId="5" borderId="2" xfId="1" applyFont="1" applyFill="1" applyBorder="1" applyAlignment="1" applyProtection="1">
      <alignment horizontal="center" vertical="center" wrapText="1"/>
      <protection locked="0"/>
    </xf>
    <xf numFmtId="0" fontId="31" fillId="9" borderId="14" xfId="0" applyFont="1" applyFill="1" applyBorder="1" applyAlignment="1" applyProtection="1">
      <alignment horizontal="center" vertical="center" wrapText="1"/>
      <protection locked="0"/>
    </xf>
    <xf numFmtId="0" fontId="31" fillId="9" borderId="13" xfId="0" applyFont="1" applyFill="1" applyBorder="1" applyAlignment="1" applyProtection="1">
      <alignment horizontal="center" vertical="center" wrapText="1"/>
      <protection locked="0"/>
    </xf>
    <xf numFmtId="0" fontId="31" fillId="3" borderId="18" xfId="0" applyFont="1" applyFill="1" applyBorder="1" applyAlignment="1" applyProtection="1">
      <alignment horizontal="center" vertical="center" wrapText="1"/>
      <protection locked="0"/>
    </xf>
    <xf numFmtId="0" fontId="31" fillId="3" borderId="19" xfId="0" applyFont="1" applyFill="1" applyBorder="1" applyAlignment="1" applyProtection="1">
      <alignment horizontal="center" vertical="center" wrapText="1"/>
      <protection locked="0"/>
    </xf>
    <xf numFmtId="0" fontId="31" fillId="3" borderId="17" xfId="0" applyFont="1" applyFill="1" applyBorder="1" applyAlignment="1" applyProtection="1">
      <alignment horizontal="center" vertical="center" wrapText="1"/>
      <protection locked="0"/>
    </xf>
    <xf numFmtId="0" fontId="31" fillId="22" borderId="16"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40" fillId="4" borderId="9" xfId="0" applyFont="1" applyFill="1" applyBorder="1" applyAlignment="1" applyProtection="1">
      <alignment horizontal="center" vertical="center" wrapText="1"/>
      <protection locked="0"/>
    </xf>
    <xf numFmtId="0" fontId="31" fillId="3" borderId="14" xfId="0" applyFont="1" applyFill="1" applyBorder="1" applyAlignment="1" applyProtection="1">
      <alignment horizontal="center" vertical="center" wrapText="1"/>
      <protection locked="0"/>
    </xf>
    <xf numFmtId="0" fontId="31" fillId="3" borderId="15" xfId="0" applyFont="1" applyFill="1" applyBorder="1" applyAlignment="1" applyProtection="1">
      <alignment horizontal="center" vertical="center" wrapText="1"/>
      <protection locked="0"/>
    </xf>
    <xf numFmtId="0" fontId="31" fillId="3" borderId="13" xfId="0" applyFont="1" applyFill="1" applyBorder="1" applyAlignment="1" applyProtection="1">
      <alignment horizontal="center" vertical="center" wrapText="1"/>
      <protection locked="0"/>
    </xf>
    <xf numFmtId="0" fontId="31" fillId="9" borderId="15" xfId="0" applyFont="1" applyFill="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31" fillId="2" borderId="2" xfId="0" applyFont="1" applyFill="1" applyBorder="1" applyAlignment="1" applyProtection="1">
      <alignment horizontal="center" vertical="center" wrapText="1"/>
      <protection locked="0"/>
    </xf>
    <xf numFmtId="0" fontId="31" fillId="4" borderId="2" xfId="1" applyFont="1" applyFill="1" applyBorder="1" applyAlignment="1" applyProtection="1">
      <alignment horizontal="center" vertical="center" wrapText="1"/>
      <protection locked="0"/>
    </xf>
    <xf numFmtId="0" fontId="31" fillId="5" borderId="2" xfId="1" applyFont="1" applyFill="1" applyBorder="1" applyAlignment="1" applyProtection="1">
      <alignment horizontal="center" vertical="center" wrapText="1"/>
      <protection locked="0"/>
    </xf>
    <xf numFmtId="0" fontId="31" fillId="8" borderId="2" xfId="0" applyFont="1" applyFill="1" applyBorder="1" applyAlignment="1" applyProtection="1">
      <alignment horizontal="center" vertical="center" wrapText="1"/>
      <protection locked="0"/>
    </xf>
    <xf numFmtId="10" fontId="21" fillId="0" borderId="2" xfId="16" applyNumberFormat="1" applyFont="1" applyFill="1" applyBorder="1" applyAlignment="1" applyProtection="1">
      <alignment horizontal="center" vertical="center" wrapText="1"/>
      <protection locked="0"/>
    </xf>
    <xf numFmtId="0" fontId="0" fillId="0" borderId="0" xfId="0" applyFont="1" applyAlignment="1">
      <alignment horizontal="center"/>
    </xf>
    <xf numFmtId="0" fontId="21" fillId="5" borderId="12" xfId="0" applyFont="1" applyFill="1" applyBorder="1" applyAlignment="1" applyProtection="1">
      <alignment horizontal="center" vertical="center" wrapText="1"/>
      <protection locked="0"/>
    </xf>
    <xf numFmtId="0" fontId="21" fillId="5" borderId="10" xfId="0" applyFont="1" applyFill="1" applyBorder="1" applyAlignment="1" applyProtection="1">
      <alignment horizontal="center" vertical="center" wrapText="1"/>
      <protection locked="0"/>
    </xf>
    <xf numFmtId="0" fontId="21" fillId="5" borderId="9" xfId="0" applyFont="1" applyFill="1" applyBorder="1" applyAlignment="1" applyProtection="1">
      <alignment horizontal="center" vertical="center" wrapText="1"/>
      <protection locked="0"/>
    </xf>
    <xf numFmtId="0" fontId="21" fillId="24" borderId="2"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9" fontId="6" fillId="10" borderId="12" xfId="16" applyFont="1" applyFill="1" applyBorder="1" applyAlignment="1" applyProtection="1">
      <alignment horizontal="center" vertical="center" wrapText="1"/>
    </xf>
    <xf numFmtId="9" fontId="6" fillId="10" borderId="9" xfId="16" applyFont="1" applyFill="1" applyBorder="1" applyAlignment="1" applyProtection="1">
      <alignment horizontal="center" vertical="center" wrapText="1"/>
    </xf>
    <xf numFmtId="0" fontId="31" fillId="5" borderId="2" xfId="1" applyFont="1" applyFill="1" applyBorder="1" applyAlignment="1" applyProtection="1">
      <alignment horizontal="left" vertical="center" wrapText="1"/>
      <protection locked="0"/>
    </xf>
    <xf numFmtId="0" fontId="40" fillId="5" borderId="2" xfId="11" applyFont="1" applyFill="1" applyBorder="1" applyAlignment="1" applyProtection="1">
      <alignment horizontal="left" vertical="center" wrapText="1"/>
      <protection locked="0"/>
    </xf>
    <xf numFmtId="0" fontId="40" fillId="5" borderId="14" xfId="11" applyFont="1" applyFill="1" applyBorder="1" applyAlignment="1" applyProtection="1">
      <alignment horizontal="left" vertical="center" wrapText="1"/>
      <protection locked="0"/>
    </xf>
    <xf numFmtId="0" fontId="40" fillId="0" borderId="2" xfId="0" applyNumberFormat="1" applyFont="1" applyFill="1" applyBorder="1" applyAlignment="1" applyProtection="1">
      <alignment horizontal="left" vertical="center" wrapText="1"/>
      <protection locked="0"/>
    </xf>
    <xf numFmtId="9" fontId="40" fillId="5" borderId="2" xfId="16" applyNumberFormat="1" applyFont="1" applyFill="1" applyBorder="1" applyAlignment="1" applyProtection="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center" vertical="center"/>
    </xf>
    <xf numFmtId="0" fontId="37" fillId="5" borderId="13" xfId="0" applyFont="1" applyFill="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protection locked="0"/>
    </xf>
    <xf numFmtId="0" fontId="48" fillId="5" borderId="1" xfId="0" applyFont="1" applyFill="1" applyBorder="1" applyAlignment="1">
      <alignment horizontal="left" vertical="center" wrapText="1"/>
    </xf>
    <xf numFmtId="0" fontId="48" fillId="0" borderId="1" xfId="0" applyFont="1" applyBorder="1" applyAlignment="1">
      <alignment horizontal="left" vertical="center" wrapText="1"/>
    </xf>
    <xf numFmtId="0" fontId="4" fillId="5" borderId="1" xfId="0" applyFont="1" applyFill="1" applyBorder="1" applyAlignment="1" applyProtection="1">
      <alignment horizontal="center" vertical="center" wrapText="1"/>
      <protection locked="0"/>
    </xf>
    <xf numFmtId="0" fontId="40" fillId="5" borderId="1" xfId="11" applyFont="1" applyFill="1" applyBorder="1" applyAlignment="1" applyProtection="1">
      <alignment horizontal="center" vertical="center" wrapText="1"/>
      <protection locked="0"/>
    </xf>
    <xf numFmtId="0" fontId="40" fillId="0" borderId="14" xfId="1" applyFont="1" applyFill="1" applyBorder="1" applyAlignment="1" applyProtection="1">
      <alignment horizontal="left" vertical="center" wrapText="1"/>
      <protection locked="0"/>
    </xf>
    <xf numFmtId="0" fontId="40" fillId="5" borderId="23" xfId="1" applyFont="1" applyFill="1" applyBorder="1" applyAlignment="1" applyProtection="1">
      <alignment horizontal="left" vertical="center" wrapText="1"/>
      <protection locked="0"/>
    </xf>
    <xf numFmtId="0" fontId="51" fillId="0" borderId="2" xfId="24" applyFont="1" applyFill="1" applyBorder="1" applyAlignment="1" applyProtection="1">
      <alignment horizontal="left" vertical="center" wrapText="1"/>
      <protection locked="0"/>
    </xf>
    <xf numFmtId="0" fontId="51" fillId="5" borderId="2" xfId="24" applyFont="1" applyFill="1" applyBorder="1" applyAlignment="1" applyProtection="1">
      <alignment horizontal="left" vertical="center" wrapText="1"/>
      <protection locked="0"/>
    </xf>
    <xf numFmtId="0" fontId="40" fillId="26" borderId="2" xfId="0" applyFont="1" applyFill="1" applyBorder="1" applyAlignment="1">
      <alignment horizontal="left" vertical="center" wrapText="1"/>
    </xf>
    <xf numFmtId="0" fontId="48" fillId="0" borderId="2" xfId="0" applyFont="1" applyBorder="1" applyAlignment="1">
      <alignment horizontal="left" vertical="center"/>
    </xf>
  </cellXfs>
  <cellStyles count="25">
    <cellStyle name="Hipervínculo" xfId="12" builtinId="8"/>
    <cellStyle name="Hipervínculo 2" xfId="24" xr:uid="{00000000-0005-0000-0000-000001000000}"/>
    <cellStyle name="Hipervínculo 3" xfId="20" xr:uid="{00000000-0005-0000-0000-000002000000}"/>
    <cellStyle name="Hipervínculo visitado" xfId="14" builtinId="9" hidden="1"/>
    <cellStyle name="Hipervínculo visitado" xfId="13" builtinId="9" hidden="1"/>
    <cellStyle name="Hyperlink" xfId="15" xr:uid="{00000000-0005-0000-0000-000005000000}"/>
    <cellStyle name="Millares" xfId="23" builtinId="3"/>
    <cellStyle name="Millares [0]" xfId="17" builtinId="6"/>
    <cellStyle name="Millares 3" xfId="21" xr:uid="{00000000-0005-0000-0000-000008000000}"/>
    <cellStyle name="Moneda" xfId="5" builtinId="4"/>
    <cellStyle name="Moneda [0]" xfId="4" builtinId="7"/>
    <cellStyle name="Moneda [0] 3" xfId="22" xr:uid="{00000000-0005-0000-0000-00000B000000}"/>
    <cellStyle name="Moneda 2" xfId="7" xr:uid="{00000000-0005-0000-0000-00000C000000}"/>
    <cellStyle name="Normal" xfId="0" builtinId="0"/>
    <cellStyle name="Normal 2" xfId="1" xr:uid="{00000000-0005-0000-0000-00000E000000}"/>
    <cellStyle name="Normal 3" xfId="3" xr:uid="{00000000-0005-0000-0000-00000F000000}"/>
    <cellStyle name="Normal 4" xfId="9" xr:uid="{00000000-0005-0000-0000-000010000000}"/>
    <cellStyle name="Normal 4 2" xfId="11" xr:uid="{00000000-0005-0000-0000-000011000000}"/>
    <cellStyle name="Normal 5" xfId="8" xr:uid="{00000000-0005-0000-0000-000012000000}"/>
    <cellStyle name="Normal 5 2" xfId="18" xr:uid="{00000000-0005-0000-0000-000013000000}"/>
    <cellStyle name="Normal 6" xfId="6" xr:uid="{00000000-0005-0000-0000-000014000000}"/>
    <cellStyle name="Normal 7" xfId="10" xr:uid="{00000000-0005-0000-0000-000015000000}"/>
    <cellStyle name="Normal 8" xfId="19" xr:uid="{00000000-0005-0000-0000-000016000000}"/>
    <cellStyle name="Porcentaje" xfId="2" builtinId="5"/>
    <cellStyle name="Porcentaje 2" xfId="16"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68</xdr:col>
      <xdr:colOff>206375</xdr:colOff>
      <xdr:row>70</xdr:row>
      <xdr:rowOff>360067</xdr:rowOff>
    </xdr:from>
    <xdr:to>
      <xdr:col>88</xdr:col>
      <xdr:colOff>381000</xdr:colOff>
      <xdr:row>153</xdr:row>
      <xdr:rowOff>177415</xdr:rowOff>
    </xdr:to>
    <xdr:pic>
      <xdr:nvPicPr>
        <xdr:cNvPr id="2" name="Imagen 1">
          <a:extLst>
            <a:ext uri="{FF2B5EF4-FFF2-40B4-BE49-F238E27FC236}">
              <a16:creationId xmlns:a16="http://schemas.microsoft.com/office/drawing/2014/main" id="{69111F27-7228-4DD6-864F-703FF2A6BD4A}"/>
            </a:ext>
          </a:extLst>
        </xdr:cNvPr>
        <xdr:cNvPicPr>
          <a:picLocks noChangeAspect="1"/>
        </xdr:cNvPicPr>
      </xdr:nvPicPr>
      <xdr:blipFill>
        <a:blip xmlns:r="http://schemas.openxmlformats.org/officeDocument/2006/relationships" r:embed="rId1"/>
        <a:stretch>
          <a:fillRect/>
        </a:stretch>
      </xdr:blipFill>
      <xdr:spPr>
        <a:xfrm>
          <a:off x="70691375" y="550567"/>
          <a:ext cx="16684625" cy="74799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cargas\Matriz%20Plan%20de%20acci&#243;n%20y%20Seguimiento%20Art&#237;culo_%2066_%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ión y seg"/>
      <sheetName val="Seguimiento AA Indígena "/>
      <sheetName val="Seguimiento AA Afro"/>
      <sheetName val="Seguimiento AA Raizal"/>
      <sheetName val="Seguimiento AA Palenquero"/>
      <sheetName val="Seguimiento AA Rrom"/>
      <sheetName val="Hoja1"/>
      <sheetName val="Hoja3"/>
      <sheetName val="Hoja2"/>
      <sheetName val="O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Amanda Ruiz" id="{FCCEBC5C-3E22-F64E-95BA-A9C4B94A1D52}" userId="Amanda Ruiz" providerId="None"/>
  <person displayName="Usuario invitado" id="{303115F3-F6AC-4041-85E3-8F5410AC164E}" userId="S::urn:spo:anon#34a4cd923899f9b924dab7ecfff0602d67eae106c4bfaf98010fad4648a94b9b::"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26" dT="2020-10-26T20:14:46.94" personId="{FCCEBC5C-3E22-F64E-95BA-A9C4B94A1D52}" id="{865F15BA-52B3-41D3-9792-A0AC737E5C0B}">
    <text>Meta concertada con la comunidad</text>
  </threadedComment>
  <threadedComment ref="D27" dT="2020-12-14T19:42:54.04" personId="{303115F3-F6AC-4041-85E3-8F5410AC164E}" id="{A1FE7431-E918-4103-9B6A-21EFA2649F25}">
    <text xml:space="preserve">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ext>
  </threadedComment>
  <threadedComment ref="J27" dT="2020-12-16T01:10:29.73" personId="{303115F3-F6AC-4041-85E3-8F5410AC164E}" id="{3B8E5E1C-CB6C-4119-ACC7-57D84FC48A92}">
    <text xml:space="preserve">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ext>
  </threadedComment>
  <threadedComment ref="X27" dT="2020-10-26T20:14:57.52" personId="{FCCEBC5C-3E22-F64E-95BA-A9C4B94A1D52}" id="{F09FE4EB-9DFF-4787-B526-BC665182F6A2}">
    <text>Meta concertada con la comunidad</text>
  </threadedComment>
  <threadedComment ref="D29" dT="2020-12-14T19:42:54.04" personId="{303115F3-F6AC-4041-85E3-8F5410AC164E}" id="{ECCB38F9-013F-40C4-8527-36BDB7717684}">
    <text xml:space="preserve">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ext>
  </threadedComment>
  <threadedComment ref="J29" dT="2020-12-16T01:10:29.73" personId="{303115F3-F6AC-4041-85E3-8F5410AC164E}" id="{07AF4DA4-28F5-4F35-87DB-C16B0B45678A}">
    <text xml:space="preserve">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ext>
  </threadedComment>
  <threadedComment ref="X29" dT="2020-10-26T20:14:57.52" personId="{FCCEBC5C-3E22-F64E-95BA-A9C4B94A1D52}" id="{3F67850C-383C-4C2F-962B-1450B1A2E231}">
    <text>Meta concertada con la comunidad</text>
  </threadedComment>
  <threadedComment ref="J30" dT="2020-10-26T20:20:01.22" personId="{FCCEBC5C-3E22-F64E-95BA-A9C4B94A1D52}" id="{1931EE97-2E8F-B449-BB81-E18053972F18}">
    <text>SDDE: 
Se atienden las indicaciones recibidas por la SAE y se deja el nombre del indicador conforme se encuentra en la matriz de concertación con el pueblo Rrom y el sector de desarrollo económico</text>
  </threadedComment>
</ThreadedComments>
</file>

<file path=xl/threadedComments/threadedComment2.xml><?xml version="1.0" encoding="utf-8"?>
<ThreadedComments xmlns="http://schemas.microsoft.com/office/spreadsheetml/2018/threadedcomments" xmlns:x="http://schemas.openxmlformats.org/spreadsheetml/2006/main">
  <threadedComment ref="X18" dT="2020-10-26T20:14:46.94" personId="{FCCEBC5C-3E22-F64E-95BA-A9C4B94A1D52}" id="{865F15BA-52B3-41D4-9792-A0AC737E5C0B}">
    <text>Meta concertada con la comunidad</text>
  </threadedComment>
  <threadedComment ref="D19" dT="2020-12-14T19:42:54.04" personId="{303115F3-F6AC-4041-85E3-8F5410AC164E}" id="{A1FE7431-E918-4104-9B6A-21EFA2649F25}">
    <text xml:space="preserve">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ext>
  </threadedComment>
  <threadedComment ref="J19" dT="2020-12-16T01:10:29.73" personId="{303115F3-F6AC-4041-85E3-8F5410AC164E}" id="{3B8E5E1C-CB6C-411A-ACC7-57D84FC48A92}">
    <text xml:space="preserve">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ext>
  </threadedComment>
  <threadedComment ref="X19" dT="2020-10-26T20:14:57.52" personId="{FCCEBC5C-3E22-F64E-95BA-A9C4B94A1D52}" id="{F09FE4EB-9DFF-4788-B526-BC665182F6A2}">
    <text>Meta concertada con la comunidad</text>
  </threadedComment>
  <threadedComment ref="D21" dT="2020-12-14T19:42:54.04" personId="{303115F3-F6AC-4041-85E3-8F5410AC164E}" id="{ECCB38F9-013F-40C5-8527-36BDB7717684}">
    <text xml:space="preserve">
SDDE: Se reitera que el párrafo es inconsistente por cuanto repite la acción concertada con la comunidad. 
Sin embargo, se acoge el ajuste conforme las recomendaciones recibidas por el equipo técnico de la SAE (13 Dic), en concordancia con las actas de las reuniones de concertación con el pueblo Rrom.  </text>
  </threadedComment>
  <threadedComment ref="J21" dT="2020-12-16T01:10:29.73" personId="{303115F3-F6AC-4041-85E3-8F5410AC164E}" id="{07AF4DA4-28F5-4F36-87DB-C16B0B45678A}">
    <text xml:space="preserve">SDDE: 
La SDDE habia propuesto el ajuste al nombre del indicador, ya que tal como se encontraba redactado en la matriz de concertación con el pueblo Rrom no era consistente.
No obstante se deja la redacción conforme la matriz de concertación atendiendo las indicaciones de la SAE. 
</text>
  </threadedComment>
  <threadedComment ref="X21" dT="2020-10-26T20:14:57.52" personId="{FCCEBC5C-3E22-F64E-95BA-A9C4B94A1D52}" id="{3F67850C-383C-4C30-962B-1450B1A2E231}">
    <text>Meta concertada con la comunidad</text>
  </threadedComment>
  <threadedComment ref="J23" dT="2020-10-26T20:20:01.22" personId="{FCCEBC5C-3E22-F64E-95BA-A9C4B94A1D52}" id="{1931EE97-2E8F-B44A-BB81-E18053972F18}">
    <text>SDDE: 
Se atienden las indicaciones recibidas por la SAE y se deja el nombre del indicador conforme se encuentra en la matriz de concertación con el pueblo Rrom y el sector de desarrollo económico</text>
  </threadedComment>
</ThreadedComments>
</file>

<file path=xl/worksheets/_rels/sheet6.xml.rels><?xml version="1.0" encoding="UTF-8" standalone="yes"?>
<Relationships xmlns="http://schemas.openxmlformats.org/package/2006/relationships"><Relationship Id="rId13" Type="http://schemas.openxmlformats.org/officeDocument/2006/relationships/hyperlink" Target="mailto:indi.sigindioy@gobiernobogota.gov.co" TargetMode="External"/><Relationship Id="rId18" Type="http://schemas.openxmlformats.org/officeDocument/2006/relationships/hyperlink" Target="mailto:Nelson.vasquez@habitatbogota.gov.co" TargetMode="External"/><Relationship Id="rId26" Type="http://schemas.openxmlformats.org/officeDocument/2006/relationships/hyperlink" Target="mailto:%0amtenorio@sdmujer.gov.co%0ayguzman@sdmujer.gov.co" TargetMode="External"/><Relationship Id="rId21" Type="http://schemas.openxmlformats.org/officeDocument/2006/relationships/hyperlink" Target="mailto:paula.villegas@idartes.gov.co" TargetMode="External"/><Relationship Id="rId34" Type="http://schemas.openxmlformats.org/officeDocument/2006/relationships/printerSettings" Target="../printerSettings/printerSettings1.bin"/><Relationship Id="rId7" Type="http://schemas.openxmlformats.org/officeDocument/2006/relationships/hyperlink" Target="mailto:andres.idarraga@gobiernobogota.gov.co" TargetMode="External"/><Relationship Id="rId12" Type="http://schemas.openxmlformats.org/officeDocument/2006/relationships/hyperlink" Target="mailto:indi.sigindioy@gobiernobogota.gov.co" TargetMode="External"/><Relationship Id="rId17" Type="http://schemas.openxmlformats.org/officeDocument/2006/relationships/hyperlink" Target="mailto:victor.sotelo@habitatbogota.gov.co" TargetMode="External"/><Relationship Id="rId25" Type="http://schemas.openxmlformats.org/officeDocument/2006/relationships/hyperlink" Target="mailto:mcastro@idiger.gov.co%20/%0afsolano@idiger.gov.co" TargetMode="External"/><Relationship Id="rId33" Type="http://schemas.openxmlformats.org/officeDocument/2006/relationships/hyperlink" Target="mailto:%0amtenorio@sdmujer.gov.co%0ayguzman@sdmujer.gov.co" TargetMode="External"/><Relationship Id="rId2" Type="http://schemas.openxmlformats.org/officeDocument/2006/relationships/hyperlink" Target="mailto:aguzman@shd.gov.co" TargetMode="External"/><Relationship Id="rId16" Type="http://schemas.openxmlformats.org/officeDocument/2006/relationships/hyperlink" Target="mailto:natalia.lozano@uaesp.gov.co" TargetMode="External"/><Relationship Id="rId20" Type="http://schemas.openxmlformats.org/officeDocument/2006/relationships/hyperlink" Target="mailto:hlvanegas@saludcapital.gov.co" TargetMode="External"/><Relationship Id="rId29" Type="http://schemas.openxmlformats.org/officeDocument/2006/relationships/hyperlink" Target="mailto:yguzman@sdmujer.gov.co%0amtenorio@sdmujer.gov.co" TargetMode="External"/><Relationship Id="rId1" Type="http://schemas.openxmlformats.org/officeDocument/2006/relationships/hyperlink" Target="mailto:liliana.lara@loteriadebogota.com" TargetMode="External"/><Relationship Id="rId6" Type="http://schemas.openxmlformats.org/officeDocument/2006/relationships/hyperlink" Target="mailto:nestor.garcia@gobiernobogota.gov.co" TargetMode="External"/><Relationship Id="rId11" Type="http://schemas.openxmlformats.org/officeDocument/2006/relationships/hyperlink" Target="mailto:indi.sigindioy@gobiernobogota.gov.co" TargetMode="External"/><Relationship Id="rId24" Type="http://schemas.openxmlformats.org/officeDocument/2006/relationships/hyperlink" Target="mailto:aura.escamilla@idrd.gov.co" TargetMode="External"/><Relationship Id="rId32" Type="http://schemas.openxmlformats.org/officeDocument/2006/relationships/hyperlink" Target="mailto:yguzman@sdmujer.gov.co%0amtenorio@sdmujer.gov.co" TargetMode="External"/><Relationship Id="rId37" Type="http://schemas.microsoft.com/office/2017/10/relationships/threadedComment" Target="../threadedComments/threadedComment1.xml"/><Relationship Id="rId5" Type="http://schemas.openxmlformats.org/officeDocument/2006/relationships/hyperlink" Target="mailto:indi.sigindioy@gobiernobogota.gov.co" TargetMode="External"/><Relationship Id="rId15" Type="http://schemas.openxmlformats.org/officeDocument/2006/relationships/hyperlink" Target="mailto:nelson.jimenez@habitatbogota.gov.co" TargetMode="External"/><Relationship Id="rId23" Type="http://schemas.openxmlformats.org/officeDocument/2006/relationships/hyperlink" Target="mailto:aura.escamilla@idrd.gov.co" TargetMode="External"/><Relationship Id="rId28" Type="http://schemas.openxmlformats.org/officeDocument/2006/relationships/hyperlink" Target="mailto:yguzman@sdmujer.gov.co%0amtenorio@sdmujer.gov.co" TargetMode="External"/><Relationship Id="rId36" Type="http://schemas.openxmlformats.org/officeDocument/2006/relationships/comments" Target="../comments1.xml"/><Relationship Id="rId10" Type="http://schemas.openxmlformats.org/officeDocument/2006/relationships/hyperlink" Target="mailto:indi.sigindioy@gobiernobogota.gov.co" TargetMode="External"/><Relationship Id="rId19" Type="http://schemas.openxmlformats.org/officeDocument/2006/relationships/hyperlink" Target="mailto:la2mejia@saludcapital.gov.co" TargetMode="External"/><Relationship Id="rId31" Type="http://schemas.openxmlformats.org/officeDocument/2006/relationships/hyperlink" Target="mailto:yguzman@sdmujer.gov.co%0amtenorio@sdmujer.gov.co" TargetMode="External"/><Relationship Id="rId4" Type="http://schemas.openxmlformats.org/officeDocument/2006/relationships/hyperlink" Target="mailto:aagudeloa@sdp.gov.co%0altorres@sdp.gov.co" TargetMode="External"/><Relationship Id="rId9" Type="http://schemas.openxmlformats.org/officeDocument/2006/relationships/hyperlink" Target="mailto:indi.sigindioy@gobiernobogota.gov.co" TargetMode="External"/><Relationship Id="rId14" Type="http://schemas.openxmlformats.org/officeDocument/2006/relationships/hyperlink" Target="mailto:indi.sigindioy@gobiernobogota.gov.co" TargetMode="External"/><Relationship Id="rId22" Type="http://schemas.openxmlformats.org/officeDocument/2006/relationships/hyperlink" Target="mailto:aura.escamilla@idrd.gov.co" TargetMode="External"/><Relationship Id="rId27" Type="http://schemas.openxmlformats.org/officeDocument/2006/relationships/hyperlink" Target="mailto:yguzman@sdmujer.gov.co%0amtenorio@sdmujer.gov.co" TargetMode="External"/><Relationship Id="rId30" Type="http://schemas.openxmlformats.org/officeDocument/2006/relationships/hyperlink" Target="mailto:yguzman@sdmujer.gov.co%0amtenorio@sdmujer.gov.co" TargetMode="External"/><Relationship Id="rId35" Type="http://schemas.openxmlformats.org/officeDocument/2006/relationships/vmlDrawing" Target="../drawings/vmlDrawing1.vml"/><Relationship Id="rId8" Type="http://schemas.openxmlformats.org/officeDocument/2006/relationships/hyperlink" Target="mailto:andres.idarraga@gobiernobogota.gov.co" TargetMode="External"/><Relationship Id="rId3" Type="http://schemas.openxmlformats.org/officeDocument/2006/relationships/hyperlink" Target="mailto:aagudeloa@sdp.gov.co%0altorres@sdp.gov.co"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hparra@sdis.gov.co" TargetMode="External"/><Relationship Id="rId1" Type="http://schemas.openxmlformats.org/officeDocument/2006/relationships/hyperlink" Target="mailto:lhparra@sdis.gov.co"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mailto:indi.sigindioy@gobiernobogota.gov.co" TargetMode="External"/><Relationship Id="rId18" Type="http://schemas.openxmlformats.org/officeDocument/2006/relationships/hyperlink" Target="mailto:lhparra@sdis.gov.co" TargetMode="External"/><Relationship Id="rId26" Type="http://schemas.openxmlformats.org/officeDocument/2006/relationships/hyperlink" Target="mailto:alejandro.franco@scrd.gov.co" TargetMode="External"/><Relationship Id="rId39" Type="http://schemas.openxmlformats.org/officeDocument/2006/relationships/comments" Target="../comments2.xml"/><Relationship Id="rId21" Type="http://schemas.openxmlformats.org/officeDocument/2006/relationships/hyperlink" Target="mailto:hlvanegas@saludcapital.gov.co" TargetMode="External"/><Relationship Id="rId34" Type="http://schemas.openxmlformats.org/officeDocument/2006/relationships/hyperlink" Target="mailto:yguzman@sdmujer.gov.co%0amtenorio@sdmujer.gov.co" TargetMode="External"/><Relationship Id="rId7" Type="http://schemas.openxmlformats.org/officeDocument/2006/relationships/hyperlink" Target="mailto:andres.idarraga@gobiernobogota.gov.co" TargetMode="External"/><Relationship Id="rId12" Type="http://schemas.openxmlformats.org/officeDocument/2006/relationships/hyperlink" Target="mailto:indi.sigindioy@gobiernobogota.gov.co" TargetMode="External"/><Relationship Id="rId17" Type="http://schemas.openxmlformats.org/officeDocument/2006/relationships/hyperlink" Target="mailto:Nelson.vasquez@habitatbogota.gov.co" TargetMode="External"/><Relationship Id="rId25" Type="http://schemas.openxmlformats.org/officeDocument/2006/relationships/hyperlink" Target="mailto:aura.escamilla@idrd.gov.co" TargetMode="External"/><Relationship Id="rId33" Type="http://schemas.openxmlformats.org/officeDocument/2006/relationships/hyperlink" Target="mailto:yguzman@sdmujer.gov.co%0amtenorio@sdmujer.gov.co" TargetMode="External"/><Relationship Id="rId38" Type="http://schemas.openxmlformats.org/officeDocument/2006/relationships/vmlDrawing" Target="../drawings/vmlDrawing2.vml"/><Relationship Id="rId2" Type="http://schemas.openxmlformats.org/officeDocument/2006/relationships/hyperlink" Target="mailto:aguzman@shd.gov.co" TargetMode="External"/><Relationship Id="rId16" Type="http://schemas.openxmlformats.org/officeDocument/2006/relationships/hyperlink" Target="mailto:victor.sotelo@habitatbogota.gov.co" TargetMode="External"/><Relationship Id="rId20" Type="http://schemas.openxmlformats.org/officeDocument/2006/relationships/hyperlink" Target="mailto:la2mejia@saludcapital.gov.co" TargetMode="External"/><Relationship Id="rId29" Type="http://schemas.openxmlformats.org/officeDocument/2006/relationships/hyperlink" Target="mailto:yguzman@sdmujer.gov.co%0amtenorio@sdmujer.gov.co" TargetMode="External"/><Relationship Id="rId1" Type="http://schemas.openxmlformats.org/officeDocument/2006/relationships/hyperlink" Target="mailto:liliana.lara@loteriadebogota.com" TargetMode="External"/><Relationship Id="rId6" Type="http://schemas.openxmlformats.org/officeDocument/2006/relationships/hyperlink" Target="mailto:andres.idarraga@gobiernobogota.gov.co" TargetMode="External"/><Relationship Id="rId11" Type="http://schemas.openxmlformats.org/officeDocument/2006/relationships/hyperlink" Target="mailto:indi.sigindioy@gobiernobogota.gov.co" TargetMode="External"/><Relationship Id="rId24" Type="http://schemas.openxmlformats.org/officeDocument/2006/relationships/hyperlink" Target="mailto:aura.escamilla@idrd.gov.co" TargetMode="External"/><Relationship Id="rId32" Type="http://schemas.openxmlformats.org/officeDocument/2006/relationships/hyperlink" Target="mailto:yguzman@sdmujer.gov.co%0amtenorio@sdmujer.gov.co" TargetMode="External"/><Relationship Id="rId37" Type="http://schemas.openxmlformats.org/officeDocument/2006/relationships/drawing" Target="../drawings/drawing1.xml"/><Relationship Id="rId40" Type="http://schemas.microsoft.com/office/2017/10/relationships/threadedComment" Target="../threadedComments/threadedComment2.xml"/><Relationship Id="rId5" Type="http://schemas.openxmlformats.org/officeDocument/2006/relationships/hyperlink" Target="mailto:nestor.garcia@gobiernobogota.gov.co" TargetMode="External"/><Relationship Id="rId15" Type="http://schemas.openxmlformats.org/officeDocument/2006/relationships/hyperlink" Target="mailto:natalia.lozano@uaesp.gov.co" TargetMode="External"/><Relationship Id="rId23" Type="http://schemas.openxmlformats.org/officeDocument/2006/relationships/hyperlink" Target="mailto:aura.escamilla@idrd.gov.co" TargetMode="External"/><Relationship Id="rId28" Type="http://schemas.openxmlformats.org/officeDocument/2006/relationships/hyperlink" Target="mailto:%0amtenorio@sdmujer.gov.co%0ayguzman@sdmujer.gov.co" TargetMode="External"/><Relationship Id="rId36" Type="http://schemas.openxmlformats.org/officeDocument/2006/relationships/hyperlink" Target="mailto:aagudeloa@sdp.gov.co%0altorres@sdp.gov.co" TargetMode="External"/><Relationship Id="rId10" Type="http://schemas.openxmlformats.org/officeDocument/2006/relationships/hyperlink" Target="mailto:indi.sigindioy@gobiernobogota.gov.co" TargetMode="External"/><Relationship Id="rId19" Type="http://schemas.openxmlformats.org/officeDocument/2006/relationships/hyperlink" Target="mailto:lhparra@sdis.gov.co" TargetMode="External"/><Relationship Id="rId31" Type="http://schemas.openxmlformats.org/officeDocument/2006/relationships/hyperlink" Target="mailto:yguzman@sdmujer.gov.co%0amtenorio@sdmujer.gov.co" TargetMode="External"/><Relationship Id="rId4" Type="http://schemas.openxmlformats.org/officeDocument/2006/relationships/hyperlink" Target="mailto:indi.sigindioy@gobiernobogota.gov.co" TargetMode="External"/><Relationship Id="rId9" Type="http://schemas.openxmlformats.org/officeDocument/2006/relationships/hyperlink" Target="mailto:indi.sigindioy@gobiernobogota.gov.co" TargetMode="External"/><Relationship Id="rId14" Type="http://schemas.openxmlformats.org/officeDocument/2006/relationships/hyperlink" Target="mailto:nelson.jimenez@habitatbogota.gov.co" TargetMode="External"/><Relationship Id="rId22" Type="http://schemas.openxmlformats.org/officeDocument/2006/relationships/hyperlink" Target="mailto:paula.villegas@idartes.gov.co" TargetMode="External"/><Relationship Id="rId27" Type="http://schemas.openxmlformats.org/officeDocument/2006/relationships/hyperlink" Target="mailto:mcastro@idiger.gov.co%20/%0afsolano@idiger.gov.co" TargetMode="External"/><Relationship Id="rId30" Type="http://schemas.openxmlformats.org/officeDocument/2006/relationships/hyperlink" Target="mailto:yguzman@sdmujer.gov.co%0amtenorio@sdmujer.gov.co" TargetMode="External"/><Relationship Id="rId35" Type="http://schemas.openxmlformats.org/officeDocument/2006/relationships/hyperlink" Target="mailto:%0amtenorio@sdmujer.gov.co%0ayguzman@sdmujer.gov.co" TargetMode="External"/><Relationship Id="rId8" Type="http://schemas.openxmlformats.org/officeDocument/2006/relationships/hyperlink" Target="mailto:indi.sigindioy@gobiernobogota.gov.co" TargetMode="External"/><Relationship Id="rId3" Type="http://schemas.openxmlformats.org/officeDocument/2006/relationships/hyperlink" Target="mailto:aagudeloa@sdp.gov.co%0altorres@sd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8"/>
  <sheetViews>
    <sheetView topLeftCell="A42" zoomScale="90" zoomScaleNormal="90" zoomScalePageLayoutView="90" workbookViewId="0">
      <selection activeCell="C20" sqref="C20"/>
    </sheetView>
  </sheetViews>
  <sheetFormatPr baseColWidth="10" defaultColWidth="11" defaultRowHeight="15.75" x14ac:dyDescent="0.25"/>
  <cols>
    <col min="1" max="1" width="17.125" style="9" customWidth="1"/>
    <col min="2" max="2" width="98" style="1" customWidth="1"/>
    <col min="3" max="3" width="14.625" style="1" customWidth="1"/>
    <col min="4" max="16384" width="11" style="1"/>
  </cols>
  <sheetData>
    <row r="1" spans="1:2" ht="45.75" customHeight="1" x14ac:dyDescent="0.25">
      <c r="A1" s="590" t="s">
        <v>0</v>
      </c>
      <c r="B1" s="590"/>
    </row>
    <row r="2" spans="1:2" ht="127.5" customHeight="1" x14ac:dyDescent="0.25">
      <c r="A2" s="591" t="s">
        <v>1</v>
      </c>
      <c r="B2" s="591"/>
    </row>
    <row r="3" spans="1:2" s="9" customFormat="1" ht="16.5" thickBot="1" x14ac:dyDescent="0.3">
      <c r="A3" s="7" t="s">
        <v>2</v>
      </c>
      <c r="B3" s="8" t="s">
        <v>3</v>
      </c>
    </row>
    <row r="4" spans="1:2" ht="32.25" thickTop="1" x14ac:dyDescent="0.25">
      <c r="A4" s="592" t="s">
        <v>4</v>
      </c>
      <c r="B4" s="2" t="s">
        <v>5</v>
      </c>
    </row>
    <row r="5" spans="1:2" ht="31.5" x14ac:dyDescent="0.25">
      <c r="A5" s="593"/>
      <c r="B5" s="4" t="s">
        <v>6</v>
      </c>
    </row>
    <row r="6" spans="1:2" ht="31.5" x14ac:dyDescent="0.25">
      <c r="A6" s="593"/>
      <c r="B6" s="3" t="s">
        <v>7</v>
      </c>
    </row>
    <row r="7" spans="1:2" ht="31.5" x14ac:dyDescent="0.25">
      <c r="A7" s="593"/>
      <c r="B7" s="3" t="s">
        <v>8</v>
      </c>
    </row>
    <row r="8" spans="1:2" ht="31.5" x14ac:dyDescent="0.25">
      <c r="A8" s="594" t="s">
        <v>9</v>
      </c>
      <c r="B8" s="4" t="s">
        <v>10</v>
      </c>
    </row>
    <row r="9" spans="1:2" ht="65.45" customHeight="1" x14ac:dyDescent="0.25">
      <c r="A9" s="595"/>
      <c r="B9" s="4" t="s">
        <v>11</v>
      </c>
    </row>
    <row r="10" spans="1:2" ht="51" customHeight="1" x14ac:dyDescent="0.25">
      <c r="A10" s="595"/>
      <c r="B10" s="4" t="s">
        <v>12</v>
      </c>
    </row>
    <row r="11" spans="1:2" ht="33.75" customHeight="1" x14ac:dyDescent="0.25">
      <c r="A11" s="596" t="s">
        <v>13</v>
      </c>
      <c r="B11" s="3" t="s">
        <v>14</v>
      </c>
    </row>
    <row r="12" spans="1:2" ht="51" customHeight="1" x14ac:dyDescent="0.25">
      <c r="A12" s="596"/>
      <c r="B12" s="3" t="s">
        <v>15</v>
      </c>
    </row>
    <row r="13" spans="1:2" ht="31.5" x14ac:dyDescent="0.25">
      <c r="A13" s="596"/>
      <c r="B13" s="3" t="s">
        <v>16</v>
      </c>
    </row>
    <row r="14" spans="1:2" ht="71.45" customHeight="1" x14ac:dyDescent="0.25">
      <c r="A14" s="596"/>
      <c r="B14" s="3" t="s">
        <v>17</v>
      </c>
    </row>
    <row r="15" spans="1:2" ht="31.5" customHeight="1" x14ac:dyDescent="0.25">
      <c r="A15" s="596" t="s">
        <v>18</v>
      </c>
      <c r="B15" s="3" t="s">
        <v>19</v>
      </c>
    </row>
    <row r="16" spans="1:2" ht="31.5" customHeight="1" x14ac:dyDescent="0.25">
      <c r="A16" s="596"/>
      <c r="B16" s="3" t="s">
        <v>20</v>
      </c>
    </row>
    <row r="17" spans="1:3" ht="47.25" customHeight="1" x14ac:dyDescent="0.25">
      <c r="A17" s="596" t="s">
        <v>21</v>
      </c>
      <c r="B17" s="3" t="s">
        <v>22</v>
      </c>
    </row>
    <row r="18" spans="1:3" ht="53.25" customHeight="1" x14ac:dyDescent="0.25">
      <c r="A18" s="596"/>
      <c r="B18" s="4" t="s">
        <v>23</v>
      </c>
    </row>
    <row r="19" spans="1:3" ht="46.5" customHeight="1" x14ac:dyDescent="0.25">
      <c r="A19" s="597" t="s">
        <v>24</v>
      </c>
      <c r="B19" s="4" t="s">
        <v>25</v>
      </c>
    </row>
    <row r="20" spans="1:3" ht="92.25" customHeight="1" x14ac:dyDescent="0.25">
      <c r="A20" s="597"/>
      <c r="B20" s="4" t="s">
        <v>26</v>
      </c>
      <c r="C20" s="1" t="s">
        <v>27</v>
      </c>
    </row>
    <row r="21" spans="1:3" ht="65.45" customHeight="1" x14ac:dyDescent="0.25">
      <c r="A21" s="597"/>
      <c r="B21" s="4" t="s">
        <v>28</v>
      </c>
      <c r="C21" s="1" t="s">
        <v>29</v>
      </c>
    </row>
    <row r="22" spans="1:3" ht="56.45" customHeight="1" x14ac:dyDescent="0.25">
      <c r="A22" s="597"/>
      <c r="B22" s="3" t="s">
        <v>30</v>
      </c>
    </row>
    <row r="23" spans="1:3" ht="69" customHeight="1" x14ac:dyDescent="0.25">
      <c r="A23" s="598" t="s">
        <v>31</v>
      </c>
      <c r="B23" s="4" t="s">
        <v>32</v>
      </c>
    </row>
    <row r="24" spans="1:3" ht="31.5" customHeight="1" x14ac:dyDescent="0.25">
      <c r="A24" s="599"/>
      <c r="B24" s="4" t="s">
        <v>33</v>
      </c>
    </row>
    <row r="25" spans="1:3" ht="63.75" customHeight="1" x14ac:dyDescent="0.25">
      <c r="A25" s="599"/>
      <c r="B25" s="4" t="s">
        <v>34</v>
      </c>
    </row>
    <row r="26" spans="1:3" ht="58.5" customHeight="1" x14ac:dyDescent="0.25">
      <c r="A26" s="599"/>
      <c r="B26" s="3" t="s">
        <v>35</v>
      </c>
    </row>
    <row r="27" spans="1:3" ht="69.75" customHeight="1" x14ac:dyDescent="0.25">
      <c r="A27" s="599"/>
      <c r="B27" s="10" t="s">
        <v>36</v>
      </c>
    </row>
    <row r="28" spans="1:3" ht="64.5" customHeight="1" x14ac:dyDescent="0.25">
      <c r="A28" s="599"/>
      <c r="B28" s="3" t="s">
        <v>37</v>
      </c>
    </row>
    <row r="29" spans="1:3" ht="120" customHeight="1" x14ac:dyDescent="0.25">
      <c r="A29" s="600"/>
      <c r="B29" s="3" t="s">
        <v>38</v>
      </c>
    </row>
    <row r="30" spans="1:3" ht="38.25" customHeight="1" x14ac:dyDescent="0.25">
      <c r="A30" s="587" t="s">
        <v>39</v>
      </c>
      <c r="B30" s="5" t="s">
        <v>40</v>
      </c>
    </row>
    <row r="31" spans="1:3" ht="39" customHeight="1" x14ac:dyDescent="0.25">
      <c r="A31" s="588"/>
      <c r="B31" s="3" t="s">
        <v>41</v>
      </c>
    </row>
    <row r="32" spans="1:3" ht="44.45" customHeight="1" x14ac:dyDescent="0.25">
      <c r="A32" s="589"/>
      <c r="B32" s="3" t="s">
        <v>42</v>
      </c>
    </row>
    <row r="33" spans="1:2" ht="36" customHeight="1" x14ac:dyDescent="0.25">
      <c r="A33" s="587" t="s">
        <v>43</v>
      </c>
      <c r="B33" s="5" t="s">
        <v>44</v>
      </c>
    </row>
    <row r="34" spans="1:2" ht="36" customHeight="1" x14ac:dyDescent="0.25">
      <c r="A34" s="588"/>
      <c r="B34" s="3" t="s">
        <v>45</v>
      </c>
    </row>
    <row r="35" spans="1:2" ht="36" customHeight="1" x14ac:dyDescent="0.25">
      <c r="A35" s="588"/>
      <c r="B35" s="3" t="s">
        <v>46</v>
      </c>
    </row>
    <row r="36" spans="1:2" ht="50.25" customHeight="1" x14ac:dyDescent="0.25">
      <c r="A36" s="588"/>
      <c r="B36" s="5" t="s">
        <v>47</v>
      </c>
    </row>
    <row r="37" spans="1:2" ht="50.25" customHeight="1" x14ac:dyDescent="0.25">
      <c r="A37" s="588"/>
      <c r="B37" s="3" t="s">
        <v>48</v>
      </c>
    </row>
    <row r="38" spans="1:2" ht="50.25" customHeight="1" x14ac:dyDescent="0.25">
      <c r="A38" s="589"/>
      <c r="B38" s="3" t="s">
        <v>49</v>
      </c>
    </row>
  </sheetData>
  <mergeCells count="11">
    <mergeCell ref="A33:A38"/>
    <mergeCell ref="A1:B1"/>
    <mergeCell ref="A2:B2"/>
    <mergeCell ref="A4:A7"/>
    <mergeCell ref="A30:A32"/>
    <mergeCell ref="A8:A10"/>
    <mergeCell ref="A11:A14"/>
    <mergeCell ref="A15:A16"/>
    <mergeCell ref="A17:A18"/>
    <mergeCell ref="A19:A22"/>
    <mergeCell ref="A23:A29"/>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8"/>
  <sheetViews>
    <sheetView zoomScale="60" zoomScaleNormal="60" zoomScalePageLayoutView="60" workbookViewId="0">
      <selection activeCell="B12" sqref="B12"/>
    </sheetView>
  </sheetViews>
  <sheetFormatPr baseColWidth="10" defaultColWidth="11.125" defaultRowHeight="14.25" x14ac:dyDescent="0.2"/>
  <cols>
    <col min="1" max="1" width="35.375" style="23" customWidth="1"/>
    <col min="2" max="2" width="49.375" style="23" customWidth="1"/>
    <col min="3" max="3" width="35.375" style="23" customWidth="1"/>
    <col min="4" max="4" width="49.375" style="23" customWidth="1"/>
    <col min="5" max="7" width="69" style="23" customWidth="1"/>
    <col min="8" max="16384" width="11.125" style="6"/>
  </cols>
  <sheetData>
    <row r="1" spans="1:7" ht="60" x14ac:dyDescent="0.2">
      <c r="A1" s="602" t="s">
        <v>50</v>
      </c>
      <c r="B1" s="602"/>
      <c r="C1" s="603" t="s">
        <v>51</v>
      </c>
      <c r="D1" s="603"/>
      <c r="E1" s="11" t="s">
        <v>52</v>
      </c>
      <c r="F1" s="12" t="s">
        <v>53</v>
      </c>
      <c r="G1" s="13" t="s">
        <v>54</v>
      </c>
    </row>
    <row r="2" spans="1:7" ht="15" x14ac:dyDescent="0.2">
      <c r="A2" s="604" t="s">
        <v>55</v>
      </c>
      <c r="B2" s="604"/>
      <c r="C2" s="605" t="s">
        <v>56</v>
      </c>
      <c r="D2" s="605"/>
      <c r="E2" s="14" t="s">
        <v>57</v>
      </c>
      <c r="F2" s="15" t="s">
        <v>58</v>
      </c>
      <c r="G2" s="16" t="s">
        <v>58</v>
      </c>
    </row>
    <row r="3" spans="1:7" ht="15" x14ac:dyDescent="0.25">
      <c r="A3" s="17" t="s">
        <v>59</v>
      </c>
      <c r="B3" s="17" t="s">
        <v>60</v>
      </c>
      <c r="C3" s="18" t="s">
        <v>59</v>
      </c>
      <c r="D3" s="18" t="s">
        <v>60</v>
      </c>
      <c r="E3" s="19" t="s">
        <v>59</v>
      </c>
      <c r="F3" s="20" t="s">
        <v>61</v>
      </c>
      <c r="G3" s="21" t="s">
        <v>61</v>
      </c>
    </row>
    <row r="4" spans="1:7" x14ac:dyDescent="0.2">
      <c r="A4" s="601" t="s">
        <v>62</v>
      </c>
      <c r="B4" s="22" t="s">
        <v>63</v>
      </c>
      <c r="C4" s="601" t="s">
        <v>64</v>
      </c>
      <c r="D4" s="22" t="s">
        <v>65</v>
      </c>
      <c r="E4" s="22"/>
      <c r="F4" s="22" t="s">
        <v>66</v>
      </c>
      <c r="G4" s="22" t="s">
        <v>66</v>
      </c>
    </row>
    <row r="5" spans="1:7" x14ac:dyDescent="0.2">
      <c r="A5" s="601"/>
      <c r="B5" s="22" t="s">
        <v>67</v>
      </c>
      <c r="C5" s="601"/>
      <c r="D5" s="22" t="s">
        <v>68</v>
      </c>
      <c r="E5" s="22" t="s">
        <v>69</v>
      </c>
      <c r="F5" s="22" t="s">
        <v>70</v>
      </c>
      <c r="G5" s="22" t="s">
        <v>70</v>
      </c>
    </row>
    <row r="6" spans="1:7" x14ac:dyDescent="0.2">
      <c r="A6" s="601"/>
      <c r="B6" s="22" t="s">
        <v>71</v>
      </c>
      <c r="C6" s="601"/>
      <c r="D6" s="22" t="s">
        <v>72</v>
      </c>
      <c r="E6" s="22" t="s">
        <v>73</v>
      </c>
      <c r="F6" s="22" t="s">
        <v>74</v>
      </c>
      <c r="G6" s="22" t="s">
        <v>74</v>
      </c>
    </row>
    <row r="7" spans="1:7" x14ac:dyDescent="0.2">
      <c r="A7" s="601"/>
      <c r="B7" s="22" t="s">
        <v>75</v>
      </c>
      <c r="C7" s="601" t="s">
        <v>76</v>
      </c>
      <c r="D7" s="22" t="s">
        <v>77</v>
      </c>
      <c r="E7" s="22" t="s">
        <v>78</v>
      </c>
      <c r="F7" s="22" t="s">
        <v>79</v>
      </c>
      <c r="G7" s="22" t="s">
        <v>79</v>
      </c>
    </row>
    <row r="8" spans="1:7" x14ac:dyDescent="0.2">
      <c r="A8" s="601"/>
      <c r="B8" s="22" t="s">
        <v>80</v>
      </c>
      <c r="C8" s="601"/>
      <c r="D8" s="22" t="s">
        <v>81</v>
      </c>
      <c r="E8" s="22" t="s">
        <v>82</v>
      </c>
      <c r="F8" s="22" t="s">
        <v>83</v>
      </c>
      <c r="G8" s="22" t="s">
        <v>83</v>
      </c>
    </row>
    <row r="9" spans="1:7" x14ac:dyDescent="0.2">
      <c r="A9" s="601"/>
      <c r="B9" s="22" t="s">
        <v>84</v>
      </c>
      <c r="C9" s="601"/>
      <c r="D9" s="22" t="s">
        <v>85</v>
      </c>
      <c r="E9" s="22" t="s">
        <v>86</v>
      </c>
      <c r="F9" s="22" t="s">
        <v>87</v>
      </c>
      <c r="G9" s="22" t="s">
        <v>87</v>
      </c>
    </row>
    <row r="10" spans="1:7" x14ac:dyDescent="0.2">
      <c r="A10" s="601"/>
      <c r="B10" s="22" t="s">
        <v>88</v>
      </c>
      <c r="C10" s="601" t="s">
        <v>89</v>
      </c>
      <c r="D10" s="22" t="s">
        <v>90</v>
      </c>
      <c r="E10" s="22" t="s">
        <v>91</v>
      </c>
      <c r="F10" s="22" t="s">
        <v>92</v>
      </c>
      <c r="G10" s="22" t="s">
        <v>92</v>
      </c>
    </row>
    <row r="11" spans="1:7" x14ac:dyDescent="0.2">
      <c r="A11" s="601" t="s">
        <v>93</v>
      </c>
      <c r="B11" s="22" t="s">
        <v>94</v>
      </c>
      <c r="C11" s="601"/>
      <c r="D11" s="22" t="s">
        <v>95</v>
      </c>
      <c r="E11" s="22" t="s">
        <v>96</v>
      </c>
      <c r="F11" s="22" t="s">
        <v>97</v>
      </c>
      <c r="G11" s="22" t="s">
        <v>97</v>
      </c>
    </row>
    <row r="12" spans="1:7" x14ac:dyDescent="0.2">
      <c r="A12" s="601"/>
      <c r="B12" s="22" t="s">
        <v>98</v>
      </c>
      <c r="C12" s="601"/>
      <c r="D12" s="22" t="s">
        <v>99</v>
      </c>
      <c r="E12" s="22" t="s">
        <v>100</v>
      </c>
    </row>
    <row r="13" spans="1:7" x14ac:dyDescent="0.2">
      <c r="A13" s="601"/>
      <c r="B13" s="22" t="s">
        <v>101</v>
      </c>
      <c r="C13" s="601"/>
      <c r="D13" s="22" t="s">
        <v>102</v>
      </c>
      <c r="E13" s="22" t="s">
        <v>103</v>
      </c>
    </row>
    <row r="14" spans="1:7" x14ac:dyDescent="0.2">
      <c r="A14" s="601"/>
      <c r="B14" s="22" t="s">
        <v>104</v>
      </c>
      <c r="C14" s="601"/>
      <c r="D14" s="22" t="s">
        <v>105</v>
      </c>
    </row>
    <row r="15" spans="1:7" x14ac:dyDescent="0.2">
      <c r="A15" s="601"/>
      <c r="B15" s="22" t="s">
        <v>106</v>
      </c>
      <c r="C15" s="601"/>
      <c r="D15" s="22" t="s">
        <v>107</v>
      </c>
    </row>
    <row r="16" spans="1:7" x14ac:dyDescent="0.2">
      <c r="A16" s="601" t="s">
        <v>108</v>
      </c>
      <c r="B16" s="22" t="s">
        <v>109</v>
      </c>
      <c r="C16" s="601" t="s">
        <v>110</v>
      </c>
      <c r="D16" s="22" t="s">
        <v>111</v>
      </c>
    </row>
    <row r="17" spans="1:4" x14ac:dyDescent="0.2">
      <c r="A17" s="601"/>
      <c r="B17" s="22" t="s">
        <v>112</v>
      </c>
      <c r="C17" s="601"/>
      <c r="D17" s="22" t="s">
        <v>113</v>
      </c>
    </row>
    <row r="18" spans="1:4" x14ac:dyDescent="0.2">
      <c r="A18" s="601"/>
      <c r="B18" s="22" t="s">
        <v>114</v>
      </c>
      <c r="C18" s="601"/>
      <c r="D18" s="22" t="s">
        <v>115</v>
      </c>
    </row>
    <row r="19" spans="1:4" x14ac:dyDescent="0.2">
      <c r="A19" s="313" t="s">
        <v>116</v>
      </c>
      <c r="B19" s="22" t="s">
        <v>117</v>
      </c>
      <c r="C19" s="601"/>
      <c r="D19" s="22" t="s">
        <v>118</v>
      </c>
    </row>
    <row r="20" spans="1:4" x14ac:dyDescent="0.2">
      <c r="A20" s="601" t="s">
        <v>119</v>
      </c>
      <c r="B20" s="22" t="s">
        <v>120</v>
      </c>
      <c r="C20" s="601"/>
      <c r="D20" s="22" t="s">
        <v>121</v>
      </c>
    </row>
    <row r="21" spans="1:4" x14ac:dyDescent="0.2">
      <c r="A21" s="601"/>
      <c r="B21" s="22" t="s">
        <v>122</v>
      </c>
      <c r="C21" s="601"/>
      <c r="D21" s="22" t="s">
        <v>123</v>
      </c>
    </row>
    <row r="22" spans="1:4" x14ac:dyDescent="0.2">
      <c r="A22" s="601"/>
      <c r="B22" s="22" t="s">
        <v>124</v>
      </c>
      <c r="C22" s="601" t="s">
        <v>125</v>
      </c>
      <c r="D22" s="22" t="s">
        <v>126</v>
      </c>
    </row>
    <row r="23" spans="1:4" x14ac:dyDescent="0.2">
      <c r="A23" s="601" t="s">
        <v>127</v>
      </c>
      <c r="B23" s="22" t="s">
        <v>128</v>
      </c>
      <c r="C23" s="601"/>
      <c r="D23" s="22" t="s">
        <v>129</v>
      </c>
    </row>
    <row r="24" spans="1:4" x14ac:dyDescent="0.2">
      <c r="A24" s="601"/>
      <c r="B24" s="22" t="s">
        <v>130</v>
      </c>
      <c r="C24" s="601"/>
      <c r="D24" s="22" t="s">
        <v>131</v>
      </c>
    </row>
    <row r="25" spans="1:4" x14ac:dyDescent="0.2">
      <c r="A25" s="601"/>
      <c r="B25" s="22" t="s">
        <v>132</v>
      </c>
      <c r="C25" s="601"/>
      <c r="D25" s="22" t="s">
        <v>133</v>
      </c>
    </row>
    <row r="26" spans="1:4" x14ac:dyDescent="0.2">
      <c r="A26" s="601"/>
      <c r="B26" s="22" t="s">
        <v>134</v>
      </c>
      <c r="C26" s="601"/>
      <c r="D26" s="22" t="s">
        <v>135</v>
      </c>
    </row>
    <row r="27" spans="1:4" x14ac:dyDescent="0.2">
      <c r="A27" s="601" t="s">
        <v>136</v>
      </c>
      <c r="B27" s="22" t="s">
        <v>137</v>
      </c>
      <c r="C27" s="601"/>
      <c r="D27" s="22" t="s">
        <v>138</v>
      </c>
    </row>
    <row r="28" spans="1:4" x14ac:dyDescent="0.2">
      <c r="A28" s="601"/>
      <c r="B28" s="22" t="s">
        <v>139</v>
      </c>
      <c r="C28" s="601" t="s">
        <v>140</v>
      </c>
      <c r="D28" s="22" t="s">
        <v>141</v>
      </c>
    </row>
    <row r="29" spans="1:4" x14ac:dyDescent="0.2">
      <c r="A29" s="601"/>
      <c r="B29" s="22" t="s">
        <v>142</v>
      </c>
      <c r="C29" s="601"/>
      <c r="D29" s="22" t="s">
        <v>143</v>
      </c>
    </row>
    <row r="30" spans="1:4" x14ac:dyDescent="0.2">
      <c r="C30" s="601"/>
      <c r="D30" s="22" t="s">
        <v>144</v>
      </c>
    </row>
    <row r="31" spans="1:4" x14ac:dyDescent="0.2">
      <c r="C31" s="601"/>
      <c r="D31" s="22" t="s">
        <v>145</v>
      </c>
    </row>
    <row r="32" spans="1:4" x14ac:dyDescent="0.2">
      <c r="C32" s="601"/>
      <c r="D32" s="22" t="s">
        <v>146</v>
      </c>
    </row>
    <row r="33" spans="3:4" x14ac:dyDescent="0.2">
      <c r="C33" s="601"/>
      <c r="D33" s="22" t="s">
        <v>147</v>
      </c>
    </row>
    <row r="34" spans="3:4" x14ac:dyDescent="0.2">
      <c r="C34" s="601"/>
      <c r="D34" s="22" t="s">
        <v>148</v>
      </c>
    </row>
    <row r="35" spans="3:4" x14ac:dyDescent="0.2">
      <c r="C35" s="601"/>
      <c r="D35" s="22" t="s">
        <v>149</v>
      </c>
    </row>
    <row r="36" spans="3:4" x14ac:dyDescent="0.2">
      <c r="C36" s="601"/>
      <c r="D36" s="22" t="s">
        <v>150</v>
      </c>
    </row>
    <row r="37" spans="3:4" x14ac:dyDescent="0.2">
      <c r="C37" s="601" t="s">
        <v>151</v>
      </c>
      <c r="D37" s="22" t="s">
        <v>152</v>
      </c>
    </row>
    <row r="38" spans="3:4" x14ac:dyDescent="0.2">
      <c r="C38" s="601"/>
      <c r="D38" s="22" t="s">
        <v>153</v>
      </c>
    </row>
    <row r="39" spans="3:4" x14ac:dyDescent="0.2">
      <c r="C39" s="601"/>
      <c r="D39" s="22" t="s">
        <v>154</v>
      </c>
    </row>
    <row r="40" spans="3:4" x14ac:dyDescent="0.2">
      <c r="C40" s="601"/>
      <c r="D40" s="22" t="s">
        <v>155</v>
      </c>
    </row>
    <row r="41" spans="3:4" x14ac:dyDescent="0.2">
      <c r="C41" s="601"/>
      <c r="D41" s="22" t="s">
        <v>156</v>
      </c>
    </row>
    <row r="42" spans="3:4" x14ac:dyDescent="0.2">
      <c r="C42" s="601"/>
      <c r="D42" s="22" t="s">
        <v>157</v>
      </c>
    </row>
    <row r="43" spans="3:4" x14ac:dyDescent="0.2">
      <c r="C43" s="601"/>
      <c r="D43" s="22" t="s">
        <v>158</v>
      </c>
    </row>
    <row r="44" spans="3:4" x14ac:dyDescent="0.2">
      <c r="C44" s="601"/>
      <c r="D44" s="22" t="s">
        <v>159</v>
      </c>
    </row>
    <row r="45" spans="3:4" x14ac:dyDescent="0.2">
      <c r="C45" s="601" t="s">
        <v>160</v>
      </c>
      <c r="D45" s="22" t="s">
        <v>161</v>
      </c>
    </row>
    <row r="46" spans="3:4" x14ac:dyDescent="0.2">
      <c r="C46" s="601"/>
      <c r="D46" s="22" t="s">
        <v>162</v>
      </c>
    </row>
    <row r="47" spans="3:4" x14ac:dyDescent="0.2">
      <c r="C47" s="601"/>
      <c r="D47" s="22" t="s">
        <v>163</v>
      </c>
    </row>
    <row r="48" spans="3:4" x14ac:dyDescent="0.2">
      <c r="C48" s="601"/>
      <c r="D48" s="22" t="s">
        <v>164</v>
      </c>
    </row>
    <row r="49" spans="3:4" x14ac:dyDescent="0.2">
      <c r="C49" s="601"/>
      <c r="D49" s="22" t="s">
        <v>165</v>
      </c>
    </row>
    <row r="50" spans="3:4" x14ac:dyDescent="0.2">
      <c r="C50" s="601"/>
      <c r="D50" s="22" t="s">
        <v>166</v>
      </c>
    </row>
    <row r="51" spans="3:4" x14ac:dyDescent="0.2">
      <c r="C51" s="601"/>
      <c r="D51" s="22" t="s">
        <v>167</v>
      </c>
    </row>
    <row r="52" spans="3:4" x14ac:dyDescent="0.2">
      <c r="C52" s="601" t="s">
        <v>168</v>
      </c>
      <c r="D52" s="22" t="s">
        <v>169</v>
      </c>
    </row>
    <row r="53" spans="3:4" x14ac:dyDescent="0.2">
      <c r="C53" s="601"/>
      <c r="D53" s="22" t="s">
        <v>170</v>
      </c>
    </row>
    <row r="54" spans="3:4" x14ac:dyDescent="0.2">
      <c r="C54" s="601"/>
      <c r="D54" s="22" t="s">
        <v>171</v>
      </c>
    </row>
    <row r="55" spans="3:4" x14ac:dyDescent="0.2">
      <c r="C55" s="601"/>
      <c r="D55" s="22" t="s">
        <v>172</v>
      </c>
    </row>
    <row r="56" spans="3:4" x14ac:dyDescent="0.2">
      <c r="C56" s="601"/>
      <c r="D56" s="22" t="s">
        <v>173</v>
      </c>
    </row>
    <row r="57" spans="3:4" x14ac:dyDescent="0.2">
      <c r="C57" s="601"/>
      <c r="D57" s="22" t="s">
        <v>174</v>
      </c>
    </row>
    <row r="58" spans="3:4" x14ac:dyDescent="0.2">
      <c r="C58" s="601"/>
      <c r="D58" s="22" t="s">
        <v>175</v>
      </c>
    </row>
  </sheetData>
  <mergeCells count="19">
    <mergeCell ref="A1:B1"/>
    <mergeCell ref="C1:D1"/>
    <mergeCell ref="A2:B2"/>
    <mergeCell ref="C2:D2"/>
    <mergeCell ref="A4:A10"/>
    <mergeCell ref="C4:C6"/>
    <mergeCell ref="C7:C9"/>
    <mergeCell ref="C10:C15"/>
    <mergeCell ref="A11:A15"/>
    <mergeCell ref="C37:C44"/>
    <mergeCell ref="C45:C51"/>
    <mergeCell ref="C52:C58"/>
    <mergeCell ref="A16:A18"/>
    <mergeCell ref="C16:C21"/>
    <mergeCell ref="A20:A22"/>
    <mergeCell ref="C22:C27"/>
    <mergeCell ref="A23:A26"/>
    <mergeCell ref="A27:A29"/>
    <mergeCell ref="C28:C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6"/>
  <sheetViews>
    <sheetView topLeftCell="A2" workbookViewId="0">
      <selection activeCell="B6" sqref="B6"/>
    </sheetView>
  </sheetViews>
  <sheetFormatPr baseColWidth="10" defaultColWidth="11" defaultRowHeight="14.25" x14ac:dyDescent="0.2"/>
  <sheetData>
    <row r="3" spans="1:1" x14ac:dyDescent="0.2">
      <c r="A3" t="s">
        <v>50</v>
      </c>
    </row>
    <row r="4" spans="1:1" x14ac:dyDescent="0.2">
      <c r="A4" t="s">
        <v>51</v>
      </c>
    </row>
    <row r="5" spans="1:1" x14ac:dyDescent="0.2">
      <c r="A5" t="s">
        <v>52</v>
      </c>
    </row>
    <row r="6" spans="1:1" x14ac:dyDescent="0.2">
      <c r="A6"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A26"/>
  <sheetViews>
    <sheetView topLeftCell="A11" zoomScale="55" zoomScaleNormal="55" zoomScalePageLayoutView="55" workbookViewId="0">
      <selection activeCell="B17" sqref="B17:B22"/>
    </sheetView>
  </sheetViews>
  <sheetFormatPr baseColWidth="10" defaultColWidth="11" defaultRowHeight="14.25" x14ac:dyDescent="0.2"/>
  <cols>
    <col min="1" max="1" width="36.125" customWidth="1"/>
    <col min="2" max="2" width="21.875" customWidth="1"/>
    <col min="3" max="3" width="32.375" customWidth="1"/>
    <col min="4" max="4" width="16.125" customWidth="1"/>
    <col min="5" max="5" width="42.375" customWidth="1"/>
    <col min="6" max="6" width="18" customWidth="1"/>
    <col min="7" max="7" width="49.375" bestFit="1" customWidth="1"/>
    <col min="9" max="9" width="62.875" bestFit="1" customWidth="1"/>
    <col min="10" max="10" width="20" customWidth="1"/>
    <col min="11" max="11" width="28.125" customWidth="1"/>
    <col min="12" max="12" width="19.125" customWidth="1"/>
    <col min="13" max="13" width="32" bestFit="1" customWidth="1"/>
    <col min="14" max="14" width="27.375" customWidth="1"/>
    <col min="15" max="15" width="21.375" customWidth="1"/>
    <col min="16" max="16" width="23" customWidth="1"/>
    <col min="17" max="17" width="19" customWidth="1"/>
    <col min="19" max="19" width="27.875" bestFit="1" customWidth="1"/>
    <col min="20" max="20" width="17.125" bestFit="1" customWidth="1"/>
    <col min="21" max="21" width="15" bestFit="1" customWidth="1"/>
    <col min="22" max="22" width="17.125" bestFit="1" customWidth="1"/>
    <col min="27" max="27" width="18.125" bestFit="1" customWidth="1"/>
  </cols>
  <sheetData>
    <row r="4" spans="1:27" ht="15" customHeight="1" x14ac:dyDescent="0.2">
      <c r="C4" t="s">
        <v>176</v>
      </c>
      <c r="E4" s="25" t="s">
        <v>177</v>
      </c>
      <c r="G4" s="27" t="s">
        <v>178</v>
      </c>
      <c r="I4" s="28" t="s">
        <v>179</v>
      </c>
      <c r="K4" s="29" t="s">
        <v>180</v>
      </c>
      <c r="M4" t="s">
        <v>181</v>
      </c>
    </row>
    <row r="5" spans="1:27" s="24" customFormat="1" ht="85.5" customHeight="1" x14ac:dyDescent="0.2">
      <c r="C5" s="25" t="s">
        <v>182</v>
      </c>
      <c r="E5" s="26" t="s">
        <v>62</v>
      </c>
      <c r="G5" s="26" t="s">
        <v>64</v>
      </c>
      <c r="I5" s="22" t="s">
        <v>69</v>
      </c>
      <c r="K5" s="30" t="s">
        <v>66</v>
      </c>
      <c r="M5" s="30" t="s">
        <v>66</v>
      </c>
    </row>
    <row r="6" spans="1:27" s="24" customFormat="1" ht="85.5" customHeight="1" x14ac:dyDescent="0.2">
      <c r="C6" s="27" t="s">
        <v>183</v>
      </c>
      <c r="E6" s="26" t="s">
        <v>93</v>
      </c>
      <c r="G6" s="26" t="s">
        <v>76</v>
      </c>
      <c r="I6" s="22" t="s">
        <v>73</v>
      </c>
      <c r="K6" s="30" t="s">
        <v>70</v>
      </c>
      <c r="M6" s="30" t="s">
        <v>70</v>
      </c>
    </row>
    <row r="7" spans="1:27" s="24" customFormat="1" ht="85.5" customHeight="1" x14ac:dyDescent="0.2">
      <c r="C7" s="11" t="s">
        <v>184</v>
      </c>
      <c r="E7" s="313" t="s">
        <v>108</v>
      </c>
      <c r="G7" s="26" t="s">
        <v>89</v>
      </c>
      <c r="I7" s="22" t="s">
        <v>78</v>
      </c>
      <c r="K7" s="30" t="s">
        <v>74</v>
      </c>
      <c r="M7" s="30" t="s">
        <v>74</v>
      </c>
    </row>
    <row r="8" spans="1:27" s="24" customFormat="1" ht="85.5" customHeight="1" x14ac:dyDescent="0.2">
      <c r="C8" s="12" t="s">
        <v>185</v>
      </c>
      <c r="E8" s="313" t="s">
        <v>116</v>
      </c>
      <c r="G8" s="26" t="s">
        <v>110</v>
      </c>
      <c r="I8" s="22" t="s">
        <v>82</v>
      </c>
      <c r="K8" s="30" t="s">
        <v>79</v>
      </c>
      <c r="M8" s="30" t="s">
        <v>79</v>
      </c>
    </row>
    <row r="9" spans="1:27" ht="99.75" x14ac:dyDescent="0.2">
      <c r="C9" s="31" t="s">
        <v>186</v>
      </c>
      <c r="E9" s="26" t="s">
        <v>119</v>
      </c>
      <c r="G9" s="26" t="s">
        <v>125</v>
      </c>
      <c r="I9" s="22" t="s">
        <v>86</v>
      </c>
      <c r="K9" s="30" t="s">
        <v>83</v>
      </c>
      <c r="M9" s="30" t="s">
        <v>83</v>
      </c>
    </row>
    <row r="10" spans="1:27" ht="85.5" x14ac:dyDescent="0.2">
      <c r="E10" s="26" t="s">
        <v>127</v>
      </c>
      <c r="G10" s="26" t="s">
        <v>140</v>
      </c>
      <c r="I10" s="22" t="s">
        <v>91</v>
      </c>
      <c r="K10" s="30" t="s">
        <v>87</v>
      </c>
      <c r="M10" s="30" t="s">
        <v>87</v>
      </c>
    </row>
    <row r="11" spans="1:27" ht="71.25" x14ac:dyDescent="0.2">
      <c r="E11" s="26" t="s">
        <v>136</v>
      </c>
      <c r="G11" s="26" t="s">
        <v>151</v>
      </c>
      <c r="I11" s="22" t="s">
        <v>96</v>
      </c>
      <c r="K11" s="30" t="s">
        <v>92</v>
      </c>
      <c r="M11" s="30" t="s">
        <v>92</v>
      </c>
    </row>
    <row r="12" spans="1:27" ht="99.75" x14ac:dyDescent="0.2">
      <c r="E12" s="26"/>
      <c r="G12" s="26" t="s">
        <v>160</v>
      </c>
      <c r="I12" s="22" t="s">
        <v>100</v>
      </c>
      <c r="K12" s="30" t="s">
        <v>97</v>
      </c>
      <c r="M12" s="30" t="s">
        <v>97</v>
      </c>
    </row>
    <row r="13" spans="1:27" x14ac:dyDescent="0.2">
      <c r="E13" s="26"/>
      <c r="G13" s="26" t="s">
        <v>168</v>
      </c>
      <c r="I13" s="22" t="s">
        <v>103</v>
      </c>
    </row>
    <row r="16" spans="1:27" ht="71.25" x14ac:dyDescent="0.2">
      <c r="A16" s="32" t="s">
        <v>62</v>
      </c>
      <c r="B16" s="26" t="s">
        <v>93</v>
      </c>
      <c r="C16" s="313" t="s">
        <v>108</v>
      </c>
      <c r="D16" s="313" t="s">
        <v>116</v>
      </c>
      <c r="E16" s="26" t="s">
        <v>119</v>
      </c>
      <c r="F16" s="33" t="s">
        <v>127</v>
      </c>
      <c r="G16" s="26" t="s">
        <v>136</v>
      </c>
      <c r="I16" s="26" t="s">
        <v>64</v>
      </c>
      <c r="J16" s="33" t="s">
        <v>76</v>
      </c>
      <c r="K16" s="33" t="s">
        <v>89</v>
      </c>
      <c r="L16" s="33" t="s">
        <v>110</v>
      </c>
      <c r="M16" s="26" t="s">
        <v>125</v>
      </c>
      <c r="N16" s="26" t="s">
        <v>140</v>
      </c>
      <c r="O16" s="33" t="s">
        <v>151</v>
      </c>
      <c r="P16" s="33" t="s">
        <v>160</v>
      </c>
      <c r="Q16" s="26" t="s">
        <v>168</v>
      </c>
      <c r="S16" s="34" t="s">
        <v>69</v>
      </c>
      <c r="T16" s="34" t="s">
        <v>73</v>
      </c>
      <c r="U16" s="34" t="s">
        <v>78</v>
      </c>
      <c r="V16" s="34" t="s">
        <v>82</v>
      </c>
      <c r="W16" s="34" t="s">
        <v>86</v>
      </c>
      <c r="X16" s="34" t="s">
        <v>91</v>
      </c>
      <c r="Y16" s="34" t="s">
        <v>96</v>
      </c>
      <c r="Z16" s="34" t="s">
        <v>100</v>
      </c>
      <c r="AA16" s="34" t="s">
        <v>103</v>
      </c>
    </row>
    <row r="17" spans="1:27" ht="57" x14ac:dyDescent="0.2">
      <c r="A17" s="32" t="s">
        <v>187</v>
      </c>
      <c r="B17" s="33" t="s">
        <v>188</v>
      </c>
      <c r="C17" s="313" t="s">
        <v>189</v>
      </c>
      <c r="D17" s="313" t="s">
        <v>190</v>
      </c>
      <c r="E17" s="26" t="s">
        <v>191</v>
      </c>
      <c r="F17" s="33" t="s">
        <v>192</v>
      </c>
      <c r="G17" s="26" t="s">
        <v>193</v>
      </c>
      <c r="I17" s="26" t="s">
        <v>194</v>
      </c>
      <c r="J17" s="33" t="s">
        <v>195</v>
      </c>
      <c r="K17" s="33" t="s">
        <v>196</v>
      </c>
      <c r="L17" s="33" t="s">
        <v>197</v>
      </c>
      <c r="M17" s="26" t="s">
        <v>198</v>
      </c>
      <c r="N17" s="33" t="s">
        <v>199</v>
      </c>
      <c r="O17" s="33" t="s">
        <v>200</v>
      </c>
      <c r="P17" s="33" t="s">
        <v>201</v>
      </c>
      <c r="Q17" s="26" t="s">
        <v>202</v>
      </c>
      <c r="S17" s="34" t="s">
        <v>203</v>
      </c>
      <c r="T17" s="34" t="s">
        <v>204</v>
      </c>
      <c r="U17" s="34" t="s">
        <v>205</v>
      </c>
      <c r="V17" s="34" t="s">
        <v>206</v>
      </c>
      <c r="W17" s="34" t="s">
        <v>207</v>
      </c>
      <c r="X17" s="34" t="s">
        <v>208</v>
      </c>
      <c r="Y17" s="34" t="s">
        <v>209</v>
      </c>
      <c r="Z17" s="34" t="s">
        <v>210</v>
      </c>
      <c r="AA17" s="34" t="s">
        <v>211</v>
      </c>
    </row>
    <row r="18" spans="1:27" ht="299.25" x14ac:dyDescent="0.2">
      <c r="A18" s="34" t="s">
        <v>63</v>
      </c>
      <c r="B18" s="34" t="s">
        <v>94</v>
      </c>
      <c r="C18" s="34" t="s">
        <v>109</v>
      </c>
      <c r="D18" s="33" t="s">
        <v>117</v>
      </c>
      <c r="E18" s="34" t="s">
        <v>120</v>
      </c>
      <c r="F18" s="30" t="s">
        <v>128</v>
      </c>
      <c r="G18" s="34" t="s">
        <v>137</v>
      </c>
      <c r="I18" s="34" t="s">
        <v>65</v>
      </c>
      <c r="J18" s="34" t="s">
        <v>77</v>
      </c>
      <c r="K18" s="34" t="s">
        <v>90</v>
      </c>
      <c r="L18" s="34" t="s">
        <v>111</v>
      </c>
      <c r="M18" s="34" t="s">
        <v>126</v>
      </c>
      <c r="N18" s="34" t="s">
        <v>141</v>
      </c>
      <c r="O18" s="34" t="s">
        <v>152</v>
      </c>
      <c r="P18" s="34" t="s">
        <v>161</v>
      </c>
      <c r="Q18" s="34" t="s">
        <v>169</v>
      </c>
    </row>
    <row r="19" spans="1:27" ht="270.75" x14ac:dyDescent="0.2">
      <c r="A19" s="34" t="s">
        <v>67</v>
      </c>
      <c r="B19" s="34" t="s">
        <v>98</v>
      </c>
      <c r="C19" s="34" t="s">
        <v>112</v>
      </c>
      <c r="D19" s="35"/>
      <c r="E19" s="34" t="s">
        <v>122</v>
      </c>
      <c r="F19" s="30" t="s">
        <v>130</v>
      </c>
      <c r="G19" s="34" t="s">
        <v>139</v>
      </c>
      <c r="I19" s="34" t="s">
        <v>68</v>
      </c>
      <c r="J19" s="34" t="s">
        <v>81</v>
      </c>
      <c r="K19" s="34" t="s">
        <v>95</v>
      </c>
      <c r="L19" s="34" t="s">
        <v>113</v>
      </c>
      <c r="M19" s="34" t="s">
        <v>129</v>
      </c>
      <c r="N19" s="34" t="s">
        <v>143</v>
      </c>
      <c r="O19" s="34" t="s">
        <v>153</v>
      </c>
      <c r="P19" s="34" t="s">
        <v>162</v>
      </c>
      <c r="Q19" s="34" t="s">
        <v>170</v>
      </c>
    </row>
    <row r="20" spans="1:27" ht="285" x14ac:dyDescent="0.2">
      <c r="A20" s="34" t="s">
        <v>71</v>
      </c>
      <c r="B20" s="34" t="s">
        <v>101</v>
      </c>
      <c r="C20" s="34" t="s">
        <v>114</v>
      </c>
      <c r="D20" s="35"/>
      <c r="E20" s="34" t="s">
        <v>124</v>
      </c>
      <c r="F20" s="30" t="s">
        <v>132</v>
      </c>
      <c r="G20" s="34" t="s">
        <v>142</v>
      </c>
      <c r="I20" s="34" t="s">
        <v>72</v>
      </c>
      <c r="J20" s="34" t="s">
        <v>85</v>
      </c>
      <c r="K20" s="34" t="s">
        <v>99</v>
      </c>
      <c r="L20" s="34" t="s">
        <v>115</v>
      </c>
      <c r="M20" s="34" t="s">
        <v>131</v>
      </c>
      <c r="N20" s="34" t="s">
        <v>144</v>
      </c>
      <c r="O20" s="34" t="s">
        <v>154</v>
      </c>
      <c r="P20" s="34" t="s">
        <v>163</v>
      </c>
      <c r="Q20" s="34" t="s">
        <v>171</v>
      </c>
    </row>
    <row r="21" spans="1:27" ht="213.75" x14ac:dyDescent="0.2">
      <c r="A21" s="34" t="s">
        <v>75</v>
      </c>
      <c r="B21" s="34" t="s">
        <v>104</v>
      </c>
      <c r="C21" s="35"/>
      <c r="D21" s="35"/>
      <c r="F21" s="30" t="s">
        <v>134</v>
      </c>
      <c r="K21" s="34" t="s">
        <v>102</v>
      </c>
      <c r="L21" s="34" t="s">
        <v>118</v>
      </c>
      <c r="M21" s="34" t="s">
        <v>133</v>
      </c>
      <c r="N21" s="34" t="s">
        <v>145</v>
      </c>
      <c r="O21" s="34" t="s">
        <v>155</v>
      </c>
      <c r="P21" s="34" t="s">
        <v>164</v>
      </c>
      <c r="Q21" s="34" t="s">
        <v>172</v>
      </c>
    </row>
    <row r="22" spans="1:27" ht="270.75" x14ac:dyDescent="0.2">
      <c r="A22" s="34" t="s">
        <v>80</v>
      </c>
      <c r="B22" s="34" t="s">
        <v>106</v>
      </c>
      <c r="C22" s="35"/>
      <c r="D22" s="35"/>
      <c r="K22" s="34" t="s">
        <v>105</v>
      </c>
      <c r="L22" s="34" t="s">
        <v>121</v>
      </c>
      <c r="M22" s="34" t="s">
        <v>135</v>
      </c>
      <c r="N22" s="34" t="s">
        <v>146</v>
      </c>
      <c r="O22" s="34" t="s">
        <v>156</v>
      </c>
      <c r="P22" s="34" t="s">
        <v>165</v>
      </c>
      <c r="Q22" s="34" t="s">
        <v>173</v>
      </c>
    </row>
    <row r="23" spans="1:27" ht="242.25" x14ac:dyDescent="0.2">
      <c r="A23" s="34" t="s">
        <v>84</v>
      </c>
      <c r="B23" s="35"/>
      <c r="C23" s="35"/>
      <c r="D23" s="35"/>
      <c r="K23" s="34" t="s">
        <v>107</v>
      </c>
      <c r="L23" s="34" t="s">
        <v>123</v>
      </c>
      <c r="M23" s="34" t="s">
        <v>138</v>
      </c>
      <c r="N23" s="34" t="s">
        <v>147</v>
      </c>
      <c r="O23" s="34" t="s">
        <v>157</v>
      </c>
      <c r="P23" s="34" t="s">
        <v>166</v>
      </c>
      <c r="Q23" s="34" t="s">
        <v>174</v>
      </c>
    </row>
    <row r="24" spans="1:27" ht="213.75" x14ac:dyDescent="0.2">
      <c r="A24" s="34" t="s">
        <v>88</v>
      </c>
      <c r="B24" s="35"/>
      <c r="C24" s="35"/>
      <c r="D24" s="35"/>
      <c r="N24" s="34" t="s">
        <v>148</v>
      </c>
      <c r="O24" s="34" t="s">
        <v>158</v>
      </c>
      <c r="P24" s="34" t="s">
        <v>167</v>
      </c>
      <c r="Q24" s="34" t="s">
        <v>175</v>
      </c>
    </row>
    <row r="25" spans="1:27" ht="199.5" x14ac:dyDescent="0.2">
      <c r="N25" s="34" t="s">
        <v>149</v>
      </c>
      <c r="O25" s="34" t="s">
        <v>159</v>
      </c>
    </row>
    <row r="26" spans="1:27" ht="142.5" x14ac:dyDescent="0.2">
      <c r="N26" s="34" t="s">
        <v>150</v>
      </c>
    </row>
  </sheetData>
  <sheetProtection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F19" sqref="F19"/>
    </sheetView>
  </sheetViews>
  <sheetFormatPr baseColWidth="10" defaultColWidth="11" defaultRowHeight="14.25" x14ac:dyDescent="0.2"/>
  <sheetData>
    <row r="1" spans="1:1" x14ac:dyDescent="0.2">
      <c r="A1" s="6" t="s">
        <v>212</v>
      </c>
    </row>
    <row r="2" spans="1:1" x14ac:dyDescent="0.2">
      <c r="A2" s="6" t="s">
        <v>213</v>
      </c>
    </row>
    <row r="3" spans="1:1" x14ac:dyDescent="0.2">
      <c r="A3" s="6" t="s">
        <v>214</v>
      </c>
    </row>
    <row r="4" spans="1:1" x14ac:dyDescent="0.2">
      <c r="A4" s="6" t="s">
        <v>215</v>
      </c>
    </row>
    <row r="5" spans="1:1" x14ac:dyDescent="0.2">
      <c r="A5" s="6" t="s">
        <v>216</v>
      </c>
    </row>
    <row r="6" spans="1:1" x14ac:dyDescent="0.2">
      <c r="A6" s="6" t="s">
        <v>217</v>
      </c>
    </row>
    <row r="7" spans="1:1" x14ac:dyDescent="0.2">
      <c r="A7" s="6" t="s">
        <v>218</v>
      </c>
    </row>
    <row r="8" spans="1:1" x14ac:dyDescent="0.2">
      <c r="A8" s="6" t="s">
        <v>219</v>
      </c>
    </row>
    <row r="9" spans="1:1" x14ac:dyDescent="0.2">
      <c r="A9" s="6" t="s">
        <v>220</v>
      </c>
    </row>
    <row r="10" spans="1:1" x14ac:dyDescent="0.2">
      <c r="A10" s="6" t="s">
        <v>221</v>
      </c>
    </row>
    <row r="11" spans="1:1" x14ac:dyDescent="0.2">
      <c r="A11" s="6" t="s">
        <v>222</v>
      </c>
    </row>
    <row r="12" spans="1:1" x14ac:dyDescent="0.2">
      <c r="A12" s="6" t="s">
        <v>223</v>
      </c>
    </row>
    <row r="13" spans="1:1" x14ac:dyDescent="0.2">
      <c r="A13" s="6" t="s">
        <v>224</v>
      </c>
    </row>
    <row r="14" spans="1:1" x14ac:dyDescent="0.2">
      <c r="A14" s="6" t="s">
        <v>225</v>
      </c>
    </row>
    <row r="15" spans="1:1" x14ac:dyDescent="0.2">
      <c r="A15" s="6" t="s">
        <v>226</v>
      </c>
    </row>
    <row r="16" spans="1:1" x14ac:dyDescent="0.2">
      <c r="A16" s="6" t="s">
        <v>227</v>
      </c>
    </row>
    <row r="17" spans="1:1" x14ac:dyDescent="0.2">
      <c r="A17" s="6" t="s">
        <v>228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BO6132"/>
  <sheetViews>
    <sheetView showZeros="0" topLeftCell="AU9" zoomScale="69" zoomScaleNormal="69" workbookViewId="0">
      <selection activeCell="AX78" sqref="AX78:BM79"/>
    </sheetView>
  </sheetViews>
  <sheetFormatPr baseColWidth="10" defaultColWidth="16.375" defaultRowHeight="15" customHeight="1" x14ac:dyDescent="0.2"/>
  <cols>
    <col min="1" max="1" width="16.375" style="67"/>
    <col min="2" max="3" width="16.375" style="67" customWidth="1"/>
    <col min="4" max="4" width="50.375" style="45" customWidth="1"/>
    <col min="5" max="9" width="16.375" style="67" customWidth="1"/>
    <col min="10" max="10" width="39.375" style="67" customWidth="1"/>
    <col min="11" max="11" width="41.5" style="67" customWidth="1"/>
    <col min="12" max="14" width="16.375" style="67" customWidth="1"/>
    <col min="15" max="15" width="16.375" style="49" customWidth="1"/>
    <col min="16" max="16" width="12.25" style="67" customWidth="1"/>
    <col min="17" max="17" width="19.125" style="49" customWidth="1"/>
    <col min="18" max="18" width="16.375" style="67" customWidth="1"/>
    <col min="19" max="19" width="16.375" style="49" customWidth="1"/>
    <col min="20" max="20" width="16.375" style="67" customWidth="1"/>
    <col min="21" max="26" width="16.375" style="49" customWidth="1"/>
    <col min="27" max="27" width="16.375" style="95" customWidth="1"/>
    <col min="28" max="28" width="16.375" style="49" customWidth="1"/>
    <col min="29" max="29" width="16.375" style="95" customWidth="1"/>
    <col min="30" max="30" width="39.625" style="49" customWidth="1"/>
    <col min="31" max="31" width="40.625" style="49" customWidth="1"/>
    <col min="32" max="32" width="16.375" style="49" customWidth="1"/>
    <col min="33" max="33" width="16.375" style="95" customWidth="1"/>
    <col min="34" max="34" width="16.375" style="49" customWidth="1"/>
    <col min="35" max="35" width="16.375" style="95" customWidth="1"/>
    <col min="36" max="36" width="50.75" style="49" customWidth="1"/>
    <col min="37" max="37" width="51.125" style="49" customWidth="1"/>
    <col min="38" max="38" width="16.375" style="49"/>
    <col min="39" max="39" width="16.375" style="95"/>
    <col min="40" max="40" width="16.375" style="49"/>
    <col min="41" max="41" width="16.375" style="95"/>
    <col min="42" max="43" width="50" style="49" customWidth="1"/>
    <col min="44" max="44" width="16.375" style="49"/>
    <col min="45" max="45" width="16.375" style="95"/>
    <col min="46" max="46" width="16.375" style="49"/>
    <col min="47" max="47" width="16.375" style="95"/>
    <col min="48" max="48" width="48.25" style="49" customWidth="1"/>
    <col min="49" max="49" width="48.375" style="49" customWidth="1"/>
    <col min="50" max="50" width="16.375" style="49"/>
    <col min="51" max="51" width="16.375" style="95"/>
    <col min="52" max="52" width="16.375" style="49"/>
    <col min="53" max="53" width="16.375" style="95"/>
    <col min="54" max="54" width="45" style="49" customWidth="1"/>
    <col min="55" max="55" width="32.375" style="49" customWidth="1"/>
    <col min="56" max="56" width="61.5" style="48" customWidth="1"/>
    <col min="57" max="57" width="16.375" style="67"/>
    <col min="58" max="58" width="49.5" style="67" customWidth="1"/>
    <col min="59" max="59" width="38.625" style="67" customWidth="1"/>
    <col min="60" max="60" width="16.375" style="67"/>
    <col min="61" max="61" width="16.375" style="45"/>
    <col min="62" max="62" width="16.375" style="67"/>
    <col min="63" max="63" width="28.75" style="67" customWidth="1"/>
    <col min="64" max="64" width="16.375" style="67"/>
    <col min="65" max="65" width="25.75" style="67" customWidth="1"/>
    <col min="66" max="66" width="53.125" style="68" customWidth="1"/>
    <col min="67" max="16384" width="16.375" style="67"/>
  </cols>
  <sheetData>
    <row r="1" spans="1:66" s="61" customFormat="1" ht="34.5" customHeight="1" x14ac:dyDescent="0.2">
      <c r="A1" s="621" t="s">
        <v>4</v>
      </c>
      <c r="B1" s="622" t="s">
        <v>229</v>
      </c>
      <c r="C1" s="622"/>
      <c r="D1" s="623"/>
      <c r="E1" s="622"/>
      <c r="F1" s="622"/>
      <c r="G1" s="622"/>
      <c r="H1" s="622"/>
      <c r="I1" s="622"/>
      <c r="J1" s="622"/>
      <c r="K1" s="622"/>
      <c r="L1" s="622"/>
      <c r="M1" s="57"/>
      <c r="N1" s="58"/>
      <c r="O1" s="44"/>
      <c r="P1" s="44"/>
      <c r="Q1" s="44"/>
      <c r="R1" s="44"/>
      <c r="S1" s="44"/>
      <c r="T1" s="44"/>
      <c r="U1" s="44"/>
      <c r="V1" s="44"/>
      <c r="W1" s="44"/>
      <c r="X1" s="44"/>
      <c r="Y1" s="44"/>
      <c r="Z1" s="44"/>
      <c r="AA1" s="59"/>
      <c r="AB1" s="44"/>
      <c r="AC1" s="59"/>
      <c r="AD1" s="44"/>
      <c r="AE1" s="44"/>
      <c r="AF1" s="44"/>
      <c r="AG1" s="59"/>
      <c r="AH1" s="44"/>
      <c r="AI1" s="59"/>
      <c r="AJ1" s="44"/>
      <c r="AK1" s="44"/>
      <c r="AL1" s="44"/>
      <c r="AM1" s="59"/>
      <c r="AN1" s="44"/>
      <c r="AO1" s="59"/>
      <c r="AP1" s="44"/>
      <c r="AQ1" s="44"/>
      <c r="AR1" s="44"/>
      <c r="AS1" s="59"/>
      <c r="AT1" s="44"/>
      <c r="AU1" s="59"/>
      <c r="AV1" s="44"/>
      <c r="AW1" s="44"/>
      <c r="AX1" s="44"/>
      <c r="AY1" s="59"/>
      <c r="AZ1" s="44"/>
      <c r="BA1" s="59"/>
      <c r="BB1" s="44"/>
      <c r="BC1" s="44"/>
      <c r="BD1" s="60"/>
      <c r="BE1" s="44"/>
      <c r="BF1" s="44"/>
      <c r="BG1" s="44"/>
      <c r="BH1" s="44"/>
      <c r="BI1" s="44"/>
      <c r="BJ1" s="44"/>
      <c r="BK1" s="44"/>
      <c r="BL1" s="44"/>
      <c r="BM1" s="44"/>
      <c r="BN1" s="62"/>
    </row>
    <row r="2" spans="1:66" ht="39.75" hidden="1" customHeight="1" x14ac:dyDescent="0.2">
      <c r="A2" s="621"/>
      <c r="B2" s="63" t="s">
        <v>230</v>
      </c>
      <c r="C2" s="624" t="s">
        <v>184</v>
      </c>
      <c r="D2" s="625"/>
      <c r="E2" s="626"/>
      <c r="F2" s="626"/>
      <c r="G2" s="626"/>
      <c r="H2" s="626"/>
      <c r="I2" s="626"/>
      <c r="J2" s="626"/>
      <c r="K2" s="626"/>
      <c r="L2" s="627"/>
      <c r="M2" s="64"/>
      <c r="N2" s="65"/>
      <c r="O2" s="45"/>
      <c r="P2" s="45"/>
      <c r="Q2" s="45"/>
      <c r="R2" s="45"/>
      <c r="S2" s="45"/>
      <c r="T2" s="45"/>
      <c r="U2" s="45"/>
      <c r="V2" s="45"/>
      <c r="W2" s="45"/>
      <c r="X2" s="45"/>
      <c r="Y2" s="45"/>
      <c r="Z2" s="45"/>
      <c r="AA2" s="66"/>
      <c r="AB2" s="45"/>
      <c r="AC2" s="66"/>
      <c r="AD2" s="45"/>
      <c r="AE2" s="45"/>
      <c r="AF2" s="45"/>
      <c r="AG2" s="66"/>
      <c r="AH2" s="45"/>
      <c r="AI2" s="66"/>
      <c r="AJ2" s="45"/>
      <c r="AK2" s="45"/>
      <c r="AL2" s="45"/>
      <c r="AM2" s="66"/>
      <c r="AN2" s="45"/>
      <c r="AO2" s="66"/>
      <c r="AP2" s="45"/>
      <c r="AQ2" s="45"/>
      <c r="AR2" s="45"/>
      <c r="AS2" s="66"/>
      <c r="AT2" s="45"/>
      <c r="AU2" s="66"/>
      <c r="AV2" s="45"/>
      <c r="AW2" s="45"/>
      <c r="AX2" s="45"/>
      <c r="AY2" s="66"/>
      <c r="AZ2" s="45"/>
      <c r="BA2" s="66"/>
      <c r="BB2" s="45"/>
      <c r="BC2" s="45"/>
      <c r="BE2" s="45"/>
      <c r="BF2" s="45"/>
      <c r="BG2" s="45"/>
      <c r="BH2" s="45"/>
      <c r="BJ2" s="45"/>
      <c r="BK2" s="45"/>
      <c r="BL2" s="45"/>
      <c r="BM2" s="45"/>
    </row>
    <row r="3" spans="1:66" ht="39.75" hidden="1" customHeight="1" x14ac:dyDescent="0.2">
      <c r="A3" s="621"/>
      <c r="B3" s="69" t="s">
        <v>231</v>
      </c>
      <c r="C3" s="628" t="s">
        <v>52</v>
      </c>
      <c r="D3" s="625"/>
      <c r="E3" s="629"/>
      <c r="F3" s="629"/>
      <c r="G3" s="629"/>
      <c r="H3" s="629"/>
      <c r="I3" s="629"/>
      <c r="J3" s="629"/>
      <c r="K3" s="629"/>
      <c r="L3" s="630"/>
      <c r="M3" s="70"/>
      <c r="N3" s="65"/>
      <c r="O3" s="45"/>
      <c r="P3" s="45"/>
      <c r="Q3" s="45"/>
      <c r="R3" s="45"/>
      <c r="S3" s="45"/>
      <c r="T3" s="45"/>
      <c r="U3" s="45"/>
      <c r="V3" s="45"/>
      <c r="W3" s="45"/>
      <c r="X3" s="45"/>
      <c r="Y3" s="45"/>
      <c r="Z3" s="45"/>
      <c r="AA3" s="66"/>
      <c r="AB3" s="45"/>
      <c r="AC3" s="66"/>
      <c r="AD3" s="45"/>
      <c r="AE3" s="45"/>
      <c r="AF3" s="45"/>
      <c r="AG3" s="66"/>
      <c r="AH3" s="45"/>
      <c r="AI3" s="66"/>
      <c r="AJ3" s="45"/>
      <c r="AK3" s="45"/>
      <c r="AL3" s="45"/>
      <c r="AM3" s="66"/>
      <c r="AN3" s="45"/>
      <c r="AO3" s="66"/>
      <c r="AP3" s="45"/>
      <c r="AQ3" s="45"/>
      <c r="AR3" s="45"/>
      <c r="AS3" s="66"/>
      <c r="AT3" s="45"/>
      <c r="AU3" s="66"/>
      <c r="AV3" s="45"/>
      <c r="AW3" s="45"/>
      <c r="AX3" s="45"/>
      <c r="AY3" s="66"/>
      <c r="AZ3" s="45"/>
      <c r="BA3" s="66"/>
      <c r="BB3" s="45"/>
      <c r="BC3" s="45"/>
      <c r="BE3" s="45"/>
      <c r="BF3" s="45"/>
      <c r="BG3" s="45"/>
      <c r="BH3" s="45"/>
      <c r="BJ3" s="45"/>
      <c r="BK3" s="45"/>
      <c r="BL3" s="45"/>
      <c r="BM3" s="45"/>
    </row>
    <row r="4" spans="1:66" ht="39.75" hidden="1" customHeight="1" x14ac:dyDescent="0.2">
      <c r="A4" s="621"/>
      <c r="B4" s="63" t="s">
        <v>232</v>
      </c>
      <c r="C4" s="624" t="s">
        <v>233</v>
      </c>
      <c r="D4" s="625"/>
      <c r="E4" s="626"/>
      <c r="F4" s="626"/>
      <c r="G4" s="626"/>
      <c r="H4" s="626"/>
      <c r="I4" s="626"/>
      <c r="J4" s="626"/>
      <c r="K4" s="626"/>
      <c r="L4" s="627"/>
      <c r="M4" s="64"/>
      <c r="N4" s="65"/>
      <c r="O4" s="45"/>
      <c r="P4" s="45"/>
      <c r="Q4" s="45"/>
      <c r="R4" s="45"/>
      <c r="S4" s="45"/>
      <c r="T4" s="45"/>
      <c r="U4" s="45"/>
      <c r="V4" s="45"/>
      <c r="W4" s="45"/>
      <c r="X4" s="45"/>
      <c r="Y4" s="45"/>
      <c r="Z4" s="45"/>
      <c r="AA4" s="66"/>
      <c r="AB4" s="45"/>
      <c r="AC4" s="66"/>
      <c r="AD4" s="45"/>
      <c r="AE4" s="45"/>
      <c r="AF4" s="45"/>
      <c r="AG4" s="66"/>
      <c r="AH4" s="45"/>
      <c r="AI4" s="66"/>
      <c r="AJ4" s="45"/>
      <c r="AK4" s="45"/>
      <c r="AL4" s="45"/>
      <c r="AM4" s="66"/>
      <c r="AN4" s="45"/>
      <c r="AO4" s="66"/>
      <c r="AP4" s="45"/>
      <c r="AQ4" s="45"/>
      <c r="AR4" s="45"/>
      <c r="AS4" s="66"/>
      <c r="AT4" s="45"/>
      <c r="AU4" s="66"/>
      <c r="AV4" s="45"/>
      <c r="AW4" s="45"/>
      <c r="AX4" s="45"/>
      <c r="AY4" s="66"/>
      <c r="AZ4" s="45"/>
      <c r="BA4" s="66"/>
      <c r="BB4" s="45"/>
      <c r="BC4" s="45"/>
      <c r="BD4" s="45"/>
      <c r="BE4" s="45"/>
      <c r="BF4" s="45"/>
      <c r="BG4" s="45"/>
      <c r="BH4" s="45"/>
      <c r="BJ4" s="45"/>
      <c r="BK4" s="45"/>
      <c r="BL4" s="45"/>
      <c r="BM4" s="45"/>
    </row>
    <row r="5" spans="1:66" ht="39.75" hidden="1" customHeight="1" x14ac:dyDescent="0.2">
      <c r="A5" s="621"/>
      <c r="B5" s="69" t="s">
        <v>234</v>
      </c>
      <c r="C5" s="628" t="s">
        <v>235</v>
      </c>
      <c r="D5" s="625"/>
      <c r="E5" s="629"/>
      <c r="F5" s="629"/>
      <c r="G5" s="629"/>
      <c r="H5" s="629"/>
      <c r="I5" s="629"/>
      <c r="J5" s="629"/>
      <c r="K5" s="629"/>
      <c r="L5" s="630"/>
      <c r="M5" s="70"/>
      <c r="N5" s="65"/>
      <c r="O5" s="45"/>
      <c r="P5" s="45"/>
      <c r="Q5" s="45"/>
      <c r="R5" s="45"/>
      <c r="S5" s="45"/>
      <c r="T5" s="45"/>
      <c r="U5" s="45"/>
      <c r="V5" s="45"/>
      <c r="W5" s="45"/>
      <c r="X5" s="45"/>
      <c r="Y5" s="45"/>
      <c r="Z5" s="45"/>
      <c r="AA5" s="66"/>
      <c r="AB5" s="45"/>
      <c r="AC5" s="66"/>
      <c r="AD5" s="45"/>
      <c r="AE5" s="45"/>
      <c r="AF5" s="45"/>
      <c r="AG5" s="66"/>
      <c r="AH5" s="45"/>
      <c r="AI5" s="66"/>
      <c r="AJ5" s="45"/>
      <c r="AK5" s="45"/>
      <c r="AL5" s="45"/>
      <c r="AM5" s="66"/>
      <c r="AN5" s="45"/>
      <c r="AO5" s="66"/>
      <c r="AP5" s="45"/>
      <c r="AQ5" s="45"/>
      <c r="AR5" s="45"/>
      <c r="AS5" s="66"/>
      <c r="AT5" s="45"/>
      <c r="AU5" s="66"/>
      <c r="AV5" s="45"/>
      <c r="AW5" s="45"/>
      <c r="AX5" s="45"/>
      <c r="AY5" s="66"/>
      <c r="AZ5" s="45"/>
      <c r="BA5" s="66"/>
      <c r="BB5" s="45"/>
      <c r="BC5" s="45"/>
      <c r="BD5" s="45"/>
      <c r="BE5" s="45"/>
      <c r="BF5" s="45"/>
      <c r="BG5" s="45"/>
      <c r="BH5" s="45"/>
      <c r="BJ5" s="45"/>
      <c r="BK5" s="45"/>
      <c r="BL5" s="45"/>
      <c r="BM5" s="45"/>
    </row>
    <row r="6" spans="1:66" ht="57" hidden="1" customHeight="1" x14ac:dyDescent="0.2">
      <c r="A6" s="621"/>
      <c r="B6" s="63" t="s">
        <v>236</v>
      </c>
      <c r="C6" s="624" t="s">
        <v>237</v>
      </c>
      <c r="D6" s="625"/>
      <c r="E6" s="626"/>
      <c r="F6" s="626"/>
      <c r="G6" s="626"/>
      <c r="H6" s="626"/>
      <c r="I6" s="626"/>
      <c r="J6" s="626"/>
      <c r="K6" s="626"/>
      <c r="L6" s="627"/>
      <c r="M6" s="64"/>
      <c r="N6" s="65"/>
      <c r="O6" s="45"/>
      <c r="P6" s="45"/>
      <c r="Q6" s="45"/>
      <c r="R6" s="45"/>
      <c r="S6" s="45"/>
      <c r="T6" s="45"/>
      <c r="U6" s="45"/>
      <c r="V6" s="45"/>
      <c r="W6" s="45"/>
      <c r="X6" s="45"/>
      <c r="Y6" s="45"/>
      <c r="Z6" s="45"/>
      <c r="AA6" s="66"/>
      <c r="AB6" s="45"/>
      <c r="AC6" s="66"/>
      <c r="AD6" s="45"/>
      <c r="AE6" s="45"/>
      <c r="AF6" s="45"/>
      <c r="AG6" s="66"/>
      <c r="AH6" s="45"/>
      <c r="AI6" s="66"/>
      <c r="AJ6" s="45"/>
      <c r="AK6" s="45"/>
      <c r="AL6" s="45"/>
      <c r="AM6" s="66"/>
      <c r="AN6" s="45"/>
      <c r="AO6" s="66"/>
      <c r="AP6" s="45"/>
      <c r="AQ6" s="45"/>
      <c r="AR6" s="45"/>
      <c r="AS6" s="66"/>
      <c r="AT6" s="45"/>
      <c r="AU6" s="66"/>
      <c r="AV6" s="45"/>
      <c r="AW6" s="45"/>
      <c r="AX6" s="45"/>
      <c r="AY6" s="66"/>
      <c r="AZ6" s="45"/>
      <c r="BA6" s="66"/>
      <c r="BB6" s="45"/>
      <c r="BC6" s="45"/>
      <c r="BD6" s="45"/>
      <c r="BE6" s="45"/>
      <c r="BF6" s="45"/>
      <c r="BG6" s="45"/>
      <c r="BH6" s="45"/>
      <c r="BJ6" s="45"/>
      <c r="BK6" s="45"/>
      <c r="BL6" s="45"/>
      <c r="BM6" s="45"/>
    </row>
    <row r="7" spans="1:66" s="45" customFormat="1" ht="37.5" hidden="1" customHeight="1" x14ac:dyDescent="0.2">
      <c r="A7" s="71"/>
      <c r="B7" s="71"/>
      <c r="C7" s="72"/>
      <c r="D7" s="72"/>
      <c r="E7" s="72"/>
      <c r="F7" s="72"/>
      <c r="G7" s="72"/>
      <c r="H7" s="72"/>
      <c r="I7" s="72"/>
      <c r="J7" s="72"/>
      <c r="K7" s="72"/>
      <c r="L7" s="65"/>
      <c r="M7" s="65"/>
      <c r="N7" s="65"/>
      <c r="P7" s="65"/>
      <c r="R7" s="65"/>
      <c r="T7" s="65"/>
      <c r="AA7" s="66"/>
      <c r="AB7" s="65"/>
      <c r="AC7" s="73"/>
      <c r="AD7" s="65"/>
      <c r="AG7" s="66"/>
      <c r="AH7" s="65"/>
      <c r="AI7" s="73"/>
      <c r="AJ7" s="65"/>
      <c r="AM7" s="66"/>
      <c r="AN7" s="65"/>
      <c r="AO7" s="73"/>
      <c r="AP7" s="65"/>
      <c r="AS7" s="66"/>
      <c r="AT7" s="65"/>
      <c r="AU7" s="73"/>
      <c r="AV7" s="65"/>
      <c r="AY7" s="66"/>
      <c r="AZ7" s="65"/>
      <c r="BA7" s="73"/>
      <c r="BB7" s="65"/>
      <c r="BN7" s="74"/>
    </row>
    <row r="8" spans="1:66" s="76" customFormat="1" ht="51.75" customHeight="1" x14ac:dyDescent="0.2">
      <c r="A8" s="632" t="s">
        <v>9</v>
      </c>
      <c r="B8" s="633"/>
      <c r="C8" s="634"/>
      <c r="D8" s="635" t="s">
        <v>13</v>
      </c>
      <c r="E8" s="633"/>
      <c r="F8" s="633"/>
      <c r="G8" s="634"/>
      <c r="H8" s="612" t="s">
        <v>18</v>
      </c>
      <c r="I8" s="636"/>
      <c r="J8" s="637" t="s">
        <v>21</v>
      </c>
      <c r="K8" s="638"/>
      <c r="L8" s="639"/>
      <c r="M8" s="640" t="s">
        <v>24</v>
      </c>
      <c r="N8" s="641"/>
      <c r="O8" s="641"/>
      <c r="P8" s="641"/>
      <c r="Q8" s="641"/>
      <c r="R8" s="641"/>
      <c r="S8" s="641"/>
      <c r="T8" s="641"/>
      <c r="U8" s="641"/>
      <c r="V8" s="641"/>
      <c r="W8" s="641"/>
      <c r="X8" s="641"/>
      <c r="Y8" s="642"/>
      <c r="Z8" s="645" t="s">
        <v>238</v>
      </c>
      <c r="AA8" s="645"/>
      <c r="AB8" s="645"/>
      <c r="AC8" s="645"/>
      <c r="AD8" s="645"/>
      <c r="AE8" s="645"/>
      <c r="AF8" s="645" t="s">
        <v>239</v>
      </c>
      <c r="AG8" s="645"/>
      <c r="AH8" s="645"/>
      <c r="AI8" s="645"/>
      <c r="AJ8" s="645"/>
      <c r="AK8" s="645"/>
      <c r="AL8" s="645" t="s">
        <v>240</v>
      </c>
      <c r="AM8" s="645"/>
      <c r="AN8" s="645"/>
      <c r="AO8" s="645"/>
      <c r="AP8" s="645"/>
      <c r="AQ8" s="645"/>
      <c r="AR8" s="645" t="s">
        <v>1532</v>
      </c>
      <c r="AS8" s="645"/>
      <c r="AT8" s="645"/>
      <c r="AU8" s="645"/>
      <c r="AV8" s="645"/>
      <c r="AW8" s="645"/>
      <c r="AX8" s="645" t="s">
        <v>241</v>
      </c>
      <c r="AY8" s="645"/>
      <c r="AZ8" s="645"/>
      <c r="BA8" s="645"/>
      <c r="BB8" s="645"/>
      <c r="BC8" s="645"/>
      <c r="BD8" s="645"/>
      <c r="BE8" s="646" t="s">
        <v>39</v>
      </c>
      <c r="BF8" s="646"/>
      <c r="BG8" s="646"/>
      <c r="BH8" s="658" t="s">
        <v>43</v>
      </c>
      <c r="BI8" s="659"/>
      <c r="BJ8" s="658"/>
      <c r="BK8" s="658"/>
      <c r="BL8" s="658"/>
      <c r="BM8" s="658"/>
      <c r="BN8" s="75"/>
    </row>
    <row r="9" spans="1:66" s="76" customFormat="1" ht="51.95" customHeight="1" x14ac:dyDescent="0.2">
      <c r="A9" s="609" t="s">
        <v>242</v>
      </c>
      <c r="B9" s="611" t="s">
        <v>243</v>
      </c>
      <c r="C9" s="611" t="s">
        <v>244</v>
      </c>
      <c r="D9" s="611" t="s">
        <v>245</v>
      </c>
      <c r="E9" s="609" t="s">
        <v>246</v>
      </c>
      <c r="F9" s="615" t="s">
        <v>247</v>
      </c>
      <c r="G9" s="650" t="s">
        <v>248</v>
      </c>
      <c r="H9" s="611" t="s">
        <v>249</v>
      </c>
      <c r="I9" s="611" t="s">
        <v>250</v>
      </c>
      <c r="J9" s="611" t="s">
        <v>251</v>
      </c>
      <c r="K9" s="611" t="s">
        <v>252</v>
      </c>
      <c r="L9" s="650" t="s">
        <v>253</v>
      </c>
      <c r="M9" s="654" t="s">
        <v>254</v>
      </c>
      <c r="N9" s="640">
        <v>2020</v>
      </c>
      <c r="O9" s="642"/>
      <c r="P9" s="640">
        <v>2021</v>
      </c>
      <c r="Q9" s="642"/>
      <c r="R9" s="640">
        <v>2022</v>
      </c>
      <c r="S9" s="642"/>
      <c r="T9" s="640">
        <v>2023</v>
      </c>
      <c r="U9" s="642"/>
      <c r="V9" s="640">
        <v>2024</v>
      </c>
      <c r="W9" s="642"/>
      <c r="X9" s="640" t="s">
        <v>255</v>
      </c>
      <c r="Y9" s="642"/>
      <c r="Z9" s="606" t="s">
        <v>256</v>
      </c>
      <c r="AA9" s="652" t="s">
        <v>257</v>
      </c>
      <c r="AB9" s="606" t="s">
        <v>258</v>
      </c>
      <c r="AC9" s="619" t="s">
        <v>259</v>
      </c>
      <c r="AD9" s="656" t="s">
        <v>260</v>
      </c>
      <c r="AE9" s="606" t="s">
        <v>261</v>
      </c>
      <c r="AF9" s="606" t="s">
        <v>256</v>
      </c>
      <c r="AG9" s="619" t="s">
        <v>257</v>
      </c>
      <c r="AH9" s="606" t="s">
        <v>258</v>
      </c>
      <c r="AI9" s="619" t="s">
        <v>259</v>
      </c>
      <c r="AJ9" s="656" t="s">
        <v>260</v>
      </c>
      <c r="AK9" s="606" t="s">
        <v>261</v>
      </c>
      <c r="AL9" s="606" t="s">
        <v>256</v>
      </c>
      <c r="AM9" s="619" t="s">
        <v>257</v>
      </c>
      <c r="AN9" s="606" t="s">
        <v>258</v>
      </c>
      <c r="AO9" s="619" t="s">
        <v>259</v>
      </c>
      <c r="AP9" s="656" t="s">
        <v>260</v>
      </c>
      <c r="AQ9" s="606" t="s">
        <v>261</v>
      </c>
      <c r="AR9" s="606" t="s">
        <v>256</v>
      </c>
      <c r="AS9" s="619" t="s">
        <v>257</v>
      </c>
      <c r="AT9" s="606" t="s">
        <v>258</v>
      </c>
      <c r="AU9" s="619" t="s">
        <v>259</v>
      </c>
      <c r="AV9" s="656" t="s">
        <v>260</v>
      </c>
      <c r="AW9" s="606" t="s">
        <v>261</v>
      </c>
      <c r="AX9" s="606" t="s">
        <v>256</v>
      </c>
      <c r="AY9" s="619" t="s">
        <v>257</v>
      </c>
      <c r="AZ9" s="606" t="s">
        <v>258</v>
      </c>
      <c r="BA9" s="619" t="s">
        <v>259</v>
      </c>
      <c r="BB9" s="656" t="s">
        <v>260</v>
      </c>
      <c r="BC9" s="606" t="s">
        <v>261</v>
      </c>
      <c r="BD9" s="656" t="s">
        <v>262</v>
      </c>
      <c r="BE9" s="617" t="s">
        <v>263</v>
      </c>
      <c r="BF9" s="617" t="s">
        <v>264</v>
      </c>
      <c r="BG9" s="617" t="s">
        <v>265</v>
      </c>
      <c r="BH9" s="615" t="s">
        <v>266</v>
      </c>
      <c r="BI9" s="615" t="s">
        <v>267</v>
      </c>
      <c r="BJ9" s="615" t="s">
        <v>268</v>
      </c>
      <c r="BK9" s="615" t="s">
        <v>269</v>
      </c>
      <c r="BL9" s="615" t="s">
        <v>270</v>
      </c>
      <c r="BM9" s="613" t="s">
        <v>271</v>
      </c>
      <c r="BN9" s="608" t="s">
        <v>272</v>
      </c>
    </row>
    <row r="10" spans="1:66" ht="30" hidden="1" x14ac:dyDescent="0.2">
      <c r="A10" s="610"/>
      <c r="B10" s="612"/>
      <c r="C10" s="612"/>
      <c r="D10" s="612"/>
      <c r="E10" s="610"/>
      <c r="F10" s="616"/>
      <c r="G10" s="651"/>
      <c r="H10" s="612"/>
      <c r="I10" s="612"/>
      <c r="J10" s="612"/>
      <c r="K10" s="612"/>
      <c r="L10" s="651"/>
      <c r="M10" s="655"/>
      <c r="N10" s="36" t="s">
        <v>273</v>
      </c>
      <c r="O10" s="36" t="s">
        <v>274</v>
      </c>
      <c r="P10" s="36" t="s">
        <v>273</v>
      </c>
      <c r="Q10" s="36" t="s">
        <v>274</v>
      </c>
      <c r="R10" s="36" t="s">
        <v>273</v>
      </c>
      <c r="S10" s="36" t="s">
        <v>274</v>
      </c>
      <c r="T10" s="36" t="s">
        <v>273</v>
      </c>
      <c r="U10" s="36" t="s">
        <v>274</v>
      </c>
      <c r="V10" s="36" t="s">
        <v>273</v>
      </c>
      <c r="W10" s="36" t="s">
        <v>274</v>
      </c>
      <c r="X10" s="38" t="s">
        <v>275</v>
      </c>
      <c r="Y10" s="37" t="s">
        <v>274</v>
      </c>
      <c r="Z10" s="607"/>
      <c r="AA10" s="653"/>
      <c r="AB10" s="607"/>
      <c r="AC10" s="620"/>
      <c r="AD10" s="657"/>
      <c r="AE10" s="607"/>
      <c r="AF10" s="607"/>
      <c r="AG10" s="620"/>
      <c r="AH10" s="607"/>
      <c r="AI10" s="620"/>
      <c r="AJ10" s="657"/>
      <c r="AK10" s="607"/>
      <c r="AL10" s="607"/>
      <c r="AM10" s="620"/>
      <c r="AN10" s="607"/>
      <c r="AO10" s="620"/>
      <c r="AP10" s="657"/>
      <c r="AQ10" s="607"/>
      <c r="AR10" s="607"/>
      <c r="AS10" s="620"/>
      <c r="AT10" s="607"/>
      <c r="AU10" s="620"/>
      <c r="AV10" s="657"/>
      <c r="AW10" s="607"/>
      <c r="AX10" s="607"/>
      <c r="AY10" s="620"/>
      <c r="AZ10" s="607"/>
      <c r="BA10" s="620"/>
      <c r="BB10" s="657"/>
      <c r="BC10" s="607"/>
      <c r="BD10" s="657"/>
      <c r="BE10" s="618"/>
      <c r="BF10" s="618"/>
      <c r="BG10" s="618"/>
      <c r="BH10" s="616"/>
      <c r="BI10" s="616"/>
      <c r="BJ10" s="616"/>
      <c r="BK10" s="616"/>
      <c r="BL10" s="616"/>
      <c r="BM10" s="614"/>
      <c r="BN10" s="608"/>
    </row>
    <row r="11" spans="1:66" ht="138.94999999999999" hidden="1" customHeight="1" x14ac:dyDescent="0.2">
      <c r="A11" s="315"/>
      <c r="B11" s="315" t="s">
        <v>103</v>
      </c>
      <c r="C11" s="315"/>
      <c r="D11" s="315" t="s">
        <v>276</v>
      </c>
      <c r="E11" s="315"/>
      <c r="F11" s="96" t="s">
        <v>221</v>
      </c>
      <c r="G11" s="136" t="s">
        <v>277</v>
      </c>
      <c r="H11" s="39">
        <v>44136</v>
      </c>
      <c r="I11" s="40">
        <v>45444</v>
      </c>
      <c r="J11" s="315" t="s">
        <v>278</v>
      </c>
      <c r="K11" s="315" t="s">
        <v>279</v>
      </c>
      <c r="L11" s="42" t="s">
        <v>280</v>
      </c>
      <c r="M11" s="42" t="s">
        <v>27</v>
      </c>
      <c r="N11" s="42">
        <v>1</v>
      </c>
      <c r="O11" s="103">
        <v>0</v>
      </c>
      <c r="P11" s="42">
        <v>4</v>
      </c>
      <c r="Q11" s="103">
        <v>4290106</v>
      </c>
      <c r="R11" s="42">
        <v>4</v>
      </c>
      <c r="S11" s="103">
        <v>4418809</v>
      </c>
      <c r="T11" s="42">
        <v>2</v>
      </c>
      <c r="U11" s="103">
        <v>2275687</v>
      </c>
      <c r="V11" s="42">
        <v>2</v>
      </c>
      <c r="W11" s="103">
        <v>2343957</v>
      </c>
      <c r="X11" s="42">
        <f>V11+T11+R11+P11+N11</f>
        <v>13</v>
      </c>
      <c r="Y11" s="137">
        <f>O11+Q11+S11+U11+W11</f>
        <v>13328559</v>
      </c>
      <c r="Z11" s="104">
        <v>0</v>
      </c>
      <c r="AA11" s="51">
        <v>0</v>
      </c>
      <c r="AB11" s="315">
        <v>1</v>
      </c>
      <c r="AC11" s="51">
        <v>1</v>
      </c>
      <c r="AD11" s="315" t="s">
        <v>281</v>
      </c>
      <c r="AE11" s="315"/>
      <c r="AF11" s="104">
        <v>0</v>
      </c>
      <c r="AG11" s="51">
        <v>0</v>
      </c>
      <c r="AH11" s="315">
        <v>0</v>
      </c>
      <c r="AI11" s="51">
        <v>0</v>
      </c>
      <c r="AJ11" s="315" t="s">
        <v>282</v>
      </c>
      <c r="AK11" s="315"/>
      <c r="AL11" s="104"/>
      <c r="AM11" s="51"/>
      <c r="AN11" s="315"/>
      <c r="AO11" s="51"/>
      <c r="AP11" s="315"/>
      <c r="AQ11" s="315"/>
      <c r="AR11" s="104"/>
      <c r="AS11" s="51"/>
      <c r="AT11" s="315"/>
      <c r="AU11" s="51"/>
      <c r="AV11" s="315"/>
      <c r="AW11" s="315"/>
      <c r="AX11" s="104"/>
      <c r="AY11" s="51"/>
      <c r="AZ11" s="315"/>
      <c r="BA11" s="51"/>
      <c r="BB11" s="315"/>
      <c r="BC11" s="315"/>
      <c r="BD11" s="315"/>
      <c r="BE11" s="315"/>
      <c r="BF11" s="138" t="s">
        <v>283</v>
      </c>
      <c r="BG11" s="139" t="s">
        <v>284</v>
      </c>
      <c r="BH11" s="315" t="s">
        <v>285</v>
      </c>
      <c r="BI11" s="315" t="s">
        <v>286</v>
      </c>
      <c r="BJ11" s="96" t="s">
        <v>287</v>
      </c>
      <c r="BK11" s="96" t="s">
        <v>288</v>
      </c>
      <c r="BL11" s="96" t="s">
        <v>289</v>
      </c>
      <c r="BM11" s="140" t="s">
        <v>290</v>
      </c>
      <c r="BN11" s="99"/>
    </row>
    <row r="12" spans="1:66" ht="299.10000000000002" hidden="1" customHeight="1" x14ac:dyDescent="0.2">
      <c r="A12" s="315"/>
      <c r="B12" s="315" t="s">
        <v>103</v>
      </c>
      <c r="C12" s="315"/>
      <c r="D12" s="315" t="s">
        <v>291</v>
      </c>
      <c r="E12" s="315"/>
      <c r="F12" s="96" t="s">
        <v>221</v>
      </c>
      <c r="G12" s="136" t="s">
        <v>277</v>
      </c>
      <c r="H12" s="39">
        <v>44136</v>
      </c>
      <c r="I12" s="40">
        <v>45444</v>
      </c>
      <c r="J12" s="315" t="s">
        <v>292</v>
      </c>
      <c r="K12" s="315" t="s">
        <v>293</v>
      </c>
      <c r="L12" s="43" t="s">
        <v>280</v>
      </c>
      <c r="M12" s="43" t="s">
        <v>27</v>
      </c>
      <c r="N12" s="43">
        <v>0</v>
      </c>
      <c r="O12" s="105">
        <v>0</v>
      </c>
      <c r="P12" s="43">
        <v>2</v>
      </c>
      <c r="Q12" s="105">
        <v>2145053</v>
      </c>
      <c r="R12" s="43">
        <v>2</v>
      </c>
      <c r="S12" s="105">
        <v>2209405</v>
      </c>
      <c r="T12" s="43">
        <v>2</v>
      </c>
      <c r="U12" s="105">
        <v>2275687</v>
      </c>
      <c r="V12" s="43">
        <v>2</v>
      </c>
      <c r="W12" s="105">
        <v>2343958</v>
      </c>
      <c r="X12" s="42">
        <f>V12+T12+R12+P12+N12</f>
        <v>8</v>
      </c>
      <c r="Y12" s="137">
        <f t="shared" ref="Y12:Y54" si="0">O12+Q12+S12+U12+W12</f>
        <v>8974103</v>
      </c>
      <c r="Z12" s="104">
        <v>0</v>
      </c>
      <c r="AA12" s="51">
        <v>0</v>
      </c>
      <c r="AB12" s="315">
        <v>0</v>
      </c>
      <c r="AC12" s="51" t="s">
        <v>294</v>
      </c>
      <c r="AD12" s="315"/>
      <c r="AE12" s="315"/>
      <c r="AF12" s="104">
        <v>0</v>
      </c>
      <c r="AG12" s="51">
        <v>0</v>
      </c>
      <c r="AH12" s="315">
        <v>0</v>
      </c>
      <c r="AI12" s="51">
        <v>0</v>
      </c>
      <c r="AJ12" s="315" t="s">
        <v>295</v>
      </c>
      <c r="AK12" s="315"/>
      <c r="AL12" s="104"/>
      <c r="AM12" s="51"/>
      <c r="AN12" s="315"/>
      <c r="AO12" s="51"/>
      <c r="AP12" s="315"/>
      <c r="AQ12" s="315"/>
      <c r="AR12" s="104"/>
      <c r="AS12" s="51"/>
      <c r="AT12" s="315"/>
      <c r="AU12" s="51"/>
      <c r="AV12" s="315"/>
      <c r="AW12" s="315"/>
      <c r="AX12" s="104"/>
      <c r="AY12" s="51"/>
      <c r="AZ12" s="315"/>
      <c r="BA12" s="51"/>
      <c r="BB12" s="315"/>
      <c r="BC12" s="315"/>
      <c r="BD12" s="315"/>
      <c r="BE12" s="315"/>
      <c r="BF12" s="141" t="s">
        <v>283</v>
      </c>
      <c r="BG12" s="142" t="s">
        <v>284</v>
      </c>
      <c r="BH12" s="315" t="s">
        <v>285</v>
      </c>
      <c r="BI12" s="315" t="s">
        <v>286</v>
      </c>
      <c r="BJ12" s="142" t="s">
        <v>296</v>
      </c>
      <c r="BK12" s="96" t="s">
        <v>297</v>
      </c>
      <c r="BL12" s="96" t="s">
        <v>298</v>
      </c>
      <c r="BM12" s="78" t="s">
        <v>299</v>
      </c>
      <c r="BN12" s="99"/>
    </row>
    <row r="13" spans="1:66" ht="165.6" hidden="1" customHeight="1" x14ac:dyDescent="0.2">
      <c r="A13" s="315"/>
      <c r="B13" s="315" t="s">
        <v>103</v>
      </c>
      <c r="C13" s="315"/>
      <c r="D13" s="315" t="s">
        <v>300</v>
      </c>
      <c r="E13" s="315">
        <v>30</v>
      </c>
      <c r="F13" s="143" t="s">
        <v>221</v>
      </c>
      <c r="G13" s="144" t="s">
        <v>301</v>
      </c>
      <c r="H13" s="39">
        <v>44136</v>
      </c>
      <c r="I13" s="39">
        <v>45657</v>
      </c>
      <c r="J13" s="315" t="s">
        <v>302</v>
      </c>
      <c r="K13" s="315" t="s">
        <v>303</v>
      </c>
      <c r="L13" s="145" t="s">
        <v>304</v>
      </c>
      <c r="M13" s="145" t="s">
        <v>27</v>
      </c>
      <c r="N13" s="146">
        <v>0.3</v>
      </c>
      <c r="O13" s="147">
        <f>(29000000/2)/5</f>
        <v>2900000</v>
      </c>
      <c r="P13" s="146">
        <v>0.7</v>
      </c>
      <c r="Q13" s="147">
        <f>(37000000/2)/5</f>
        <v>3700000</v>
      </c>
      <c r="R13" s="146"/>
      <c r="S13" s="147">
        <v>0</v>
      </c>
      <c r="T13" s="146"/>
      <c r="U13" s="147">
        <v>0</v>
      </c>
      <c r="V13" s="146"/>
      <c r="W13" s="147"/>
      <c r="X13" s="146">
        <f>+N13+P13</f>
        <v>1</v>
      </c>
      <c r="Y13" s="137">
        <f t="shared" si="0"/>
        <v>6600000</v>
      </c>
      <c r="Z13" s="104">
        <v>2900000</v>
      </c>
      <c r="AA13" s="51">
        <v>1</v>
      </c>
      <c r="AB13" s="315">
        <v>0.3</v>
      </c>
      <c r="AC13" s="51">
        <v>1</v>
      </c>
      <c r="AD13" s="315" t="s">
        <v>305</v>
      </c>
      <c r="AE13" s="315" t="s">
        <v>306</v>
      </c>
      <c r="AF13" s="104">
        <v>200000</v>
      </c>
      <c r="AG13" s="51">
        <v>5.4054054054054057E-2</v>
      </c>
      <c r="AH13" s="315">
        <v>0.1</v>
      </c>
      <c r="AI13" s="51">
        <v>0.14285714285714288</v>
      </c>
      <c r="AJ13" s="315" t="s">
        <v>307</v>
      </c>
      <c r="AK13" s="315" t="s">
        <v>306</v>
      </c>
      <c r="AL13" s="104"/>
      <c r="AM13" s="51"/>
      <c r="AN13" s="315"/>
      <c r="AO13" s="51"/>
      <c r="AP13" s="315"/>
      <c r="AQ13" s="315"/>
      <c r="AR13" s="104"/>
      <c r="AS13" s="51"/>
      <c r="AT13" s="315"/>
      <c r="AU13" s="51"/>
      <c r="AV13" s="315"/>
      <c r="AW13" s="315"/>
      <c r="AX13" s="104"/>
      <c r="AY13" s="51"/>
      <c r="AZ13" s="315"/>
      <c r="BA13" s="51"/>
      <c r="BB13" s="315"/>
      <c r="BC13" s="315"/>
      <c r="BD13" s="315"/>
      <c r="BE13" s="315"/>
      <c r="BF13" s="145" t="s">
        <v>308</v>
      </c>
      <c r="BG13" s="145" t="s">
        <v>309</v>
      </c>
      <c r="BH13" s="315" t="s">
        <v>285</v>
      </c>
      <c r="BI13" s="315" t="s">
        <v>286</v>
      </c>
      <c r="BJ13" s="145" t="s">
        <v>310</v>
      </c>
      <c r="BK13" s="96" t="s">
        <v>311</v>
      </c>
      <c r="BL13" s="96" t="s">
        <v>312</v>
      </c>
      <c r="BM13" s="140" t="s">
        <v>313</v>
      </c>
      <c r="BN13" s="99"/>
    </row>
    <row r="14" spans="1:66" ht="149.44999999999999" hidden="1" customHeight="1" x14ac:dyDescent="0.2">
      <c r="A14" s="315"/>
      <c r="B14" s="315" t="s">
        <v>73</v>
      </c>
      <c r="C14" s="315"/>
      <c r="D14" s="315" t="s">
        <v>314</v>
      </c>
      <c r="E14" s="315"/>
      <c r="F14" s="96" t="s">
        <v>221</v>
      </c>
      <c r="G14" s="136" t="s">
        <v>301</v>
      </c>
      <c r="H14" s="39">
        <v>44136</v>
      </c>
      <c r="I14" s="39">
        <v>45657</v>
      </c>
      <c r="J14" s="315" t="s">
        <v>315</v>
      </c>
      <c r="K14" s="315" t="s">
        <v>315</v>
      </c>
      <c r="L14" s="145" t="s">
        <v>304</v>
      </c>
      <c r="M14" s="145" t="s">
        <v>27</v>
      </c>
      <c r="N14" s="146">
        <v>0.3</v>
      </c>
      <c r="O14" s="147">
        <f>(29000000/2)/5</f>
        <v>2900000</v>
      </c>
      <c r="P14" s="146">
        <v>0.7</v>
      </c>
      <c r="Q14" s="147">
        <f>(37000000/2)/5</f>
        <v>3700000</v>
      </c>
      <c r="R14" s="145"/>
      <c r="S14" s="147"/>
      <c r="T14" s="145"/>
      <c r="U14" s="147"/>
      <c r="V14" s="147"/>
      <c r="W14" s="147"/>
      <c r="X14" s="146">
        <f>+N14+P14</f>
        <v>1</v>
      </c>
      <c r="Y14" s="137">
        <f t="shared" si="0"/>
        <v>6600000</v>
      </c>
      <c r="Z14" s="104">
        <v>2900000</v>
      </c>
      <c r="AA14" s="51">
        <v>1</v>
      </c>
      <c r="AB14" s="315">
        <v>0.3</v>
      </c>
      <c r="AC14" s="51">
        <v>1</v>
      </c>
      <c r="AD14" s="315" t="s">
        <v>305</v>
      </c>
      <c r="AE14" s="315" t="s">
        <v>316</v>
      </c>
      <c r="AF14" s="104">
        <v>200000</v>
      </c>
      <c r="AG14" s="51">
        <v>5.4054054054054057E-2</v>
      </c>
      <c r="AH14" s="315">
        <v>0.1</v>
      </c>
      <c r="AI14" s="51">
        <v>0.14285714285714288</v>
      </c>
      <c r="AJ14" s="315" t="s">
        <v>307</v>
      </c>
      <c r="AK14" s="315" t="s">
        <v>316</v>
      </c>
      <c r="AL14" s="104"/>
      <c r="AM14" s="51"/>
      <c r="AN14" s="315"/>
      <c r="AO14" s="51"/>
      <c r="AP14" s="315"/>
      <c r="AQ14" s="315"/>
      <c r="AR14" s="104"/>
      <c r="AS14" s="51"/>
      <c r="AT14" s="315"/>
      <c r="AU14" s="51"/>
      <c r="AV14" s="315"/>
      <c r="AW14" s="315"/>
      <c r="AX14" s="104"/>
      <c r="AY14" s="51"/>
      <c r="AZ14" s="315"/>
      <c r="BA14" s="51"/>
      <c r="BB14" s="315"/>
      <c r="BC14" s="315"/>
      <c r="BD14" s="315"/>
      <c r="BE14" s="315"/>
      <c r="BF14" s="145" t="s">
        <v>308</v>
      </c>
      <c r="BG14" s="145" t="s">
        <v>309</v>
      </c>
      <c r="BH14" s="315" t="s">
        <v>285</v>
      </c>
      <c r="BI14" s="315" t="s">
        <v>286</v>
      </c>
      <c r="BJ14" s="145" t="s">
        <v>310</v>
      </c>
      <c r="BK14" s="96" t="s">
        <v>311</v>
      </c>
      <c r="BL14" s="96" t="s">
        <v>312</v>
      </c>
      <c r="BM14" s="140" t="s">
        <v>313</v>
      </c>
      <c r="BN14" s="99"/>
    </row>
    <row r="15" spans="1:66" ht="167.1" hidden="1" customHeight="1" x14ac:dyDescent="0.2">
      <c r="A15" s="315"/>
      <c r="B15" s="315" t="s">
        <v>73</v>
      </c>
      <c r="C15" s="315"/>
      <c r="D15" s="315" t="s">
        <v>317</v>
      </c>
      <c r="E15" s="315"/>
      <c r="F15" s="96" t="s">
        <v>221</v>
      </c>
      <c r="G15" s="136" t="s">
        <v>301</v>
      </c>
      <c r="H15" s="39">
        <v>44136</v>
      </c>
      <c r="I15" s="39">
        <v>45657</v>
      </c>
      <c r="J15" s="315" t="s">
        <v>318</v>
      </c>
      <c r="K15" s="315" t="s">
        <v>318</v>
      </c>
      <c r="L15" s="145" t="s">
        <v>304</v>
      </c>
      <c r="M15" s="145" t="s">
        <v>27</v>
      </c>
      <c r="N15" s="146">
        <v>0.3</v>
      </c>
      <c r="O15" s="147">
        <f>(29000000/2)/5</f>
        <v>2900000</v>
      </c>
      <c r="P15" s="146">
        <v>0.7</v>
      </c>
      <c r="Q15" s="147">
        <f>(37000000/2)/5</f>
        <v>3700000</v>
      </c>
      <c r="R15" s="145"/>
      <c r="S15" s="147"/>
      <c r="T15" s="145"/>
      <c r="U15" s="147"/>
      <c r="V15" s="147"/>
      <c r="W15" s="147"/>
      <c r="X15" s="146">
        <f>+N15+P15</f>
        <v>1</v>
      </c>
      <c r="Y15" s="137">
        <f t="shared" si="0"/>
        <v>6600000</v>
      </c>
      <c r="Z15" s="104">
        <v>2900000</v>
      </c>
      <c r="AA15" s="51">
        <v>1</v>
      </c>
      <c r="AB15" s="315">
        <v>0.3</v>
      </c>
      <c r="AC15" s="51">
        <v>1</v>
      </c>
      <c r="AD15" s="315" t="s">
        <v>305</v>
      </c>
      <c r="AE15" s="315"/>
      <c r="AF15" s="104">
        <v>200000</v>
      </c>
      <c r="AG15" s="51">
        <v>5.4054054054054057E-2</v>
      </c>
      <c r="AH15" s="315">
        <v>0.1</v>
      </c>
      <c r="AI15" s="51">
        <v>0.14285714285714288</v>
      </c>
      <c r="AJ15" s="315" t="s">
        <v>307</v>
      </c>
      <c r="AK15" s="315"/>
      <c r="AL15" s="104"/>
      <c r="AM15" s="51"/>
      <c r="AN15" s="315"/>
      <c r="AO15" s="51"/>
      <c r="AP15" s="315"/>
      <c r="AQ15" s="315"/>
      <c r="AR15" s="104"/>
      <c r="AS15" s="51"/>
      <c r="AT15" s="315"/>
      <c r="AU15" s="51"/>
      <c r="AV15" s="315"/>
      <c r="AW15" s="315"/>
      <c r="AX15" s="104"/>
      <c r="AY15" s="51"/>
      <c r="AZ15" s="315"/>
      <c r="BA15" s="51"/>
      <c r="BB15" s="315"/>
      <c r="BC15" s="315"/>
      <c r="BD15" s="315"/>
      <c r="BE15" s="315"/>
      <c r="BF15" s="145" t="s">
        <v>308</v>
      </c>
      <c r="BG15" s="145" t="s">
        <v>309</v>
      </c>
      <c r="BH15" s="315" t="s">
        <v>285</v>
      </c>
      <c r="BI15" s="315" t="s">
        <v>286</v>
      </c>
      <c r="BJ15" s="145" t="s">
        <v>310</v>
      </c>
      <c r="BK15" s="96" t="s">
        <v>311</v>
      </c>
      <c r="BL15" s="96" t="s">
        <v>312</v>
      </c>
      <c r="BM15" s="140" t="s">
        <v>313</v>
      </c>
      <c r="BN15" s="99"/>
    </row>
    <row r="16" spans="1:66" ht="102.6" hidden="1" customHeight="1" x14ac:dyDescent="0.2">
      <c r="A16" s="315"/>
      <c r="B16" s="315" t="s">
        <v>73</v>
      </c>
      <c r="C16" s="315"/>
      <c r="D16" s="315" t="s">
        <v>319</v>
      </c>
      <c r="E16" s="315"/>
      <c r="F16" s="96" t="s">
        <v>221</v>
      </c>
      <c r="G16" s="136" t="s">
        <v>301</v>
      </c>
      <c r="H16" s="39">
        <v>44136</v>
      </c>
      <c r="I16" s="39">
        <v>45657</v>
      </c>
      <c r="J16" s="315" t="s">
        <v>320</v>
      </c>
      <c r="K16" s="315" t="s">
        <v>320</v>
      </c>
      <c r="L16" s="145" t="s">
        <v>304</v>
      </c>
      <c r="M16" s="145" t="s">
        <v>27</v>
      </c>
      <c r="N16" s="146">
        <v>0.3</v>
      </c>
      <c r="O16" s="147">
        <f>(29000000/2)/5</f>
        <v>2900000</v>
      </c>
      <c r="P16" s="146">
        <v>0.7</v>
      </c>
      <c r="Q16" s="147">
        <f>(37000000/2)/5</f>
        <v>3700000</v>
      </c>
      <c r="R16" s="145"/>
      <c r="S16" s="147"/>
      <c r="T16" s="145"/>
      <c r="U16" s="147"/>
      <c r="V16" s="147"/>
      <c r="W16" s="147"/>
      <c r="X16" s="146">
        <f>+N16+P16</f>
        <v>1</v>
      </c>
      <c r="Y16" s="137">
        <f t="shared" si="0"/>
        <v>6600000</v>
      </c>
      <c r="Z16" s="104">
        <v>2900000</v>
      </c>
      <c r="AA16" s="51">
        <v>1</v>
      </c>
      <c r="AB16" s="315">
        <v>0.3</v>
      </c>
      <c r="AC16" s="51">
        <v>1</v>
      </c>
      <c r="AD16" s="315" t="s">
        <v>321</v>
      </c>
      <c r="AE16" s="315"/>
      <c r="AF16" s="104">
        <v>200000</v>
      </c>
      <c r="AG16" s="51">
        <v>5.4054054054054057E-2</v>
      </c>
      <c r="AH16" s="315">
        <v>0.1</v>
      </c>
      <c r="AI16" s="51">
        <v>0.14285714285714288</v>
      </c>
      <c r="AJ16" s="315" t="s">
        <v>322</v>
      </c>
      <c r="AK16" s="315"/>
      <c r="AL16" s="104"/>
      <c r="AM16" s="51"/>
      <c r="AN16" s="315"/>
      <c r="AO16" s="51"/>
      <c r="AP16" s="315"/>
      <c r="AQ16" s="315"/>
      <c r="AR16" s="104"/>
      <c r="AS16" s="51"/>
      <c r="AT16" s="315"/>
      <c r="AU16" s="51"/>
      <c r="AV16" s="315"/>
      <c r="AW16" s="315"/>
      <c r="AX16" s="104"/>
      <c r="AY16" s="51"/>
      <c r="AZ16" s="315"/>
      <c r="BA16" s="51"/>
      <c r="BB16" s="315"/>
      <c r="BC16" s="315"/>
      <c r="BD16" s="315"/>
      <c r="BE16" s="315"/>
      <c r="BF16" s="145" t="s">
        <v>308</v>
      </c>
      <c r="BG16" s="145" t="s">
        <v>309</v>
      </c>
      <c r="BH16" s="315" t="s">
        <v>285</v>
      </c>
      <c r="BI16" s="315" t="s">
        <v>286</v>
      </c>
      <c r="BJ16" s="145" t="s">
        <v>310</v>
      </c>
      <c r="BK16" s="96" t="s">
        <v>311</v>
      </c>
      <c r="BL16" s="96" t="s">
        <v>312</v>
      </c>
      <c r="BM16" s="140" t="s">
        <v>313</v>
      </c>
      <c r="BN16" s="99"/>
    </row>
    <row r="17" spans="1:66" s="106" customFormat="1" ht="111" hidden="1" customHeight="1" x14ac:dyDescent="0.2">
      <c r="A17" s="148"/>
      <c r="B17" s="149" t="s">
        <v>100</v>
      </c>
      <c r="C17" s="315"/>
      <c r="D17" s="315" t="s">
        <v>323</v>
      </c>
      <c r="E17" s="315"/>
      <c r="F17" s="96" t="s">
        <v>216</v>
      </c>
      <c r="G17" s="150" t="s">
        <v>324</v>
      </c>
      <c r="H17" s="39">
        <v>44197</v>
      </c>
      <c r="I17" s="39">
        <v>45291</v>
      </c>
      <c r="J17" s="315" t="s">
        <v>325</v>
      </c>
      <c r="K17" s="315" t="s">
        <v>326</v>
      </c>
      <c r="L17" s="315" t="s">
        <v>327</v>
      </c>
      <c r="M17" s="151" t="s">
        <v>27</v>
      </c>
      <c r="N17" s="151"/>
      <c r="O17" s="152"/>
      <c r="P17" s="52">
        <v>61</v>
      </c>
      <c r="Q17" s="109">
        <v>32360000</v>
      </c>
      <c r="R17" s="52">
        <v>61</v>
      </c>
      <c r="S17" s="109">
        <v>32360000</v>
      </c>
      <c r="T17" s="52">
        <v>61</v>
      </c>
      <c r="U17" s="109">
        <v>32360000</v>
      </c>
      <c r="V17" s="109"/>
      <c r="W17" s="109"/>
      <c r="X17" s="52">
        <v>183</v>
      </c>
      <c r="Y17" s="137">
        <f t="shared" si="0"/>
        <v>97080000</v>
      </c>
      <c r="Z17" s="109"/>
      <c r="AA17" s="50" t="str">
        <f t="shared" ref="AA17:AA25" si="1">IF(O17=0," ",Z17/O17)</f>
        <v xml:space="preserve"> </v>
      </c>
      <c r="AB17" s="52"/>
      <c r="AC17" s="50" t="str">
        <f t="shared" ref="AC17:AC25" si="2">IF(N17=0," ",AB17/N17)</f>
        <v xml:space="preserve"> </v>
      </c>
      <c r="AD17" s="52"/>
      <c r="AE17" s="52"/>
      <c r="AF17" s="153">
        <f>(Q17/46)*AH17</f>
        <v>703478.26086956519</v>
      </c>
      <c r="AG17" s="50">
        <f>(AF17/Q17)*100%</f>
        <v>2.1739130434782608E-2</v>
      </c>
      <c r="AH17" s="52">
        <v>1</v>
      </c>
      <c r="AI17" s="50">
        <f>IF(P17=0," ",AH17/P17)</f>
        <v>1.6393442622950821E-2</v>
      </c>
      <c r="AJ17" s="52" t="s">
        <v>328</v>
      </c>
      <c r="AK17" s="52" t="s">
        <v>329</v>
      </c>
      <c r="AL17" s="109"/>
      <c r="AM17" s="50"/>
      <c r="AN17" s="52"/>
      <c r="AO17" s="50"/>
      <c r="AP17" s="52"/>
      <c r="AQ17" s="52"/>
      <c r="AR17" s="109"/>
      <c r="AS17" s="50"/>
      <c r="AT17" s="52"/>
      <c r="AU17" s="50"/>
      <c r="AV17" s="52"/>
      <c r="AW17" s="52"/>
      <c r="AX17" s="109"/>
      <c r="AY17" s="50"/>
      <c r="AZ17" s="52"/>
      <c r="BA17" s="50"/>
      <c r="BB17" s="52"/>
      <c r="BC17" s="52"/>
      <c r="BD17" s="52"/>
      <c r="BE17" s="52"/>
      <c r="BF17" s="52" t="s">
        <v>330</v>
      </c>
      <c r="BG17" s="52" t="s">
        <v>331</v>
      </c>
      <c r="BH17" s="52" t="s">
        <v>332</v>
      </c>
      <c r="BI17" s="52" t="s">
        <v>333</v>
      </c>
      <c r="BJ17" s="52" t="s">
        <v>334</v>
      </c>
      <c r="BK17" s="125" t="s">
        <v>335</v>
      </c>
      <c r="BL17" s="125" t="s">
        <v>336</v>
      </c>
      <c r="BM17" s="100" t="s">
        <v>337</v>
      </c>
      <c r="BN17" s="151"/>
    </row>
    <row r="18" spans="1:66" s="106" customFormat="1" ht="90" hidden="1" x14ac:dyDescent="0.2">
      <c r="A18" s="148"/>
      <c r="B18" s="149" t="s">
        <v>100</v>
      </c>
      <c r="C18" s="315"/>
      <c r="D18" s="315" t="s">
        <v>323</v>
      </c>
      <c r="E18" s="315"/>
      <c r="F18" s="96" t="s">
        <v>216</v>
      </c>
      <c r="G18" s="150" t="s">
        <v>324</v>
      </c>
      <c r="H18" s="39">
        <v>44494</v>
      </c>
      <c r="I18" s="39">
        <v>45291</v>
      </c>
      <c r="J18" s="315" t="s">
        <v>338</v>
      </c>
      <c r="K18" s="315" t="s">
        <v>339</v>
      </c>
      <c r="L18" s="315" t="s">
        <v>327</v>
      </c>
      <c r="M18" s="151" t="s">
        <v>29</v>
      </c>
      <c r="N18" s="151"/>
      <c r="O18" s="152"/>
      <c r="P18" s="122" t="s">
        <v>340</v>
      </c>
      <c r="Q18" s="109">
        <v>3600000</v>
      </c>
      <c r="R18" s="122" t="s">
        <v>340</v>
      </c>
      <c r="S18" s="109">
        <v>3600000</v>
      </c>
      <c r="T18" s="122" t="s">
        <v>340</v>
      </c>
      <c r="U18" s="109">
        <v>3600000</v>
      </c>
      <c r="V18" s="109"/>
      <c r="W18" s="109"/>
      <c r="X18" s="122">
        <v>1</v>
      </c>
      <c r="Y18" s="137">
        <f t="shared" si="0"/>
        <v>10800000</v>
      </c>
      <c r="Z18" s="109"/>
      <c r="AA18" s="50" t="str">
        <f t="shared" si="1"/>
        <v xml:space="preserve"> </v>
      </c>
      <c r="AB18" s="52"/>
      <c r="AC18" s="50" t="str">
        <f t="shared" si="2"/>
        <v xml:space="preserve"> </v>
      </c>
      <c r="AD18" s="52"/>
      <c r="AE18" s="52"/>
      <c r="AF18" s="109"/>
      <c r="AG18" s="50">
        <f>IF(Q18=0," ",AF18/Q18)</f>
        <v>0</v>
      </c>
      <c r="AH18" s="52"/>
      <c r="AI18" s="50"/>
      <c r="AJ18" s="52" t="s">
        <v>341</v>
      </c>
      <c r="AK18" s="52"/>
      <c r="AL18" s="109"/>
      <c r="AM18" s="50"/>
      <c r="AN18" s="52"/>
      <c r="AO18" s="50"/>
      <c r="AP18" s="52"/>
      <c r="AQ18" s="52"/>
      <c r="AR18" s="109"/>
      <c r="AS18" s="50"/>
      <c r="AT18" s="52"/>
      <c r="AU18" s="50"/>
      <c r="AV18" s="52"/>
      <c r="AW18" s="52"/>
      <c r="AX18" s="109"/>
      <c r="AY18" s="50"/>
      <c r="AZ18" s="52"/>
      <c r="BA18" s="50"/>
      <c r="BB18" s="52"/>
      <c r="BC18" s="52"/>
      <c r="BD18" s="52"/>
      <c r="BE18" s="52"/>
      <c r="BF18" s="52" t="s">
        <v>330</v>
      </c>
      <c r="BG18" s="52" t="s">
        <v>331</v>
      </c>
      <c r="BH18" s="52" t="s">
        <v>332</v>
      </c>
      <c r="BI18" s="52" t="s">
        <v>333</v>
      </c>
      <c r="BJ18" s="52" t="s">
        <v>334</v>
      </c>
      <c r="BK18" s="125" t="s">
        <v>335</v>
      </c>
      <c r="BL18" s="154" t="s">
        <v>342</v>
      </c>
      <c r="BM18" s="100" t="s">
        <v>337</v>
      </c>
      <c r="BN18" s="151"/>
    </row>
    <row r="19" spans="1:66" s="106" customFormat="1" ht="89.25" hidden="1" x14ac:dyDescent="0.2">
      <c r="A19" s="148"/>
      <c r="B19" s="149" t="s">
        <v>100</v>
      </c>
      <c r="C19" s="315"/>
      <c r="D19" s="315" t="s">
        <v>343</v>
      </c>
      <c r="E19" s="315"/>
      <c r="F19" s="96" t="s">
        <v>216</v>
      </c>
      <c r="G19" s="150" t="s">
        <v>324</v>
      </c>
      <c r="H19" s="39">
        <v>44621</v>
      </c>
      <c r="I19" s="39">
        <v>45656</v>
      </c>
      <c r="J19" s="315" t="s">
        <v>344</v>
      </c>
      <c r="K19" s="315" t="s">
        <v>345</v>
      </c>
      <c r="L19" s="315" t="s">
        <v>327</v>
      </c>
      <c r="M19" s="151" t="s">
        <v>29</v>
      </c>
      <c r="N19" s="151"/>
      <c r="O19" s="152"/>
      <c r="P19" s="52"/>
      <c r="Q19" s="109"/>
      <c r="R19" s="52">
        <v>7</v>
      </c>
      <c r="S19" s="109">
        <v>6385944</v>
      </c>
      <c r="T19" s="52">
        <v>7</v>
      </c>
      <c r="U19" s="109">
        <v>6385944</v>
      </c>
      <c r="V19" s="52">
        <v>6</v>
      </c>
      <c r="W19" s="109">
        <v>6385944</v>
      </c>
      <c r="X19" s="52">
        <v>20</v>
      </c>
      <c r="Y19" s="137">
        <f t="shared" si="0"/>
        <v>19157832</v>
      </c>
      <c r="Z19" s="109"/>
      <c r="AA19" s="50" t="str">
        <f t="shared" si="1"/>
        <v xml:space="preserve"> </v>
      </c>
      <c r="AB19" s="52"/>
      <c r="AC19" s="50" t="str">
        <f t="shared" si="2"/>
        <v xml:space="preserve"> </v>
      </c>
      <c r="AD19" s="52"/>
      <c r="AE19" s="52"/>
      <c r="AF19" s="109"/>
      <c r="AG19" s="50" t="str">
        <f>IF(Q19=0," ",AF19/Q19)</f>
        <v xml:space="preserve"> </v>
      </c>
      <c r="AH19" s="52"/>
      <c r="AI19" s="50" t="str">
        <f>IF(P19=0," ",AH19/P19)</f>
        <v xml:space="preserve"> </v>
      </c>
      <c r="AJ19" s="52" t="s">
        <v>346</v>
      </c>
      <c r="AK19" s="52"/>
      <c r="AL19" s="109"/>
      <c r="AM19" s="50"/>
      <c r="AN19" s="52"/>
      <c r="AO19" s="50"/>
      <c r="AP19" s="52"/>
      <c r="AQ19" s="52"/>
      <c r="AR19" s="109"/>
      <c r="AS19" s="50"/>
      <c r="AT19" s="52"/>
      <c r="AU19" s="50"/>
      <c r="AV19" s="52"/>
      <c r="AW19" s="52"/>
      <c r="AX19" s="109"/>
      <c r="AY19" s="50"/>
      <c r="AZ19" s="52"/>
      <c r="BA19" s="50"/>
      <c r="BB19" s="52"/>
      <c r="BC19" s="52"/>
      <c r="BD19" s="52"/>
      <c r="BE19" s="52"/>
      <c r="BF19" s="52" t="s">
        <v>347</v>
      </c>
      <c r="BG19" s="52" t="s">
        <v>348</v>
      </c>
      <c r="BH19" s="52" t="s">
        <v>332</v>
      </c>
      <c r="BI19" s="52" t="s">
        <v>333</v>
      </c>
      <c r="BJ19" s="52" t="s">
        <v>334</v>
      </c>
      <c r="BK19" s="125" t="s">
        <v>335</v>
      </c>
      <c r="BL19" s="154" t="s">
        <v>342</v>
      </c>
      <c r="BM19" s="100" t="s">
        <v>337</v>
      </c>
      <c r="BN19" s="151"/>
    </row>
    <row r="20" spans="1:66" s="106" customFormat="1" ht="63.75" hidden="1" x14ac:dyDescent="0.2">
      <c r="A20" s="148"/>
      <c r="B20" s="149" t="s">
        <v>100</v>
      </c>
      <c r="C20" s="315"/>
      <c r="D20" s="315" t="s">
        <v>349</v>
      </c>
      <c r="E20" s="315"/>
      <c r="F20" s="96" t="s">
        <v>216</v>
      </c>
      <c r="G20" s="150" t="s">
        <v>324</v>
      </c>
      <c r="H20" s="39">
        <v>44377</v>
      </c>
      <c r="I20" s="39">
        <v>45473</v>
      </c>
      <c r="J20" s="315" t="s">
        <v>350</v>
      </c>
      <c r="K20" s="315" t="s">
        <v>351</v>
      </c>
      <c r="L20" s="315" t="s">
        <v>327</v>
      </c>
      <c r="M20" s="155" t="s">
        <v>27</v>
      </c>
      <c r="N20" s="155" t="s">
        <v>352</v>
      </c>
      <c r="O20" s="155" t="s">
        <v>352</v>
      </c>
      <c r="P20" s="156">
        <v>2</v>
      </c>
      <c r="Q20" s="156" t="s">
        <v>353</v>
      </c>
      <c r="R20" s="156">
        <v>2</v>
      </c>
      <c r="S20" s="156" t="s">
        <v>353</v>
      </c>
      <c r="T20" s="156">
        <v>2</v>
      </c>
      <c r="U20" s="156" t="s">
        <v>353</v>
      </c>
      <c r="V20" s="156" t="s">
        <v>352</v>
      </c>
      <c r="W20" s="156" t="s">
        <v>352</v>
      </c>
      <c r="X20" s="156">
        <v>2</v>
      </c>
      <c r="Y20" s="137">
        <f>Q20+S20+U20</f>
        <v>60000000</v>
      </c>
      <c r="Z20" s="156" t="s">
        <v>352</v>
      </c>
      <c r="AA20" s="156" t="s">
        <v>294</v>
      </c>
      <c r="AB20" s="156" t="s">
        <v>352</v>
      </c>
      <c r="AC20" s="156" t="s">
        <v>294</v>
      </c>
      <c r="AD20" s="156" t="s">
        <v>352</v>
      </c>
      <c r="AE20" s="156" t="s">
        <v>352</v>
      </c>
      <c r="AF20" s="156" t="s">
        <v>352</v>
      </c>
      <c r="AG20" s="156" t="s">
        <v>352</v>
      </c>
      <c r="AH20" s="156" t="s">
        <v>352</v>
      </c>
      <c r="AI20" s="156" t="s">
        <v>352</v>
      </c>
      <c r="AJ20" s="52" t="s">
        <v>341</v>
      </c>
      <c r="AK20" s="156" t="s">
        <v>352</v>
      </c>
      <c r="AL20" s="156"/>
      <c r="AM20" s="156"/>
      <c r="AN20" s="156"/>
      <c r="AO20" s="156"/>
      <c r="AP20" s="156"/>
      <c r="AQ20" s="156"/>
      <c r="AR20" s="156"/>
      <c r="AS20" s="156"/>
      <c r="AT20" s="156"/>
      <c r="AU20" s="156"/>
      <c r="AV20" s="156"/>
      <c r="AW20" s="156"/>
      <c r="AX20" s="156"/>
      <c r="AY20" s="156"/>
      <c r="AZ20" s="156"/>
      <c r="BA20" s="156"/>
      <c r="BB20" s="156"/>
      <c r="BC20" s="156"/>
      <c r="BD20" s="156"/>
      <c r="BE20" s="156"/>
      <c r="BF20" s="156" t="s">
        <v>354</v>
      </c>
      <c r="BG20" s="156" t="s">
        <v>355</v>
      </c>
      <c r="BH20" s="156" t="s">
        <v>332</v>
      </c>
      <c r="BI20" s="156" t="s">
        <v>333</v>
      </c>
      <c r="BJ20" s="156" t="s">
        <v>334</v>
      </c>
      <c r="BK20" s="156" t="s">
        <v>356</v>
      </c>
      <c r="BL20" s="156" t="s">
        <v>342</v>
      </c>
      <c r="BM20" s="101" t="s">
        <v>337</v>
      </c>
      <c r="BN20" s="151"/>
    </row>
    <row r="21" spans="1:66" s="106" customFormat="1" ht="63.75" hidden="1" x14ac:dyDescent="0.2">
      <c r="A21" s="148"/>
      <c r="B21" s="149" t="s">
        <v>100</v>
      </c>
      <c r="C21" s="315"/>
      <c r="D21" s="315" t="s">
        <v>357</v>
      </c>
      <c r="E21" s="315"/>
      <c r="F21" s="96" t="s">
        <v>216</v>
      </c>
      <c r="G21" s="150" t="s">
        <v>324</v>
      </c>
      <c r="H21" s="39">
        <v>44197</v>
      </c>
      <c r="I21" s="39">
        <v>45473</v>
      </c>
      <c r="J21" s="315" t="s">
        <v>358</v>
      </c>
      <c r="K21" s="315" t="s">
        <v>359</v>
      </c>
      <c r="L21" s="315" t="s">
        <v>327</v>
      </c>
      <c r="M21" s="151" t="s">
        <v>27</v>
      </c>
      <c r="N21" s="151">
        <v>1</v>
      </c>
      <c r="O21" s="152">
        <v>26512200</v>
      </c>
      <c r="P21" s="52">
        <v>1</v>
      </c>
      <c r="Q21" s="109">
        <v>27148000</v>
      </c>
      <c r="R21" s="52">
        <v>1</v>
      </c>
      <c r="S21" s="109">
        <v>27962440</v>
      </c>
      <c r="T21" s="52">
        <v>1</v>
      </c>
      <c r="U21" s="109">
        <v>28801313.199999999</v>
      </c>
      <c r="V21" s="52">
        <v>1</v>
      </c>
      <c r="W21" s="109">
        <v>29665352.600000001</v>
      </c>
      <c r="X21" s="52">
        <v>1</v>
      </c>
      <c r="Y21" s="137">
        <f t="shared" si="0"/>
        <v>140089305.80000001</v>
      </c>
      <c r="Z21" s="109"/>
      <c r="AA21" s="50">
        <f t="shared" si="1"/>
        <v>0</v>
      </c>
      <c r="AB21" s="52"/>
      <c r="AC21" s="50">
        <f t="shared" si="2"/>
        <v>0</v>
      </c>
      <c r="AD21" s="52"/>
      <c r="AE21" s="52"/>
      <c r="AF21" s="109">
        <v>1563067</v>
      </c>
      <c r="AG21" s="50">
        <f>IF(Q21=0," ",AF21/Q21)</f>
        <v>5.7575769854132902E-2</v>
      </c>
      <c r="AH21" s="52">
        <v>1</v>
      </c>
      <c r="AI21" s="50">
        <f>IF(P21=0," ",AH21/P21)</f>
        <v>1</v>
      </c>
      <c r="AJ21" s="52" t="s">
        <v>360</v>
      </c>
      <c r="AK21" s="52" t="s">
        <v>361</v>
      </c>
      <c r="AL21" s="109"/>
      <c r="AM21" s="50"/>
      <c r="AN21" s="52"/>
      <c r="AO21" s="50"/>
      <c r="AP21" s="52"/>
      <c r="AQ21" s="52"/>
      <c r="AR21" s="109"/>
      <c r="AS21" s="50"/>
      <c r="AT21" s="52"/>
      <c r="AU21" s="50"/>
      <c r="AV21" s="52"/>
      <c r="AW21" s="52"/>
      <c r="AX21" s="109"/>
      <c r="AY21" s="50"/>
      <c r="AZ21" s="52"/>
      <c r="BA21" s="50"/>
      <c r="BB21" s="52"/>
      <c r="BC21" s="52"/>
      <c r="BD21" s="52"/>
      <c r="BE21" s="52"/>
      <c r="BF21" s="52" t="s">
        <v>354</v>
      </c>
      <c r="BG21" s="52" t="s">
        <v>355</v>
      </c>
      <c r="BH21" s="52" t="s">
        <v>332</v>
      </c>
      <c r="BI21" s="52" t="s">
        <v>333</v>
      </c>
      <c r="BJ21" s="52" t="s">
        <v>334</v>
      </c>
      <c r="BK21" s="125" t="s">
        <v>335</v>
      </c>
      <c r="BL21" s="154" t="s">
        <v>342</v>
      </c>
      <c r="BM21" s="100" t="s">
        <v>337</v>
      </c>
      <c r="BN21" s="151"/>
    </row>
    <row r="22" spans="1:66" ht="384.6" hidden="1" customHeight="1" x14ac:dyDescent="0.2">
      <c r="A22" s="148"/>
      <c r="B22" s="149" t="s">
        <v>100</v>
      </c>
      <c r="C22" s="315"/>
      <c r="D22" s="315" t="s">
        <v>362</v>
      </c>
      <c r="E22" s="315"/>
      <c r="F22" s="96" t="s">
        <v>216</v>
      </c>
      <c r="G22" s="150" t="s">
        <v>324</v>
      </c>
      <c r="H22" s="39">
        <v>44348</v>
      </c>
      <c r="I22" s="39">
        <v>45290</v>
      </c>
      <c r="J22" s="315" t="s">
        <v>363</v>
      </c>
      <c r="K22" s="315" t="s">
        <v>364</v>
      </c>
      <c r="L22" s="315" t="s">
        <v>365</v>
      </c>
      <c r="M22" s="155" t="s">
        <v>27</v>
      </c>
      <c r="N22" s="155" t="s">
        <v>352</v>
      </c>
      <c r="O22" s="155" t="s">
        <v>352</v>
      </c>
      <c r="P22" s="156">
        <v>1</v>
      </c>
      <c r="Q22" s="156" t="s">
        <v>366</v>
      </c>
      <c r="R22" s="156">
        <v>2</v>
      </c>
      <c r="S22" s="156" t="s">
        <v>367</v>
      </c>
      <c r="T22" s="156">
        <v>2</v>
      </c>
      <c r="U22" s="156" t="s">
        <v>368</v>
      </c>
      <c r="V22" s="156">
        <v>2</v>
      </c>
      <c r="W22" s="156" t="s">
        <v>369</v>
      </c>
      <c r="X22" s="156">
        <v>2</v>
      </c>
      <c r="Y22" s="137">
        <f>Q22+S22+U22+W22</f>
        <v>191543771</v>
      </c>
      <c r="Z22" s="156" t="s">
        <v>352</v>
      </c>
      <c r="AA22" s="156" t="s">
        <v>294</v>
      </c>
      <c r="AB22" s="156" t="s">
        <v>352</v>
      </c>
      <c r="AC22" s="156" t="s">
        <v>294</v>
      </c>
      <c r="AD22" s="156" t="s">
        <v>352</v>
      </c>
      <c r="AE22" s="156" t="s">
        <v>352</v>
      </c>
      <c r="AF22" s="156" t="s">
        <v>352</v>
      </c>
      <c r="AG22" s="156" t="s">
        <v>352</v>
      </c>
      <c r="AH22" s="156" t="s">
        <v>352</v>
      </c>
      <c r="AI22" s="156" t="s">
        <v>352</v>
      </c>
      <c r="AJ22" s="156" t="s">
        <v>370</v>
      </c>
      <c r="AK22" s="156" t="s">
        <v>352</v>
      </c>
      <c r="AL22" s="156"/>
      <c r="AM22" s="156"/>
      <c r="AN22" s="156"/>
      <c r="AO22" s="156"/>
      <c r="AP22" s="156"/>
      <c r="AQ22" s="156"/>
      <c r="AR22" s="156"/>
      <c r="AS22" s="156"/>
      <c r="AT22" s="156"/>
      <c r="AU22" s="156"/>
      <c r="AV22" s="156"/>
      <c r="AW22" s="156"/>
      <c r="AX22" s="156"/>
      <c r="AY22" s="156"/>
      <c r="AZ22" s="156"/>
      <c r="BA22" s="156"/>
      <c r="BB22" s="156"/>
      <c r="BC22" s="156"/>
      <c r="BD22" s="156"/>
      <c r="BE22" s="156"/>
      <c r="BF22" s="156" t="s">
        <v>371</v>
      </c>
      <c r="BG22" s="156" t="s">
        <v>372</v>
      </c>
      <c r="BH22" s="156" t="s">
        <v>332</v>
      </c>
      <c r="BI22" s="156" t="s">
        <v>333</v>
      </c>
      <c r="BJ22" s="156" t="s">
        <v>334</v>
      </c>
      <c r="BK22" s="156" t="s">
        <v>356</v>
      </c>
      <c r="BL22" s="156" t="s">
        <v>342</v>
      </c>
      <c r="BM22" s="101" t="s">
        <v>337</v>
      </c>
      <c r="BN22" s="99"/>
    </row>
    <row r="23" spans="1:66" ht="90" hidden="1" x14ac:dyDescent="0.2">
      <c r="A23" s="148"/>
      <c r="B23" s="149" t="s">
        <v>100</v>
      </c>
      <c r="C23" s="315"/>
      <c r="D23" s="315" t="s">
        <v>373</v>
      </c>
      <c r="E23" s="315"/>
      <c r="F23" s="96" t="s">
        <v>216</v>
      </c>
      <c r="G23" s="150" t="s">
        <v>324</v>
      </c>
      <c r="H23" s="39">
        <v>44348</v>
      </c>
      <c r="I23" s="39">
        <v>45473</v>
      </c>
      <c r="J23" s="315" t="s">
        <v>374</v>
      </c>
      <c r="K23" s="315" t="s">
        <v>375</v>
      </c>
      <c r="L23" s="315" t="s">
        <v>365</v>
      </c>
      <c r="M23" s="155" t="s">
        <v>27</v>
      </c>
      <c r="N23" s="155" t="s">
        <v>352</v>
      </c>
      <c r="O23" s="155" t="s">
        <v>352</v>
      </c>
      <c r="P23" s="156">
        <v>1</v>
      </c>
      <c r="Q23" s="156" t="s">
        <v>376</v>
      </c>
      <c r="R23" s="156">
        <v>1</v>
      </c>
      <c r="S23" s="156" t="s">
        <v>376</v>
      </c>
      <c r="T23" s="156">
        <v>1</v>
      </c>
      <c r="U23" s="156" t="s">
        <v>376</v>
      </c>
      <c r="V23" s="157" t="s">
        <v>377</v>
      </c>
      <c r="W23" s="156" t="s">
        <v>376</v>
      </c>
      <c r="X23" s="156">
        <v>4</v>
      </c>
      <c r="Y23" s="137">
        <f>Q23+S23+U23+W23</f>
        <v>52000000</v>
      </c>
      <c r="Z23" s="156" t="s">
        <v>352</v>
      </c>
      <c r="AA23" s="156" t="s">
        <v>294</v>
      </c>
      <c r="AB23" s="156" t="s">
        <v>352</v>
      </c>
      <c r="AC23" s="156" t="s">
        <v>294</v>
      </c>
      <c r="AD23" s="156" t="s">
        <v>352</v>
      </c>
      <c r="AE23" s="156" t="s">
        <v>352</v>
      </c>
      <c r="AF23" s="156" t="s">
        <v>352</v>
      </c>
      <c r="AG23" s="156" t="s">
        <v>352</v>
      </c>
      <c r="AH23" s="156" t="s">
        <v>352</v>
      </c>
      <c r="AI23" s="156" t="s">
        <v>352</v>
      </c>
      <c r="AJ23" s="52" t="s">
        <v>378</v>
      </c>
      <c r="AK23" s="156" t="s">
        <v>352</v>
      </c>
      <c r="AL23" s="156"/>
      <c r="AM23" s="156"/>
      <c r="AN23" s="156"/>
      <c r="AO23" s="156"/>
      <c r="AP23" s="156"/>
      <c r="AQ23" s="156"/>
      <c r="AR23" s="156"/>
      <c r="AS23" s="156"/>
      <c r="AT23" s="156"/>
      <c r="AU23" s="156"/>
      <c r="AV23" s="156"/>
      <c r="AW23" s="156"/>
      <c r="AX23" s="156"/>
      <c r="AY23" s="156"/>
      <c r="AZ23" s="156"/>
      <c r="BA23" s="156"/>
      <c r="BB23" s="156"/>
      <c r="BC23" s="156"/>
      <c r="BD23" s="156"/>
      <c r="BE23" s="156"/>
      <c r="BF23" s="156" t="s">
        <v>354</v>
      </c>
      <c r="BG23" s="156" t="s">
        <v>355</v>
      </c>
      <c r="BH23" s="156" t="s">
        <v>332</v>
      </c>
      <c r="BI23" s="156" t="s">
        <v>333</v>
      </c>
      <c r="BJ23" s="156" t="s">
        <v>334</v>
      </c>
      <c r="BK23" s="156" t="s">
        <v>356</v>
      </c>
      <c r="BL23" s="156" t="s">
        <v>342</v>
      </c>
      <c r="BM23" s="101" t="s">
        <v>337</v>
      </c>
      <c r="BN23" s="99"/>
    </row>
    <row r="24" spans="1:66" ht="105" hidden="1" x14ac:dyDescent="0.2">
      <c r="A24" s="148"/>
      <c r="B24" s="149" t="s">
        <v>100</v>
      </c>
      <c r="C24" s="315"/>
      <c r="D24" s="315" t="s">
        <v>379</v>
      </c>
      <c r="E24" s="315"/>
      <c r="F24" s="96" t="s">
        <v>216</v>
      </c>
      <c r="G24" s="150" t="s">
        <v>324</v>
      </c>
      <c r="H24" s="39">
        <v>44348</v>
      </c>
      <c r="I24" s="39">
        <v>44925</v>
      </c>
      <c r="J24" s="315" t="s">
        <v>380</v>
      </c>
      <c r="K24" s="315" t="s">
        <v>381</v>
      </c>
      <c r="L24" s="315" t="s">
        <v>365</v>
      </c>
      <c r="M24" s="155" t="s">
        <v>27</v>
      </c>
      <c r="N24" s="155" t="s">
        <v>352</v>
      </c>
      <c r="O24" s="155" t="s">
        <v>352</v>
      </c>
      <c r="P24" s="156">
        <v>2</v>
      </c>
      <c r="Q24" s="156" t="s">
        <v>382</v>
      </c>
      <c r="R24" s="156">
        <v>2</v>
      </c>
      <c r="S24" s="156" t="s">
        <v>382</v>
      </c>
      <c r="T24" s="156" t="s">
        <v>352</v>
      </c>
      <c r="U24" s="156" t="s">
        <v>352</v>
      </c>
      <c r="V24" s="156" t="s">
        <v>352</v>
      </c>
      <c r="W24" s="156" t="s">
        <v>352</v>
      </c>
      <c r="X24" s="156">
        <v>2</v>
      </c>
      <c r="Y24" s="137">
        <f>Q24+S24</f>
        <v>32000000</v>
      </c>
      <c r="Z24" s="156" t="s">
        <v>352</v>
      </c>
      <c r="AA24" s="156" t="s">
        <v>294</v>
      </c>
      <c r="AB24" s="156" t="s">
        <v>352</v>
      </c>
      <c r="AC24" s="156" t="s">
        <v>294</v>
      </c>
      <c r="AD24" s="156" t="s">
        <v>352</v>
      </c>
      <c r="AE24" s="156" t="s">
        <v>352</v>
      </c>
      <c r="AF24" s="156" t="s">
        <v>352</v>
      </c>
      <c r="AG24" s="156" t="s">
        <v>352</v>
      </c>
      <c r="AH24" s="156" t="s">
        <v>352</v>
      </c>
      <c r="AI24" s="156" t="s">
        <v>352</v>
      </c>
      <c r="AJ24" s="52" t="s">
        <v>378</v>
      </c>
      <c r="AK24" s="156" t="s">
        <v>352</v>
      </c>
      <c r="AL24" s="156"/>
      <c r="AM24" s="156"/>
      <c r="AN24" s="156"/>
      <c r="AO24" s="156"/>
      <c r="AP24" s="156"/>
      <c r="AQ24" s="156"/>
      <c r="AR24" s="156"/>
      <c r="AS24" s="156"/>
      <c r="AT24" s="156"/>
      <c r="AU24" s="156"/>
      <c r="AV24" s="156"/>
      <c r="AW24" s="156"/>
      <c r="AX24" s="156"/>
      <c r="AY24" s="156"/>
      <c r="AZ24" s="156"/>
      <c r="BA24" s="156"/>
      <c r="BB24" s="156"/>
      <c r="BC24" s="156"/>
      <c r="BD24" s="156"/>
      <c r="BE24" s="156"/>
      <c r="BF24" s="156" t="s">
        <v>383</v>
      </c>
      <c r="BG24" s="156" t="s">
        <v>384</v>
      </c>
      <c r="BH24" s="156" t="s">
        <v>332</v>
      </c>
      <c r="BI24" s="156" t="s">
        <v>333</v>
      </c>
      <c r="BJ24" s="156" t="s">
        <v>334</v>
      </c>
      <c r="BK24" s="156" t="s">
        <v>356</v>
      </c>
      <c r="BL24" s="156" t="s">
        <v>342</v>
      </c>
      <c r="BM24" s="101" t="s">
        <v>385</v>
      </c>
      <c r="BN24" s="99"/>
    </row>
    <row r="25" spans="1:66" ht="76.5" hidden="1" x14ac:dyDescent="0.2">
      <c r="A25" s="148"/>
      <c r="B25" s="149" t="s">
        <v>100</v>
      </c>
      <c r="C25" s="315"/>
      <c r="D25" s="315" t="s">
        <v>386</v>
      </c>
      <c r="E25" s="315"/>
      <c r="F25" s="96" t="s">
        <v>216</v>
      </c>
      <c r="G25" s="150" t="s">
        <v>324</v>
      </c>
      <c r="H25" s="39">
        <v>44256</v>
      </c>
      <c r="I25" s="39">
        <v>45290</v>
      </c>
      <c r="J25" s="315" t="s">
        <v>387</v>
      </c>
      <c r="K25" s="315" t="s">
        <v>388</v>
      </c>
      <c r="L25" s="315" t="s">
        <v>365</v>
      </c>
      <c r="M25" s="151" t="s">
        <v>29</v>
      </c>
      <c r="N25" s="151"/>
      <c r="O25" s="152"/>
      <c r="P25" s="52">
        <v>5</v>
      </c>
      <c r="Q25" s="109">
        <v>3151900</v>
      </c>
      <c r="R25" s="52">
        <v>5</v>
      </c>
      <c r="S25" s="109">
        <v>3151900</v>
      </c>
      <c r="T25" s="52">
        <v>5</v>
      </c>
      <c r="U25" s="109">
        <v>3151900</v>
      </c>
      <c r="V25" s="109">
        <v>5</v>
      </c>
      <c r="W25" s="109">
        <v>3151900</v>
      </c>
      <c r="X25" s="52">
        <v>20</v>
      </c>
      <c r="Y25" s="137">
        <f t="shared" si="0"/>
        <v>12607600</v>
      </c>
      <c r="Z25" s="109"/>
      <c r="AA25" s="50" t="str">
        <f t="shared" si="1"/>
        <v xml:space="preserve"> </v>
      </c>
      <c r="AB25" s="52"/>
      <c r="AC25" s="50" t="str">
        <f t="shared" si="2"/>
        <v xml:space="preserve"> </v>
      </c>
      <c r="AD25" s="52"/>
      <c r="AE25" s="52"/>
      <c r="AF25" s="50"/>
      <c r="AG25" s="50"/>
      <c r="AH25" s="158"/>
      <c r="AI25" s="159"/>
      <c r="AJ25" s="52" t="s">
        <v>389</v>
      </c>
      <c r="AK25" s="52" t="s">
        <v>390</v>
      </c>
      <c r="AL25" s="109"/>
      <c r="AM25" s="50"/>
      <c r="AN25" s="52"/>
      <c r="AO25" s="50"/>
      <c r="AP25" s="52"/>
      <c r="AQ25" s="52"/>
      <c r="AR25" s="109"/>
      <c r="AS25" s="50"/>
      <c r="AT25" s="52"/>
      <c r="AU25" s="50"/>
      <c r="AV25" s="52"/>
      <c r="AW25" s="52"/>
      <c r="AX25" s="109"/>
      <c r="AY25" s="50"/>
      <c r="AZ25" s="52"/>
      <c r="BA25" s="50"/>
      <c r="BB25" s="52"/>
      <c r="BC25" s="52"/>
      <c r="BD25" s="52"/>
      <c r="BE25" s="52"/>
      <c r="BF25" s="52" t="s">
        <v>391</v>
      </c>
      <c r="BG25" s="52" t="s">
        <v>392</v>
      </c>
      <c r="BH25" s="52" t="s">
        <v>332</v>
      </c>
      <c r="BI25" s="52" t="s">
        <v>333</v>
      </c>
      <c r="BJ25" s="52" t="s">
        <v>334</v>
      </c>
      <c r="BK25" s="125" t="s">
        <v>335</v>
      </c>
      <c r="BL25" s="154" t="s">
        <v>342</v>
      </c>
      <c r="BM25" s="102" t="s">
        <v>385</v>
      </c>
      <c r="BN25" s="99"/>
    </row>
    <row r="26" spans="1:66" ht="245.1" hidden="1" customHeight="1" x14ac:dyDescent="0.25">
      <c r="A26" s="321"/>
      <c r="B26" s="315" t="s">
        <v>78</v>
      </c>
      <c r="C26" s="315"/>
      <c r="D26" s="315" t="s">
        <v>393</v>
      </c>
      <c r="E26" s="315">
        <v>30</v>
      </c>
      <c r="F26" s="96">
        <v>1000000</v>
      </c>
      <c r="G26" s="150">
        <v>30</v>
      </c>
      <c r="H26" s="39">
        <v>1000000</v>
      </c>
      <c r="I26" s="39">
        <v>30</v>
      </c>
      <c r="J26" s="315">
        <v>1000000</v>
      </c>
      <c r="K26" s="315">
        <v>30</v>
      </c>
      <c r="L26" s="315">
        <v>1000000</v>
      </c>
      <c r="M26" s="315">
        <v>120</v>
      </c>
      <c r="N26" s="315">
        <v>4000000</v>
      </c>
      <c r="O26" s="104"/>
      <c r="P26" s="315">
        <v>30</v>
      </c>
      <c r="Q26" s="107">
        <v>1000000</v>
      </c>
      <c r="R26" s="315">
        <v>30</v>
      </c>
      <c r="S26" s="107">
        <v>1000000</v>
      </c>
      <c r="T26" s="315">
        <v>30</v>
      </c>
      <c r="U26" s="107">
        <v>1000000</v>
      </c>
      <c r="V26" s="315">
        <v>30</v>
      </c>
      <c r="W26" s="107">
        <v>1000000</v>
      </c>
      <c r="X26" s="315">
        <v>120</v>
      </c>
      <c r="Y26" s="137">
        <f t="shared" si="0"/>
        <v>4000000</v>
      </c>
      <c r="Z26" s="104"/>
      <c r="AA26" s="160" t="str">
        <f>IF(O26=0," ",Z26/O26)</f>
        <v xml:space="preserve"> </v>
      </c>
      <c r="AB26" s="315"/>
      <c r="AC26" s="54">
        <f>IF(N26=0," ",AB26/N26)</f>
        <v>0</v>
      </c>
      <c r="AD26" s="315"/>
      <c r="AE26" s="161"/>
      <c r="AF26" s="104"/>
      <c r="AG26" s="160">
        <f>IF(Q26=0," ",AF26/Q26)</f>
        <v>0</v>
      </c>
      <c r="AH26" s="315"/>
      <c r="AI26" s="54">
        <f>IF(P26=0," ",AH26/P26)</f>
        <v>0</v>
      </c>
      <c r="AJ26" s="315" t="s">
        <v>394</v>
      </c>
      <c r="AK26" s="315" t="s">
        <v>395</v>
      </c>
      <c r="AL26" s="162"/>
      <c r="AM26" s="160"/>
      <c r="AN26" s="315"/>
      <c r="AO26" s="54"/>
      <c r="AP26" s="315"/>
      <c r="AQ26" s="161"/>
      <c r="AR26" s="162"/>
      <c r="AS26" s="160"/>
      <c r="AT26" s="315"/>
      <c r="AU26" s="54"/>
      <c r="AV26" s="315"/>
      <c r="AW26" s="161"/>
      <c r="AX26" s="162"/>
      <c r="AY26" s="160"/>
      <c r="AZ26" s="315"/>
      <c r="BA26" s="54"/>
      <c r="BB26" s="315"/>
      <c r="BC26" s="161"/>
      <c r="BD26" s="161"/>
      <c r="BE26" s="315"/>
      <c r="BF26" s="315" t="s">
        <v>396</v>
      </c>
      <c r="BG26" s="315" t="s">
        <v>397</v>
      </c>
      <c r="BH26" s="315" t="s">
        <v>398</v>
      </c>
      <c r="BI26" s="315" t="s">
        <v>399</v>
      </c>
      <c r="BJ26" s="315" t="s">
        <v>400</v>
      </c>
      <c r="BK26" s="315" t="s">
        <v>401</v>
      </c>
      <c r="BL26" s="315" t="s">
        <v>402</v>
      </c>
      <c r="BM26" s="163" t="s">
        <v>403</v>
      </c>
      <c r="BN26" s="164"/>
    </row>
    <row r="27" spans="1:66" ht="315" hidden="1" x14ac:dyDescent="0.25">
      <c r="A27" s="315"/>
      <c r="B27" s="315" t="s">
        <v>78</v>
      </c>
      <c r="C27" s="315"/>
      <c r="D27" s="315" t="s">
        <v>404</v>
      </c>
      <c r="E27" s="315"/>
      <c r="F27" s="96" t="s">
        <v>219</v>
      </c>
      <c r="G27" s="315" t="s">
        <v>405</v>
      </c>
      <c r="H27" s="39">
        <v>44197</v>
      </c>
      <c r="I27" s="39">
        <v>45444</v>
      </c>
      <c r="J27" s="315" t="s">
        <v>406</v>
      </c>
      <c r="K27" s="315" t="s">
        <v>407</v>
      </c>
      <c r="L27" s="315" t="s">
        <v>365</v>
      </c>
      <c r="M27" s="315" t="s">
        <v>27</v>
      </c>
      <c r="N27" s="315"/>
      <c r="O27" s="104"/>
      <c r="P27" s="315">
        <v>2</v>
      </c>
      <c r="Q27" s="107">
        <v>1000000</v>
      </c>
      <c r="R27" s="315">
        <v>3</v>
      </c>
      <c r="S27" s="107">
        <v>1000000</v>
      </c>
      <c r="T27" s="315">
        <v>3</v>
      </c>
      <c r="U27" s="107">
        <v>1000000</v>
      </c>
      <c r="V27" s="315">
        <v>2</v>
      </c>
      <c r="W27" s="107">
        <v>1000000</v>
      </c>
      <c r="X27" s="315">
        <v>10</v>
      </c>
      <c r="Y27" s="137">
        <f t="shared" si="0"/>
        <v>4000000</v>
      </c>
      <c r="Z27" s="104"/>
      <c r="AA27" s="160" t="str">
        <f>IF(O27=0," ",Z27/O27)</f>
        <v xml:space="preserve"> </v>
      </c>
      <c r="AB27" s="315"/>
      <c r="AC27" s="54" t="str">
        <f>IF(N27=0," ",AB27/N27)</f>
        <v xml:space="preserve"> </v>
      </c>
      <c r="AD27" s="315"/>
      <c r="AE27" s="161"/>
      <c r="AF27" s="104"/>
      <c r="AG27" s="160">
        <f>IF(Q27=0," ",AF27/Q27)</f>
        <v>0</v>
      </c>
      <c r="AH27" s="315"/>
      <c r="AI27" s="54">
        <f>IF(P27=0," ",AH27/P27)</f>
        <v>0</v>
      </c>
      <c r="AJ27" s="315" t="s">
        <v>394</v>
      </c>
      <c r="AK27" s="315" t="s">
        <v>395</v>
      </c>
      <c r="AL27" s="162"/>
      <c r="AM27" s="160"/>
      <c r="AN27" s="315"/>
      <c r="AO27" s="54"/>
      <c r="AP27" s="315"/>
      <c r="AQ27" s="161"/>
      <c r="AR27" s="162"/>
      <c r="AS27" s="160"/>
      <c r="AT27" s="315"/>
      <c r="AU27" s="54"/>
      <c r="AV27" s="315"/>
      <c r="AW27" s="161"/>
      <c r="AX27" s="162"/>
      <c r="AY27" s="160"/>
      <c r="AZ27" s="315"/>
      <c r="BA27" s="54"/>
      <c r="BB27" s="315"/>
      <c r="BC27" s="161"/>
      <c r="BD27" s="161"/>
      <c r="BE27" s="315"/>
      <c r="BF27" s="315" t="s">
        <v>408</v>
      </c>
      <c r="BG27" s="315" t="s">
        <v>397</v>
      </c>
      <c r="BH27" s="315" t="s">
        <v>398</v>
      </c>
      <c r="BI27" s="315" t="s">
        <v>399</v>
      </c>
      <c r="BJ27" s="315" t="s">
        <v>400</v>
      </c>
      <c r="BK27" s="315" t="s">
        <v>401</v>
      </c>
      <c r="BL27" s="315" t="s">
        <v>402</v>
      </c>
      <c r="BM27" s="163" t="s">
        <v>403</v>
      </c>
      <c r="BN27" s="165"/>
    </row>
    <row r="28" spans="1:66" ht="228.6" hidden="1" customHeight="1" x14ac:dyDescent="0.25">
      <c r="A28" s="315"/>
      <c r="B28" s="315" t="s">
        <v>78</v>
      </c>
      <c r="C28" s="315"/>
      <c r="D28" s="315" t="s">
        <v>409</v>
      </c>
      <c r="E28" s="315"/>
      <c r="F28" s="96" t="s">
        <v>219</v>
      </c>
      <c r="G28" s="315" t="s">
        <v>405</v>
      </c>
      <c r="H28" s="39">
        <v>44197</v>
      </c>
      <c r="I28" s="39">
        <v>45473</v>
      </c>
      <c r="J28" s="315" t="s">
        <v>410</v>
      </c>
      <c r="K28" s="315" t="s">
        <v>411</v>
      </c>
      <c r="L28" s="315" t="s">
        <v>412</v>
      </c>
      <c r="M28" s="315" t="s">
        <v>27</v>
      </c>
      <c r="N28" s="315"/>
      <c r="O28" s="104"/>
      <c r="P28" s="315">
        <v>40</v>
      </c>
      <c r="Q28" s="107">
        <v>23600000</v>
      </c>
      <c r="R28" s="315">
        <v>40</v>
      </c>
      <c r="S28" s="107">
        <v>23600000</v>
      </c>
      <c r="T28" s="315">
        <v>40</v>
      </c>
      <c r="U28" s="107">
        <v>23600000</v>
      </c>
      <c r="V28" s="315">
        <v>40</v>
      </c>
      <c r="W28" s="107">
        <v>23600000</v>
      </c>
      <c r="X28" s="315">
        <v>160</v>
      </c>
      <c r="Y28" s="137">
        <f t="shared" si="0"/>
        <v>94400000</v>
      </c>
      <c r="Z28" s="104"/>
      <c r="AA28" s="160" t="str">
        <f>IF(O28=0," ",Z28/O28)</f>
        <v xml:space="preserve"> </v>
      </c>
      <c r="AB28" s="315"/>
      <c r="AC28" s="54" t="str">
        <f>IF(N28=0," ",AB28/N28)</f>
        <v xml:space="preserve"> </v>
      </c>
      <c r="AD28" s="315"/>
      <c r="AE28" s="161"/>
      <c r="AF28" s="104"/>
      <c r="AG28" s="160">
        <f>IF(Q28=0," ",AF28/Q28)</f>
        <v>0</v>
      </c>
      <c r="AH28" s="315"/>
      <c r="AI28" s="54">
        <f>IF(P28=0," ",AH28/P28)</f>
        <v>0</v>
      </c>
      <c r="AJ28" s="315" t="s">
        <v>394</v>
      </c>
      <c r="AK28" s="315" t="s">
        <v>395</v>
      </c>
      <c r="AL28" s="162"/>
      <c r="AM28" s="160"/>
      <c r="AN28" s="315"/>
      <c r="AO28" s="54"/>
      <c r="AP28" s="315"/>
      <c r="AQ28" s="161"/>
      <c r="AR28" s="162"/>
      <c r="AS28" s="160"/>
      <c r="AT28" s="315"/>
      <c r="AU28" s="54"/>
      <c r="AV28" s="315"/>
      <c r="AW28" s="161"/>
      <c r="AX28" s="162"/>
      <c r="AY28" s="160"/>
      <c r="AZ28" s="315"/>
      <c r="BA28" s="54"/>
      <c r="BB28" s="315"/>
      <c r="BC28" s="161"/>
      <c r="BD28" s="161"/>
      <c r="BE28" s="315"/>
      <c r="BF28" s="315" t="s">
        <v>413</v>
      </c>
      <c r="BG28" s="315" t="s">
        <v>414</v>
      </c>
      <c r="BH28" s="315" t="s">
        <v>398</v>
      </c>
      <c r="BI28" s="315" t="s">
        <v>399</v>
      </c>
      <c r="BJ28" s="315" t="s">
        <v>415</v>
      </c>
      <c r="BK28" s="315" t="s">
        <v>416</v>
      </c>
      <c r="BL28" s="315">
        <v>3172144089</v>
      </c>
      <c r="BM28" s="163" t="s">
        <v>417</v>
      </c>
      <c r="BN28" s="165"/>
    </row>
    <row r="29" spans="1:66" ht="315" hidden="1" x14ac:dyDescent="0.25">
      <c r="A29" s="315"/>
      <c r="B29" s="315" t="s">
        <v>78</v>
      </c>
      <c r="C29" s="315"/>
      <c r="D29" s="315" t="s">
        <v>404</v>
      </c>
      <c r="E29" s="315"/>
      <c r="F29" s="96" t="s">
        <v>219</v>
      </c>
      <c r="G29" s="315" t="s">
        <v>405</v>
      </c>
      <c r="H29" s="39">
        <v>44197</v>
      </c>
      <c r="I29" s="39">
        <v>45444</v>
      </c>
      <c r="J29" s="315" t="s">
        <v>406</v>
      </c>
      <c r="K29" s="315" t="s">
        <v>407</v>
      </c>
      <c r="L29" s="315" t="s">
        <v>365</v>
      </c>
      <c r="M29" s="315" t="s">
        <v>27</v>
      </c>
      <c r="N29" s="315"/>
      <c r="O29" s="104"/>
      <c r="P29" s="315">
        <v>2</v>
      </c>
      <c r="Q29" s="107">
        <v>1000000</v>
      </c>
      <c r="R29" s="315">
        <v>3</v>
      </c>
      <c r="S29" s="107">
        <v>1000000</v>
      </c>
      <c r="T29" s="315">
        <v>3</v>
      </c>
      <c r="U29" s="107">
        <v>1000000</v>
      </c>
      <c r="V29" s="315">
        <v>2</v>
      </c>
      <c r="W29" s="107">
        <v>1000000</v>
      </c>
      <c r="X29" s="315">
        <v>10</v>
      </c>
      <c r="Y29" s="137">
        <f t="shared" si="0"/>
        <v>4000000</v>
      </c>
      <c r="Z29" s="104"/>
      <c r="AA29" s="160" t="str">
        <f>IF(O29=0," ",Z29/O29)</f>
        <v xml:space="preserve"> </v>
      </c>
      <c r="AB29" s="315"/>
      <c r="AC29" s="54" t="str">
        <f>IF(N29=0," ",AB29/N29)</f>
        <v xml:space="preserve"> </v>
      </c>
      <c r="AD29" s="315"/>
      <c r="AE29" s="161"/>
      <c r="AF29" s="104"/>
      <c r="AG29" s="160">
        <f>IF(Q29=0," ",AF29/Q29)</f>
        <v>0</v>
      </c>
      <c r="AH29" s="315"/>
      <c r="AI29" s="54">
        <f>IF(P29=0," ",AH29/P29)</f>
        <v>0</v>
      </c>
      <c r="AJ29" s="315" t="s">
        <v>394</v>
      </c>
      <c r="AK29" s="315" t="s">
        <v>395</v>
      </c>
      <c r="AL29" s="162"/>
      <c r="AM29" s="160"/>
      <c r="AN29" s="315"/>
      <c r="AO29" s="54"/>
      <c r="AP29" s="315"/>
      <c r="AQ29" s="161"/>
      <c r="AR29" s="162"/>
      <c r="AS29" s="160"/>
      <c r="AT29" s="315"/>
      <c r="AU29" s="54"/>
      <c r="AV29" s="315"/>
      <c r="AW29" s="161"/>
      <c r="AX29" s="162"/>
      <c r="AY29" s="160"/>
      <c r="AZ29" s="315"/>
      <c r="BA29" s="54"/>
      <c r="BB29" s="315"/>
      <c r="BC29" s="161"/>
      <c r="BD29" s="161"/>
      <c r="BE29" s="315"/>
      <c r="BF29" s="315" t="s">
        <v>408</v>
      </c>
      <c r="BG29" s="315" t="s">
        <v>397</v>
      </c>
      <c r="BH29" s="315" t="s">
        <v>398</v>
      </c>
      <c r="BI29" s="315" t="s">
        <v>399</v>
      </c>
      <c r="BJ29" s="315" t="s">
        <v>400</v>
      </c>
      <c r="BK29" s="315" t="s">
        <v>401</v>
      </c>
      <c r="BL29" s="315" t="s">
        <v>402</v>
      </c>
      <c r="BM29" s="163" t="s">
        <v>403</v>
      </c>
      <c r="BN29" s="99" t="s">
        <v>418</v>
      </c>
    </row>
    <row r="30" spans="1:66" ht="90" hidden="1" x14ac:dyDescent="0.2">
      <c r="A30" s="315"/>
      <c r="B30" s="315" t="s">
        <v>78</v>
      </c>
      <c r="C30" s="315"/>
      <c r="D30" s="315" t="s">
        <v>419</v>
      </c>
      <c r="E30" s="315"/>
      <c r="F30" s="96" t="s">
        <v>219</v>
      </c>
      <c r="G30" s="315" t="s">
        <v>405</v>
      </c>
      <c r="H30" s="39">
        <v>44197</v>
      </c>
      <c r="I30" s="39">
        <v>45473</v>
      </c>
      <c r="J30" s="315" t="s">
        <v>420</v>
      </c>
      <c r="K30" s="315" t="s">
        <v>421</v>
      </c>
      <c r="L30" s="315" t="s">
        <v>365</v>
      </c>
      <c r="M30" s="315" t="s">
        <v>29</v>
      </c>
      <c r="N30" s="315"/>
      <c r="O30" s="104"/>
      <c r="P30" s="41">
        <v>1</v>
      </c>
      <c r="Q30" s="107">
        <v>1045540</v>
      </c>
      <c r="R30" s="41">
        <v>1</v>
      </c>
      <c r="S30" s="107">
        <v>1075233.3359999999</v>
      </c>
      <c r="T30" s="41">
        <v>1</v>
      </c>
      <c r="U30" s="107">
        <v>1105769.9627423999</v>
      </c>
      <c r="V30" s="41">
        <v>1</v>
      </c>
      <c r="W30" s="107">
        <v>568586.91484214203</v>
      </c>
      <c r="X30" s="41">
        <v>1</v>
      </c>
      <c r="Y30" s="137">
        <f t="shared" si="0"/>
        <v>3795130.2135845423</v>
      </c>
      <c r="Z30" s="104"/>
      <c r="AA30" s="51" t="str">
        <f t="shared" ref="AA30:AA35" si="3">IF(O30=0," ",Z30/O30)</f>
        <v xml:space="preserve"> </v>
      </c>
      <c r="AB30" s="315"/>
      <c r="AC30" s="51" t="str">
        <f t="shared" ref="AC30:AC44" si="4">IF(N30=0," ",AB30/N30)</f>
        <v xml:space="preserve"> </v>
      </c>
      <c r="AD30" s="315"/>
      <c r="AE30" s="315"/>
      <c r="AF30" s="104"/>
      <c r="AG30" s="51">
        <f t="shared" ref="AG30:AG44" si="5">IF(Q30=0," ",AF30/Q30)</f>
        <v>0</v>
      </c>
      <c r="AH30" s="315"/>
      <c r="AI30" s="51">
        <f t="shared" ref="AI30:AI44" si="6">IF(P30=0," ",AH30/P30)</f>
        <v>0</v>
      </c>
      <c r="AJ30" s="315"/>
      <c r="AK30" s="315"/>
      <c r="AL30" s="104"/>
      <c r="AM30" s="51"/>
      <c r="AN30" s="315"/>
      <c r="AO30" s="51"/>
      <c r="AP30" s="315"/>
      <c r="AQ30" s="315"/>
      <c r="AR30" s="104"/>
      <c r="AS30" s="51"/>
      <c r="AT30" s="315"/>
      <c r="AU30" s="51"/>
      <c r="AV30" s="315"/>
      <c r="AW30" s="315"/>
      <c r="AX30" s="104"/>
      <c r="AY30" s="51"/>
      <c r="AZ30" s="315"/>
      <c r="BA30" s="51"/>
      <c r="BB30" s="315"/>
      <c r="BC30" s="315"/>
      <c r="BD30" s="315"/>
      <c r="BE30" s="315"/>
      <c r="BF30" s="315" t="s">
        <v>422</v>
      </c>
      <c r="BG30" s="315" t="s">
        <v>423</v>
      </c>
      <c r="BH30" s="315" t="s">
        <v>398</v>
      </c>
      <c r="BI30" s="315" t="s">
        <v>399</v>
      </c>
      <c r="BJ30" s="315" t="s">
        <v>424</v>
      </c>
      <c r="BK30" s="315" t="s">
        <v>425</v>
      </c>
      <c r="BL30" s="315">
        <v>3043421648</v>
      </c>
      <c r="BM30" s="163" t="s">
        <v>426</v>
      </c>
      <c r="BN30" s="99" t="s">
        <v>418</v>
      </c>
    </row>
    <row r="31" spans="1:66" ht="224.45" hidden="1" customHeight="1" x14ac:dyDescent="0.25">
      <c r="A31" s="315"/>
      <c r="B31" s="315" t="s">
        <v>78</v>
      </c>
      <c r="C31" s="315"/>
      <c r="D31" s="315" t="s">
        <v>427</v>
      </c>
      <c r="E31" s="315">
        <v>1</v>
      </c>
      <c r="F31" s="96">
        <v>4300000</v>
      </c>
      <c r="G31" s="315" t="s">
        <v>405</v>
      </c>
      <c r="H31" s="39">
        <v>5500000</v>
      </c>
      <c r="I31" s="39">
        <v>1</v>
      </c>
      <c r="J31" s="315">
        <v>3900000</v>
      </c>
      <c r="K31" s="315">
        <v>1</v>
      </c>
      <c r="L31" s="315">
        <v>3000000</v>
      </c>
      <c r="M31" s="315">
        <v>1</v>
      </c>
      <c r="N31" s="315">
        <v>16700000</v>
      </c>
      <c r="O31" s="104"/>
      <c r="P31" s="41">
        <v>1</v>
      </c>
      <c r="Q31" s="107">
        <v>4300000</v>
      </c>
      <c r="R31" s="41">
        <v>1</v>
      </c>
      <c r="S31" s="107">
        <v>5500000</v>
      </c>
      <c r="T31" s="41">
        <v>1</v>
      </c>
      <c r="U31" s="107">
        <v>3900000</v>
      </c>
      <c r="V31" s="41">
        <v>1</v>
      </c>
      <c r="W31" s="107">
        <v>3000000</v>
      </c>
      <c r="X31" s="41">
        <v>1</v>
      </c>
      <c r="Y31" s="137">
        <f t="shared" si="0"/>
        <v>16700000</v>
      </c>
      <c r="Z31" s="104"/>
      <c r="AA31" s="160" t="str">
        <f t="shared" si="3"/>
        <v xml:space="preserve"> </v>
      </c>
      <c r="AB31" s="315"/>
      <c r="AC31" s="54">
        <f t="shared" si="4"/>
        <v>0</v>
      </c>
      <c r="AD31" s="315"/>
      <c r="AE31" s="161"/>
      <c r="AF31" s="104"/>
      <c r="AG31" s="160">
        <f t="shared" si="5"/>
        <v>0</v>
      </c>
      <c r="AH31" s="315"/>
      <c r="AI31" s="54">
        <f t="shared" si="6"/>
        <v>0</v>
      </c>
      <c r="AJ31" s="315" t="s">
        <v>394</v>
      </c>
      <c r="AK31" s="315" t="s">
        <v>395</v>
      </c>
      <c r="AL31" s="162"/>
      <c r="AM31" s="160"/>
      <c r="AN31" s="315"/>
      <c r="AO31" s="54"/>
      <c r="AP31" s="315"/>
      <c r="AQ31" s="161"/>
      <c r="AR31" s="162"/>
      <c r="AS31" s="160"/>
      <c r="AT31" s="315"/>
      <c r="AU31" s="54"/>
      <c r="AV31" s="315"/>
      <c r="AW31" s="161"/>
      <c r="AX31" s="162"/>
      <c r="AY31" s="160"/>
      <c r="AZ31" s="315"/>
      <c r="BA31" s="54"/>
      <c r="BB31" s="315"/>
      <c r="BC31" s="161"/>
      <c r="BD31" s="161"/>
      <c r="BE31" s="315"/>
      <c r="BF31" s="315" t="s">
        <v>428</v>
      </c>
      <c r="BG31" s="315" t="s">
        <v>429</v>
      </c>
      <c r="BH31" s="315" t="s">
        <v>398</v>
      </c>
      <c r="BI31" s="315" t="s">
        <v>399</v>
      </c>
      <c r="BJ31" s="315" t="s">
        <v>430</v>
      </c>
      <c r="BK31" s="315" t="s">
        <v>431</v>
      </c>
      <c r="BL31" s="315">
        <v>3693777</v>
      </c>
      <c r="BM31" s="163" t="s">
        <v>432</v>
      </c>
      <c r="BN31" s="165"/>
    </row>
    <row r="32" spans="1:66" ht="237" hidden="1" customHeight="1" x14ac:dyDescent="0.25">
      <c r="A32" s="315"/>
      <c r="B32" s="315" t="s">
        <v>78</v>
      </c>
      <c r="C32" s="315"/>
      <c r="D32" s="315" t="s">
        <v>433</v>
      </c>
      <c r="E32" s="315"/>
      <c r="F32" s="96" t="s">
        <v>219</v>
      </c>
      <c r="G32" s="315" t="s">
        <v>405</v>
      </c>
      <c r="H32" s="39">
        <v>44197</v>
      </c>
      <c r="I32" s="39">
        <v>45444</v>
      </c>
      <c r="J32" s="315" t="s">
        <v>434</v>
      </c>
      <c r="K32" s="315" t="s">
        <v>435</v>
      </c>
      <c r="L32" s="315" t="s">
        <v>365</v>
      </c>
      <c r="M32" s="315" t="s">
        <v>27</v>
      </c>
      <c r="N32" s="315"/>
      <c r="O32" s="104"/>
      <c r="P32" s="41">
        <v>1</v>
      </c>
      <c r="Q32" s="107">
        <v>1045540</v>
      </c>
      <c r="R32" s="41">
        <v>1</v>
      </c>
      <c r="S32" s="107">
        <v>1075233.3359999999</v>
      </c>
      <c r="T32" s="41">
        <v>1</v>
      </c>
      <c r="U32" s="107">
        <v>1105769.9627423999</v>
      </c>
      <c r="V32" s="41">
        <v>1</v>
      </c>
      <c r="W32" s="107">
        <v>568586.91484214203</v>
      </c>
      <c r="X32" s="41">
        <v>1</v>
      </c>
      <c r="Y32" s="137">
        <f t="shared" si="0"/>
        <v>3795130.2135845423</v>
      </c>
      <c r="Z32" s="104"/>
      <c r="AA32" s="160" t="str">
        <f t="shared" si="3"/>
        <v xml:space="preserve"> </v>
      </c>
      <c r="AB32" s="315"/>
      <c r="AC32" s="54" t="str">
        <f t="shared" si="4"/>
        <v xml:space="preserve"> </v>
      </c>
      <c r="AD32" s="315"/>
      <c r="AE32" s="161"/>
      <c r="AF32" s="104"/>
      <c r="AG32" s="160">
        <f t="shared" si="5"/>
        <v>0</v>
      </c>
      <c r="AH32" s="315"/>
      <c r="AI32" s="54">
        <f t="shared" si="6"/>
        <v>0</v>
      </c>
      <c r="AJ32" s="315" t="s">
        <v>394</v>
      </c>
      <c r="AK32" s="315" t="s">
        <v>395</v>
      </c>
      <c r="AL32" s="162"/>
      <c r="AM32" s="160"/>
      <c r="AN32" s="315"/>
      <c r="AO32" s="54"/>
      <c r="AP32" s="315"/>
      <c r="AQ32" s="161"/>
      <c r="AR32" s="162"/>
      <c r="AS32" s="160"/>
      <c r="AT32" s="315"/>
      <c r="AU32" s="54"/>
      <c r="AV32" s="315"/>
      <c r="AW32" s="161"/>
      <c r="AX32" s="162"/>
      <c r="AY32" s="160"/>
      <c r="AZ32" s="315"/>
      <c r="BA32" s="54"/>
      <c r="BB32" s="315"/>
      <c r="BC32" s="161"/>
      <c r="BD32" s="161"/>
      <c r="BE32" s="315"/>
      <c r="BF32" s="315" t="s">
        <v>422</v>
      </c>
      <c r="BG32" s="315" t="s">
        <v>423</v>
      </c>
      <c r="BH32" s="315" t="s">
        <v>398</v>
      </c>
      <c r="BI32" s="315" t="s">
        <v>399</v>
      </c>
      <c r="BJ32" s="315" t="s">
        <v>424</v>
      </c>
      <c r="BK32" s="315" t="s">
        <v>425</v>
      </c>
      <c r="BL32" s="315">
        <v>3043421648</v>
      </c>
      <c r="BM32" s="163" t="s">
        <v>426</v>
      </c>
      <c r="BN32" s="165"/>
    </row>
    <row r="33" spans="1:66" ht="105" hidden="1" x14ac:dyDescent="0.2">
      <c r="A33" s="315"/>
      <c r="B33" s="315" t="s">
        <v>78</v>
      </c>
      <c r="C33" s="315"/>
      <c r="D33" s="315" t="s">
        <v>436</v>
      </c>
      <c r="E33" s="315"/>
      <c r="F33" s="96" t="s">
        <v>219</v>
      </c>
      <c r="G33" s="315" t="s">
        <v>405</v>
      </c>
      <c r="H33" s="39">
        <v>44197</v>
      </c>
      <c r="I33" s="39">
        <v>45444</v>
      </c>
      <c r="J33" s="315" t="s">
        <v>437</v>
      </c>
      <c r="K33" s="315" t="s">
        <v>438</v>
      </c>
      <c r="L33" s="315" t="s">
        <v>365</v>
      </c>
      <c r="M33" s="315" t="s">
        <v>29</v>
      </c>
      <c r="N33" s="315"/>
      <c r="O33" s="104"/>
      <c r="P33" s="315">
        <v>3</v>
      </c>
      <c r="Q33" s="107">
        <v>967580</v>
      </c>
      <c r="R33" s="315">
        <v>3</v>
      </c>
      <c r="S33" s="107">
        <v>995059.272</v>
      </c>
      <c r="T33" s="315">
        <v>3</v>
      </c>
      <c r="U33" s="107">
        <v>1023318.9553248</v>
      </c>
      <c r="V33" s="315">
        <v>1</v>
      </c>
      <c r="W33" s="107">
        <v>526190.60682801215</v>
      </c>
      <c r="X33" s="315">
        <f>N33+P33+R33+T33+V33</f>
        <v>10</v>
      </c>
      <c r="Y33" s="137">
        <f t="shared" si="0"/>
        <v>3512148.8341528117</v>
      </c>
      <c r="Z33" s="104"/>
      <c r="AA33" s="51" t="str">
        <f t="shared" si="3"/>
        <v xml:space="preserve"> </v>
      </c>
      <c r="AB33" s="315"/>
      <c r="AC33" s="51" t="str">
        <f t="shared" si="4"/>
        <v xml:space="preserve"> </v>
      </c>
      <c r="AD33" s="315"/>
      <c r="AE33" s="315"/>
      <c r="AF33" s="104"/>
      <c r="AG33" s="51">
        <f t="shared" si="5"/>
        <v>0</v>
      </c>
      <c r="AH33" s="315"/>
      <c r="AI33" s="51">
        <f t="shared" si="6"/>
        <v>0</v>
      </c>
      <c r="AJ33" s="315"/>
      <c r="AK33" s="315"/>
      <c r="AL33" s="104"/>
      <c r="AM33" s="51"/>
      <c r="AN33" s="315"/>
      <c r="AO33" s="51"/>
      <c r="AP33" s="315"/>
      <c r="AQ33" s="315"/>
      <c r="AR33" s="104"/>
      <c r="AS33" s="51"/>
      <c r="AT33" s="315"/>
      <c r="AU33" s="51"/>
      <c r="AV33" s="315"/>
      <c r="AW33" s="315"/>
      <c r="AX33" s="104"/>
      <c r="AY33" s="51"/>
      <c r="AZ33" s="315"/>
      <c r="BA33" s="51"/>
      <c r="BB33" s="315"/>
      <c r="BC33" s="315"/>
      <c r="BD33" s="315"/>
      <c r="BE33" s="315"/>
      <c r="BF33" s="315" t="s">
        <v>439</v>
      </c>
      <c r="BG33" s="315" t="s">
        <v>440</v>
      </c>
      <c r="BH33" s="315" t="s">
        <v>398</v>
      </c>
      <c r="BI33" s="315" t="s">
        <v>399</v>
      </c>
      <c r="BJ33" s="315" t="s">
        <v>424</v>
      </c>
      <c r="BK33" s="315" t="s">
        <v>441</v>
      </c>
      <c r="BL33" s="315">
        <v>3115215422</v>
      </c>
      <c r="BM33" s="163" t="s">
        <v>442</v>
      </c>
      <c r="BN33" s="99" t="s">
        <v>418</v>
      </c>
    </row>
    <row r="34" spans="1:66" ht="90" hidden="1" x14ac:dyDescent="0.2">
      <c r="A34" s="315"/>
      <c r="B34" s="315" t="s">
        <v>103</v>
      </c>
      <c r="C34" s="315"/>
      <c r="D34" s="315" t="s">
        <v>443</v>
      </c>
      <c r="E34" s="315"/>
      <c r="F34" s="166" t="s">
        <v>221</v>
      </c>
      <c r="G34" s="151" t="s">
        <v>444</v>
      </c>
      <c r="H34" s="167">
        <v>44197</v>
      </c>
      <c r="I34" s="167">
        <v>45657</v>
      </c>
      <c r="J34" s="315" t="s">
        <v>445</v>
      </c>
      <c r="K34" s="315" t="s">
        <v>446</v>
      </c>
      <c r="L34" s="315" t="s">
        <v>447</v>
      </c>
      <c r="M34" s="315" t="s">
        <v>29</v>
      </c>
      <c r="N34" s="315"/>
      <c r="O34" s="104"/>
      <c r="P34" s="315">
        <v>4</v>
      </c>
      <c r="Q34" s="107"/>
      <c r="R34" s="315">
        <v>4</v>
      </c>
      <c r="S34" s="107"/>
      <c r="T34" s="315">
        <v>4</v>
      </c>
      <c r="U34" s="107"/>
      <c r="V34" s="108">
        <v>4</v>
      </c>
      <c r="W34" s="107"/>
      <c r="X34" s="108">
        <v>16</v>
      </c>
      <c r="Y34" s="137">
        <f t="shared" si="0"/>
        <v>0</v>
      </c>
      <c r="Z34" s="104"/>
      <c r="AA34" s="51" t="str">
        <f t="shared" si="3"/>
        <v xml:space="preserve"> </v>
      </c>
      <c r="AB34" s="315"/>
      <c r="AC34" s="51" t="str">
        <f t="shared" si="4"/>
        <v xml:space="preserve"> </v>
      </c>
      <c r="AD34" s="315"/>
      <c r="AE34" s="315"/>
      <c r="AF34" s="104"/>
      <c r="AG34" s="51" t="str">
        <f t="shared" si="5"/>
        <v xml:space="preserve"> </v>
      </c>
      <c r="AH34" s="315"/>
      <c r="AI34" s="51">
        <f t="shared" si="6"/>
        <v>0</v>
      </c>
      <c r="AJ34" s="315"/>
      <c r="AK34" s="315"/>
      <c r="AL34" s="104"/>
      <c r="AM34" s="51"/>
      <c r="AN34" s="315"/>
      <c r="AO34" s="51"/>
      <c r="AP34" s="315"/>
      <c r="AQ34" s="315"/>
      <c r="AR34" s="104"/>
      <c r="AS34" s="51"/>
      <c r="AT34" s="315"/>
      <c r="AU34" s="51"/>
      <c r="AV34" s="315"/>
      <c r="AW34" s="315"/>
      <c r="AX34" s="104"/>
      <c r="AY34" s="51"/>
      <c r="AZ34" s="315"/>
      <c r="BA34" s="51"/>
      <c r="BB34" s="315"/>
      <c r="BC34" s="315"/>
      <c r="BD34" s="315"/>
      <c r="BE34" s="315"/>
      <c r="BF34" s="315">
        <v>523</v>
      </c>
      <c r="BG34" s="315" t="s">
        <v>448</v>
      </c>
      <c r="BH34" s="315" t="s">
        <v>449</v>
      </c>
      <c r="BI34" s="315" t="s">
        <v>450</v>
      </c>
      <c r="BJ34" s="315" t="s">
        <v>451</v>
      </c>
      <c r="BK34" s="96" t="s">
        <v>452</v>
      </c>
      <c r="BL34" s="96">
        <v>3325200</v>
      </c>
      <c r="BM34" s="77" t="s">
        <v>453</v>
      </c>
      <c r="BN34" s="99"/>
    </row>
    <row r="35" spans="1:66" ht="90" hidden="1" x14ac:dyDescent="0.2">
      <c r="A35" s="315"/>
      <c r="B35" s="315" t="s">
        <v>103</v>
      </c>
      <c r="C35" s="315"/>
      <c r="D35" s="315" t="s">
        <v>454</v>
      </c>
      <c r="E35" s="315"/>
      <c r="F35" s="166" t="s">
        <v>222</v>
      </c>
      <c r="G35" s="151" t="s">
        <v>444</v>
      </c>
      <c r="H35" s="167">
        <v>44197</v>
      </c>
      <c r="I35" s="167">
        <v>45657</v>
      </c>
      <c r="J35" s="315" t="s">
        <v>455</v>
      </c>
      <c r="K35" s="315" t="s">
        <v>456</v>
      </c>
      <c r="L35" s="315" t="s">
        <v>457</v>
      </c>
      <c r="M35" s="315" t="s">
        <v>27</v>
      </c>
      <c r="N35" s="315">
        <v>0</v>
      </c>
      <c r="O35" s="104">
        <v>0</v>
      </c>
      <c r="P35" s="41">
        <v>0.25</v>
      </c>
      <c r="Q35" s="107">
        <v>5000000</v>
      </c>
      <c r="R35" s="41">
        <v>0.25</v>
      </c>
      <c r="S35" s="107">
        <v>5000000</v>
      </c>
      <c r="T35" s="41">
        <v>0.25</v>
      </c>
      <c r="U35" s="107">
        <v>5000000</v>
      </c>
      <c r="V35" s="41">
        <v>0.25</v>
      </c>
      <c r="W35" s="107">
        <v>5000000</v>
      </c>
      <c r="X35" s="104">
        <v>0.25</v>
      </c>
      <c r="Y35" s="137">
        <f t="shared" si="0"/>
        <v>20000000</v>
      </c>
      <c r="Z35" s="104"/>
      <c r="AA35" s="51" t="str">
        <f t="shared" si="3"/>
        <v xml:space="preserve"> </v>
      </c>
      <c r="AB35" s="315"/>
      <c r="AC35" s="51" t="str">
        <f t="shared" si="4"/>
        <v xml:space="preserve"> </v>
      </c>
      <c r="AD35" s="315"/>
      <c r="AE35" s="315"/>
      <c r="AF35" s="104"/>
      <c r="AG35" s="51">
        <f t="shared" si="5"/>
        <v>0</v>
      </c>
      <c r="AH35" s="315"/>
      <c r="AI35" s="51">
        <f t="shared" si="6"/>
        <v>0</v>
      </c>
      <c r="AJ35" s="315"/>
      <c r="AK35" s="315"/>
      <c r="AL35" s="104"/>
      <c r="AM35" s="51"/>
      <c r="AN35" s="315"/>
      <c r="AO35" s="51"/>
      <c r="AP35" s="315"/>
      <c r="AQ35" s="315"/>
      <c r="AR35" s="104"/>
      <c r="AS35" s="51"/>
      <c r="AT35" s="315"/>
      <c r="AU35" s="51"/>
      <c r="AV35" s="315"/>
      <c r="AW35" s="315"/>
      <c r="AX35" s="104"/>
      <c r="AY35" s="51"/>
      <c r="AZ35" s="315"/>
      <c r="BA35" s="51"/>
      <c r="BB35" s="315"/>
      <c r="BC35" s="315"/>
      <c r="BD35" s="315"/>
      <c r="BE35" s="315"/>
      <c r="BF35" s="315">
        <v>535</v>
      </c>
      <c r="BG35" s="315">
        <v>7516</v>
      </c>
      <c r="BH35" s="315" t="s">
        <v>449</v>
      </c>
      <c r="BI35" s="315" t="s">
        <v>450</v>
      </c>
      <c r="BJ35" s="315" t="s">
        <v>458</v>
      </c>
      <c r="BK35" s="96" t="s">
        <v>459</v>
      </c>
      <c r="BL35" s="96" t="s">
        <v>460</v>
      </c>
      <c r="BM35" s="78" t="s">
        <v>461</v>
      </c>
      <c r="BN35" s="99"/>
    </row>
    <row r="36" spans="1:66" ht="117.6" hidden="1" customHeight="1" x14ac:dyDescent="0.2">
      <c r="A36" s="315"/>
      <c r="B36" s="315" t="s">
        <v>103</v>
      </c>
      <c r="C36" s="315"/>
      <c r="D36" s="315" t="s">
        <v>462</v>
      </c>
      <c r="E36" s="52"/>
      <c r="F36" s="168" t="s">
        <v>227</v>
      </c>
      <c r="G36" s="123" t="s">
        <v>463</v>
      </c>
      <c r="H36" s="169">
        <v>44256</v>
      </c>
      <c r="I36" s="170">
        <v>45473</v>
      </c>
      <c r="J36" s="171" t="s">
        <v>464</v>
      </c>
      <c r="K36" s="171" t="s">
        <v>465</v>
      </c>
      <c r="L36" s="52" t="s">
        <v>457</v>
      </c>
      <c r="M36" s="52"/>
      <c r="N36" s="52"/>
      <c r="O36" s="134"/>
      <c r="P36" s="122">
        <v>0.25</v>
      </c>
      <c r="Q36" s="134">
        <v>99000000</v>
      </c>
      <c r="R36" s="122">
        <v>0.3</v>
      </c>
      <c r="S36" s="134">
        <v>101970000</v>
      </c>
      <c r="T36" s="122">
        <v>0.3</v>
      </c>
      <c r="U36" s="134">
        <v>105029100</v>
      </c>
      <c r="V36" s="134">
        <v>15</v>
      </c>
      <c r="W36" s="134">
        <v>54089987</v>
      </c>
      <c r="X36" s="134">
        <v>100</v>
      </c>
      <c r="Y36" s="137">
        <f t="shared" si="0"/>
        <v>360089087</v>
      </c>
      <c r="Z36" s="134"/>
      <c r="AA36" s="135"/>
      <c r="AB36" s="52"/>
      <c r="AC36" s="53" t="str">
        <f t="shared" si="4"/>
        <v xml:space="preserve"> </v>
      </c>
      <c r="AD36" s="52" t="s">
        <v>466</v>
      </c>
      <c r="AE36" s="172"/>
      <c r="AF36" s="134"/>
      <c r="AG36" s="135">
        <f t="shared" si="5"/>
        <v>0</v>
      </c>
      <c r="AH36" s="52"/>
      <c r="AI36" s="53">
        <f t="shared" si="6"/>
        <v>0</v>
      </c>
      <c r="AJ36" s="52"/>
      <c r="AK36" s="172"/>
      <c r="AL36" s="134"/>
      <c r="AM36" s="135"/>
      <c r="AN36" s="228"/>
      <c r="AO36" s="53"/>
      <c r="AP36" s="52"/>
      <c r="AQ36" s="52"/>
      <c r="AR36" s="134"/>
      <c r="AS36" s="135"/>
      <c r="AT36" s="52"/>
      <c r="AU36" s="53"/>
      <c r="AV36" s="52"/>
      <c r="AW36" s="172"/>
      <c r="AX36" s="134"/>
      <c r="AY36" s="135"/>
      <c r="AZ36" s="52"/>
      <c r="BA36" s="53"/>
      <c r="BB36" s="52"/>
      <c r="BC36" s="172"/>
      <c r="BD36" s="173"/>
      <c r="BE36" s="171"/>
      <c r="BF36" s="173">
        <v>316</v>
      </c>
      <c r="BG36" s="173">
        <v>7692</v>
      </c>
      <c r="BH36" s="171" t="s">
        <v>467</v>
      </c>
      <c r="BI36" s="171" t="s">
        <v>468</v>
      </c>
      <c r="BJ36" s="171" t="s">
        <v>469</v>
      </c>
      <c r="BK36" s="168" t="s">
        <v>470</v>
      </c>
      <c r="BL36" s="168" t="s">
        <v>471</v>
      </c>
      <c r="BM36" s="174" t="s">
        <v>472</v>
      </c>
      <c r="BN36" s="173"/>
    </row>
    <row r="37" spans="1:66" ht="90" hidden="1" x14ac:dyDescent="0.2">
      <c r="A37" s="315"/>
      <c r="B37" s="315" t="s">
        <v>103</v>
      </c>
      <c r="C37" s="315"/>
      <c r="D37" s="315" t="s">
        <v>473</v>
      </c>
      <c r="E37" s="52"/>
      <c r="F37" s="168" t="s">
        <v>219</v>
      </c>
      <c r="G37" s="123" t="s">
        <v>463</v>
      </c>
      <c r="H37" s="169">
        <v>44256</v>
      </c>
      <c r="I37" s="170">
        <v>45473</v>
      </c>
      <c r="J37" s="171" t="s">
        <v>474</v>
      </c>
      <c r="K37" s="171" t="s">
        <v>475</v>
      </c>
      <c r="L37" s="52" t="s">
        <v>476</v>
      </c>
      <c r="M37" s="52"/>
      <c r="N37" s="52"/>
      <c r="O37" s="134"/>
      <c r="P37" s="52">
        <v>3</v>
      </c>
      <c r="Q37" s="134">
        <v>89435798</v>
      </c>
      <c r="R37" s="52">
        <v>3</v>
      </c>
      <c r="S37" s="134">
        <v>90356986</v>
      </c>
      <c r="T37" s="52">
        <v>3</v>
      </c>
      <c r="U37" s="134">
        <v>91287663</v>
      </c>
      <c r="V37" s="134">
        <v>3</v>
      </c>
      <c r="W37" s="134">
        <v>46113963</v>
      </c>
      <c r="X37" s="134">
        <v>3</v>
      </c>
      <c r="Y37" s="137">
        <f t="shared" si="0"/>
        <v>317194410</v>
      </c>
      <c r="Z37" s="134"/>
      <c r="AA37" s="135"/>
      <c r="AB37" s="52"/>
      <c r="AC37" s="53" t="str">
        <f t="shared" si="4"/>
        <v xml:space="preserve"> </v>
      </c>
      <c r="AD37" s="52" t="s">
        <v>477</v>
      </c>
      <c r="AE37" s="172"/>
      <c r="AF37" s="134"/>
      <c r="AG37" s="135">
        <f t="shared" si="5"/>
        <v>0</v>
      </c>
      <c r="AH37" s="52"/>
      <c r="AI37" s="53">
        <f t="shared" si="6"/>
        <v>0</v>
      </c>
      <c r="AJ37" s="52"/>
      <c r="AK37" s="172"/>
      <c r="AL37" s="134"/>
      <c r="AM37" s="135"/>
      <c r="AN37" s="228"/>
      <c r="AO37" s="53"/>
      <c r="AP37" s="52"/>
      <c r="AQ37" s="52"/>
      <c r="AR37" s="134"/>
      <c r="AS37" s="135"/>
      <c r="AT37" s="52"/>
      <c r="AU37" s="53"/>
      <c r="AV37" s="52"/>
      <c r="AW37" s="172"/>
      <c r="AX37" s="134"/>
      <c r="AY37" s="135"/>
      <c r="AZ37" s="52"/>
      <c r="BA37" s="53"/>
      <c r="BB37" s="52"/>
      <c r="BC37" s="172"/>
      <c r="BD37" s="173"/>
      <c r="BE37" s="171"/>
      <c r="BF37" s="173">
        <v>315</v>
      </c>
      <c r="BG37" s="173">
        <v>7692</v>
      </c>
      <c r="BH37" s="171" t="s">
        <v>467</v>
      </c>
      <c r="BI37" s="171" t="s">
        <v>468</v>
      </c>
      <c r="BJ37" s="171" t="s">
        <v>478</v>
      </c>
      <c r="BK37" s="168" t="s">
        <v>479</v>
      </c>
      <c r="BL37" s="168" t="s">
        <v>480</v>
      </c>
      <c r="BM37" s="174" t="s">
        <v>481</v>
      </c>
      <c r="BN37" s="173"/>
    </row>
    <row r="38" spans="1:66" ht="90" hidden="1" x14ac:dyDescent="0.2">
      <c r="A38" s="315"/>
      <c r="B38" s="315" t="s">
        <v>103</v>
      </c>
      <c r="C38" s="315"/>
      <c r="D38" s="315" t="s">
        <v>482</v>
      </c>
      <c r="E38" s="52"/>
      <c r="F38" s="168" t="s">
        <v>221</v>
      </c>
      <c r="G38" s="123" t="s">
        <v>463</v>
      </c>
      <c r="H38" s="169">
        <v>44256</v>
      </c>
      <c r="I38" s="170">
        <v>45473</v>
      </c>
      <c r="J38" s="171" t="s">
        <v>483</v>
      </c>
      <c r="K38" s="171" t="s">
        <v>484</v>
      </c>
      <c r="L38" s="52" t="s">
        <v>476</v>
      </c>
      <c r="M38" s="52"/>
      <c r="N38" s="52"/>
      <c r="O38" s="134"/>
      <c r="P38" s="52">
        <v>5</v>
      </c>
      <c r="Q38" s="134">
        <v>3200000</v>
      </c>
      <c r="R38" s="52">
        <v>5</v>
      </c>
      <c r="S38" s="134">
        <v>3200000</v>
      </c>
      <c r="T38" s="52">
        <v>5</v>
      </c>
      <c r="U38" s="134">
        <v>3200000</v>
      </c>
      <c r="V38" s="134">
        <v>5</v>
      </c>
      <c r="W38" s="134">
        <v>1956000</v>
      </c>
      <c r="X38" s="134">
        <v>20</v>
      </c>
      <c r="Y38" s="137">
        <f t="shared" si="0"/>
        <v>11556000</v>
      </c>
      <c r="Z38" s="134"/>
      <c r="AA38" s="135"/>
      <c r="AB38" s="52"/>
      <c r="AC38" s="53" t="str">
        <f t="shared" si="4"/>
        <v xml:space="preserve"> </v>
      </c>
      <c r="AD38" s="52" t="s">
        <v>485</v>
      </c>
      <c r="AE38" s="172"/>
      <c r="AF38" s="134"/>
      <c r="AG38" s="135">
        <f t="shared" si="5"/>
        <v>0</v>
      </c>
      <c r="AH38" s="52"/>
      <c r="AI38" s="53">
        <f t="shared" si="6"/>
        <v>0</v>
      </c>
      <c r="AJ38" s="52"/>
      <c r="AK38" s="172"/>
      <c r="AL38" s="134"/>
      <c r="AM38" s="135"/>
      <c r="AN38" s="228"/>
      <c r="AO38" s="53"/>
      <c r="AP38" s="52"/>
      <c r="AQ38" s="52"/>
      <c r="AR38" s="134"/>
      <c r="AS38" s="135"/>
      <c r="AT38" s="52"/>
      <c r="AU38" s="53"/>
      <c r="AV38" s="52"/>
      <c r="AW38" s="172"/>
      <c r="AX38" s="134"/>
      <c r="AY38" s="135"/>
      <c r="AZ38" s="52"/>
      <c r="BA38" s="53"/>
      <c r="BB38" s="52"/>
      <c r="BC38" s="172"/>
      <c r="BD38" s="173"/>
      <c r="BE38" s="171"/>
      <c r="BF38" s="173">
        <v>317</v>
      </c>
      <c r="BG38" s="173">
        <v>7692</v>
      </c>
      <c r="BH38" s="171" t="s">
        <v>467</v>
      </c>
      <c r="BI38" s="171" t="s">
        <v>468</v>
      </c>
      <c r="BJ38" s="171" t="s">
        <v>478</v>
      </c>
      <c r="BK38" s="168" t="s">
        <v>479</v>
      </c>
      <c r="BL38" s="168" t="s">
        <v>480</v>
      </c>
      <c r="BM38" s="174" t="s">
        <v>481</v>
      </c>
      <c r="BN38" s="173"/>
    </row>
    <row r="39" spans="1:66" ht="90" hidden="1" x14ac:dyDescent="0.2">
      <c r="A39" s="315"/>
      <c r="B39" s="315" t="s">
        <v>103</v>
      </c>
      <c r="C39" s="315"/>
      <c r="D39" s="315" t="s">
        <v>486</v>
      </c>
      <c r="E39" s="52"/>
      <c r="F39" s="168" t="s">
        <v>222</v>
      </c>
      <c r="G39" s="123" t="s">
        <v>463</v>
      </c>
      <c r="H39" s="169">
        <v>44256</v>
      </c>
      <c r="I39" s="170">
        <v>45473</v>
      </c>
      <c r="J39" s="171" t="s">
        <v>487</v>
      </c>
      <c r="K39" s="171" t="s">
        <v>488</v>
      </c>
      <c r="L39" s="52" t="s">
        <v>476</v>
      </c>
      <c r="M39" s="52"/>
      <c r="N39" s="52"/>
      <c r="O39" s="134"/>
      <c r="P39" s="52">
        <v>4</v>
      </c>
      <c r="Q39" s="134">
        <v>67000000</v>
      </c>
      <c r="R39" s="52"/>
      <c r="S39" s="52"/>
      <c r="T39" s="52"/>
      <c r="U39" s="52"/>
      <c r="V39" s="52"/>
      <c r="W39" s="52"/>
      <c r="X39" s="134"/>
      <c r="Y39" s="137">
        <f t="shared" si="0"/>
        <v>67000000</v>
      </c>
      <c r="Z39" s="134"/>
      <c r="AA39" s="135"/>
      <c r="AB39" s="52"/>
      <c r="AC39" s="53" t="str">
        <f t="shared" si="4"/>
        <v xml:space="preserve"> </v>
      </c>
      <c r="AD39" s="52" t="s">
        <v>489</v>
      </c>
      <c r="AE39" s="172"/>
      <c r="AF39" s="134"/>
      <c r="AG39" s="135"/>
      <c r="AH39" s="52"/>
      <c r="AI39" s="53"/>
      <c r="AJ39" s="52"/>
      <c r="AK39" s="172"/>
      <c r="AL39" s="134"/>
      <c r="AM39" s="135"/>
      <c r="AN39" s="52"/>
      <c r="AO39" s="53"/>
      <c r="AP39" s="52"/>
      <c r="AQ39" s="52"/>
      <c r="AR39" s="134"/>
      <c r="AS39" s="135"/>
      <c r="AT39" s="52"/>
      <c r="AU39" s="53"/>
      <c r="AV39" s="52"/>
      <c r="AW39" s="172"/>
      <c r="AX39" s="134"/>
      <c r="AY39" s="135"/>
      <c r="AZ39" s="52"/>
      <c r="BA39" s="53"/>
      <c r="BB39" s="52"/>
      <c r="BC39" s="172"/>
      <c r="BD39" s="173"/>
      <c r="BE39" s="171"/>
      <c r="BF39" s="173">
        <v>315</v>
      </c>
      <c r="BG39" s="173">
        <v>7692</v>
      </c>
      <c r="BH39" s="171" t="s">
        <v>467</v>
      </c>
      <c r="BI39" s="171" t="s">
        <v>468</v>
      </c>
      <c r="BJ39" s="171" t="s">
        <v>478</v>
      </c>
      <c r="BK39" s="168" t="s">
        <v>479</v>
      </c>
      <c r="BL39" s="168" t="s">
        <v>480</v>
      </c>
      <c r="BM39" s="174" t="s">
        <v>481</v>
      </c>
      <c r="BN39" s="173"/>
    </row>
    <row r="40" spans="1:66" ht="90" hidden="1" x14ac:dyDescent="0.2">
      <c r="A40" s="315"/>
      <c r="B40" s="315" t="s">
        <v>103</v>
      </c>
      <c r="C40" s="315"/>
      <c r="D40" s="315" t="s">
        <v>490</v>
      </c>
      <c r="E40" s="52"/>
      <c r="F40" s="168" t="s">
        <v>221</v>
      </c>
      <c r="G40" s="123" t="s">
        <v>463</v>
      </c>
      <c r="H40" s="169">
        <v>44197</v>
      </c>
      <c r="I40" s="169">
        <v>45448</v>
      </c>
      <c r="J40" s="171" t="s">
        <v>491</v>
      </c>
      <c r="K40" s="171" t="s">
        <v>491</v>
      </c>
      <c r="L40" s="52" t="s">
        <v>476</v>
      </c>
      <c r="M40" s="52"/>
      <c r="N40" s="52"/>
      <c r="O40" s="134"/>
      <c r="P40" s="122">
        <v>0.5</v>
      </c>
      <c r="Q40" s="134">
        <v>45000000</v>
      </c>
      <c r="R40" s="122">
        <v>0.5</v>
      </c>
      <c r="S40" s="134">
        <v>35000000</v>
      </c>
      <c r="T40" s="52"/>
      <c r="U40" s="134"/>
      <c r="V40" s="134"/>
      <c r="W40" s="134"/>
      <c r="X40" s="134">
        <v>100</v>
      </c>
      <c r="Y40" s="137">
        <f t="shared" si="0"/>
        <v>80000000</v>
      </c>
      <c r="Z40" s="134"/>
      <c r="AA40" s="135"/>
      <c r="AB40" s="52"/>
      <c r="AC40" s="53" t="str">
        <f t="shared" si="4"/>
        <v xml:space="preserve"> </v>
      </c>
      <c r="AD40" s="52" t="s">
        <v>489</v>
      </c>
      <c r="AE40" s="172"/>
      <c r="AF40" s="134"/>
      <c r="AG40" s="135"/>
      <c r="AH40" s="52"/>
      <c r="AI40" s="53"/>
      <c r="AJ40" s="52"/>
      <c r="AK40" s="172"/>
      <c r="AL40" s="134"/>
      <c r="AM40" s="135"/>
      <c r="AN40" s="52"/>
      <c r="AO40" s="53"/>
      <c r="AP40" s="52"/>
      <c r="AQ40" s="52"/>
      <c r="AR40" s="134"/>
      <c r="AS40" s="135"/>
      <c r="AT40" s="52"/>
      <c r="AU40" s="53"/>
      <c r="AV40" s="52"/>
      <c r="AW40" s="172"/>
      <c r="AX40" s="134"/>
      <c r="AY40" s="135"/>
      <c r="AZ40" s="52"/>
      <c r="BA40" s="53"/>
      <c r="BB40" s="52"/>
      <c r="BC40" s="172"/>
      <c r="BD40" s="173"/>
      <c r="BE40" s="171"/>
      <c r="BF40" s="173">
        <v>315</v>
      </c>
      <c r="BG40" s="173">
        <v>7692</v>
      </c>
      <c r="BH40" s="171" t="s">
        <v>467</v>
      </c>
      <c r="BI40" s="171" t="s">
        <v>468</v>
      </c>
      <c r="BJ40" s="171" t="s">
        <v>478</v>
      </c>
      <c r="BK40" s="168" t="s">
        <v>479</v>
      </c>
      <c r="BL40" s="168" t="s">
        <v>480</v>
      </c>
      <c r="BM40" s="174" t="s">
        <v>481</v>
      </c>
      <c r="BN40" s="173"/>
    </row>
    <row r="41" spans="1:66" ht="219.95" hidden="1" customHeight="1" x14ac:dyDescent="0.2">
      <c r="A41" s="315"/>
      <c r="B41" s="315" t="s">
        <v>103</v>
      </c>
      <c r="C41" s="315"/>
      <c r="D41" s="315" t="s">
        <v>492</v>
      </c>
      <c r="E41" s="52"/>
      <c r="F41" s="168" t="s">
        <v>227</v>
      </c>
      <c r="G41" s="123" t="s">
        <v>463</v>
      </c>
      <c r="H41" s="124">
        <v>44713</v>
      </c>
      <c r="I41" s="169">
        <v>45473</v>
      </c>
      <c r="J41" s="171" t="s">
        <v>493</v>
      </c>
      <c r="K41" s="171" t="s">
        <v>494</v>
      </c>
      <c r="L41" s="52" t="s">
        <v>495</v>
      </c>
      <c r="M41" s="52"/>
      <c r="N41" s="52"/>
      <c r="O41" s="134"/>
      <c r="P41" s="52"/>
      <c r="Q41" s="134"/>
      <c r="R41" s="52">
        <v>1</v>
      </c>
      <c r="S41" s="134">
        <v>43171809</v>
      </c>
      <c r="T41" s="52">
        <v>1</v>
      </c>
      <c r="U41" s="134">
        <v>44466963.109999999</v>
      </c>
      <c r="V41" s="134">
        <v>1</v>
      </c>
      <c r="W41" s="134">
        <v>22233481.550000001</v>
      </c>
      <c r="X41" s="134">
        <v>1</v>
      </c>
      <c r="Y41" s="137">
        <f t="shared" si="0"/>
        <v>109872253.66</v>
      </c>
      <c r="Z41" s="134"/>
      <c r="AA41" s="135"/>
      <c r="AB41" s="52"/>
      <c r="AC41" s="53" t="str">
        <f t="shared" si="4"/>
        <v xml:space="preserve"> </v>
      </c>
      <c r="AD41" s="52" t="s">
        <v>496</v>
      </c>
      <c r="AE41" s="172"/>
      <c r="AF41" s="134"/>
      <c r="AG41" s="135"/>
      <c r="AH41" s="52"/>
      <c r="AI41" s="53"/>
      <c r="AJ41" s="52"/>
      <c r="AK41" s="172"/>
      <c r="AL41" s="134"/>
      <c r="AM41" s="135"/>
      <c r="AN41" s="228"/>
      <c r="AO41" s="53"/>
      <c r="AP41" s="52"/>
      <c r="AQ41" s="52"/>
      <c r="AR41" s="134"/>
      <c r="AS41" s="135"/>
      <c r="AT41" s="52"/>
      <c r="AU41" s="53"/>
      <c r="AV41" s="52"/>
      <c r="AW41" s="172"/>
      <c r="AX41" s="134"/>
      <c r="AY41" s="135"/>
      <c r="AZ41" s="52"/>
      <c r="BA41" s="53"/>
      <c r="BB41" s="52"/>
      <c r="BC41" s="172"/>
      <c r="BD41" s="173"/>
      <c r="BE41" s="171"/>
      <c r="BF41" s="173">
        <v>345</v>
      </c>
      <c r="BG41" s="173">
        <v>7783</v>
      </c>
      <c r="BH41" s="171" t="s">
        <v>467</v>
      </c>
      <c r="BI41" s="171" t="s">
        <v>468</v>
      </c>
      <c r="BJ41" s="171" t="s">
        <v>469</v>
      </c>
      <c r="BK41" s="168" t="s">
        <v>470</v>
      </c>
      <c r="BL41" s="168" t="s">
        <v>471</v>
      </c>
      <c r="BM41" s="174" t="s">
        <v>472</v>
      </c>
      <c r="BN41" s="171" t="s">
        <v>497</v>
      </c>
    </row>
    <row r="42" spans="1:66" ht="90" hidden="1" x14ac:dyDescent="0.2">
      <c r="A42" s="315"/>
      <c r="B42" s="315" t="s">
        <v>103</v>
      </c>
      <c r="C42" s="315"/>
      <c r="D42" s="315" t="s">
        <v>482</v>
      </c>
      <c r="E42" s="52"/>
      <c r="F42" s="168" t="s">
        <v>221</v>
      </c>
      <c r="G42" s="123" t="s">
        <v>463</v>
      </c>
      <c r="H42" s="169">
        <v>44256</v>
      </c>
      <c r="I42" s="169">
        <v>45473</v>
      </c>
      <c r="J42" s="171" t="s">
        <v>498</v>
      </c>
      <c r="K42" s="171" t="s">
        <v>499</v>
      </c>
      <c r="L42" s="52" t="s">
        <v>476</v>
      </c>
      <c r="M42" s="52"/>
      <c r="N42" s="52"/>
      <c r="O42" s="134"/>
      <c r="P42" s="52">
        <v>1</v>
      </c>
      <c r="Q42" s="134">
        <v>30920000</v>
      </c>
      <c r="R42" s="52">
        <v>1</v>
      </c>
      <c r="S42" s="134">
        <v>31223000</v>
      </c>
      <c r="T42" s="52">
        <v>1</v>
      </c>
      <c r="U42" s="134">
        <v>32375000</v>
      </c>
      <c r="V42" s="52">
        <v>1</v>
      </c>
      <c r="W42" s="134">
        <v>34991080</v>
      </c>
      <c r="X42" s="52">
        <v>1</v>
      </c>
      <c r="Y42" s="137">
        <f t="shared" si="0"/>
        <v>129509080</v>
      </c>
      <c r="Z42" s="134"/>
      <c r="AA42" s="135"/>
      <c r="AB42" s="52"/>
      <c r="AC42" s="53" t="str">
        <f t="shared" si="4"/>
        <v xml:space="preserve"> </v>
      </c>
      <c r="AD42" s="52" t="s">
        <v>500</v>
      </c>
      <c r="AE42" s="172"/>
      <c r="AF42" s="134"/>
      <c r="AG42" s="135"/>
      <c r="AH42" s="52"/>
      <c r="AI42" s="53"/>
      <c r="AJ42" s="52"/>
      <c r="AK42" s="172"/>
      <c r="AL42" s="134"/>
      <c r="AM42" s="135"/>
      <c r="AN42" s="52"/>
      <c r="AO42" s="53"/>
      <c r="AP42" s="52"/>
      <c r="AQ42" s="52"/>
      <c r="AR42" s="134"/>
      <c r="AS42" s="135"/>
      <c r="AT42" s="52"/>
      <c r="AU42" s="53"/>
      <c r="AV42" s="52"/>
      <c r="AW42" s="172"/>
      <c r="AX42" s="134"/>
      <c r="AY42" s="135"/>
      <c r="AZ42" s="52"/>
      <c r="BA42" s="53"/>
      <c r="BB42" s="52"/>
      <c r="BC42" s="172"/>
      <c r="BD42" s="173"/>
      <c r="BE42" s="171"/>
      <c r="BF42" s="173">
        <v>317</v>
      </c>
      <c r="BG42" s="173">
        <v>7692</v>
      </c>
      <c r="BH42" s="171" t="s">
        <v>467</v>
      </c>
      <c r="BI42" s="171" t="s">
        <v>468</v>
      </c>
      <c r="BJ42" s="171" t="s">
        <v>478</v>
      </c>
      <c r="BK42" s="168" t="s">
        <v>479</v>
      </c>
      <c r="BL42" s="168" t="s">
        <v>480</v>
      </c>
      <c r="BM42" s="174" t="s">
        <v>481</v>
      </c>
      <c r="BN42" s="173"/>
    </row>
    <row r="43" spans="1:66" ht="90" hidden="1" x14ac:dyDescent="0.2">
      <c r="A43" s="315"/>
      <c r="B43" s="315" t="s">
        <v>103</v>
      </c>
      <c r="C43" s="315"/>
      <c r="D43" s="315" t="s">
        <v>501</v>
      </c>
      <c r="E43" s="52"/>
      <c r="F43" s="168" t="s">
        <v>222</v>
      </c>
      <c r="G43" s="123" t="s">
        <v>463</v>
      </c>
      <c r="H43" s="169">
        <v>44256</v>
      </c>
      <c r="I43" s="169">
        <v>45473</v>
      </c>
      <c r="J43" s="171" t="s">
        <v>502</v>
      </c>
      <c r="K43" s="171" t="s">
        <v>503</v>
      </c>
      <c r="L43" s="52" t="s">
        <v>476</v>
      </c>
      <c r="M43" s="52"/>
      <c r="N43" s="52"/>
      <c r="O43" s="134"/>
      <c r="P43" s="52">
        <v>2</v>
      </c>
      <c r="Q43" s="134"/>
      <c r="R43" s="52">
        <v>2</v>
      </c>
      <c r="S43" s="134"/>
      <c r="T43" s="52">
        <v>2</v>
      </c>
      <c r="U43" s="134"/>
      <c r="V43" s="134"/>
      <c r="W43" s="134"/>
      <c r="X43" s="52">
        <v>6</v>
      </c>
      <c r="Y43" s="137">
        <v>0</v>
      </c>
      <c r="Z43" s="134"/>
      <c r="AA43" s="135"/>
      <c r="AB43" s="52"/>
      <c r="AC43" s="53" t="str">
        <f t="shared" si="4"/>
        <v xml:space="preserve"> </v>
      </c>
      <c r="AD43" s="52" t="s">
        <v>504</v>
      </c>
      <c r="AE43" s="172"/>
      <c r="AF43" s="134"/>
      <c r="AG43" s="135" t="str">
        <f t="shared" si="5"/>
        <v xml:space="preserve"> </v>
      </c>
      <c r="AH43" s="52"/>
      <c r="AI43" s="53">
        <f t="shared" si="6"/>
        <v>0</v>
      </c>
      <c r="AJ43" s="52"/>
      <c r="AK43" s="172"/>
      <c r="AL43" s="134"/>
      <c r="AM43" s="135"/>
      <c r="AN43" s="52"/>
      <c r="AO43" s="53"/>
      <c r="AP43" s="52"/>
      <c r="AQ43" s="52"/>
      <c r="AR43" s="134"/>
      <c r="AS43" s="135"/>
      <c r="AT43" s="52"/>
      <c r="AU43" s="53"/>
      <c r="AV43" s="52"/>
      <c r="AW43" s="172"/>
      <c r="AX43" s="134"/>
      <c r="AY43" s="135"/>
      <c r="AZ43" s="52"/>
      <c r="BA43" s="53"/>
      <c r="BB43" s="52"/>
      <c r="BC43" s="172"/>
      <c r="BD43" s="173"/>
      <c r="BE43" s="171"/>
      <c r="BF43" s="171">
        <v>318</v>
      </c>
      <c r="BG43" s="173">
        <v>7695</v>
      </c>
      <c r="BH43" s="171" t="s">
        <v>467</v>
      </c>
      <c r="BI43" s="171" t="s">
        <v>468</v>
      </c>
      <c r="BJ43" s="171" t="s">
        <v>478</v>
      </c>
      <c r="BK43" s="168" t="s">
        <v>479</v>
      </c>
      <c r="BL43" s="168" t="s">
        <v>480</v>
      </c>
      <c r="BM43" s="174" t="s">
        <v>481</v>
      </c>
      <c r="BN43" s="173"/>
    </row>
    <row r="44" spans="1:66" ht="90" hidden="1" x14ac:dyDescent="0.2">
      <c r="A44" s="315"/>
      <c r="B44" s="315" t="s">
        <v>103</v>
      </c>
      <c r="C44" s="315"/>
      <c r="D44" s="315" t="s">
        <v>505</v>
      </c>
      <c r="E44" s="52"/>
      <c r="F44" s="168" t="s">
        <v>222</v>
      </c>
      <c r="G44" s="123" t="s">
        <v>463</v>
      </c>
      <c r="H44" s="169">
        <v>44256</v>
      </c>
      <c r="I44" s="169">
        <v>45473</v>
      </c>
      <c r="J44" s="171" t="s">
        <v>506</v>
      </c>
      <c r="K44" s="171" t="s">
        <v>507</v>
      </c>
      <c r="L44" s="52" t="s">
        <v>476</v>
      </c>
      <c r="M44" s="52"/>
      <c r="N44" s="52"/>
      <c r="O44" s="134"/>
      <c r="P44" s="52">
        <v>2</v>
      </c>
      <c r="Q44" s="134">
        <v>5030625</v>
      </c>
      <c r="R44" s="52">
        <v>2</v>
      </c>
      <c r="S44" s="134">
        <v>5030625</v>
      </c>
      <c r="T44" s="52">
        <v>2</v>
      </c>
      <c r="U44" s="134">
        <v>5030625</v>
      </c>
      <c r="V44" s="134">
        <v>2</v>
      </c>
      <c r="W44" s="134">
        <v>5030625</v>
      </c>
      <c r="X44" s="134">
        <v>8</v>
      </c>
      <c r="Y44" s="137">
        <f t="shared" si="0"/>
        <v>20122500</v>
      </c>
      <c r="Z44" s="134"/>
      <c r="AA44" s="135"/>
      <c r="AB44" s="52"/>
      <c r="AC44" s="53" t="str">
        <f t="shared" si="4"/>
        <v xml:space="preserve"> </v>
      </c>
      <c r="AD44" s="52" t="s">
        <v>485</v>
      </c>
      <c r="AE44" s="172"/>
      <c r="AF44" s="134"/>
      <c r="AG44" s="135">
        <f t="shared" si="5"/>
        <v>0</v>
      </c>
      <c r="AH44" s="52"/>
      <c r="AI44" s="53">
        <f t="shared" si="6"/>
        <v>0</v>
      </c>
      <c r="AJ44" s="52"/>
      <c r="AK44" s="172"/>
      <c r="AL44" s="134"/>
      <c r="AM44" s="135"/>
      <c r="AN44" s="52"/>
      <c r="AO44" s="53"/>
      <c r="AP44" s="52"/>
      <c r="AQ44" s="172"/>
      <c r="AR44" s="134"/>
      <c r="AS44" s="135"/>
      <c r="AT44" s="52"/>
      <c r="AU44" s="53"/>
      <c r="AV44" s="52"/>
      <c r="AW44" s="172"/>
      <c r="AX44" s="134"/>
      <c r="AY44" s="135"/>
      <c r="AZ44" s="52"/>
      <c r="BA44" s="53"/>
      <c r="BB44" s="52"/>
      <c r="BC44" s="172"/>
      <c r="BD44" s="173"/>
      <c r="BE44" s="171"/>
      <c r="BF44" s="173">
        <v>319</v>
      </c>
      <c r="BG44" s="173">
        <v>7692</v>
      </c>
      <c r="BH44" s="171" t="s">
        <v>467</v>
      </c>
      <c r="BI44" s="171" t="s">
        <v>468</v>
      </c>
      <c r="BJ44" s="171" t="s">
        <v>478</v>
      </c>
      <c r="BK44" s="168" t="s">
        <v>479</v>
      </c>
      <c r="BL44" s="168" t="s">
        <v>480</v>
      </c>
      <c r="BM44" s="174" t="s">
        <v>481</v>
      </c>
      <c r="BN44" s="173"/>
    </row>
    <row r="45" spans="1:66" ht="141.6" hidden="1" customHeight="1" x14ac:dyDescent="0.2">
      <c r="A45" s="52"/>
      <c r="B45" s="52" t="s">
        <v>86</v>
      </c>
      <c r="C45" s="52"/>
      <c r="D45" s="52" t="s">
        <v>508</v>
      </c>
      <c r="E45" s="52"/>
      <c r="F45" s="52" t="s">
        <v>509</v>
      </c>
      <c r="G45" s="52" t="s">
        <v>510</v>
      </c>
      <c r="H45" s="124">
        <v>43831</v>
      </c>
      <c r="I45" s="124" t="s">
        <v>511</v>
      </c>
      <c r="J45" s="52" t="s">
        <v>512</v>
      </c>
      <c r="K45" s="52" t="s">
        <v>513</v>
      </c>
      <c r="L45" s="52" t="s">
        <v>514</v>
      </c>
      <c r="M45" s="52" t="s">
        <v>29</v>
      </c>
      <c r="N45" s="52"/>
      <c r="O45" s="109">
        <v>0</v>
      </c>
      <c r="P45" s="122">
        <v>1</v>
      </c>
      <c r="Q45" s="175">
        <v>0</v>
      </c>
      <c r="R45" s="122">
        <v>1</v>
      </c>
      <c r="S45" s="175">
        <v>0</v>
      </c>
      <c r="T45" s="122">
        <v>1</v>
      </c>
      <c r="U45" s="175">
        <v>0</v>
      </c>
      <c r="V45" s="122">
        <v>1</v>
      </c>
      <c r="W45" s="109">
        <v>0</v>
      </c>
      <c r="X45" s="122">
        <v>1</v>
      </c>
      <c r="Y45" s="137">
        <f t="shared" si="0"/>
        <v>0</v>
      </c>
      <c r="Z45" s="109"/>
      <c r="AA45" s="53"/>
      <c r="AB45" s="52"/>
      <c r="AC45" s="53" t="s">
        <v>294</v>
      </c>
      <c r="AD45" s="52"/>
      <c r="AE45" s="52"/>
      <c r="AF45" s="109"/>
      <c r="AG45" s="53" t="s">
        <v>294</v>
      </c>
      <c r="AH45" s="52"/>
      <c r="AI45" s="53">
        <v>0</v>
      </c>
      <c r="AJ45" s="52" t="s">
        <v>515</v>
      </c>
      <c r="AK45" s="52" t="s">
        <v>516</v>
      </c>
      <c r="AL45" s="109"/>
      <c r="AM45" s="53"/>
      <c r="AN45" s="52"/>
      <c r="AO45" s="53"/>
      <c r="AP45" s="52"/>
      <c r="AQ45" s="52"/>
      <c r="AR45" s="109"/>
      <c r="AS45" s="53"/>
      <c r="AT45" s="52"/>
      <c r="AU45" s="53"/>
      <c r="AV45" s="52"/>
      <c r="AW45" s="52"/>
      <c r="AX45" s="109"/>
      <c r="AY45" s="53"/>
      <c r="AZ45" s="52"/>
      <c r="BA45" s="53"/>
      <c r="BB45" s="52"/>
      <c r="BC45" s="52"/>
      <c r="BD45" s="52"/>
      <c r="BE45" s="52"/>
      <c r="BF45" s="52" t="s">
        <v>517</v>
      </c>
      <c r="BG45" s="52">
        <v>7826</v>
      </c>
      <c r="BH45" s="52" t="s">
        <v>518</v>
      </c>
      <c r="BI45" s="52" t="s">
        <v>519</v>
      </c>
      <c r="BJ45" s="52" t="s">
        <v>520</v>
      </c>
      <c r="BK45" s="125" t="s">
        <v>521</v>
      </c>
      <c r="BL45" s="125" t="s">
        <v>522</v>
      </c>
      <c r="BM45" s="127" t="s">
        <v>523</v>
      </c>
      <c r="BN45" s="52" t="s">
        <v>524</v>
      </c>
    </row>
    <row r="46" spans="1:66" ht="124.5" hidden="1" customHeight="1" x14ac:dyDescent="0.2">
      <c r="A46" s="52"/>
      <c r="B46" s="52" t="s">
        <v>86</v>
      </c>
      <c r="C46" s="52"/>
      <c r="D46" s="52" t="s">
        <v>525</v>
      </c>
      <c r="E46" s="52"/>
      <c r="F46" s="52" t="s">
        <v>509</v>
      </c>
      <c r="G46" s="52" t="s">
        <v>510</v>
      </c>
      <c r="H46" s="124">
        <v>44256</v>
      </c>
      <c r="I46" s="124" t="s">
        <v>511</v>
      </c>
      <c r="J46" s="52" t="s">
        <v>525</v>
      </c>
      <c r="K46" s="52" t="s">
        <v>526</v>
      </c>
      <c r="L46" s="52" t="s">
        <v>514</v>
      </c>
      <c r="M46" s="52" t="s">
        <v>29</v>
      </c>
      <c r="N46" s="52"/>
      <c r="O46" s="109">
        <v>0</v>
      </c>
      <c r="P46" s="52">
        <v>4</v>
      </c>
      <c r="Q46" s="175">
        <v>0</v>
      </c>
      <c r="R46" s="52">
        <v>5</v>
      </c>
      <c r="S46" s="175">
        <v>0</v>
      </c>
      <c r="T46" s="52">
        <v>5</v>
      </c>
      <c r="U46" s="175">
        <v>0</v>
      </c>
      <c r="V46" s="52">
        <v>2</v>
      </c>
      <c r="W46" s="52">
        <v>0</v>
      </c>
      <c r="X46" s="52">
        <v>16</v>
      </c>
      <c r="Y46" s="137">
        <f t="shared" si="0"/>
        <v>0</v>
      </c>
      <c r="Z46" s="52"/>
      <c r="AA46" s="50"/>
      <c r="AB46" s="52"/>
      <c r="AC46" s="50" t="str">
        <f t="shared" ref="AC46:AC54" si="7">IF(N46=0," ",AB46/N46)</f>
        <v xml:space="preserve"> </v>
      </c>
      <c r="AD46" s="52"/>
      <c r="AE46" s="52"/>
      <c r="AF46" s="52">
        <v>0</v>
      </c>
      <c r="AG46" s="50">
        <v>0</v>
      </c>
      <c r="AH46" s="52">
        <v>0</v>
      </c>
      <c r="AI46" s="50">
        <v>0</v>
      </c>
      <c r="AJ46" s="52" t="s">
        <v>515</v>
      </c>
      <c r="AK46" s="52" t="s">
        <v>516</v>
      </c>
      <c r="AL46" s="52"/>
      <c r="AM46" s="53"/>
      <c r="AN46" s="52"/>
      <c r="AO46" s="53"/>
      <c r="AP46" s="52"/>
      <c r="AQ46" s="52"/>
      <c r="AR46" s="52"/>
      <c r="AS46" s="53"/>
      <c r="AT46" s="52"/>
      <c r="AU46" s="53"/>
      <c r="AV46" s="52"/>
      <c r="AW46" s="52"/>
      <c r="AX46" s="52"/>
      <c r="AY46" s="53"/>
      <c r="AZ46" s="52"/>
      <c r="BA46" s="53"/>
      <c r="BB46" s="52"/>
      <c r="BC46" s="52"/>
      <c r="BD46" s="52"/>
      <c r="BE46" s="52"/>
      <c r="BF46" s="52" t="s">
        <v>527</v>
      </c>
      <c r="BG46" s="52">
        <v>7828</v>
      </c>
      <c r="BH46" s="52" t="s">
        <v>518</v>
      </c>
      <c r="BI46" s="52" t="s">
        <v>519</v>
      </c>
      <c r="BJ46" s="52" t="s">
        <v>520</v>
      </c>
      <c r="BK46" s="125" t="s">
        <v>528</v>
      </c>
      <c r="BL46" s="125" t="s">
        <v>522</v>
      </c>
      <c r="BM46" s="127" t="s">
        <v>529</v>
      </c>
      <c r="BN46" s="52" t="s">
        <v>530</v>
      </c>
    </row>
    <row r="47" spans="1:66" ht="114.75" hidden="1" x14ac:dyDescent="0.2">
      <c r="A47" s="52"/>
      <c r="B47" s="52" t="s">
        <v>86</v>
      </c>
      <c r="C47" s="52"/>
      <c r="D47" s="52" t="s">
        <v>531</v>
      </c>
      <c r="E47" s="52"/>
      <c r="F47" s="52" t="s">
        <v>509</v>
      </c>
      <c r="G47" s="52" t="s">
        <v>510</v>
      </c>
      <c r="H47" s="124">
        <v>44256</v>
      </c>
      <c r="I47" s="124" t="s">
        <v>511</v>
      </c>
      <c r="J47" s="52" t="s">
        <v>532</v>
      </c>
      <c r="K47" s="52" t="s">
        <v>533</v>
      </c>
      <c r="L47" s="52" t="s">
        <v>514</v>
      </c>
      <c r="M47" s="52" t="s">
        <v>29</v>
      </c>
      <c r="N47" s="52"/>
      <c r="O47" s="109">
        <v>0</v>
      </c>
      <c r="P47" s="52">
        <v>4</v>
      </c>
      <c r="Q47" s="175">
        <v>0</v>
      </c>
      <c r="R47" s="52">
        <v>4</v>
      </c>
      <c r="S47" s="175">
        <v>0</v>
      </c>
      <c r="T47" s="52">
        <v>4</v>
      </c>
      <c r="U47" s="175">
        <v>0</v>
      </c>
      <c r="V47" s="52">
        <v>2</v>
      </c>
      <c r="W47" s="52">
        <v>0</v>
      </c>
      <c r="X47" s="52">
        <v>14</v>
      </c>
      <c r="Y47" s="137">
        <f t="shared" si="0"/>
        <v>0</v>
      </c>
      <c r="Z47" s="52"/>
      <c r="AA47" s="50"/>
      <c r="AB47" s="52"/>
      <c r="AC47" s="50" t="str">
        <f t="shared" si="7"/>
        <v xml:space="preserve"> </v>
      </c>
      <c r="AD47" s="52"/>
      <c r="AE47" s="52"/>
      <c r="AF47" s="52">
        <v>0</v>
      </c>
      <c r="AG47" s="50">
        <v>0</v>
      </c>
      <c r="AH47" s="52">
        <v>0</v>
      </c>
      <c r="AI47" s="50">
        <v>0</v>
      </c>
      <c r="AJ47" s="52" t="s">
        <v>534</v>
      </c>
      <c r="AK47" s="52" t="s">
        <v>535</v>
      </c>
      <c r="AL47" s="52"/>
      <c r="AM47" s="53"/>
      <c r="AN47" s="52"/>
      <c r="AO47" s="53"/>
      <c r="AP47" s="52"/>
      <c r="AQ47" s="52"/>
      <c r="AR47" s="52"/>
      <c r="AS47" s="53"/>
      <c r="AT47" s="52"/>
      <c r="AU47" s="53"/>
      <c r="AV47" s="52"/>
      <c r="AW47" s="52"/>
      <c r="AX47" s="52"/>
      <c r="AY47" s="53"/>
      <c r="AZ47" s="52"/>
      <c r="BA47" s="53"/>
      <c r="BB47" s="52"/>
      <c r="BC47" s="52"/>
      <c r="BD47" s="52"/>
      <c r="BE47" s="52"/>
      <c r="BF47" s="52" t="s">
        <v>536</v>
      </c>
      <c r="BG47" s="52">
        <v>7830</v>
      </c>
      <c r="BH47" s="52" t="s">
        <v>518</v>
      </c>
      <c r="BI47" s="52" t="s">
        <v>519</v>
      </c>
      <c r="BJ47" s="52" t="s">
        <v>520</v>
      </c>
      <c r="BK47" s="125" t="s">
        <v>528</v>
      </c>
      <c r="BL47" s="125" t="s">
        <v>522</v>
      </c>
      <c r="BM47" s="127" t="s">
        <v>529</v>
      </c>
      <c r="BN47" s="52" t="s">
        <v>537</v>
      </c>
    </row>
    <row r="48" spans="1:66" ht="299.10000000000002" hidden="1" customHeight="1" x14ac:dyDescent="0.2">
      <c r="A48" s="52"/>
      <c r="B48" s="52" t="s">
        <v>86</v>
      </c>
      <c r="C48" s="52"/>
      <c r="D48" s="52" t="s">
        <v>538</v>
      </c>
      <c r="E48" s="52"/>
      <c r="F48" s="52" t="s">
        <v>509</v>
      </c>
      <c r="G48" s="52" t="s">
        <v>510</v>
      </c>
      <c r="H48" s="124">
        <v>43831</v>
      </c>
      <c r="I48" s="124" t="s">
        <v>511</v>
      </c>
      <c r="J48" s="52" t="s">
        <v>539</v>
      </c>
      <c r="K48" s="52" t="s">
        <v>540</v>
      </c>
      <c r="L48" s="52" t="s">
        <v>541</v>
      </c>
      <c r="M48" s="52" t="s">
        <v>542</v>
      </c>
      <c r="N48" s="52"/>
      <c r="O48" s="109">
        <v>0</v>
      </c>
      <c r="P48" s="122">
        <v>1</v>
      </c>
      <c r="Q48" s="175">
        <v>158976000</v>
      </c>
      <c r="R48" s="122">
        <v>1</v>
      </c>
      <c r="S48" s="175">
        <v>163745000</v>
      </c>
      <c r="T48" s="122">
        <v>1</v>
      </c>
      <c r="U48" s="176">
        <v>168657000</v>
      </c>
      <c r="V48" s="122">
        <v>1</v>
      </c>
      <c r="W48" s="176">
        <v>173717000</v>
      </c>
      <c r="X48" s="122">
        <v>1</v>
      </c>
      <c r="Y48" s="137">
        <f t="shared" si="0"/>
        <v>665095000</v>
      </c>
      <c r="Z48" s="52"/>
      <c r="AA48" s="50"/>
      <c r="AB48" s="52"/>
      <c r="AC48" s="50" t="str">
        <f t="shared" si="7"/>
        <v xml:space="preserve"> </v>
      </c>
      <c r="AD48" s="52"/>
      <c r="AE48" s="52"/>
      <c r="AF48" s="52">
        <v>0</v>
      </c>
      <c r="AG48" s="50">
        <v>0</v>
      </c>
      <c r="AH48" s="110">
        <v>0.02</v>
      </c>
      <c r="AI48" s="50">
        <v>0.02</v>
      </c>
      <c r="AJ48" s="52" t="s">
        <v>543</v>
      </c>
      <c r="AK48" s="52" t="s">
        <v>544</v>
      </c>
      <c r="AL48" s="175"/>
      <c r="AM48" s="53"/>
      <c r="AN48" s="52"/>
      <c r="AO48" s="53"/>
      <c r="AP48" s="52"/>
      <c r="AQ48" s="52"/>
      <c r="AR48" s="52"/>
      <c r="AS48" s="53"/>
      <c r="AT48" s="52"/>
      <c r="AU48" s="53"/>
      <c r="AV48" s="52"/>
      <c r="AW48" s="52"/>
      <c r="AX48" s="52"/>
      <c r="AY48" s="53"/>
      <c r="AZ48" s="52"/>
      <c r="BA48" s="53"/>
      <c r="BB48" s="52"/>
      <c r="BC48" s="52"/>
      <c r="BD48" s="52"/>
      <c r="BE48" s="52"/>
      <c r="BF48" s="52" t="s">
        <v>545</v>
      </c>
      <c r="BG48" s="52">
        <v>7829</v>
      </c>
      <c r="BH48" s="52" t="s">
        <v>518</v>
      </c>
      <c r="BI48" s="52" t="s">
        <v>519</v>
      </c>
      <c r="BJ48" s="52" t="s">
        <v>520</v>
      </c>
      <c r="BK48" s="125" t="s">
        <v>528</v>
      </c>
      <c r="BL48" s="125" t="s">
        <v>522</v>
      </c>
      <c r="BM48" s="127" t="s">
        <v>529</v>
      </c>
      <c r="BN48" s="52" t="s">
        <v>546</v>
      </c>
    </row>
    <row r="49" spans="1:66" ht="315.95" hidden="1" customHeight="1" x14ac:dyDescent="0.2">
      <c r="A49" s="52"/>
      <c r="B49" s="52" t="s">
        <v>86</v>
      </c>
      <c r="C49" s="52"/>
      <c r="D49" s="52" t="s">
        <v>547</v>
      </c>
      <c r="E49" s="52"/>
      <c r="F49" s="52" t="s">
        <v>509</v>
      </c>
      <c r="G49" s="52" t="s">
        <v>510</v>
      </c>
      <c r="H49" s="124">
        <v>44256</v>
      </c>
      <c r="I49" s="124" t="s">
        <v>511</v>
      </c>
      <c r="J49" s="52" t="s">
        <v>548</v>
      </c>
      <c r="K49" s="52" t="s">
        <v>549</v>
      </c>
      <c r="L49" s="52" t="s">
        <v>514</v>
      </c>
      <c r="M49" s="52" t="s">
        <v>542</v>
      </c>
      <c r="N49" s="52"/>
      <c r="O49" s="109">
        <v>0</v>
      </c>
      <c r="P49" s="122">
        <v>0.3</v>
      </c>
      <c r="Q49" s="175">
        <v>205600000</v>
      </c>
      <c r="R49" s="122">
        <v>0.3</v>
      </c>
      <c r="S49" s="176">
        <v>209233000</v>
      </c>
      <c r="T49" s="122">
        <v>0.3</v>
      </c>
      <c r="U49" s="176">
        <v>214000000</v>
      </c>
      <c r="V49" s="122">
        <v>0.1</v>
      </c>
      <c r="W49" s="176">
        <v>217322000</v>
      </c>
      <c r="X49" s="122">
        <v>1</v>
      </c>
      <c r="Y49" s="137">
        <f t="shared" si="0"/>
        <v>846155000</v>
      </c>
      <c r="Z49" s="52"/>
      <c r="AA49" s="50"/>
      <c r="AB49" s="52"/>
      <c r="AC49" s="50" t="str">
        <f t="shared" si="7"/>
        <v xml:space="preserve"> </v>
      </c>
      <c r="AD49" s="52"/>
      <c r="AE49" s="52"/>
      <c r="AF49" s="52">
        <v>0</v>
      </c>
      <c r="AG49" s="50">
        <v>0</v>
      </c>
      <c r="AH49" s="110">
        <v>0.05</v>
      </c>
      <c r="AI49" s="50">
        <v>0.05</v>
      </c>
      <c r="AJ49" s="52" t="s">
        <v>550</v>
      </c>
      <c r="AK49" s="52" t="s">
        <v>551</v>
      </c>
      <c r="AL49" s="175"/>
      <c r="AM49" s="53"/>
      <c r="AN49" s="52"/>
      <c r="AO49" s="53"/>
      <c r="AP49" s="52"/>
      <c r="AQ49" s="52"/>
      <c r="AR49" s="52"/>
      <c r="AS49" s="53"/>
      <c r="AT49" s="52"/>
      <c r="AU49" s="53"/>
      <c r="AV49" s="52"/>
      <c r="AW49" s="52"/>
      <c r="AX49" s="52"/>
      <c r="AY49" s="53"/>
      <c r="AZ49" s="52"/>
      <c r="BA49" s="53"/>
      <c r="BB49" s="52"/>
      <c r="BC49" s="52"/>
      <c r="BD49" s="52"/>
      <c r="BE49" s="52"/>
      <c r="BF49" s="52" t="s">
        <v>552</v>
      </c>
      <c r="BG49" s="52">
        <v>7832</v>
      </c>
      <c r="BH49" s="52" t="s">
        <v>518</v>
      </c>
      <c r="BI49" s="52" t="s">
        <v>519</v>
      </c>
      <c r="BJ49" s="52" t="s">
        <v>553</v>
      </c>
      <c r="BK49" s="125" t="s">
        <v>554</v>
      </c>
      <c r="BL49" s="125" t="s">
        <v>522</v>
      </c>
      <c r="BM49" s="127" t="s">
        <v>555</v>
      </c>
      <c r="BN49" s="52" t="s">
        <v>556</v>
      </c>
    </row>
    <row r="50" spans="1:66" ht="178.5" hidden="1" x14ac:dyDescent="0.2">
      <c r="A50" s="52"/>
      <c r="B50" s="52" t="s">
        <v>86</v>
      </c>
      <c r="C50" s="52"/>
      <c r="D50" s="52" t="s">
        <v>557</v>
      </c>
      <c r="E50" s="52"/>
      <c r="F50" s="52" t="s">
        <v>509</v>
      </c>
      <c r="G50" s="52" t="s">
        <v>510</v>
      </c>
      <c r="H50" s="124">
        <v>44256</v>
      </c>
      <c r="I50" s="124">
        <v>45291</v>
      </c>
      <c r="J50" s="52" t="s">
        <v>558</v>
      </c>
      <c r="K50" s="52" t="s">
        <v>559</v>
      </c>
      <c r="L50" s="52" t="s">
        <v>560</v>
      </c>
      <c r="M50" s="52" t="s">
        <v>542</v>
      </c>
      <c r="N50" s="52"/>
      <c r="O50" s="109">
        <v>0</v>
      </c>
      <c r="P50" s="52">
        <v>1</v>
      </c>
      <c r="Q50" s="175">
        <v>158976000</v>
      </c>
      <c r="R50" s="52"/>
      <c r="S50" s="52">
        <v>0</v>
      </c>
      <c r="T50" s="52">
        <v>1</v>
      </c>
      <c r="U50" s="176">
        <v>163745000</v>
      </c>
      <c r="V50" s="52"/>
      <c r="W50" s="52">
        <v>0</v>
      </c>
      <c r="X50" s="52">
        <v>2</v>
      </c>
      <c r="Y50" s="137">
        <f t="shared" si="0"/>
        <v>322721000</v>
      </c>
      <c r="Z50" s="52"/>
      <c r="AA50" s="50"/>
      <c r="AB50" s="52"/>
      <c r="AC50" s="50" t="str">
        <f t="shared" si="7"/>
        <v xml:space="preserve"> </v>
      </c>
      <c r="AD50" s="52"/>
      <c r="AE50" s="52"/>
      <c r="AF50" s="52">
        <v>0</v>
      </c>
      <c r="AG50" s="50">
        <v>0</v>
      </c>
      <c r="AH50" s="52">
        <v>0</v>
      </c>
      <c r="AI50" s="50">
        <v>0</v>
      </c>
      <c r="AJ50" s="52" t="s">
        <v>561</v>
      </c>
      <c r="AK50" s="52" t="s">
        <v>562</v>
      </c>
      <c r="AL50" s="52"/>
      <c r="AM50" s="53"/>
      <c r="AN50" s="52"/>
      <c r="AO50" s="53"/>
      <c r="AP50" s="52"/>
      <c r="AQ50" s="52"/>
      <c r="AR50" s="52"/>
      <c r="AS50" s="53"/>
      <c r="AT50" s="52"/>
      <c r="AU50" s="53"/>
      <c r="AV50" s="52"/>
      <c r="AW50" s="52"/>
      <c r="AX50" s="52"/>
      <c r="AY50" s="53"/>
      <c r="AZ50" s="52"/>
      <c r="BA50" s="53"/>
      <c r="BB50" s="52"/>
      <c r="BC50" s="52"/>
      <c r="BD50" s="52"/>
      <c r="BE50" s="52"/>
      <c r="BF50" s="52" t="s">
        <v>563</v>
      </c>
      <c r="BG50" s="52">
        <v>7828</v>
      </c>
      <c r="BH50" s="52" t="s">
        <v>518</v>
      </c>
      <c r="BI50" s="52" t="s">
        <v>519</v>
      </c>
      <c r="BJ50" s="52" t="s">
        <v>520</v>
      </c>
      <c r="BK50" s="125" t="s">
        <v>528</v>
      </c>
      <c r="BL50" s="125" t="s">
        <v>522</v>
      </c>
      <c r="BM50" s="127" t="s">
        <v>529</v>
      </c>
      <c r="BN50" s="52" t="s">
        <v>564</v>
      </c>
    </row>
    <row r="51" spans="1:66" ht="409.5" hidden="1" x14ac:dyDescent="0.2">
      <c r="A51" s="318"/>
      <c r="B51" s="318" t="s">
        <v>86</v>
      </c>
      <c r="C51" s="318"/>
      <c r="D51" s="318" t="s">
        <v>565</v>
      </c>
      <c r="E51" s="318"/>
      <c r="F51" s="318" t="s">
        <v>566</v>
      </c>
      <c r="G51" s="318" t="s">
        <v>510</v>
      </c>
      <c r="H51" s="314">
        <v>44228</v>
      </c>
      <c r="I51" s="314">
        <v>45291</v>
      </c>
      <c r="J51" s="52" t="s">
        <v>567</v>
      </c>
      <c r="K51" s="52" t="s">
        <v>568</v>
      </c>
      <c r="L51" s="52" t="s">
        <v>569</v>
      </c>
      <c r="M51" s="124" t="s">
        <v>570</v>
      </c>
      <c r="N51" s="52"/>
      <c r="O51" s="109">
        <v>0</v>
      </c>
      <c r="P51" s="122">
        <v>0.3</v>
      </c>
      <c r="Q51" s="175">
        <v>26000000</v>
      </c>
      <c r="R51" s="122">
        <v>0.35</v>
      </c>
      <c r="S51" s="176">
        <v>28000000</v>
      </c>
      <c r="T51" s="122">
        <v>0.35</v>
      </c>
      <c r="U51" s="176">
        <v>33600000</v>
      </c>
      <c r="V51" s="52"/>
      <c r="W51" s="177">
        <v>0</v>
      </c>
      <c r="X51" s="122">
        <v>1</v>
      </c>
      <c r="Y51" s="137">
        <f t="shared" si="0"/>
        <v>87600000</v>
      </c>
      <c r="Z51" s="52"/>
      <c r="AA51" s="50"/>
      <c r="AB51" s="52"/>
      <c r="AC51" s="50" t="str">
        <f t="shared" si="7"/>
        <v xml:space="preserve"> </v>
      </c>
      <c r="AD51" s="52"/>
      <c r="AE51" s="52"/>
      <c r="AF51" s="52">
        <v>0</v>
      </c>
      <c r="AG51" s="122">
        <v>0</v>
      </c>
      <c r="AH51" s="55">
        <v>7.5</v>
      </c>
      <c r="AI51" s="56">
        <v>2.5000000000000001E-3</v>
      </c>
      <c r="AJ51" s="52" t="s">
        <v>571</v>
      </c>
      <c r="AK51" s="178"/>
      <c r="AL51" s="52"/>
      <c r="AM51" s="53"/>
      <c r="AN51" s="52"/>
      <c r="AO51" s="53"/>
      <c r="AP51" s="52"/>
      <c r="AQ51" s="52"/>
      <c r="AR51" s="52"/>
      <c r="AS51" s="53"/>
      <c r="AT51" s="52"/>
      <c r="AU51" s="53"/>
      <c r="AV51" s="52"/>
      <c r="AW51" s="52"/>
      <c r="AX51" s="52"/>
      <c r="AY51" s="53"/>
      <c r="AZ51" s="52"/>
      <c r="BA51" s="53"/>
      <c r="BB51" s="52"/>
      <c r="BC51" s="52"/>
      <c r="BD51" s="52"/>
      <c r="BE51" s="52"/>
      <c r="BF51" s="52" t="s">
        <v>572</v>
      </c>
      <c r="BG51" s="52">
        <v>7904</v>
      </c>
      <c r="BH51" s="52" t="s">
        <v>518</v>
      </c>
      <c r="BI51" s="52" t="s">
        <v>519</v>
      </c>
      <c r="BJ51" s="52" t="s">
        <v>573</v>
      </c>
      <c r="BK51" s="52" t="s">
        <v>574</v>
      </c>
      <c r="BL51" s="52" t="s">
        <v>575</v>
      </c>
      <c r="BM51" s="179" t="s">
        <v>576</v>
      </c>
      <c r="BN51" s="52" t="s">
        <v>577</v>
      </c>
    </row>
    <row r="52" spans="1:66" ht="258.95" hidden="1" customHeight="1" x14ac:dyDescent="0.2">
      <c r="A52" s="52"/>
      <c r="B52" s="52" t="s">
        <v>86</v>
      </c>
      <c r="C52" s="52"/>
      <c r="D52" s="52" t="s">
        <v>578</v>
      </c>
      <c r="E52" s="52"/>
      <c r="F52" s="52" t="s">
        <v>509</v>
      </c>
      <c r="G52" s="52" t="s">
        <v>510</v>
      </c>
      <c r="H52" s="124">
        <v>44197</v>
      </c>
      <c r="I52" s="124" t="s">
        <v>511</v>
      </c>
      <c r="J52" s="52" t="s">
        <v>579</v>
      </c>
      <c r="K52" s="52" t="s">
        <v>580</v>
      </c>
      <c r="L52" s="52" t="s">
        <v>514</v>
      </c>
      <c r="M52" s="52" t="s">
        <v>542</v>
      </c>
      <c r="N52" s="52"/>
      <c r="O52" s="109">
        <v>0</v>
      </c>
      <c r="P52" s="52">
        <v>1</v>
      </c>
      <c r="Q52" s="175">
        <v>9129600</v>
      </c>
      <c r="R52" s="52">
        <v>1</v>
      </c>
      <c r="S52" s="176">
        <v>9129600</v>
      </c>
      <c r="T52" s="52">
        <v>1</v>
      </c>
      <c r="U52" s="176">
        <v>9129600</v>
      </c>
      <c r="V52" s="52">
        <v>1</v>
      </c>
      <c r="W52" s="176">
        <v>9129600</v>
      </c>
      <c r="X52" s="52"/>
      <c r="Y52" s="137">
        <f t="shared" si="0"/>
        <v>36518400</v>
      </c>
      <c r="Z52" s="52"/>
      <c r="AA52" s="50" t="str">
        <f>IF(O52=0," ",Z52/O52)</f>
        <v xml:space="preserve"> </v>
      </c>
      <c r="AB52" s="52"/>
      <c r="AC52" s="50" t="str">
        <f t="shared" si="7"/>
        <v xml:space="preserve"> </v>
      </c>
      <c r="AD52" s="52"/>
      <c r="AE52" s="52"/>
      <c r="AF52" s="111">
        <v>2282400</v>
      </c>
      <c r="AG52" s="50">
        <f>+AF52/S52</f>
        <v>0.25</v>
      </c>
      <c r="AH52" s="52">
        <v>0.25</v>
      </c>
      <c r="AI52" s="50">
        <v>0.25</v>
      </c>
      <c r="AJ52" s="52" t="s">
        <v>581</v>
      </c>
      <c r="AK52" s="52" t="s">
        <v>582</v>
      </c>
      <c r="AL52" s="175"/>
      <c r="AM52" s="53"/>
      <c r="AN52" s="52"/>
      <c r="AO52" s="53"/>
      <c r="AP52" s="52"/>
      <c r="AQ52" s="52"/>
      <c r="AR52" s="52"/>
      <c r="AS52" s="53"/>
      <c r="AT52" s="52"/>
      <c r="AU52" s="53"/>
      <c r="AV52" s="52"/>
      <c r="AW52" s="52"/>
      <c r="AX52" s="52"/>
      <c r="AY52" s="53"/>
      <c r="AZ52" s="52"/>
      <c r="BA52" s="53"/>
      <c r="BB52" s="52"/>
      <c r="BC52" s="52"/>
      <c r="BD52" s="52"/>
      <c r="BE52" s="317"/>
      <c r="BF52" s="317" t="s">
        <v>583</v>
      </c>
      <c r="BG52" s="317">
        <v>7750</v>
      </c>
      <c r="BH52" s="52" t="s">
        <v>518</v>
      </c>
      <c r="BI52" s="52" t="s">
        <v>519</v>
      </c>
      <c r="BJ52" s="317" t="s">
        <v>584</v>
      </c>
      <c r="BK52" s="52" t="s">
        <v>585</v>
      </c>
      <c r="BL52" s="52" t="s">
        <v>586</v>
      </c>
      <c r="BM52" s="179" t="s">
        <v>587</v>
      </c>
      <c r="BN52" s="52"/>
    </row>
    <row r="53" spans="1:66" ht="161.1" hidden="1" customHeight="1" x14ac:dyDescent="0.2">
      <c r="A53" s="52"/>
      <c r="B53" s="52" t="s">
        <v>86</v>
      </c>
      <c r="C53" s="52"/>
      <c r="D53" s="52" t="s">
        <v>588</v>
      </c>
      <c r="E53" s="52"/>
      <c r="F53" s="52" t="s">
        <v>589</v>
      </c>
      <c r="G53" s="52" t="s">
        <v>590</v>
      </c>
      <c r="H53" s="180" t="s">
        <v>591</v>
      </c>
      <c r="I53" s="180" t="s">
        <v>511</v>
      </c>
      <c r="J53" s="52" t="s">
        <v>592</v>
      </c>
      <c r="K53" s="52" t="s">
        <v>593</v>
      </c>
      <c r="L53" s="52" t="s">
        <v>514</v>
      </c>
      <c r="M53" s="52" t="s">
        <v>542</v>
      </c>
      <c r="N53" s="52"/>
      <c r="O53" s="52"/>
      <c r="P53" s="52">
        <v>2</v>
      </c>
      <c r="Q53" s="175">
        <v>20000000</v>
      </c>
      <c r="R53" s="52">
        <v>2</v>
      </c>
      <c r="S53" s="176">
        <v>20000000</v>
      </c>
      <c r="T53" s="52">
        <v>2</v>
      </c>
      <c r="U53" s="176">
        <v>20000000</v>
      </c>
      <c r="V53" s="52"/>
      <c r="W53" s="52">
        <v>0</v>
      </c>
      <c r="X53" s="52">
        <v>6</v>
      </c>
      <c r="Y53" s="137">
        <f t="shared" si="0"/>
        <v>60000000</v>
      </c>
      <c r="Z53" s="52"/>
      <c r="AA53" s="50" t="str">
        <f>IF(O53=0," ",Z53/O53)</f>
        <v xml:space="preserve"> </v>
      </c>
      <c r="AB53" s="52"/>
      <c r="AC53" s="50" t="str">
        <f t="shared" si="7"/>
        <v xml:space="preserve"> </v>
      </c>
      <c r="AD53" s="52"/>
      <c r="AE53" s="52"/>
      <c r="AF53" s="181">
        <v>0</v>
      </c>
      <c r="AG53" s="50">
        <v>0</v>
      </c>
      <c r="AH53" s="178">
        <v>0</v>
      </c>
      <c r="AI53" s="50">
        <v>0</v>
      </c>
      <c r="AJ53" s="52" t="s">
        <v>594</v>
      </c>
      <c r="AK53" s="178" t="s">
        <v>595</v>
      </c>
      <c r="AL53" s="52"/>
      <c r="AM53" s="53"/>
      <c r="AN53" s="52"/>
      <c r="AO53" s="53"/>
      <c r="AP53" s="52"/>
      <c r="AQ53" s="52"/>
      <c r="AR53" s="52"/>
      <c r="AS53" s="53"/>
      <c r="AT53" s="52"/>
      <c r="AU53" s="53"/>
      <c r="AV53" s="52"/>
      <c r="AW53" s="52"/>
      <c r="AX53" s="52"/>
      <c r="AY53" s="53"/>
      <c r="AZ53" s="52"/>
      <c r="BA53" s="53"/>
      <c r="BB53" s="52"/>
      <c r="BC53" s="52"/>
      <c r="BD53" s="52"/>
      <c r="BE53" s="317"/>
      <c r="BF53" s="317" t="s">
        <v>583</v>
      </c>
      <c r="BG53" s="317">
        <v>7750</v>
      </c>
      <c r="BH53" s="52" t="s">
        <v>518</v>
      </c>
      <c r="BI53" s="52" t="s">
        <v>519</v>
      </c>
      <c r="BJ53" s="317" t="s">
        <v>596</v>
      </c>
      <c r="BK53" s="125" t="s">
        <v>597</v>
      </c>
      <c r="BL53" s="125" t="s">
        <v>598</v>
      </c>
      <c r="BM53" s="127" t="s">
        <v>599</v>
      </c>
      <c r="BN53" s="52" t="s">
        <v>600</v>
      </c>
    </row>
    <row r="54" spans="1:66" ht="167.45" hidden="1" customHeight="1" x14ac:dyDescent="0.2">
      <c r="A54" s="52"/>
      <c r="B54" s="52" t="s">
        <v>86</v>
      </c>
      <c r="C54" s="52"/>
      <c r="D54" s="52" t="s">
        <v>601</v>
      </c>
      <c r="E54" s="52"/>
      <c r="F54" s="52" t="s">
        <v>589</v>
      </c>
      <c r="G54" s="52" t="s">
        <v>590</v>
      </c>
      <c r="H54" s="180" t="s">
        <v>602</v>
      </c>
      <c r="I54" s="180" t="s">
        <v>511</v>
      </c>
      <c r="J54" s="52" t="s">
        <v>603</v>
      </c>
      <c r="K54" s="52" t="s">
        <v>604</v>
      </c>
      <c r="L54" s="52" t="s">
        <v>514</v>
      </c>
      <c r="M54" s="52" t="s">
        <v>29</v>
      </c>
      <c r="N54" s="52">
        <v>10</v>
      </c>
      <c r="O54" s="176">
        <v>5373000</v>
      </c>
      <c r="P54" s="52">
        <v>45</v>
      </c>
      <c r="Q54" s="175">
        <v>3800000</v>
      </c>
      <c r="R54" s="52">
        <v>45</v>
      </c>
      <c r="S54" s="176">
        <v>3914000</v>
      </c>
      <c r="T54" s="52"/>
      <c r="U54" s="176"/>
      <c r="V54" s="52">
        <v>0</v>
      </c>
      <c r="W54" s="52">
        <v>0</v>
      </c>
      <c r="X54" s="52">
        <v>100</v>
      </c>
      <c r="Y54" s="137">
        <f t="shared" si="0"/>
        <v>13087000</v>
      </c>
      <c r="Z54" s="52"/>
      <c r="AA54" s="50">
        <f>IF(O54=0," ",Z54/O54)</f>
        <v>0</v>
      </c>
      <c r="AB54" s="52"/>
      <c r="AC54" s="50">
        <f t="shared" si="7"/>
        <v>0</v>
      </c>
      <c r="AD54" s="52"/>
      <c r="AE54" s="52"/>
      <c r="AF54" s="178">
        <v>0</v>
      </c>
      <c r="AG54" s="50">
        <v>0</v>
      </c>
      <c r="AH54" s="178">
        <v>0</v>
      </c>
      <c r="AI54" s="50">
        <v>0</v>
      </c>
      <c r="AJ54" s="52" t="s">
        <v>594</v>
      </c>
      <c r="AK54" s="178" t="s">
        <v>595</v>
      </c>
      <c r="AL54" s="52"/>
      <c r="AM54" s="53"/>
      <c r="AN54" s="52"/>
      <c r="AO54" s="53"/>
      <c r="AP54" s="52"/>
      <c r="AQ54" s="52"/>
      <c r="AR54" s="52"/>
      <c r="AS54" s="53"/>
      <c r="AT54" s="52"/>
      <c r="AU54" s="53"/>
      <c r="AV54" s="52"/>
      <c r="AW54" s="52"/>
      <c r="AX54" s="52"/>
      <c r="AY54" s="53"/>
      <c r="AZ54" s="52"/>
      <c r="BA54" s="53"/>
      <c r="BB54" s="52"/>
      <c r="BC54" s="52"/>
      <c r="BD54" s="52"/>
      <c r="BE54" s="317"/>
      <c r="BF54" s="317" t="s">
        <v>583</v>
      </c>
      <c r="BG54" s="317">
        <v>7750</v>
      </c>
      <c r="BH54" s="52" t="s">
        <v>518</v>
      </c>
      <c r="BI54" s="52" t="s">
        <v>519</v>
      </c>
      <c r="BJ54" s="317" t="s">
        <v>596</v>
      </c>
      <c r="BK54" s="125" t="s">
        <v>597</v>
      </c>
      <c r="BL54" s="125" t="s">
        <v>598</v>
      </c>
      <c r="BM54" s="127" t="s">
        <v>599</v>
      </c>
      <c r="BN54" s="52" t="s">
        <v>605</v>
      </c>
    </row>
    <row r="55" spans="1:66" ht="107.45" hidden="1" customHeight="1" x14ac:dyDescent="0.2">
      <c r="A55" s="315"/>
      <c r="B55" s="315" t="s">
        <v>82</v>
      </c>
      <c r="C55" s="315"/>
      <c r="D55" s="154" t="s">
        <v>606</v>
      </c>
      <c r="E55" s="156" t="s">
        <v>352</v>
      </c>
      <c r="F55" s="156" t="s">
        <v>607</v>
      </c>
      <c r="G55" s="156" t="s">
        <v>608</v>
      </c>
      <c r="H55" s="182">
        <v>44197</v>
      </c>
      <c r="I55" s="156" t="s">
        <v>609</v>
      </c>
      <c r="J55" s="156" t="s">
        <v>610</v>
      </c>
      <c r="K55" s="156" t="s">
        <v>611</v>
      </c>
      <c r="L55" s="156" t="s">
        <v>612</v>
      </c>
      <c r="M55" s="156" t="s">
        <v>27</v>
      </c>
      <c r="N55" s="156" t="s">
        <v>352</v>
      </c>
      <c r="O55" s="156" t="s">
        <v>352</v>
      </c>
      <c r="P55" s="183">
        <v>1</v>
      </c>
      <c r="Q55" s="156" t="s">
        <v>613</v>
      </c>
      <c r="R55" s="183">
        <v>1</v>
      </c>
      <c r="S55" s="156" t="s">
        <v>613</v>
      </c>
      <c r="T55" s="183">
        <v>1</v>
      </c>
      <c r="U55" s="156" t="s">
        <v>613</v>
      </c>
      <c r="V55" s="183">
        <v>1</v>
      </c>
      <c r="W55" s="156" t="s">
        <v>613</v>
      </c>
      <c r="X55" s="183">
        <v>1</v>
      </c>
      <c r="Y55" s="137">
        <f>Q55+S55+U55+W55</f>
        <v>28912800</v>
      </c>
      <c r="Z55" s="184"/>
      <c r="AA55" s="50"/>
      <c r="AB55" s="184"/>
      <c r="AC55" s="50"/>
      <c r="AD55" s="184"/>
      <c r="AE55" s="184"/>
      <c r="AF55" s="185">
        <v>344200</v>
      </c>
      <c r="AG55" s="50">
        <f t="shared" ref="AG55:AG75" si="8">IF(Q55=0," ",AF55/Q55)</f>
        <v>4.7619047619047616E-2</v>
      </c>
      <c r="AH55" s="184">
        <v>0</v>
      </c>
      <c r="AI55" s="50">
        <f t="shared" ref="AI55:AI77" si="9">IF(P55=0," ",AH55/P55)</f>
        <v>0</v>
      </c>
      <c r="AJ55" s="184" t="s">
        <v>614</v>
      </c>
      <c r="AK55" s="184"/>
      <c r="AL55" s="229"/>
      <c r="AM55" s="230"/>
      <c r="AN55" s="230"/>
      <c r="AO55" s="230"/>
      <c r="AP55" s="156"/>
      <c r="AQ55" s="156"/>
      <c r="AR55" s="156"/>
      <c r="AS55" s="156"/>
      <c r="AT55" s="156"/>
      <c r="AU55" s="156"/>
      <c r="AV55" s="156"/>
      <c r="AW55" s="156"/>
      <c r="AX55" s="156"/>
      <c r="AY55" s="156"/>
      <c r="AZ55" s="156"/>
      <c r="BA55" s="156"/>
      <c r="BB55" s="156"/>
      <c r="BC55" s="156"/>
      <c r="BD55" s="156"/>
      <c r="BE55" s="156"/>
      <c r="BF55" s="156" t="s">
        <v>615</v>
      </c>
      <c r="BG55" s="156" t="s">
        <v>616</v>
      </c>
      <c r="BH55" s="156" t="s">
        <v>617</v>
      </c>
      <c r="BI55" s="156" t="s">
        <v>618</v>
      </c>
      <c r="BJ55" s="156" t="s">
        <v>619</v>
      </c>
      <c r="BK55" s="156" t="s">
        <v>620</v>
      </c>
      <c r="BL55" s="186">
        <v>3241000</v>
      </c>
      <c r="BM55" s="131" t="s">
        <v>621</v>
      </c>
      <c r="BN55" s="154" t="s">
        <v>622</v>
      </c>
    </row>
    <row r="56" spans="1:66" ht="107.45" hidden="1" customHeight="1" x14ac:dyDescent="0.2">
      <c r="A56" s="315"/>
      <c r="B56" s="315" t="s">
        <v>82</v>
      </c>
      <c r="C56" s="315"/>
      <c r="D56" s="187" t="s">
        <v>623</v>
      </c>
      <c r="E56" s="188" t="s">
        <v>352</v>
      </c>
      <c r="F56" s="188" t="s">
        <v>607</v>
      </c>
      <c r="G56" s="188" t="s">
        <v>608</v>
      </c>
      <c r="H56" s="189">
        <v>44197</v>
      </c>
      <c r="I56" s="188" t="s">
        <v>609</v>
      </c>
      <c r="J56" s="188" t="s">
        <v>624</v>
      </c>
      <c r="K56" s="188" t="s">
        <v>625</v>
      </c>
      <c r="L56" s="156" t="s">
        <v>612</v>
      </c>
      <c r="M56" s="188" t="s">
        <v>27</v>
      </c>
      <c r="N56" s="188" t="s">
        <v>352</v>
      </c>
      <c r="O56" s="188" t="s">
        <v>352</v>
      </c>
      <c r="P56" s="190">
        <v>0.25</v>
      </c>
      <c r="Q56" s="188" t="s">
        <v>626</v>
      </c>
      <c r="R56" s="190">
        <v>0.5</v>
      </c>
      <c r="S56" s="188" t="s">
        <v>627</v>
      </c>
      <c r="T56" s="190">
        <v>0.75</v>
      </c>
      <c r="U56" s="188" t="s">
        <v>628</v>
      </c>
      <c r="V56" s="190">
        <v>1</v>
      </c>
      <c r="W56" s="188" t="s">
        <v>626</v>
      </c>
      <c r="X56" s="190">
        <v>1</v>
      </c>
      <c r="Y56" s="137">
        <f>Q56+S56+U56+W56</f>
        <v>81568000</v>
      </c>
      <c r="Z56" s="184"/>
      <c r="AA56" s="50"/>
      <c r="AB56" s="184"/>
      <c r="AC56" s="50"/>
      <c r="AD56" s="184"/>
      <c r="AE56" s="184"/>
      <c r="AF56" s="191">
        <v>7920000</v>
      </c>
      <c r="AG56" s="50">
        <f t="shared" si="8"/>
        <v>0.6</v>
      </c>
      <c r="AH56" s="112">
        <v>0.05</v>
      </c>
      <c r="AI56" s="50">
        <f t="shared" si="9"/>
        <v>0.2</v>
      </c>
      <c r="AJ56" s="184" t="s">
        <v>629</v>
      </c>
      <c r="AK56" s="184"/>
      <c r="AL56" s="231"/>
      <c r="AM56" s="232"/>
      <c r="AN56" s="232"/>
      <c r="AO56" s="232"/>
      <c r="AP56" s="188"/>
      <c r="AQ56" s="188"/>
      <c r="AR56" s="188"/>
      <c r="AS56" s="188"/>
      <c r="AT56" s="188"/>
      <c r="AU56" s="188"/>
      <c r="AV56" s="188"/>
      <c r="AW56" s="188"/>
      <c r="AX56" s="188"/>
      <c r="AY56" s="188"/>
      <c r="AZ56" s="188"/>
      <c r="BA56" s="188"/>
      <c r="BB56" s="188"/>
      <c r="BC56" s="188"/>
      <c r="BD56" s="188"/>
      <c r="BE56" s="188"/>
      <c r="BF56" s="188" t="s">
        <v>630</v>
      </c>
      <c r="BG56" s="188" t="s">
        <v>631</v>
      </c>
      <c r="BH56" s="188" t="s">
        <v>617</v>
      </c>
      <c r="BI56" s="188" t="s">
        <v>618</v>
      </c>
      <c r="BJ56" s="188" t="s">
        <v>632</v>
      </c>
      <c r="BK56" s="188" t="s">
        <v>633</v>
      </c>
      <c r="BL56" s="192">
        <v>3241000</v>
      </c>
      <c r="BM56" s="131" t="s">
        <v>634</v>
      </c>
      <c r="BN56" s="154" t="s">
        <v>622</v>
      </c>
    </row>
    <row r="57" spans="1:66" ht="107.45" hidden="1" customHeight="1" x14ac:dyDescent="0.2">
      <c r="A57" s="315"/>
      <c r="B57" s="315" t="s">
        <v>82</v>
      </c>
      <c r="C57" s="315"/>
      <c r="D57" s="187" t="s">
        <v>635</v>
      </c>
      <c r="E57" s="188" t="s">
        <v>352</v>
      </c>
      <c r="F57" s="188" t="s">
        <v>607</v>
      </c>
      <c r="G57" s="188" t="s">
        <v>608</v>
      </c>
      <c r="H57" s="189">
        <v>44197</v>
      </c>
      <c r="I57" s="188" t="s">
        <v>609</v>
      </c>
      <c r="J57" s="188" t="s">
        <v>636</v>
      </c>
      <c r="K57" s="188" t="s">
        <v>637</v>
      </c>
      <c r="L57" s="156" t="s">
        <v>612</v>
      </c>
      <c r="M57" s="188" t="s">
        <v>27</v>
      </c>
      <c r="N57" s="188" t="s">
        <v>352</v>
      </c>
      <c r="O57" s="188" t="s">
        <v>352</v>
      </c>
      <c r="P57" s="188">
        <v>2</v>
      </c>
      <c r="Q57" s="188" t="s">
        <v>638</v>
      </c>
      <c r="R57" s="188">
        <v>2</v>
      </c>
      <c r="S57" s="188" t="s">
        <v>639</v>
      </c>
      <c r="T57" s="188">
        <v>2</v>
      </c>
      <c r="U57" s="188" t="s">
        <v>640</v>
      </c>
      <c r="V57" s="188">
        <v>1</v>
      </c>
      <c r="W57" s="188" t="s">
        <v>641</v>
      </c>
      <c r="X57" s="188">
        <v>7</v>
      </c>
      <c r="Y57" s="137">
        <f>Q57+S57+U57+W57</f>
        <v>29558977</v>
      </c>
      <c r="Z57" s="184"/>
      <c r="AA57" s="50"/>
      <c r="AB57" s="184"/>
      <c r="AC57" s="50"/>
      <c r="AD57" s="184"/>
      <c r="AE57" s="184"/>
      <c r="AF57" s="191">
        <v>0</v>
      </c>
      <c r="AG57" s="50">
        <f t="shared" si="8"/>
        <v>0</v>
      </c>
      <c r="AH57" s="184">
        <v>0</v>
      </c>
      <c r="AI57" s="50">
        <f t="shared" si="9"/>
        <v>0</v>
      </c>
      <c r="AJ57" s="184" t="s">
        <v>642</v>
      </c>
      <c r="AK57" s="184"/>
      <c r="AL57" s="231"/>
      <c r="AM57" s="232"/>
      <c r="AN57" s="232"/>
      <c r="AO57" s="232"/>
      <c r="AP57" s="188"/>
      <c r="AQ57" s="188"/>
      <c r="AR57" s="188"/>
      <c r="AS57" s="188"/>
      <c r="AT57" s="188"/>
      <c r="AU57" s="188"/>
      <c r="AV57" s="188"/>
      <c r="AW57" s="188"/>
      <c r="AX57" s="188"/>
      <c r="AY57" s="188"/>
      <c r="AZ57" s="188"/>
      <c r="BA57" s="188"/>
      <c r="BB57" s="188"/>
      <c r="BC57" s="188"/>
      <c r="BD57" s="188"/>
      <c r="BE57" s="188"/>
      <c r="BF57" s="188" t="s">
        <v>630</v>
      </c>
      <c r="BG57" s="188" t="s">
        <v>631</v>
      </c>
      <c r="BH57" s="188" t="s">
        <v>617</v>
      </c>
      <c r="BI57" s="188" t="s">
        <v>618</v>
      </c>
      <c r="BJ57" s="188" t="s">
        <v>632</v>
      </c>
      <c r="BK57" s="188" t="s">
        <v>633</v>
      </c>
      <c r="BL57" s="192">
        <v>3241000</v>
      </c>
      <c r="BM57" s="131" t="s">
        <v>634</v>
      </c>
      <c r="BN57" s="154" t="s">
        <v>622</v>
      </c>
    </row>
    <row r="58" spans="1:66" ht="107.45" hidden="1" customHeight="1" x14ac:dyDescent="0.2">
      <c r="A58" s="315"/>
      <c r="B58" s="315" t="s">
        <v>82</v>
      </c>
      <c r="C58" s="315"/>
      <c r="D58" s="187" t="s">
        <v>643</v>
      </c>
      <c r="E58" s="188" t="s">
        <v>352</v>
      </c>
      <c r="F58" s="188" t="s">
        <v>644</v>
      </c>
      <c r="G58" s="188" t="s">
        <v>608</v>
      </c>
      <c r="H58" s="189">
        <v>44197</v>
      </c>
      <c r="I58" s="188" t="s">
        <v>609</v>
      </c>
      <c r="J58" s="188" t="s">
        <v>645</v>
      </c>
      <c r="K58" s="188" t="s">
        <v>646</v>
      </c>
      <c r="L58" s="156" t="s">
        <v>612</v>
      </c>
      <c r="M58" s="188" t="s">
        <v>27</v>
      </c>
      <c r="N58" s="188" t="s">
        <v>352</v>
      </c>
      <c r="O58" s="188" t="s">
        <v>352</v>
      </c>
      <c r="P58" s="190">
        <v>1</v>
      </c>
      <c r="Q58" s="188" t="s">
        <v>647</v>
      </c>
      <c r="R58" s="190">
        <v>1</v>
      </c>
      <c r="S58" s="188" t="s">
        <v>648</v>
      </c>
      <c r="T58" s="190">
        <v>1</v>
      </c>
      <c r="U58" s="188" t="s">
        <v>649</v>
      </c>
      <c r="V58" s="190">
        <v>1</v>
      </c>
      <c r="W58" s="188" t="s">
        <v>650</v>
      </c>
      <c r="X58" s="190">
        <v>1</v>
      </c>
      <c r="Y58" s="137">
        <f>Q58+S58+U58+W58</f>
        <v>534237530</v>
      </c>
      <c r="Z58" s="184"/>
      <c r="AA58" s="50"/>
      <c r="AB58" s="184"/>
      <c r="AC58" s="50"/>
      <c r="AD58" s="184"/>
      <c r="AE58" s="184"/>
      <c r="AF58" s="191">
        <v>0</v>
      </c>
      <c r="AG58" s="50">
        <f t="shared" si="8"/>
        <v>0</v>
      </c>
      <c r="AH58" s="184">
        <v>0</v>
      </c>
      <c r="AI58" s="50">
        <f t="shared" si="9"/>
        <v>0</v>
      </c>
      <c r="AJ58" s="184" t="s">
        <v>651</v>
      </c>
      <c r="AK58" s="184"/>
      <c r="AL58" s="231"/>
      <c r="AM58" s="232"/>
      <c r="AN58" s="232"/>
      <c r="AO58" s="232"/>
      <c r="AP58" s="188"/>
      <c r="AQ58" s="188"/>
      <c r="AR58" s="188"/>
      <c r="AS58" s="188"/>
      <c r="AT58" s="188"/>
      <c r="AU58" s="188"/>
      <c r="AV58" s="188"/>
      <c r="AW58" s="188"/>
      <c r="AX58" s="188"/>
      <c r="AY58" s="188"/>
      <c r="AZ58" s="188"/>
      <c r="BA58" s="188"/>
      <c r="BB58" s="188"/>
      <c r="BC58" s="188"/>
      <c r="BD58" s="188"/>
      <c r="BE58" s="188"/>
      <c r="BF58" s="188" t="s">
        <v>652</v>
      </c>
      <c r="BG58" s="188" t="s">
        <v>631</v>
      </c>
      <c r="BH58" s="188" t="s">
        <v>617</v>
      </c>
      <c r="BI58" s="188" t="s">
        <v>618</v>
      </c>
      <c r="BJ58" s="188" t="s">
        <v>632</v>
      </c>
      <c r="BK58" s="188" t="s">
        <v>633</v>
      </c>
      <c r="BL58" s="188">
        <v>3241000</v>
      </c>
      <c r="BM58" s="192" t="s">
        <v>634</v>
      </c>
      <c r="BN58" s="154" t="s">
        <v>622</v>
      </c>
    </row>
    <row r="59" spans="1:66" ht="107.45" hidden="1" customHeight="1" x14ac:dyDescent="0.2">
      <c r="A59" s="315"/>
      <c r="B59" s="315" t="s">
        <v>82</v>
      </c>
      <c r="C59" s="315"/>
      <c r="D59" s="187" t="s">
        <v>653</v>
      </c>
      <c r="E59" s="188" t="s">
        <v>352</v>
      </c>
      <c r="F59" s="188" t="s">
        <v>654</v>
      </c>
      <c r="G59" s="188" t="s">
        <v>608</v>
      </c>
      <c r="H59" s="189">
        <v>44197</v>
      </c>
      <c r="I59" s="188" t="s">
        <v>655</v>
      </c>
      <c r="J59" s="188" t="s">
        <v>656</v>
      </c>
      <c r="K59" s="188" t="s">
        <v>657</v>
      </c>
      <c r="L59" s="156" t="s">
        <v>612</v>
      </c>
      <c r="M59" s="188" t="s">
        <v>27</v>
      </c>
      <c r="N59" s="188" t="s">
        <v>352</v>
      </c>
      <c r="O59" s="188" t="s">
        <v>352</v>
      </c>
      <c r="P59" s="188">
        <v>1</v>
      </c>
      <c r="Q59" s="188" t="s">
        <v>658</v>
      </c>
      <c r="R59" s="188" t="s">
        <v>352</v>
      </c>
      <c r="S59" s="188" t="s">
        <v>352</v>
      </c>
      <c r="T59" s="188" t="s">
        <v>352</v>
      </c>
      <c r="U59" s="188" t="s">
        <v>352</v>
      </c>
      <c r="V59" s="188" t="s">
        <v>352</v>
      </c>
      <c r="W59" s="188" t="s">
        <v>352</v>
      </c>
      <c r="X59" s="188">
        <v>1</v>
      </c>
      <c r="Y59" s="137" t="str">
        <f>Q59</f>
        <v>$ 45.561.156</v>
      </c>
      <c r="Z59" s="184"/>
      <c r="AA59" s="50"/>
      <c r="AB59" s="184"/>
      <c r="AC59" s="50"/>
      <c r="AD59" s="184"/>
      <c r="AE59" s="184"/>
      <c r="AF59" s="191">
        <v>4556115.5999999996</v>
      </c>
      <c r="AG59" s="50">
        <f t="shared" si="8"/>
        <v>9.9999999999999992E-2</v>
      </c>
      <c r="AH59" s="184">
        <v>0</v>
      </c>
      <c r="AI59" s="50">
        <f t="shared" si="9"/>
        <v>0</v>
      </c>
      <c r="AJ59" s="184" t="s">
        <v>659</v>
      </c>
      <c r="AK59" s="184" t="s">
        <v>660</v>
      </c>
      <c r="AL59" s="231"/>
      <c r="AM59" s="232"/>
      <c r="AN59" s="232"/>
      <c r="AO59" s="232"/>
      <c r="AP59" s="188"/>
      <c r="AQ59" s="188"/>
      <c r="AR59" s="188"/>
      <c r="AS59" s="188"/>
      <c r="AT59" s="188"/>
      <c r="AU59" s="188"/>
      <c r="AV59" s="188"/>
      <c r="AW59" s="188"/>
      <c r="AX59" s="188"/>
      <c r="AY59" s="188"/>
      <c r="AZ59" s="188"/>
      <c r="BA59" s="188"/>
      <c r="BB59" s="188"/>
      <c r="BC59" s="188"/>
      <c r="BD59" s="188"/>
      <c r="BE59" s="188"/>
      <c r="BF59" s="188" t="s">
        <v>661</v>
      </c>
      <c r="BG59" s="188" t="s">
        <v>631</v>
      </c>
      <c r="BH59" s="188" t="s">
        <v>617</v>
      </c>
      <c r="BI59" s="188" t="s">
        <v>618</v>
      </c>
      <c r="BJ59" s="188" t="s">
        <v>632</v>
      </c>
      <c r="BK59" s="188" t="s">
        <v>633</v>
      </c>
      <c r="BL59" s="188">
        <v>3241000</v>
      </c>
      <c r="BM59" s="192" t="s">
        <v>634</v>
      </c>
      <c r="BN59" s="154" t="s">
        <v>622</v>
      </c>
    </row>
    <row r="60" spans="1:66" ht="131.1" hidden="1" customHeight="1" x14ac:dyDescent="0.2">
      <c r="A60" s="315"/>
      <c r="B60" s="315" t="s">
        <v>82</v>
      </c>
      <c r="C60" s="315"/>
      <c r="D60" s="187" t="s">
        <v>662</v>
      </c>
      <c r="E60" s="188" t="s">
        <v>352</v>
      </c>
      <c r="F60" s="188" t="s">
        <v>607</v>
      </c>
      <c r="G60" s="188" t="s">
        <v>608</v>
      </c>
      <c r="H60" s="189">
        <v>44197</v>
      </c>
      <c r="I60" s="188" t="s">
        <v>655</v>
      </c>
      <c r="J60" s="188" t="s">
        <v>663</v>
      </c>
      <c r="K60" s="188" t="s">
        <v>664</v>
      </c>
      <c r="L60" s="156" t="s">
        <v>612</v>
      </c>
      <c r="M60" s="188" t="s">
        <v>27</v>
      </c>
      <c r="N60" s="188" t="s">
        <v>352</v>
      </c>
      <c r="O60" s="188" t="s">
        <v>352</v>
      </c>
      <c r="P60" s="190">
        <v>1</v>
      </c>
      <c r="Q60" s="188" t="s">
        <v>665</v>
      </c>
      <c r="R60" s="188" t="s">
        <v>352</v>
      </c>
      <c r="S60" s="188" t="s">
        <v>352</v>
      </c>
      <c r="T60" s="188" t="s">
        <v>352</v>
      </c>
      <c r="U60" s="188" t="s">
        <v>352</v>
      </c>
      <c r="V60" s="188" t="s">
        <v>352</v>
      </c>
      <c r="W60" s="188" t="s">
        <v>352</v>
      </c>
      <c r="X60" s="190">
        <v>1</v>
      </c>
      <c r="Y60" s="137" t="str">
        <f>Q60</f>
        <v>$ 10.000.000</v>
      </c>
      <c r="Z60" s="184"/>
      <c r="AA60" s="50"/>
      <c r="AB60" s="184"/>
      <c r="AC60" s="50"/>
      <c r="AD60" s="184"/>
      <c r="AE60" s="184"/>
      <c r="AF60" s="185">
        <v>22886292</v>
      </c>
      <c r="AG60" s="50">
        <f t="shared" si="8"/>
        <v>2.2886291999999999</v>
      </c>
      <c r="AH60" s="112">
        <v>1</v>
      </c>
      <c r="AI60" s="50">
        <f t="shared" si="9"/>
        <v>1</v>
      </c>
      <c r="AJ60" s="184" t="s">
        <v>666</v>
      </c>
      <c r="AK60" s="193"/>
      <c r="AL60" s="231"/>
      <c r="AM60" s="232"/>
      <c r="AN60" s="232"/>
      <c r="AO60" s="232"/>
      <c r="AP60" s="188"/>
      <c r="AQ60" s="188"/>
      <c r="AR60" s="188"/>
      <c r="AS60" s="188"/>
      <c r="AT60" s="188"/>
      <c r="AU60" s="188"/>
      <c r="AV60" s="188"/>
      <c r="AW60" s="188"/>
      <c r="AX60" s="188"/>
      <c r="AY60" s="188"/>
      <c r="AZ60" s="188"/>
      <c r="BA60" s="188"/>
      <c r="BB60" s="188"/>
      <c r="BC60" s="188"/>
      <c r="BD60" s="188"/>
      <c r="BE60" s="188"/>
      <c r="BF60" s="188" t="s">
        <v>667</v>
      </c>
      <c r="BG60" s="188" t="s">
        <v>668</v>
      </c>
      <c r="BH60" s="188" t="s">
        <v>617</v>
      </c>
      <c r="BI60" s="188" t="s">
        <v>618</v>
      </c>
      <c r="BJ60" s="188" t="s">
        <v>669</v>
      </c>
      <c r="BK60" s="188" t="s">
        <v>670</v>
      </c>
      <c r="BL60" s="188">
        <v>3241000</v>
      </c>
      <c r="BM60" s="192" t="s">
        <v>671</v>
      </c>
      <c r="BN60" s="154" t="s">
        <v>622</v>
      </c>
    </row>
    <row r="61" spans="1:66" ht="163.5" hidden="1" customHeight="1" x14ac:dyDescent="0.2">
      <c r="A61" s="315"/>
      <c r="B61" s="315" t="s">
        <v>82</v>
      </c>
      <c r="C61" s="315"/>
      <c r="D61" s="194" t="s">
        <v>672</v>
      </c>
      <c r="E61" s="188" t="s">
        <v>352</v>
      </c>
      <c r="F61" s="188" t="s">
        <v>607</v>
      </c>
      <c r="G61" s="188" t="s">
        <v>608</v>
      </c>
      <c r="H61" s="189">
        <v>44197</v>
      </c>
      <c r="I61" s="188" t="s">
        <v>609</v>
      </c>
      <c r="J61" s="188" t="s">
        <v>673</v>
      </c>
      <c r="K61" s="188" t="s">
        <v>674</v>
      </c>
      <c r="L61" s="188" t="s">
        <v>675</v>
      </c>
      <c r="M61" s="188" t="s">
        <v>27</v>
      </c>
      <c r="N61" s="188" t="s">
        <v>352</v>
      </c>
      <c r="O61" s="188" t="s">
        <v>352</v>
      </c>
      <c r="P61" s="188">
        <v>25</v>
      </c>
      <c r="Q61" s="188" t="s">
        <v>676</v>
      </c>
      <c r="R61" s="188">
        <v>25</v>
      </c>
      <c r="S61" s="188" t="s">
        <v>677</v>
      </c>
      <c r="T61" s="188">
        <v>25</v>
      </c>
      <c r="U61" s="188" t="s">
        <v>678</v>
      </c>
      <c r="V61" s="188">
        <v>25</v>
      </c>
      <c r="W61" s="188" t="s">
        <v>679</v>
      </c>
      <c r="X61" s="188">
        <v>25</v>
      </c>
      <c r="Y61" s="137">
        <f>Q61+S61+U61+W61</f>
        <v>171607250</v>
      </c>
      <c r="Z61" s="184"/>
      <c r="AA61" s="50"/>
      <c r="AB61" s="184"/>
      <c r="AC61" s="50"/>
      <c r="AD61" s="184"/>
      <c r="AE61" s="184"/>
      <c r="AF61" s="185">
        <v>51727104</v>
      </c>
      <c r="AG61" s="50">
        <f t="shared" si="8"/>
        <v>1.28</v>
      </c>
      <c r="AH61" s="184">
        <v>32</v>
      </c>
      <c r="AI61" s="50">
        <f t="shared" si="9"/>
        <v>1.28</v>
      </c>
      <c r="AJ61" s="184" t="s">
        <v>680</v>
      </c>
      <c r="AK61" s="184" t="s">
        <v>681</v>
      </c>
      <c r="AL61" s="231"/>
      <c r="AM61" s="232"/>
      <c r="AN61" s="232"/>
      <c r="AO61" s="232"/>
      <c r="AP61" s="188"/>
      <c r="AQ61" s="188"/>
      <c r="AR61" s="188"/>
      <c r="AS61" s="188"/>
      <c r="AT61" s="188"/>
      <c r="AU61" s="188"/>
      <c r="AV61" s="188"/>
      <c r="AW61" s="188"/>
      <c r="AX61" s="188"/>
      <c r="AY61" s="188"/>
      <c r="AZ61" s="188"/>
      <c r="BA61" s="188"/>
      <c r="BB61" s="188"/>
      <c r="BC61" s="188"/>
      <c r="BD61" s="188"/>
      <c r="BE61" s="188"/>
      <c r="BF61" s="188" t="s">
        <v>682</v>
      </c>
      <c r="BG61" s="188" t="s">
        <v>683</v>
      </c>
      <c r="BH61" s="188" t="s">
        <v>617</v>
      </c>
      <c r="BI61" s="188" t="s">
        <v>618</v>
      </c>
      <c r="BJ61" s="188" t="s">
        <v>684</v>
      </c>
      <c r="BK61" s="188" t="s">
        <v>685</v>
      </c>
      <c r="BL61" s="188">
        <v>3241000</v>
      </c>
      <c r="BM61" s="192" t="s">
        <v>686</v>
      </c>
      <c r="BN61" s="154" t="s">
        <v>622</v>
      </c>
    </row>
    <row r="62" spans="1:66" ht="131.1" hidden="1" customHeight="1" x14ac:dyDescent="0.2">
      <c r="A62" s="315"/>
      <c r="B62" s="315" t="s">
        <v>82</v>
      </c>
      <c r="C62" s="315"/>
      <c r="D62" s="194" t="s">
        <v>687</v>
      </c>
      <c r="E62" s="188" t="s">
        <v>352</v>
      </c>
      <c r="F62" s="188" t="s">
        <v>607</v>
      </c>
      <c r="G62" s="188" t="s">
        <v>608</v>
      </c>
      <c r="H62" s="189">
        <v>44198</v>
      </c>
      <c r="I62" s="188" t="s">
        <v>609</v>
      </c>
      <c r="J62" s="188" t="s">
        <v>688</v>
      </c>
      <c r="K62" s="188" t="s">
        <v>689</v>
      </c>
      <c r="L62" s="188" t="s">
        <v>690</v>
      </c>
      <c r="M62" s="188" t="s">
        <v>27</v>
      </c>
      <c r="N62" s="188" t="s">
        <v>352</v>
      </c>
      <c r="O62" s="188" t="s">
        <v>352</v>
      </c>
      <c r="P62" s="188">
        <v>55</v>
      </c>
      <c r="Q62" s="188" t="s">
        <v>691</v>
      </c>
      <c r="R62" s="188">
        <v>58</v>
      </c>
      <c r="S62" s="188" t="s">
        <v>692</v>
      </c>
      <c r="T62" s="188">
        <v>63</v>
      </c>
      <c r="U62" s="188" t="s">
        <v>693</v>
      </c>
      <c r="V62" s="188">
        <v>69</v>
      </c>
      <c r="W62" s="188" t="s">
        <v>694</v>
      </c>
      <c r="X62" s="188">
        <v>69</v>
      </c>
      <c r="Y62" s="137">
        <f>Q62+S62+U62+W62</f>
        <v>39161486</v>
      </c>
      <c r="Z62" s="184"/>
      <c r="AA62" s="50"/>
      <c r="AB62" s="184"/>
      <c r="AC62" s="50"/>
      <c r="AD62" s="184"/>
      <c r="AE62" s="184"/>
      <c r="AF62" s="184">
        <v>0</v>
      </c>
      <c r="AG62" s="50">
        <f t="shared" si="8"/>
        <v>0</v>
      </c>
      <c r="AH62" s="184">
        <v>0</v>
      </c>
      <c r="AI62" s="50">
        <f t="shared" si="9"/>
        <v>0</v>
      </c>
      <c r="AJ62" s="184" t="s">
        <v>695</v>
      </c>
      <c r="AK62" s="184" t="s">
        <v>696</v>
      </c>
      <c r="AL62" s="231"/>
      <c r="AM62" s="232"/>
      <c r="AN62" s="232"/>
      <c r="AO62" s="232"/>
      <c r="AP62" s="188"/>
      <c r="AQ62" s="188"/>
      <c r="AR62" s="188"/>
      <c r="AS62" s="188"/>
      <c r="AT62" s="188"/>
      <c r="AU62" s="188"/>
      <c r="AV62" s="188"/>
      <c r="AW62" s="188"/>
      <c r="AX62" s="188"/>
      <c r="AY62" s="188"/>
      <c r="AZ62" s="188"/>
      <c r="BA62" s="188"/>
      <c r="BB62" s="188"/>
      <c r="BC62" s="188"/>
      <c r="BD62" s="188"/>
      <c r="BE62" s="188"/>
      <c r="BF62" s="188" t="s">
        <v>682</v>
      </c>
      <c r="BG62" s="188" t="s">
        <v>683</v>
      </c>
      <c r="BH62" s="188" t="s">
        <v>617</v>
      </c>
      <c r="BI62" s="188" t="s">
        <v>618</v>
      </c>
      <c r="BJ62" s="188" t="s">
        <v>684</v>
      </c>
      <c r="BK62" s="188" t="s">
        <v>685</v>
      </c>
      <c r="BL62" s="188">
        <v>3241000</v>
      </c>
      <c r="BM62" s="192" t="s">
        <v>686</v>
      </c>
      <c r="BN62" s="154" t="s">
        <v>622</v>
      </c>
    </row>
    <row r="63" spans="1:66" ht="107.45" hidden="1" customHeight="1" x14ac:dyDescent="0.2">
      <c r="A63" s="315"/>
      <c r="B63" s="315" t="s">
        <v>82</v>
      </c>
      <c r="C63" s="315"/>
      <c r="D63" s="187" t="s">
        <v>697</v>
      </c>
      <c r="E63" s="188" t="s">
        <v>352</v>
      </c>
      <c r="F63" s="188" t="s">
        <v>607</v>
      </c>
      <c r="G63" s="188" t="s">
        <v>608</v>
      </c>
      <c r="H63" s="189">
        <v>44198</v>
      </c>
      <c r="I63" s="188" t="s">
        <v>609</v>
      </c>
      <c r="J63" s="188" t="s">
        <v>698</v>
      </c>
      <c r="K63" s="188" t="s">
        <v>699</v>
      </c>
      <c r="L63" s="156" t="s">
        <v>612</v>
      </c>
      <c r="M63" s="188" t="s">
        <v>27</v>
      </c>
      <c r="N63" s="188" t="s">
        <v>352</v>
      </c>
      <c r="O63" s="188" t="s">
        <v>352</v>
      </c>
      <c r="P63" s="190">
        <v>0.2</v>
      </c>
      <c r="Q63" s="188" t="s">
        <v>700</v>
      </c>
      <c r="R63" s="190">
        <v>0.5</v>
      </c>
      <c r="S63" s="188" t="s">
        <v>700</v>
      </c>
      <c r="T63" s="190">
        <v>0.85</v>
      </c>
      <c r="U63" s="188" t="s">
        <v>700</v>
      </c>
      <c r="V63" s="190">
        <v>1</v>
      </c>
      <c r="W63" s="188" t="s">
        <v>700</v>
      </c>
      <c r="X63" s="190">
        <v>1</v>
      </c>
      <c r="Y63" s="137">
        <f>Q63+S63+U63+W63</f>
        <v>28600000</v>
      </c>
      <c r="Z63" s="184"/>
      <c r="AA63" s="50"/>
      <c r="AB63" s="184"/>
      <c r="AC63" s="50"/>
      <c r="AD63" s="184"/>
      <c r="AE63" s="184"/>
      <c r="AF63" s="185">
        <v>690000</v>
      </c>
      <c r="AG63" s="50">
        <f t="shared" si="8"/>
        <v>9.6503496503496503E-2</v>
      </c>
      <c r="AH63" s="184">
        <v>0</v>
      </c>
      <c r="AI63" s="50">
        <f t="shared" si="9"/>
        <v>0</v>
      </c>
      <c r="AJ63" s="184" t="s">
        <v>614</v>
      </c>
      <c r="AK63" s="184"/>
      <c r="AL63" s="231"/>
      <c r="AM63" s="232"/>
      <c r="AN63" s="232"/>
      <c r="AO63" s="232"/>
      <c r="AP63" s="188"/>
      <c r="AQ63" s="188"/>
      <c r="AR63" s="188"/>
      <c r="AS63" s="188"/>
      <c r="AT63" s="188"/>
      <c r="AU63" s="188"/>
      <c r="AV63" s="188"/>
      <c r="AW63" s="188"/>
      <c r="AX63" s="188"/>
      <c r="AY63" s="188"/>
      <c r="AZ63" s="188"/>
      <c r="BA63" s="188"/>
      <c r="BB63" s="188"/>
      <c r="BC63" s="188"/>
      <c r="BD63" s="188"/>
      <c r="BE63" s="188"/>
      <c r="BF63" s="188" t="s">
        <v>615</v>
      </c>
      <c r="BG63" s="188" t="s">
        <v>616</v>
      </c>
      <c r="BH63" s="188" t="s">
        <v>617</v>
      </c>
      <c r="BI63" s="188" t="s">
        <v>618</v>
      </c>
      <c r="BJ63" s="188" t="s">
        <v>619</v>
      </c>
      <c r="BK63" s="188" t="s">
        <v>620</v>
      </c>
      <c r="BL63" s="188">
        <v>3241000</v>
      </c>
      <c r="BM63" s="192" t="s">
        <v>621</v>
      </c>
      <c r="BN63" s="154" t="s">
        <v>622</v>
      </c>
    </row>
    <row r="64" spans="1:66" ht="107.45" hidden="1" customHeight="1" x14ac:dyDescent="0.2">
      <c r="A64" s="315"/>
      <c r="B64" s="315" t="s">
        <v>82</v>
      </c>
      <c r="C64" s="315"/>
      <c r="D64" s="187" t="s">
        <v>701</v>
      </c>
      <c r="E64" s="188" t="s">
        <v>352</v>
      </c>
      <c r="F64" s="188" t="s">
        <v>607</v>
      </c>
      <c r="G64" s="188" t="s">
        <v>608</v>
      </c>
      <c r="H64" s="189">
        <v>44197</v>
      </c>
      <c r="I64" s="188" t="s">
        <v>702</v>
      </c>
      <c r="J64" s="188" t="s">
        <v>703</v>
      </c>
      <c r="K64" s="188" t="s">
        <v>704</v>
      </c>
      <c r="L64" s="156" t="s">
        <v>612</v>
      </c>
      <c r="M64" s="188" t="s">
        <v>27</v>
      </c>
      <c r="N64" s="188" t="s">
        <v>352</v>
      </c>
      <c r="O64" s="188" t="s">
        <v>352</v>
      </c>
      <c r="P64" s="188">
        <v>1</v>
      </c>
      <c r="Q64" s="188" t="s">
        <v>665</v>
      </c>
      <c r="R64" s="188">
        <v>1</v>
      </c>
      <c r="S64" s="188" t="s">
        <v>665</v>
      </c>
      <c r="T64" s="188">
        <v>1</v>
      </c>
      <c r="U64" s="188" t="s">
        <v>665</v>
      </c>
      <c r="V64" s="188" t="s">
        <v>352</v>
      </c>
      <c r="W64" s="188" t="s">
        <v>352</v>
      </c>
      <c r="X64" s="188">
        <v>3</v>
      </c>
      <c r="Y64" s="137">
        <f>Q64+S64+U64</f>
        <v>30000000</v>
      </c>
      <c r="Z64" s="184"/>
      <c r="AA64" s="50"/>
      <c r="AB64" s="184"/>
      <c r="AC64" s="50"/>
      <c r="AD64" s="184"/>
      <c r="AE64" s="184"/>
      <c r="AF64" s="184">
        <v>0</v>
      </c>
      <c r="AG64" s="50">
        <f t="shared" si="8"/>
        <v>0</v>
      </c>
      <c r="AH64" s="184">
        <v>0</v>
      </c>
      <c r="AI64" s="50">
        <f t="shared" si="9"/>
        <v>0</v>
      </c>
      <c r="AJ64" s="184" t="s">
        <v>705</v>
      </c>
      <c r="AK64" s="184" t="s">
        <v>706</v>
      </c>
      <c r="AL64" s="231"/>
      <c r="AM64" s="232"/>
      <c r="AN64" s="232"/>
      <c r="AO64" s="232"/>
      <c r="AP64" s="188"/>
      <c r="AQ64" s="188"/>
      <c r="AR64" s="188"/>
      <c r="AS64" s="188"/>
      <c r="AT64" s="188"/>
      <c r="AU64" s="188"/>
      <c r="AV64" s="188"/>
      <c r="AW64" s="188"/>
      <c r="AX64" s="188"/>
      <c r="AY64" s="188"/>
      <c r="AZ64" s="188"/>
      <c r="BA64" s="188"/>
      <c r="BB64" s="188"/>
      <c r="BC64" s="188"/>
      <c r="BD64" s="188"/>
      <c r="BE64" s="188"/>
      <c r="BF64" s="188" t="s">
        <v>707</v>
      </c>
      <c r="BG64" s="188" t="s">
        <v>708</v>
      </c>
      <c r="BH64" s="188" t="s">
        <v>617</v>
      </c>
      <c r="BI64" s="188" t="s">
        <v>618</v>
      </c>
      <c r="BJ64" s="188" t="s">
        <v>709</v>
      </c>
      <c r="BK64" s="188" t="s">
        <v>710</v>
      </c>
      <c r="BL64" s="188">
        <v>3241000</v>
      </c>
      <c r="BM64" s="192" t="s">
        <v>711</v>
      </c>
      <c r="BN64" s="154" t="s">
        <v>622</v>
      </c>
    </row>
    <row r="65" spans="1:66" ht="107.45" hidden="1" customHeight="1" x14ac:dyDescent="0.2">
      <c r="A65" s="315"/>
      <c r="B65" s="315" t="s">
        <v>82</v>
      </c>
      <c r="C65" s="315"/>
      <c r="D65" s="187" t="s">
        <v>712</v>
      </c>
      <c r="E65" s="188" t="s">
        <v>352</v>
      </c>
      <c r="F65" s="188" t="s">
        <v>607</v>
      </c>
      <c r="G65" s="188" t="s">
        <v>608</v>
      </c>
      <c r="H65" s="189">
        <v>44197</v>
      </c>
      <c r="I65" s="188" t="s">
        <v>713</v>
      </c>
      <c r="J65" s="188" t="s">
        <v>714</v>
      </c>
      <c r="K65" s="188" t="s">
        <v>715</v>
      </c>
      <c r="L65" s="156" t="s">
        <v>612</v>
      </c>
      <c r="M65" s="188" t="s">
        <v>27</v>
      </c>
      <c r="N65" s="188" t="s">
        <v>352</v>
      </c>
      <c r="O65" s="188" t="s">
        <v>352</v>
      </c>
      <c r="P65" s="190">
        <v>0.5</v>
      </c>
      <c r="Q65" s="188" t="s">
        <v>716</v>
      </c>
      <c r="R65" s="190">
        <v>1</v>
      </c>
      <c r="S65" s="188" t="s">
        <v>716</v>
      </c>
      <c r="T65" s="188" t="s">
        <v>352</v>
      </c>
      <c r="U65" s="188" t="s">
        <v>352</v>
      </c>
      <c r="V65" s="188" t="s">
        <v>352</v>
      </c>
      <c r="W65" s="188" t="s">
        <v>352</v>
      </c>
      <c r="X65" s="190">
        <v>1</v>
      </c>
      <c r="Y65" s="137">
        <f>Q65+S65</f>
        <v>100000000</v>
      </c>
      <c r="Z65" s="184"/>
      <c r="AA65" s="50"/>
      <c r="AB65" s="184"/>
      <c r="AC65" s="50"/>
      <c r="AD65" s="184"/>
      <c r="AE65" s="184"/>
      <c r="AF65" s="184">
        <v>0</v>
      </c>
      <c r="AG65" s="50">
        <f t="shared" si="8"/>
        <v>0</v>
      </c>
      <c r="AH65" s="184">
        <v>0</v>
      </c>
      <c r="AI65" s="50">
        <f t="shared" si="9"/>
        <v>0</v>
      </c>
      <c r="AJ65" s="184" t="s">
        <v>717</v>
      </c>
      <c r="AK65" s="184"/>
      <c r="AL65" s="231"/>
      <c r="AM65" s="232"/>
      <c r="AN65" s="232"/>
      <c r="AO65" s="232"/>
      <c r="AP65" s="188"/>
      <c r="AQ65" s="188"/>
      <c r="AR65" s="188"/>
      <c r="AS65" s="188"/>
      <c r="AT65" s="188"/>
      <c r="AU65" s="188"/>
      <c r="AV65" s="188"/>
      <c r="AW65" s="188"/>
      <c r="AX65" s="188"/>
      <c r="AY65" s="188"/>
      <c r="AZ65" s="188"/>
      <c r="BA65" s="188"/>
      <c r="BB65" s="188"/>
      <c r="BC65" s="188"/>
      <c r="BD65" s="188"/>
      <c r="BE65" s="188"/>
      <c r="BF65" s="188" t="s">
        <v>718</v>
      </c>
      <c r="BG65" s="188" t="s">
        <v>708</v>
      </c>
      <c r="BH65" s="188" t="s">
        <v>617</v>
      </c>
      <c r="BI65" s="188" t="s">
        <v>618</v>
      </c>
      <c r="BJ65" s="188" t="s">
        <v>719</v>
      </c>
      <c r="BK65" s="188" t="s">
        <v>720</v>
      </c>
      <c r="BL65" s="188">
        <v>3241000</v>
      </c>
      <c r="BM65" s="192" t="s">
        <v>721</v>
      </c>
      <c r="BN65" s="154" t="s">
        <v>622</v>
      </c>
    </row>
    <row r="66" spans="1:66" ht="107.45" hidden="1" customHeight="1" x14ac:dyDescent="0.2">
      <c r="A66" s="315"/>
      <c r="B66" s="315" t="s">
        <v>82</v>
      </c>
      <c r="C66" s="315"/>
      <c r="D66" s="187" t="s">
        <v>712</v>
      </c>
      <c r="E66" s="188" t="s">
        <v>352</v>
      </c>
      <c r="F66" s="188" t="s">
        <v>607</v>
      </c>
      <c r="G66" s="188" t="s">
        <v>608</v>
      </c>
      <c r="H66" s="189">
        <v>44562</v>
      </c>
      <c r="I66" s="188" t="s">
        <v>702</v>
      </c>
      <c r="J66" s="188" t="s">
        <v>722</v>
      </c>
      <c r="K66" s="188" t="s">
        <v>723</v>
      </c>
      <c r="L66" s="156" t="s">
        <v>612</v>
      </c>
      <c r="M66" s="188" t="s">
        <v>27</v>
      </c>
      <c r="N66" s="188" t="s">
        <v>352</v>
      </c>
      <c r="O66" s="188" t="s">
        <v>352</v>
      </c>
      <c r="P66" s="188" t="s">
        <v>352</v>
      </c>
      <c r="Q66" s="188" t="s">
        <v>352</v>
      </c>
      <c r="R66" s="190">
        <v>0.5</v>
      </c>
      <c r="S66" s="188" t="s">
        <v>716</v>
      </c>
      <c r="T66" s="190">
        <v>1</v>
      </c>
      <c r="U66" s="188" t="s">
        <v>716</v>
      </c>
      <c r="V66" s="188" t="s">
        <v>352</v>
      </c>
      <c r="W66" s="188" t="s">
        <v>352</v>
      </c>
      <c r="X66" s="190">
        <v>1</v>
      </c>
      <c r="Y66" s="137">
        <f>S66+U66</f>
        <v>100000000</v>
      </c>
      <c r="Z66" s="184"/>
      <c r="AA66" s="50"/>
      <c r="AB66" s="184"/>
      <c r="AC66" s="50"/>
      <c r="AD66" s="184"/>
      <c r="AE66" s="184"/>
      <c r="AF66" s="184">
        <v>0</v>
      </c>
      <c r="AG66" s="50"/>
      <c r="AH66" s="184">
        <v>0</v>
      </c>
      <c r="AI66" s="50"/>
      <c r="AJ66" s="184"/>
      <c r="AK66" s="184"/>
      <c r="AL66" s="231"/>
      <c r="AM66" s="232"/>
      <c r="AN66" s="232"/>
      <c r="AO66" s="232"/>
      <c r="AP66" s="188"/>
      <c r="AQ66" s="188"/>
      <c r="AR66" s="188"/>
      <c r="AS66" s="188"/>
      <c r="AT66" s="188"/>
      <c r="AU66" s="188"/>
      <c r="AV66" s="188"/>
      <c r="AW66" s="188"/>
      <c r="AX66" s="188"/>
      <c r="AY66" s="188"/>
      <c r="AZ66" s="188"/>
      <c r="BA66" s="188"/>
      <c r="BB66" s="188"/>
      <c r="BC66" s="188"/>
      <c r="BD66" s="188"/>
      <c r="BE66" s="188"/>
      <c r="BF66" s="188" t="s">
        <v>718</v>
      </c>
      <c r="BG66" s="188" t="s">
        <v>708</v>
      </c>
      <c r="BH66" s="188" t="s">
        <v>617</v>
      </c>
      <c r="BI66" s="188" t="s">
        <v>618</v>
      </c>
      <c r="BJ66" s="188" t="s">
        <v>719</v>
      </c>
      <c r="BK66" s="188" t="s">
        <v>720</v>
      </c>
      <c r="BL66" s="188">
        <v>3241000</v>
      </c>
      <c r="BM66" s="192" t="s">
        <v>721</v>
      </c>
      <c r="BN66" s="154" t="s">
        <v>622</v>
      </c>
    </row>
    <row r="67" spans="1:66" ht="165.6" hidden="1" customHeight="1" x14ac:dyDescent="0.2">
      <c r="A67" s="315"/>
      <c r="B67" s="315" t="s">
        <v>82</v>
      </c>
      <c r="C67" s="315"/>
      <c r="D67" s="187" t="s">
        <v>724</v>
      </c>
      <c r="E67" s="188" t="s">
        <v>352</v>
      </c>
      <c r="F67" s="188" t="s">
        <v>607</v>
      </c>
      <c r="G67" s="188" t="s">
        <v>608</v>
      </c>
      <c r="H67" s="189">
        <v>44197</v>
      </c>
      <c r="I67" s="188" t="s">
        <v>609</v>
      </c>
      <c r="J67" s="188" t="s">
        <v>725</v>
      </c>
      <c r="K67" s="188" t="s">
        <v>726</v>
      </c>
      <c r="L67" s="188" t="s">
        <v>727</v>
      </c>
      <c r="M67" s="188" t="s">
        <v>27</v>
      </c>
      <c r="N67" s="188" t="s">
        <v>352</v>
      </c>
      <c r="O67" s="188" t="s">
        <v>352</v>
      </c>
      <c r="P67" s="188">
        <v>8</v>
      </c>
      <c r="Q67" s="188" t="s">
        <v>728</v>
      </c>
      <c r="R67" s="188">
        <v>8</v>
      </c>
      <c r="S67" s="188" t="s">
        <v>729</v>
      </c>
      <c r="T67" s="188">
        <v>8</v>
      </c>
      <c r="U67" s="188" t="s">
        <v>730</v>
      </c>
      <c r="V67" s="188">
        <v>8</v>
      </c>
      <c r="W67" s="188" t="s">
        <v>731</v>
      </c>
      <c r="X67" s="188">
        <v>32</v>
      </c>
      <c r="Y67" s="137">
        <f>Q67+S67+U67+W67</f>
        <v>111233017</v>
      </c>
      <c r="Z67" s="184"/>
      <c r="AA67" s="50"/>
      <c r="AB67" s="184"/>
      <c r="AC67" s="50"/>
      <c r="AD67" s="184"/>
      <c r="AE67" s="184"/>
      <c r="AF67" s="185">
        <v>0</v>
      </c>
      <c r="AG67" s="50">
        <f t="shared" si="8"/>
        <v>0</v>
      </c>
      <c r="AH67" s="184">
        <v>0</v>
      </c>
      <c r="AI67" s="50">
        <f t="shared" si="9"/>
        <v>0</v>
      </c>
      <c r="AJ67" s="184" t="s">
        <v>732</v>
      </c>
      <c r="AK67" s="184" t="s">
        <v>733</v>
      </c>
      <c r="AL67" s="231"/>
      <c r="AM67" s="232"/>
      <c r="AN67" s="232"/>
      <c r="AO67" s="232"/>
      <c r="AP67" s="188"/>
      <c r="AQ67" s="188"/>
      <c r="AR67" s="188"/>
      <c r="AS67" s="188"/>
      <c r="AT67" s="188"/>
      <c r="AU67" s="188"/>
      <c r="AV67" s="188"/>
      <c r="AW67" s="188"/>
      <c r="AX67" s="188"/>
      <c r="AY67" s="188"/>
      <c r="AZ67" s="188"/>
      <c r="BA67" s="188"/>
      <c r="BB67" s="188"/>
      <c r="BC67" s="188"/>
      <c r="BD67" s="188"/>
      <c r="BE67" s="188"/>
      <c r="BF67" s="188" t="s">
        <v>734</v>
      </c>
      <c r="BG67" s="188" t="s">
        <v>735</v>
      </c>
      <c r="BH67" s="188" t="s">
        <v>617</v>
      </c>
      <c r="BI67" s="188" t="s">
        <v>618</v>
      </c>
      <c r="BJ67" s="188" t="s">
        <v>736</v>
      </c>
      <c r="BK67" s="188" t="s">
        <v>737</v>
      </c>
      <c r="BL67" s="188">
        <v>3241000</v>
      </c>
      <c r="BM67" s="192" t="s">
        <v>738</v>
      </c>
      <c r="BN67" s="154" t="s">
        <v>622</v>
      </c>
    </row>
    <row r="68" spans="1:66" ht="107.45" hidden="1" customHeight="1" x14ac:dyDescent="0.2">
      <c r="A68" s="315"/>
      <c r="B68" s="315" t="s">
        <v>82</v>
      </c>
      <c r="C68" s="315"/>
      <c r="D68" s="187" t="s">
        <v>739</v>
      </c>
      <c r="E68" s="188" t="s">
        <v>352</v>
      </c>
      <c r="F68" s="188" t="s">
        <v>607</v>
      </c>
      <c r="G68" s="188" t="s">
        <v>608</v>
      </c>
      <c r="H68" s="189">
        <v>44198</v>
      </c>
      <c r="I68" s="188" t="s">
        <v>702</v>
      </c>
      <c r="J68" s="188" t="s">
        <v>740</v>
      </c>
      <c r="K68" s="188" t="s">
        <v>741</v>
      </c>
      <c r="L68" s="156" t="s">
        <v>612</v>
      </c>
      <c r="M68" s="188" t="s">
        <v>27</v>
      </c>
      <c r="N68" s="188" t="s">
        <v>352</v>
      </c>
      <c r="O68" s="188" t="s">
        <v>352</v>
      </c>
      <c r="P68" s="188">
        <v>1</v>
      </c>
      <c r="Q68" s="188" t="s">
        <v>742</v>
      </c>
      <c r="R68" s="188" t="s">
        <v>352</v>
      </c>
      <c r="S68" s="188" t="s">
        <v>352</v>
      </c>
      <c r="T68" s="188">
        <v>1</v>
      </c>
      <c r="U68" s="188" t="s">
        <v>742</v>
      </c>
      <c r="V68" s="188" t="s">
        <v>352</v>
      </c>
      <c r="W68" s="188" t="s">
        <v>352</v>
      </c>
      <c r="X68" s="188">
        <v>2</v>
      </c>
      <c r="Y68" s="137">
        <f>Q68+U68</f>
        <v>16666666</v>
      </c>
      <c r="Z68" s="184"/>
      <c r="AA68" s="50"/>
      <c r="AB68" s="184"/>
      <c r="AC68" s="50"/>
      <c r="AD68" s="184"/>
      <c r="AE68" s="184"/>
      <c r="AF68" s="185">
        <v>4166667</v>
      </c>
      <c r="AG68" s="50">
        <f t="shared" si="8"/>
        <v>0.50000006000000241</v>
      </c>
      <c r="AH68" s="184">
        <v>0</v>
      </c>
      <c r="AI68" s="50">
        <f t="shared" si="9"/>
        <v>0</v>
      </c>
      <c r="AJ68" s="184" t="s">
        <v>743</v>
      </c>
      <c r="AK68" s="184"/>
      <c r="AL68" s="231"/>
      <c r="AM68" s="232"/>
      <c r="AN68" s="232"/>
      <c r="AO68" s="232"/>
      <c r="AP68" s="188"/>
      <c r="AQ68" s="188"/>
      <c r="AR68" s="188"/>
      <c r="AS68" s="188"/>
      <c r="AT68" s="188"/>
      <c r="AU68" s="188"/>
      <c r="AV68" s="188"/>
      <c r="AW68" s="188"/>
      <c r="AX68" s="188"/>
      <c r="AY68" s="188"/>
      <c r="AZ68" s="188"/>
      <c r="BA68" s="188"/>
      <c r="BB68" s="188"/>
      <c r="BC68" s="188"/>
      <c r="BD68" s="188"/>
      <c r="BE68" s="188"/>
      <c r="BF68" s="188" t="s">
        <v>734</v>
      </c>
      <c r="BG68" s="188" t="s">
        <v>735</v>
      </c>
      <c r="BH68" s="188" t="s">
        <v>617</v>
      </c>
      <c r="BI68" s="188" t="s">
        <v>618</v>
      </c>
      <c r="BJ68" s="188" t="s">
        <v>736</v>
      </c>
      <c r="BK68" s="188" t="s">
        <v>737</v>
      </c>
      <c r="BL68" s="188">
        <v>3241000</v>
      </c>
      <c r="BM68" s="192" t="s">
        <v>738</v>
      </c>
      <c r="BN68" s="154" t="s">
        <v>622</v>
      </c>
    </row>
    <row r="69" spans="1:66" ht="145.5" hidden="1" customHeight="1" x14ac:dyDescent="0.2">
      <c r="A69" s="315"/>
      <c r="B69" s="315" t="s">
        <v>82</v>
      </c>
      <c r="C69" s="315"/>
      <c r="D69" s="187" t="s">
        <v>744</v>
      </c>
      <c r="E69" s="188" t="s">
        <v>352</v>
      </c>
      <c r="F69" s="188" t="s">
        <v>607</v>
      </c>
      <c r="G69" s="188" t="s">
        <v>608</v>
      </c>
      <c r="H69" s="189">
        <v>44198</v>
      </c>
      <c r="I69" s="188" t="s">
        <v>609</v>
      </c>
      <c r="J69" s="188" t="s">
        <v>745</v>
      </c>
      <c r="K69" s="188" t="s">
        <v>746</v>
      </c>
      <c r="L69" s="188" t="s">
        <v>747</v>
      </c>
      <c r="M69" s="188" t="s">
        <v>27</v>
      </c>
      <c r="N69" s="188" t="s">
        <v>352</v>
      </c>
      <c r="O69" s="188" t="s">
        <v>352</v>
      </c>
      <c r="P69" s="188">
        <v>2</v>
      </c>
      <c r="Q69" s="195">
        <v>992.91700000000003</v>
      </c>
      <c r="R69" s="188">
        <v>2</v>
      </c>
      <c r="S69" s="188" t="s">
        <v>748</v>
      </c>
      <c r="T69" s="188">
        <v>2</v>
      </c>
      <c r="U69" s="188" t="s">
        <v>749</v>
      </c>
      <c r="V69" s="188">
        <v>2</v>
      </c>
      <c r="W69" s="188" t="s">
        <v>750</v>
      </c>
      <c r="X69" s="188">
        <v>8</v>
      </c>
      <c r="Y69" s="137">
        <f>Q69+S69+U69+W69</f>
        <v>3287671.9169999999</v>
      </c>
      <c r="Z69" s="184"/>
      <c r="AA69" s="50"/>
      <c r="AB69" s="184"/>
      <c r="AC69" s="50"/>
      <c r="AD69" s="184"/>
      <c r="AE69" s="184"/>
      <c r="AF69" s="185">
        <v>198488</v>
      </c>
      <c r="AG69" s="50">
        <f t="shared" si="8"/>
        <v>199.90391946154614</v>
      </c>
      <c r="AH69" s="184">
        <v>2</v>
      </c>
      <c r="AI69" s="50">
        <f t="shared" si="9"/>
        <v>1</v>
      </c>
      <c r="AJ69" s="52" t="s">
        <v>751</v>
      </c>
      <c r="AK69" s="184" t="s">
        <v>752</v>
      </c>
      <c r="AL69" s="231"/>
      <c r="AM69" s="232"/>
      <c r="AN69" s="232"/>
      <c r="AO69" s="232"/>
      <c r="AP69" s="188"/>
      <c r="AQ69" s="188"/>
      <c r="AR69" s="188"/>
      <c r="AS69" s="188"/>
      <c r="AT69" s="188"/>
      <c r="AU69" s="188"/>
      <c r="AV69" s="188"/>
      <c r="AW69" s="188"/>
      <c r="AX69" s="188"/>
      <c r="AY69" s="188"/>
      <c r="AZ69" s="188"/>
      <c r="BA69" s="188"/>
      <c r="BB69" s="188"/>
      <c r="BC69" s="188"/>
      <c r="BD69" s="188"/>
      <c r="BE69" s="188"/>
      <c r="BF69" s="188" t="s">
        <v>734</v>
      </c>
      <c r="BG69" s="188" t="s">
        <v>735</v>
      </c>
      <c r="BH69" s="188" t="s">
        <v>617</v>
      </c>
      <c r="BI69" s="188" t="s">
        <v>618</v>
      </c>
      <c r="BJ69" s="188" t="s">
        <v>736</v>
      </c>
      <c r="BK69" s="188" t="s">
        <v>737</v>
      </c>
      <c r="BL69" s="188">
        <v>3241000</v>
      </c>
      <c r="BM69" s="192" t="s">
        <v>738</v>
      </c>
      <c r="BN69" s="154" t="s">
        <v>622</v>
      </c>
    </row>
    <row r="70" spans="1:66" ht="107.45" hidden="1" customHeight="1" x14ac:dyDescent="0.2">
      <c r="A70" s="315"/>
      <c r="B70" s="315" t="s">
        <v>82</v>
      </c>
      <c r="C70" s="315"/>
      <c r="D70" s="187" t="s">
        <v>753</v>
      </c>
      <c r="E70" s="188" t="s">
        <v>352</v>
      </c>
      <c r="F70" s="188" t="s">
        <v>607</v>
      </c>
      <c r="G70" s="188" t="s">
        <v>608</v>
      </c>
      <c r="H70" s="189">
        <v>44197</v>
      </c>
      <c r="I70" s="188" t="s">
        <v>609</v>
      </c>
      <c r="J70" s="188" t="s">
        <v>754</v>
      </c>
      <c r="K70" s="188" t="s">
        <v>755</v>
      </c>
      <c r="L70" s="156" t="s">
        <v>612</v>
      </c>
      <c r="M70" s="188" t="s">
        <v>27</v>
      </c>
      <c r="N70" s="188" t="s">
        <v>352</v>
      </c>
      <c r="O70" s="188" t="s">
        <v>352</v>
      </c>
      <c r="P70" s="188">
        <v>10</v>
      </c>
      <c r="Q70" s="188" t="s">
        <v>613</v>
      </c>
      <c r="R70" s="188">
        <v>10</v>
      </c>
      <c r="S70" s="188" t="s">
        <v>613</v>
      </c>
      <c r="T70" s="188">
        <v>10</v>
      </c>
      <c r="U70" s="188" t="s">
        <v>613</v>
      </c>
      <c r="V70" s="188">
        <v>5</v>
      </c>
      <c r="W70" s="188" t="s">
        <v>613</v>
      </c>
      <c r="X70" s="188">
        <v>35</v>
      </c>
      <c r="Y70" s="137">
        <f>Q70+S70+U70+W70</f>
        <v>28912800</v>
      </c>
      <c r="Z70" s="184"/>
      <c r="AA70" s="50"/>
      <c r="AB70" s="184"/>
      <c r="AC70" s="50"/>
      <c r="AD70" s="184"/>
      <c r="AE70" s="184"/>
      <c r="AF70" s="185">
        <v>344200</v>
      </c>
      <c r="AG70" s="50">
        <f t="shared" si="8"/>
        <v>4.7619047619047616E-2</v>
      </c>
      <c r="AH70" s="184">
        <v>0</v>
      </c>
      <c r="AI70" s="50">
        <f t="shared" si="9"/>
        <v>0</v>
      </c>
      <c r="AJ70" s="184" t="s">
        <v>756</v>
      </c>
      <c r="AK70" s="184"/>
      <c r="AL70" s="231"/>
      <c r="AM70" s="232"/>
      <c r="AN70" s="232"/>
      <c r="AO70" s="232"/>
      <c r="AP70" s="188"/>
      <c r="AQ70" s="188"/>
      <c r="AR70" s="188"/>
      <c r="AS70" s="188"/>
      <c r="AT70" s="188"/>
      <c r="AU70" s="188"/>
      <c r="AV70" s="188"/>
      <c r="AW70" s="188"/>
      <c r="AX70" s="188"/>
      <c r="AY70" s="188"/>
      <c r="AZ70" s="188"/>
      <c r="BA70" s="188"/>
      <c r="BB70" s="188"/>
      <c r="BC70" s="188"/>
      <c r="BD70" s="188"/>
      <c r="BE70" s="188"/>
      <c r="BF70" s="188" t="s">
        <v>615</v>
      </c>
      <c r="BG70" s="188" t="s">
        <v>616</v>
      </c>
      <c r="BH70" s="188" t="s">
        <v>617</v>
      </c>
      <c r="BI70" s="188" t="s">
        <v>618</v>
      </c>
      <c r="BJ70" s="188" t="s">
        <v>619</v>
      </c>
      <c r="BK70" s="188" t="s">
        <v>620</v>
      </c>
      <c r="BL70" s="188">
        <v>3241000</v>
      </c>
      <c r="BM70" s="192" t="s">
        <v>621</v>
      </c>
      <c r="BN70" s="154" t="s">
        <v>622</v>
      </c>
    </row>
    <row r="71" spans="1:66" ht="107.45" hidden="1" customHeight="1" x14ac:dyDescent="0.2">
      <c r="A71" s="315"/>
      <c r="B71" s="315" t="s">
        <v>82</v>
      </c>
      <c r="C71" s="315"/>
      <c r="D71" s="187" t="s">
        <v>757</v>
      </c>
      <c r="E71" s="188" t="s">
        <v>352</v>
      </c>
      <c r="F71" s="188" t="s">
        <v>607</v>
      </c>
      <c r="G71" s="188" t="s">
        <v>608</v>
      </c>
      <c r="H71" s="189">
        <v>44198</v>
      </c>
      <c r="I71" s="188" t="s">
        <v>609</v>
      </c>
      <c r="J71" s="188" t="s">
        <v>758</v>
      </c>
      <c r="K71" s="188" t="s">
        <v>759</v>
      </c>
      <c r="L71" s="156" t="s">
        <v>612</v>
      </c>
      <c r="M71" s="188" t="s">
        <v>27</v>
      </c>
      <c r="N71" s="188" t="s">
        <v>352</v>
      </c>
      <c r="O71" s="188" t="s">
        <v>352</v>
      </c>
      <c r="P71" s="190">
        <v>1</v>
      </c>
      <c r="Q71" s="188" t="s">
        <v>760</v>
      </c>
      <c r="R71" s="190">
        <v>1</v>
      </c>
      <c r="S71" s="188" t="s">
        <v>760</v>
      </c>
      <c r="T71" s="190">
        <v>1</v>
      </c>
      <c r="U71" s="188" t="s">
        <v>760</v>
      </c>
      <c r="V71" s="190">
        <v>1</v>
      </c>
      <c r="W71" s="188" t="s">
        <v>760</v>
      </c>
      <c r="X71" s="190">
        <v>1</v>
      </c>
      <c r="Y71" s="137">
        <f>Q71+S71+U71+W71</f>
        <v>12500000</v>
      </c>
      <c r="Z71" s="184"/>
      <c r="AA71" s="50"/>
      <c r="AB71" s="184"/>
      <c r="AC71" s="50"/>
      <c r="AD71" s="184"/>
      <c r="AE71" s="184"/>
      <c r="AF71" s="185">
        <v>781250</v>
      </c>
      <c r="AG71" s="50">
        <f t="shared" si="8"/>
        <v>0.25</v>
      </c>
      <c r="AH71" s="112">
        <v>0.5</v>
      </c>
      <c r="AI71" s="50">
        <f t="shared" si="9"/>
        <v>0.5</v>
      </c>
      <c r="AJ71" s="52" t="s">
        <v>761</v>
      </c>
      <c r="AK71" s="184"/>
      <c r="AL71" s="231"/>
      <c r="AM71" s="232"/>
      <c r="AN71" s="232"/>
      <c r="AO71" s="232"/>
      <c r="AP71" s="188"/>
      <c r="AQ71" s="188"/>
      <c r="AR71" s="188"/>
      <c r="AS71" s="188"/>
      <c r="AT71" s="188"/>
      <c r="AU71" s="188"/>
      <c r="AV71" s="188"/>
      <c r="AW71" s="188"/>
      <c r="AX71" s="188"/>
      <c r="AY71" s="188"/>
      <c r="AZ71" s="188"/>
      <c r="BA71" s="188"/>
      <c r="BB71" s="188"/>
      <c r="BC71" s="188"/>
      <c r="BD71" s="188"/>
      <c r="BE71" s="188"/>
      <c r="BF71" s="188" t="s">
        <v>734</v>
      </c>
      <c r="BG71" s="188" t="s">
        <v>735</v>
      </c>
      <c r="BH71" s="188" t="s">
        <v>617</v>
      </c>
      <c r="BI71" s="188" t="s">
        <v>618</v>
      </c>
      <c r="BJ71" s="188" t="s">
        <v>736</v>
      </c>
      <c r="BK71" s="188" t="s">
        <v>737</v>
      </c>
      <c r="BL71" s="188">
        <v>3241000</v>
      </c>
      <c r="BM71" s="192" t="s">
        <v>738</v>
      </c>
      <c r="BN71" s="154" t="s">
        <v>622</v>
      </c>
    </row>
    <row r="72" spans="1:66" ht="107.45" hidden="1" customHeight="1" x14ac:dyDescent="0.2">
      <c r="A72" s="315"/>
      <c r="B72" s="315" t="s">
        <v>82</v>
      </c>
      <c r="C72" s="315"/>
      <c r="D72" s="187" t="s">
        <v>762</v>
      </c>
      <c r="E72" s="188" t="s">
        <v>352</v>
      </c>
      <c r="F72" s="188" t="s">
        <v>607</v>
      </c>
      <c r="G72" s="188" t="s">
        <v>608</v>
      </c>
      <c r="H72" s="189">
        <v>44197</v>
      </c>
      <c r="I72" s="188" t="s">
        <v>609</v>
      </c>
      <c r="J72" s="188" t="s">
        <v>763</v>
      </c>
      <c r="K72" s="188" t="s">
        <v>764</v>
      </c>
      <c r="L72" s="156" t="s">
        <v>612</v>
      </c>
      <c r="M72" s="188" t="s">
        <v>27</v>
      </c>
      <c r="N72" s="188" t="s">
        <v>352</v>
      </c>
      <c r="O72" s="188" t="s">
        <v>352</v>
      </c>
      <c r="P72" s="188">
        <v>2</v>
      </c>
      <c r="Q72" s="188" t="s">
        <v>765</v>
      </c>
      <c r="R72" s="188">
        <v>2</v>
      </c>
      <c r="S72" s="188" t="s">
        <v>765</v>
      </c>
      <c r="T72" s="188">
        <v>2</v>
      </c>
      <c r="U72" s="188" t="s">
        <v>765</v>
      </c>
      <c r="V72" s="188">
        <v>2</v>
      </c>
      <c r="W72" s="188" t="s">
        <v>765</v>
      </c>
      <c r="X72" s="188">
        <v>2</v>
      </c>
      <c r="Y72" s="137">
        <f>Q72+S72+U72+W72</f>
        <v>86738400</v>
      </c>
      <c r="Z72" s="184"/>
      <c r="AA72" s="50"/>
      <c r="AB72" s="184"/>
      <c r="AC72" s="50"/>
      <c r="AD72" s="184"/>
      <c r="AE72" s="184"/>
      <c r="AF72" s="185">
        <v>1032600</v>
      </c>
      <c r="AG72" s="50">
        <f t="shared" si="8"/>
        <v>4.7619047619047616E-2</v>
      </c>
      <c r="AH72" s="184">
        <v>1</v>
      </c>
      <c r="AI72" s="50">
        <f t="shared" si="9"/>
        <v>0.5</v>
      </c>
      <c r="AJ72" s="184" t="s">
        <v>766</v>
      </c>
      <c r="AK72" s="184"/>
      <c r="AL72" s="231"/>
      <c r="AM72" s="232"/>
      <c r="AN72" s="232"/>
      <c r="AO72" s="232"/>
      <c r="AP72" s="188"/>
      <c r="AQ72" s="188"/>
      <c r="AR72" s="188"/>
      <c r="AS72" s="188"/>
      <c r="AT72" s="188"/>
      <c r="AU72" s="188"/>
      <c r="AV72" s="188"/>
      <c r="AW72" s="188"/>
      <c r="AX72" s="188"/>
      <c r="AY72" s="188"/>
      <c r="AZ72" s="188"/>
      <c r="BA72" s="188"/>
      <c r="BB72" s="188"/>
      <c r="BC72" s="188"/>
      <c r="BD72" s="188"/>
      <c r="BE72" s="188"/>
      <c r="BF72" s="188" t="s">
        <v>615</v>
      </c>
      <c r="BG72" s="188" t="s">
        <v>616</v>
      </c>
      <c r="BH72" s="188" t="s">
        <v>617</v>
      </c>
      <c r="BI72" s="188" t="s">
        <v>618</v>
      </c>
      <c r="BJ72" s="188" t="s">
        <v>619</v>
      </c>
      <c r="BK72" s="188" t="s">
        <v>620</v>
      </c>
      <c r="BL72" s="188">
        <v>3241000</v>
      </c>
      <c r="BM72" s="192" t="s">
        <v>621</v>
      </c>
      <c r="BN72" s="154" t="s">
        <v>622</v>
      </c>
    </row>
    <row r="73" spans="1:66" ht="107.45" hidden="1" customHeight="1" x14ac:dyDescent="0.2">
      <c r="A73" s="315"/>
      <c r="B73" s="315" t="s">
        <v>82</v>
      </c>
      <c r="C73" s="315"/>
      <c r="D73" s="187" t="s">
        <v>767</v>
      </c>
      <c r="E73" s="188" t="s">
        <v>352</v>
      </c>
      <c r="F73" s="188" t="s">
        <v>607</v>
      </c>
      <c r="G73" s="188" t="s">
        <v>608</v>
      </c>
      <c r="H73" s="189">
        <v>44198</v>
      </c>
      <c r="I73" s="188" t="s">
        <v>609</v>
      </c>
      <c r="J73" s="188" t="s">
        <v>768</v>
      </c>
      <c r="K73" s="188" t="s">
        <v>769</v>
      </c>
      <c r="L73" s="156" t="s">
        <v>612</v>
      </c>
      <c r="M73" s="188" t="s">
        <v>27</v>
      </c>
      <c r="N73" s="188" t="s">
        <v>352</v>
      </c>
      <c r="O73" s="188" t="s">
        <v>352</v>
      </c>
      <c r="P73" s="188">
        <v>1</v>
      </c>
      <c r="Q73" s="188" t="s">
        <v>665</v>
      </c>
      <c r="R73" s="188">
        <v>1</v>
      </c>
      <c r="S73" s="188" t="s">
        <v>665</v>
      </c>
      <c r="T73" s="188">
        <v>1</v>
      </c>
      <c r="U73" s="188" t="s">
        <v>665</v>
      </c>
      <c r="V73" s="188">
        <v>1</v>
      </c>
      <c r="W73" s="188" t="s">
        <v>665</v>
      </c>
      <c r="X73" s="188">
        <v>4</v>
      </c>
      <c r="Y73" s="137">
        <f>Q73+S73+U73+W73</f>
        <v>40000000</v>
      </c>
      <c r="Z73" s="184"/>
      <c r="AA73" s="50"/>
      <c r="AB73" s="184"/>
      <c r="AC73" s="50"/>
      <c r="AD73" s="184"/>
      <c r="AE73" s="184"/>
      <c r="AF73" s="184">
        <v>0</v>
      </c>
      <c r="AG73" s="50">
        <f t="shared" si="8"/>
        <v>0</v>
      </c>
      <c r="AH73" s="184">
        <v>0</v>
      </c>
      <c r="AI73" s="50">
        <f t="shared" si="9"/>
        <v>0</v>
      </c>
      <c r="AJ73" s="184" t="s">
        <v>770</v>
      </c>
      <c r="AK73" s="184"/>
      <c r="AL73" s="231"/>
      <c r="AM73" s="232"/>
      <c r="AN73" s="232"/>
      <c r="AO73" s="232"/>
      <c r="AP73" s="188"/>
      <c r="AQ73" s="188"/>
      <c r="AR73" s="188"/>
      <c r="AS73" s="188"/>
      <c r="AT73" s="188"/>
      <c r="AU73" s="188"/>
      <c r="AV73" s="188"/>
      <c r="AW73" s="188"/>
      <c r="AX73" s="188"/>
      <c r="AY73" s="188"/>
      <c r="AZ73" s="188"/>
      <c r="BA73" s="188"/>
      <c r="BB73" s="188"/>
      <c r="BC73" s="188"/>
      <c r="BD73" s="188"/>
      <c r="BE73" s="188"/>
      <c r="BF73" s="188" t="s">
        <v>615</v>
      </c>
      <c r="BG73" s="188" t="s">
        <v>616</v>
      </c>
      <c r="BH73" s="188" t="s">
        <v>617</v>
      </c>
      <c r="BI73" s="188" t="s">
        <v>618</v>
      </c>
      <c r="BJ73" s="188" t="s">
        <v>619</v>
      </c>
      <c r="BK73" s="188" t="s">
        <v>620</v>
      </c>
      <c r="BL73" s="188">
        <v>3241000</v>
      </c>
      <c r="BM73" s="192" t="s">
        <v>621</v>
      </c>
      <c r="BN73" s="154" t="s">
        <v>622</v>
      </c>
    </row>
    <row r="74" spans="1:66" ht="144.94999999999999" hidden="1" customHeight="1" x14ac:dyDescent="0.2">
      <c r="A74" s="315"/>
      <c r="B74" s="315" t="s">
        <v>82</v>
      </c>
      <c r="C74" s="315"/>
      <c r="D74" s="187" t="s">
        <v>771</v>
      </c>
      <c r="E74" s="188" t="s">
        <v>352</v>
      </c>
      <c r="F74" s="188" t="s">
        <v>607</v>
      </c>
      <c r="G74" s="188" t="s">
        <v>608</v>
      </c>
      <c r="H74" s="189">
        <v>44197</v>
      </c>
      <c r="I74" s="188" t="s">
        <v>713</v>
      </c>
      <c r="J74" s="188" t="s">
        <v>772</v>
      </c>
      <c r="K74" s="188" t="s">
        <v>773</v>
      </c>
      <c r="L74" s="156" t="s">
        <v>612</v>
      </c>
      <c r="M74" s="188" t="s">
        <v>27</v>
      </c>
      <c r="N74" s="188" t="s">
        <v>352</v>
      </c>
      <c r="O74" s="188" t="s">
        <v>352</v>
      </c>
      <c r="P74" s="188">
        <v>2</v>
      </c>
      <c r="Q74" s="188" t="s">
        <v>774</v>
      </c>
      <c r="R74" s="188">
        <v>3</v>
      </c>
      <c r="S74" s="188" t="s">
        <v>775</v>
      </c>
      <c r="T74" s="188" t="s">
        <v>352</v>
      </c>
      <c r="U74" s="188" t="s">
        <v>352</v>
      </c>
      <c r="V74" s="188" t="s">
        <v>352</v>
      </c>
      <c r="W74" s="188" t="s">
        <v>352</v>
      </c>
      <c r="X74" s="188">
        <v>5</v>
      </c>
      <c r="Y74" s="137">
        <f>Q74+S74</f>
        <v>21225924</v>
      </c>
      <c r="Z74" s="184"/>
      <c r="AA74" s="50"/>
      <c r="AB74" s="184"/>
      <c r="AC74" s="50"/>
      <c r="AD74" s="184"/>
      <c r="AE74" s="184"/>
      <c r="AF74" s="184">
        <v>0</v>
      </c>
      <c r="AG74" s="50">
        <f t="shared" si="8"/>
        <v>0</v>
      </c>
      <c r="AH74" s="184">
        <v>0</v>
      </c>
      <c r="AI74" s="50">
        <f t="shared" si="9"/>
        <v>0</v>
      </c>
      <c r="AJ74" s="184" t="s">
        <v>776</v>
      </c>
      <c r="AK74" s="184" t="s">
        <v>777</v>
      </c>
      <c r="AL74" s="231"/>
      <c r="AM74" s="232"/>
      <c r="AN74" s="232"/>
      <c r="AO74" s="232"/>
      <c r="AP74" s="188"/>
      <c r="AQ74" s="188"/>
      <c r="AR74" s="188"/>
      <c r="AS74" s="188"/>
      <c r="AT74" s="188"/>
      <c r="AU74" s="188"/>
      <c r="AV74" s="188"/>
      <c r="AW74" s="188"/>
      <c r="AX74" s="188"/>
      <c r="AY74" s="188"/>
      <c r="AZ74" s="188"/>
      <c r="BA74" s="188"/>
      <c r="BB74" s="188"/>
      <c r="BC74" s="188"/>
      <c r="BD74" s="188"/>
      <c r="BE74" s="188"/>
      <c r="BF74" s="188" t="s">
        <v>778</v>
      </c>
      <c r="BG74" s="188" t="s">
        <v>779</v>
      </c>
      <c r="BH74" s="188" t="s">
        <v>617</v>
      </c>
      <c r="BI74" s="188" t="s">
        <v>618</v>
      </c>
      <c r="BJ74" s="188" t="s">
        <v>780</v>
      </c>
      <c r="BK74" s="188" t="s">
        <v>781</v>
      </c>
      <c r="BL74" s="188">
        <v>3241000</v>
      </c>
      <c r="BM74" s="192" t="s">
        <v>782</v>
      </c>
      <c r="BN74" s="154" t="s">
        <v>622</v>
      </c>
    </row>
    <row r="75" spans="1:66" ht="63.75" hidden="1" x14ac:dyDescent="0.2">
      <c r="A75" s="315"/>
      <c r="B75" s="315" t="s">
        <v>78</v>
      </c>
      <c r="C75" s="315"/>
      <c r="D75" s="52" t="s">
        <v>783</v>
      </c>
      <c r="E75" s="52"/>
      <c r="F75" s="52"/>
      <c r="G75" s="52" t="s">
        <v>784</v>
      </c>
      <c r="H75" s="124">
        <v>44197</v>
      </c>
      <c r="I75" s="124">
        <v>45442</v>
      </c>
      <c r="J75" s="52" t="s">
        <v>785</v>
      </c>
      <c r="K75" s="52" t="s">
        <v>786</v>
      </c>
      <c r="L75" s="52" t="s">
        <v>787</v>
      </c>
      <c r="M75" s="52" t="s">
        <v>27</v>
      </c>
      <c r="N75" s="52"/>
      <c r="O75" s="52"/>
      <c r="P75" s="52">
        <v>90</v>
      </c>
      <c r="Q75" s="175">
        <v>315000</v>
      </c>
      <c r="R75" s="52">
        <v>90</v>
      </c>
      <c r="S75" s="175">
        <v>315000</v>
      </c>
      <c r="T75" s="52">
        <v>90</v>
      </c>
      <c r="U75" s="175">
        <v>315000</v>
      </c>
      <c r="V75" s="52">
        <v>90</v>
      </c>
      <c r="W75" s="175">
        <v>315000</v>
      </c>
      <c r="X75" s="52">
        <f>P75+R75+T75+V75</f>
        <v>360</v>
      </c>
      <c r="Y75" s="137">
        <f>Q75+S75+U75+W75</f>
        <v>1260000</v>
      </c>
      <c r="Z75" s="52"/>
      <c r="AA75" s="228">
        <v>0</v>
      </c>
      <c r="AB75" s="196"/>
      <c r="AC75" s="50" t="str">
        <f>IF(N75=0," ",AB75/N75)</f>
        <v xml:space="preserve"> </v>
      </c>
      <c r="AD75" s="50" t="str">
        <f t="shared" ref="AC75:AD77" si="10">IF(O75=0," ",AC75/O75)</f>
        <v xml:space="preserve"> </v>
      </c>
      <c r="AE75" s="119"/>
      <c r="AF75" s="52"/>
      <c r="AG75" s="120">
        <f t="shared" si="8"/>
        <v>0</v>
      </c>
      <c r="AH75" s="52"/>
      <c r="AI75" s="50">
        <f t="shared" si="9"/>
        <v>0</v>
      </c>
      <c r="AJ75" s="52"/>
      <c r="AK75" s="119"/>
      <c r="AL75" s="119"/>
      <c r="AM75" s="198"/>
      <c r="AN75" s="52"/>
      <c r="AO75" s="50"/>
      <c r="AP75" s="52"/>
      <c r="AQ75" s="52"/>
      <c r="AR75" s="119"/>
      <c r="AS75" s="120"/>
      <c r="AT75" s="52"/>
      <c r="AU75" s="50"/>
      <c r="AV75" s="52"/>
      <c r="AW75" s="119"/>
      <c r="AX75" s="119"/>
      <c r="AY75" s="120"/>
      <c r="AZ75" s="52"/>
      <c r="BA75" s="50"/>
      <c r="BB75" s="52"/>
      <c r="BC75" s="119"/>
      <c r="BD75" s="119"/>
      <c r="BE75" s="52"/>
      <c r="BF75" s="52" t="s">
        <v>788</v>
      </c>
      <c r="BG75" s="52" t="s">
        <v>789</v>
      </c>
      <c r="BH75" s="52" t="s">
        <v>790</v>
      </c>
      <c r="BI75" s="52" t="s">
        <v>791</v>
      </c>
      <c r="BJ75" s="52" t="s">
        <v>792</v>
      </c>
      <c r="BK75" s="52" t="s">
        <v>793</v>
      </c>
      <c r="BL75" s="52" t="s">
        <v>794</v>
      </c>
      <c r="BM75" s="179" t="s">
        <v>795</v>
      </c>
      <c r="BN75" s="154" t="s">
        <v>796</v>
      </c>
    </row>
    <row r="76" spans="1:66" ht="63.75" hidden="1" x14ac:dyDescent="0.2">
      <c r="A76" s="315"/>
      <c r="B76" s="315" t="s">
        <v>78</v>
      </c>
      <c r="C76" s="315"/>
      <c r="D76" s="52" t="s">
        <v>797</v>
      </c>
      <c r="E76" s="52"/>
      <c r="F76" s="52"/>
      <c r="G76" s="52" t="s">
        <v>784</v>
      </c>
      <c r="H76" s="124">
        <v>44197</v>
      </c>
      <c r="I76" s="124">
        <v>45442</v>
      </c>
      <c r="J76" s="52" t="s">
        <v>798</v>
      </c>
      <c r="K76" s="52" t="s">
        <v>799</v>
      </c>
      <c r="L76" s="52" t="s">
        <v>787</v>
      </c>
      <c r="M76" s="52" t="s">
        <v>27</v>
      </c>
      <c r="N76" s="52"/>
      <c r="O76" s="52"/>
      <c r="P76" s="52">
        <v>1</v>
      </c>
      <c r="Q76" s="52" t="s">
        <v>800</v>
      </c>
      <c r="R76" s="52">
        <v>1</v>
      </c>
      <c r="S76" s="52" t="s">
        <v>800</v>
      </c>
      <c r="T76" s="52">
        <v>1</v>
      </c>
      <c r="U76" s="52" t="s">
        <v>800</v>
      </c>
      <c r="V76" s="52">
        <v>1</v>
      </c>
      <c r="W76" s="52" t="s">
        <v>800</v>
      </c>
      <c r="X76" s="52">
        <v>4</v>
      </c>
      <c r="Y76" s="137">
        <v>0</v>
      </c>
      <c r="Z76" s="126"/>
      <c r="AA76" s="52">
        <v>4</v>
      </c>
      <c r="AB76" s="126"/>
      <c r="AC76" s="50" t="str">
        <f t="shared" si="10"/>
        <v xml:space="preserve"> </v>
      </c>
      <c r="AD76" s="52"/>
      <c r="AE76" s="119"/>
      <c r="AF76" s="52"/>
      <c r="AG76" s="120"/>
      <c r="AH76" s="52"/>
      <c r="AI76" s="50">
        <f t="shared" si="9"/>
        <v>0</v>
      </c>
      <c r="AJ76" s="52"/>
      <c r="AK76" s="119"/>
      <c r="AL76" s="119"/>
      <c r="AM76" s="120"/>
      <c r="AN76" s="52"/>
      <c r="AO76" s="50"/>
      <c r="AP76" s="52"/>
      <c r="AQ76" s="52"/>
      <c r="AR76" s="119"/>
      <c r="AS76" s="120"/>
      <c r="AT76" s="52"/>
      <c r="AU76" s="50"/>
      <c r="AV76" s="52"/>
      <c r="AW76" s="119"/>
      <c r="AX76" s="119"/>
      <c r="AY76" s="120"/>
      <c r="AZ76" s="52"/>
      <c r="BA76" s="50"/>
      <c r="BB76" s="52"/>
      <c r="BC76" s="119"/>
      <c r="BD76" s="119"/>
      <c r="BE76" s="52"/>
      <c r="BF76" s="52" t="s">
        <v>788</v>
      </c>
      <c r="BG76" s="52" t="s">
        <v>789</v>
      </c>
      <c r="BH76" s="52" t="s">
        <v>790</v>
      </c>
      <c r="BI76" s="52" t="s">
        <v>791</v>
      </c>
      <c r="BJ76" s="52" t="s">
        <v>792</v>
      </c>
      <c r="BK76" s="52" t="s">
        <v>793</v>
      </c>
      <c r="BL76" s="52" t="s">
        <v>794</v>
      </c>
      <c r="BM76" s="179" t="s">
        <v>795</v>
      </c>
      <c r="BN76" s="154" t="s">
        <v>801</v>
      </c>
    </row>
    <row r="77" spans="1:66" ht="127.5" hidden="1" x14ac:dyDescent="0.2">
      <c r="A77" s="315"/>
      <c r="B77" s="315" t="s">
        <v>78</v>
      </c>
      <c r="C77" s="315"/>
      <c r="D77" s="52" t="s">
        <v>802</v>
      </c>
      <c r="E77" s="52"/>
      <c r="F77" s="52"/>
      <c r="G77" s="52" t="s">
        <v>784</v>
      </c>
      <c r="H77" s="124">
        <v>44197</v>
      </c>
      <c r="I77" s="124">
        <v>45473</v>
      </c>
      <c r="J77" s="52" t="s">
        <v>803</v>
      </c>
      <c r="K77" s="52" t="s">
        <v>804</v>
      </c>
      <c r="L77" s="52" t="s">
        <v>787</v>
      </c>
      <c r="M77" s="52"/>
      <c r="N77" s="52"/>
      <c r="O77" s="52"/>
      <c r="P77" s="52">
        <v>90</v>
      </c>
      <c r="Q77" s="52" t="s">
        <v>805</v>
      </c>
      <c r="R77" s="52">
        <v>90</v>
      </c>
      <c r="S77" s="52" t="s">
        <v>805</v>
      </c>
      <c r="T77" s="52">
        <v>90</v>
      </c>
      <c r="U77" s="52" t="s">
        <v>805</v>
      </c>
      <c r="V77" s="52">
        <v>90</v>
      </c>
      <c r="W77" s="52" t="s">
        <v>805</v>
      </c>
      <c r="X77" s="52">
        <f>P77+R77+T77+V77</f>
        <v>360</v>
      </c>
      <c r="Y77" s="137">
        <v>0</v>
      </c>
      <c r="Z77" s="52"/>
      <c r="AA77" s="122"/>
      <c r="AB77" s="52"/>
      <c r="AC77" s="50" t="str">
        <f t="shared" si="10"/>
        <v xml:space="preserve"> </v>
      </c>
      <c r="AD77" s="52"/>
      <c r="AE77" s="119"/>
      <c r="AF77" s="52"/>
      <c r="AG77" s="120"/>
      <c r="AH77" s="52"/>
      <c r="AI77" s="50">
        <f t="shared" si="9"/>
        <v>0</v>
      </c>
      <c r="AJ77" s="52"/>
      <c r="AK77" s="119"/>
      <c r="AL77" s="119"/>
      <c r="AM77" s="120"/>
      <c r="AN77" s="52"/>
      <c r="AO77" s="50"/>
      <c r="AP77" s="52"/>
      <c r="AQ77" s="52"/>
      <c r="AR77" s="119"/>
      <c r="AS77" s="120"/>
      <c r="AT77" s="52"/>
      <c r="AU77" s="50"/>
      <c r="AV77" s="52"/>
      <c r="AW77" s="119"/>
      <c r="AX77" s="119"/>
      <c r="AY77" s="120"/>
      <c r="AZ77" s="52"/>
      <c r="BA77" s="50"/>
      <c r="BB77" s="52"/>
      <c r="BC77" s="119"/>
      <c r="BD77" s="119"/>
      <c r="BE77" s="52"/>
      <c r="BF77" s="52" t="s">
        <v>806</v>
      </c>
      <c r="BG77" s="52" t="s">
        <v>807</v>
      </c>
      <c r="BH77" s="52" t="s">
        <v>790</v>
      </c>
      <c r="BI77" s="52" t="s">
        <v>791</v>
      </c>
      <c r="BJ77" s="52" t="s">
        <v>808</v>
      </c>
      <c r="BK77" s="52" t="s">
        <v>809</v>
      </c>
      <c r="BL77" s="52" t="s">
        <v>810</v>
      </c>
      <c r="BM77" s="179" t="s">
        <v>811</v>
      </c>
      <c r="BN77" s="154" t="s">
        <v>812</v>
      </c>
    </row>
    <row r="78" spans="1:66" ht="142.5" x14ac:dyDescent="0.2">
      <c r="A78" s="315"/>
      <c r="B78" s="315" t="s">
        <v>91</v>
      </c>
      <c r="C78" s="315"/>
      <c r="D78" s="329" t="s">
        <v>813</v>
      </c>
      <c r="E78" s="330"/>
      <c r="F78" s="331" t="s">
        <v>221</v>
      </c>
      <c r="G78" s="332" t="s">
        <v>814</v>
      </c>
      <c r="H78" s="333">
        <v>44197</v>
      </c>
      <c r="I78" s="333">
        <v>45442</v>
      </c>
      <c r="J78" s="99" t="s">
        <v>815</v>
      </c>
      <c r="K78" s="329" t="s">
        <v>816</v>
      </c>
      <c r="L78" s="329" t="s">
        <v>817</v>
      </c>
      <c r="M78" s="334" t="s">
        <v>27</v>
      </c>
      <c r="N78" s="334"/>
      <c r="O78" s="330"/>
      <c r="P78" s="334">
        <v>1</v>
      </c>
      <c r="Q78" s="436">
        <v>41525151</v>
      </c>
      <c r="R78" s="334">
        <v>2</v>
      </c>
      <c r="S78" s="335">
        <v>43438083</v>
      </c>
      <c r="T78" s="334">
        <v>2</v>
      </c>
      <c r="U78" s="335">
        <v>43289212</v>
      </c>
      <c r="V78" s="330">
        <v>2</v>
      </c>
      <c r="W78" s="335"/>
      <c r="X78" s="330">
        <v>2</v>
      </c>
      <c r="Y78" s="336">
        <v>128252446</v>
      </c>
      <c r="Z78" s="337" t="s">
        <v>818</v>
      </c>
      <c r="AA78" s="337" t="s">
        <v>818</v>
      </c>
      <c r="AB78" s="337" t="s">
        <v>818</v>
      </c>
      <c r="AC78" s="337" t="s">
        <v>818</v>
      </c>
      <c r="AD78" s="337" t="s">
        <v>818</v>
      </c>
      <c r="AE78" s="337" t="s">
        <v>818</v>
      </c>
      <c r="AF78" s="420">
        <v>0</v>
      </c>
      <c r="AG78" s="338">
        <v>0</v>
      </c>
      <c r="AH78" s="344">
        <v>0</v>
      </c>
      <c r="AI78" s="338">
        <v>0</v>
      </c>
      <c r="AJ78" s="433" t="s">
        <v>819</v>
      </c>
      <c r="AK78" s="339"/>
      <c r="AL78" s="340">
        <v>0</v>
      </c>
      <c r="AM78" s="337">
        <f>IF(Q78=0," ",AL78/Q78)</f>
        <v>0</v>
      </c>
      <c r="AN78" s="99">
        <v>0</v>
      </c>
      <c r="AO78" s="341">
        <f>IF(P78=0," ",AN78/P78)</f>
        <v>0</v>
      </c>
      <c r="AP78" s="269" t="s">
        <v>1482</v>
      </c>
      <c r="AQ78" s="269" t="s">
        <v>1483</v>
      </c>
      <c r="AR78" s="343">
        <v>10381287</v>
      </c>
      <c r="AS78" s="337">
        <f>IF(Q78=0," ",AR78/Q78)</f>
        <v>0.24999998193865688</v>
      </c>
      <c r="AT78" s="269" t="s">
        <v>836</v>
      </c>
      <c r="AU78" s="437">
        <v>0</v>
      </c>
      <c r="AV78" s="269" t="s">
        <v>1516</v>
      </c>
      <c r="AW78" s="269" t="s">
        <v>1517</v>
      </c>
      <c r="AX78" s="343"/>
      <c r="AY78" s="337"/>
      <c r="AZ78" s="269"/>
      <c r="BA78" s="341"/>
      <c r="BB78" s="269"/>
      <c r="BC78" s="269"/>
      <c r="BD78" s="420"/>
      <c r="BE78" s="345"/>
      <c r="BF78" s="334"/>
      <c r="BG78" s="346"/>
      <c r="BH78" s="99"/>
      <c r="BI78" s="99"/>
      <c r="BJ78" s="329"/>
      <c r="BK78" s="331"/>
      <c r="BL78" s="331"/>
      <c r="BM78" s="347"/>
      <c r="BN78" s="52"/>
    </row>
    <row r="79" spans="1:66" ht="228" x14ac:dyDescent="0.2">
      <c r="A79" s="315"/>
      <c r="B79" s="315" t="s">
        <v>91</v>
      </c>
      <c r="C79" s="315"/>
      <c r="D79" s="348" t="s">
        <v>828</v>
      </c>
      <c r="E79" s="349"/>
      <c r="F79" s="350" t="s">
        <v>221</v>
      </c>
      <c r="G79" s="350" t="s">
        <v>814</v>
      </c>
      <c r="H79" s="351">
        <v>44197</v>
      </c>
      <c r="I79" s="351">
        <v>45442</v>
      </c>
      <c r="J79" s="352" t="s">
        <v>829</v>
      </c>
      <c r="K79" s="352" t="s">
        <v>830</v>
      </c>
      <c r="L79" s="348" t="s">
        <v>817</v>
      </c>
      <c r="M79" s="353" t="s">
        <v>27</v>
      </c>
      <c r="N79" s="353"/>
      <c r="O79" s="349"/>
      <c r="P79" s="353">
        <v>1</v>
      </c>
      <c r="Q79" s="354">
        <v>13632340</v>
      </c>
      <c r="R79" s="353">
        <v>2</v>
      </c>
      <c r="S79" s="354">
        <v>28227526</v>
      </c>
      <c r="T79" s="353">
        <v>2</v>
      </c>
      <c r="U79" s="355">
        <v>29426682</v>
      </c>
      <c r="V79" s="349">
        <v>2</v>
      </c>
      <c r="W79" s="355">
        <v>29527880</v>
      </c>
      <c r="X79" s="349">
        <v>2</v>
      </c>
      <c r="Y79" s="355">
        <v>100814428</v>
      </c>
      <c r="Z79" s="337" t="s">
        <v>818</v>
      </c>
      <c r="AA79" s="337" t="s">
        <v>818</v>
      </c>
      <c r="AB79" s="337" t="s">
        <v>818</v>
      </c>
      <c r="AC79" s="337" t="s">
        <v>818</v>
      </c>
      <c r="AD79" s="337" t="s">
        <v>818</v>
      </c>
      <c r="AE79" s="337" t="s">
        <v>818</v>
      </c>
      <c r="AF79" s="420">
        <v>0</v>
      </c>
      <c r="AG79" s="338">
        <v>0</v>
      </c>
      <c r="AH79" s="344">
        <v>0</v>
      </c>
      <c r="AI79" s="338">
        <v>0</v>
      </c>
      <c r="AJ79" s="433" t="s">
        <v>831</v>
      </c>
      <c r="AK79" s="339"/>
      <c r="AL79" s="340">
        <v>0</v>
      </c>
      <c r="AM79" s="337">
        <f t="shared" ref="AM79" si="11">IF(Q79=0," ",AL79/Q79)</f>
        <v>0</v>
      </c>
      <c r="AN79" s="99">
        <v>0</v>
      </c>
      <c r="AO79" s="341">
        <f t="shared" ref="AO79" si="12">IF(P79=0," ",AN79/P79)</f>
        <v>0</v>
      </c>
      <c r="AP79" s="269" t="s">
        <v>1484</v>
      </c>
      <c r="AQ79" s="269" t="s">
        <v>1485</v>
      </c>
      <c r="AR79" s="269" t="s">
        <v>836</v>
      </c>
      <c r="AS79" s="434">
        <v>0</v>
      </c>
      <c r="AT79" s="269" t="s">
        <v>836</v>
      </c>
      <c r="AU79" s="341">
        <v>0</v>
      </c>
      <c r="AV79" s="269" t="s">
        <v>1518</v>
      </c>
      <c r="AW79" s="269" t="s">
        <v>1486</v>
      </c>
      <c r="AX79" s="343"/>
      <c r="AY79" s="337"/>
      <c r="AZ79" s="269"/>
      <c r="BA79" s="341"/>
      <c r="BB79" s="269"/>
      <c r="BC79" s="269"/>
      <c r="BD79" s="420"/>
      <c r="BE79" s="356"/>
      <c r="BF79" s="353"/>
      <c r="BG79" s="357"/>
      <c r="BH79" s="352"/>
      <c r="BI79" s="352"/>
      <c r="BJ79" s="348"/>
      <c r="BK79" s="350"/>
      <c r="BL79" s="350"/>
      <c r="BM79" s="358"/>
      <c r="BN79" s="52"/>
    </row>
    <row r="80" spans="1:66" ht="114.75" hidden="1" x14ac:dyDescent="0.2">
      <c r="A80" s="52"/>
      <c r="B80" s="52" t="s">
        <v>91</v>
      </c>
      <c r="C80" s="52"/>
      <c r="D80" s="352" t="s">
        <v>832</v>
      </c>
      <c r="E80" s="349"/>
      <c r="F80" s="352" t="s">
        <v>221</v>
      </c>
      <c r="G80" s="359" t="s">
        <v>833</v>
      </c>
      <c r="H80" s="360">
        <v>44228</v>
      </c>
      <c r="I80" s="361">
        <v>45443</v>
      </c>
      <c r="J80" s="352" t="s">
        <v>834</v>
      </c>
      <c r="K80" s="352" t="s">
        <v>835</v>
      </c>
      <c r="L80" s="352" t="s">
        <v>787</v>
      </c>
      <c r="M80" s="352" t="s">
        <v>27</v>
      </c>
      <c r="N80" s="352">
        <v>0</v>
      </c>
      <c r="O80" s="362">
        <v>0</v>
      </c>
      <c r="P80" s="352">
        <v>1</v>
      </c>
      <c r="Q80" s="362">
        <v>25263000</v>
      </c>
      <c r="R80" s="352">
        <v>1</v>
      </c>
      <c r="S80" s="362">
        <v>31803310</v>
      </c>
      <c r="T80" s="352">
        <v>1</v>
      </c>
      <c r="U80" s="362">
        <v>32757409.300000001</v>
      </c>
      <c r="V80" s="349">
        <v>1</v>
      </c>
      <c r="W80" s="362">
        <v>15336423.445</v>
      </c>
      <c r="X80" s="349">
        <v>1</v>
      </c>
      <c r="Y80" s="363">
        <v>105160142.745</v>
      </c>
      <c r="Z80" s="337" t="s">
        <v>818</v>
      </c>
      <c r="AA80" s="337" t="s">
        <v>818</v>
      </c>
      <c r="AB80" s="337" t="s">
        <v>818</v>
      </c>
      <c r="AC80" s="337" t="s">
        <v>818</v>
      </c>
      <c r="AD80" s="337" t="s">
        <v>818</v>
      </c>
      <c r="AE80" s="337" t="s">
        <v>818</v>
      </c>
      <c r="AF80" s="343">
        <v>0</v>
      </c>
      <c r="AG80" s="337">
        <f>IF(Q80=0," ",AF80/Q80)</f>
        <v>0</v>
      </c>
      <c r="AH80" s="269" t="s">
        <v>836</v>
      </c>
      <c r="AI80" s="341">
        <v>0</v>
      </c>
      <c r="AJ80" s="269" t="s">
        <v>1395</v>
      </c>
      <c r="AK80" s="342" t="s">
        <v>1396</v>
      </c>
      <c r="AL80" s="364">
        <v>4782400</v>
      </c>
      <c r="AM80" s="365">
        <f>IF(Q80=0," ",AL80/Q80)</f>
        <v>0.18930451648656138</v>
      </c>
      <c r="AN80" s="265">
        <v>1</v>
      </c>
      <c r="AO80" s="324">
        <f>IF(P80=0," ",AN80/P80)</f>
        <v>1</v>
      </c>
      <c r="AP80" s="366" t="s">
        <v>1487</v>
      </c>
      <c r="AQ80" s="265" t="s">
        <v>1488</v>
      </c>
      <c r="AR80" s="364">
        <v>23058000</v>
      </c>
      <c r="AS80" s="365">
        <f>IF(Q80=0," ",AR80/Q80)</f>
        <v>0.91271820448877805</v>
      </c>
      <c r="AT80" s="265">
        <v>1</v>
      </c>
      <c r="AU80" s="324">
        <f>IF(P80=0," ",AT80/P80)</f>
        <v>1</v>
      </c>
      <c r="AV80" s="265" t="s">
        <v>1489</v>
      </c>
      <c r="AW80" s="265" t="s">
        <v>1490</v>
      </c>
      <c r="AX80" s="364"/>
      <c r="AY80" s="365" t="e">
        <f>IF(#REF!=0," ",AX80/#REF!)</f>
        <v>#REF!</v>
      </c>
      <c r="AZ80" s="265"/>
      <c r="BA80" s="324" t="e">
        <f>IF(#REF!=0," ",AZ80/#REF!)</f>
        <v>#REF!</v>
      </c>
      <c r="BB80" s="265"/>
      <c r="BC80" s="366"/>
      <c r="BD80" s="344"/>
      <c r="BE80" s="356" t="s">
        <v>837</v>
      </c>
      <c r="BF80" s="367">
        <v>113</v>
      </c>
      <c r="BG80" s="356" t="s">
        <v>838</v>
      </c>
      <c r="BH80" s="352" t="s">
        <v>822</v>
      </c>
      <c r="BI80" s="352" t="s">
        <v>823</v>
      </c>
      <c r="BJ80" s="350" t="s">
        <v>839</v>
      </c>
      <c r="BK80" s="368" t="s">
        <v>840</v>
      </c>
      <c r="BL80" s="368">
        <v>3143046792</v>
      </c>
      <c r="BM80" s="368" t="s">
        <v>841</v>
      </c>
      <c r="BN80" s="52"/>
    </row>
    <row r="81" spans="1:66" ht="178.9" hidden="1" customHeight="1" x14ac:dyDescent="0.2">
      <c r="A81" s="52"/>
      <c r="B81" s="52" t="s">
        <v>91</v>
      </c>
      <c r="C81" s="52"/>
      <c r="D81" s="348" t="s">
        <v>842</v>
      </c>
      <c r="E81" s="349"/>
      <c r="F81" s="352" t="s">
        <v>221</v>
      </c>
      <c r="G81" s="359" t="s">
        <v>843</v>
      </c>
      <c r="H81" s="369">
        <v>44228</v>
      </c>
      <c r="I81" s="369">
        <v>45077</v>
      </c>
      <c r="J81" s="352" t="s">
        <v>844</v>
      </c>
      <c r="K81" s="352" t="s">
        <v>845</v>
      </c>
      <c r="L81" s="352" t="s">
        <v>846</v>
      </c>
      <c r="M81" s="352" t="s">
        <v>27</v>
      </c>
      <c r="N81" s="353"/>
      <c r="O81" s="349"/>
      <c r="P81" s="370">
        <v>1</v>
      </c>
      <c r="Q81" s="371">
        <v>3000000</v>
      </c>
      <c r="R81" s="370">
        <v>1</v>
      </c>
      <c r="S81" s="371">
        <v>3000000</v>
      </c>
      <c r="T81" s="370">
        <v>1</v>
      </c>
      <c r="U81" s="371">
        <v>3000000</v>
      </c>
      <c r="V81" s="349"/>
      <c r="W81" s="349"/>
      <c r="X81" s="349"/>
      <c r="Y81" s="363">
        <v>9000000</v>
      </c>
      <c r="Z81" s="337" t="s">
        <v>818</v>
      </c>
      <c r="AA81" s="337" t="s">
        <v>818</v>
      </c>
      <c r="AB81" s="337" t="s">
        <v>818</v>
      </c>
      <c r="AC81" s="337" t="s">
        <v>818</v>
      </c>
      <c r="AD81" s="337" t="s">
        <v>818</v>
      </c>
      <c r="AE81" s="337" t="s">
        <v>818</v>
      </c>
      <c r="AF81" s="343"/>
      <c r="AG81" s="337">
        <f>IF(Q81=0," ",AF81/Q81)</f>
        <v>0</v>
      </c>
      <c r="AH81" s="99" t="s">
        <v>847</v>
      </c>
      <c r="AI81" s="341" t="s">
        <v>847</v>
      </c>
      <c r="AJ81" s="269" t="s">
        <v>1406</v>
      </c>
      <c r="AK81" s="342" t="s">
        <v>1407</v>
      </c>
      <c r="AL81" s="435">
        <v>0</v>
      </c>
      <c r="AM81" s="435">
        <f t="shared" ref="AM81:AM82" si="13">IF(Q81=0," ",AL81/Q81)</f>
        <v>0</v>
      </c>
      <c r="AN81" s="435">
        <v>0</v>
      </c>
      <c r="AO81" s="435">
        <f t="shared" ref="AO81:AO82" si="14">IF(P81=0," ",AN81/P81)</f>
        <v>0</v>
      </c>
      <c r="AP81" s="265" t="s">
        <v>1491</v>
      </c>
      <c r="AQ81" s="265" t="s">
        <v>1492</v>
      </c>
      <c r="AR81" s="364" t="s">
        <v>836</v>
      </c>
      <c r="AS81" s="364" t="s">
        <v>836</v>
      </c>
      <c r="AT81" s="364" t="s">
        <v>836</v>
      </c>
      <c r="AU81" s="364" t="s">
        <v>836</v>
      </c>
      <c r="AV81" s="265" t="s">
        <v>1493</v>
      </c>
      <c r="AW81" s="265" t="s">
        <v>1494</v>
      </c>
      <c r="AX81" s="364"/>
      <c r="AY81" s="365" t="e">
        <f>IF(#REF!=0," ",AX81/#REF!)</f>
        <v>#REF!</v>
      </c>
      <c r="AZ81" s="265"/>
      <c r="BA81" s="324" t="e">
        <f>IF(#REF!=0," ",AZ81/#REF!)</f>
        <v>#REF!</v>
      </c>
      <c r="BB81" s="265"/>
      <c r="BC81" s="366"/>
      <c r="BD81" s="344"/>
      <c r="BE81" s="356" t="s">
        <v>837</v>
      </c>
      <c r="BF81" s="367">
        <v>113</v>
      </c>
      <c r="BG81" s="356" t="s">
        <v>838</v>
      </c>
      <c r="BH81" s="352" t="s">
        <v>822</v>
      </c>
      <c r="BI81" s="352" t="s">
        <v>823</v>
      </c>
      <c r="BJ81" s="350" t="s">
        <v>839</v>
      </c>
      <c r="BK81" s="372" t="s">
        <v>840</v>
      </c>
      <c r="BL81" s="372">
        <v>3143046792</v>
      </c>
      <c r="BM81" s="372" t="s">
        <v>841</v>
      </c>
      <c r="BN81" s="52"/>
    </row>
    <row r="82" spans="1:66" ht="90.95" hidden="1" customHeight="1" x14ac:dyDescent="0.2">
      <c r="A82" s="52"/>
      <c r="B82" s="52" t="s">
        <v>91</v>
      </c>
      <c r="C82" s="52"/>
      <c r="D82" s="348" t="s">
        <v>848</v>
      </c>
      <c r="E82" s="349"/>
      <c r="F82" s="352" t="s">
        <v>221</v>
      </c>
      <c r="G82" s="359" t="s">
        <v>849</v>
      </c>
      <c r="H82" s="369">
        <v>44228</v>
      </c>
      <c r="I82" s="369">
        <v>45077</v>
      </c>
      <c r="J82" s="352" t="s">
        <v>850</v>
      </c>
      <c r="K82" s="352" t="s">
        <v>851</v>
      </c>
      <c r="L82" s="352" t="s">
        <v>846</v>
      </c>
      <c r="M82" s="352" t="s">
        <v>27</v>
      </c>
      <c r="N82" s="370">
        <v>1</v>
      </c>
      <c r="O82" s="371">
        <v>160032</v>
      </c>
      <c r="P82" s="370">
        <v>1</v>
      </c>
      <c r="Q82" s="371">
        <v>164833</v>
      </c>
      <c r="R82" s="370">
        <v>1</v>
      </c>
      <c r="S82" s="371">
        <v>169778</v>
      </c>
      <c r="T82" s="370">
        <v>1</v>
      </c>
      <c r="U82" s="371">
        <v>174871</v>
      </c>
      <c r="V82" s="349"/>
      <c r="W82" s="349"/>
      <c r="X82" s="349"/>
      <c r="Y82" s="363">
        <v>669514</v>
      </c>
      <c r="Z82" s="337" t="s">
        <v>818</v>
      </c>
      <c r="AA82" s="337" t="s">
        <v>818</v>
      </c>
      <c r="AB82" s="337" t="s">
        <v>818</v>
      </c>
      <c r="AC82" s="337" t="s">
        <v>818</v>
      </c>
      <c r="AD82" s="337" t="s">
        <v>818</v>
      </c>
      <c r="AE82" s="337" t="s">
        <v>818</v>
      </c>
      <c r="AF82" s="343"/>
      <c r="AG82" s="337">
        <f>IF(Q82=0," ",AF82/Q82)</f>
        <v>0</v>
      </c>
      <c r="AH82" s="99"/>
      <c r="AI82" s="341">
        <f>IF(T82=0," ",AH82/T82)</f>
        <v>0</v>
      </c>
      <c r="AJ82" s="269" t="s">
        <v>1409</v>
      </c>
      <c r="AK82" s="269" t="s">
        <v>1410</v>
      </c>
      <c r="AL82" s="435">
        <v>0</v>
      </c>
      <c r="AM82" s="435">
        <f t="shared" si="13"/>
        <v>0</v>
      </c>
      <c r="AN82" s="435">
        <v>0</v>
      </c>
      <c r="AO82" s="435">
        <f t="shared" si="14"/>
        <v>0</v>
      </c>
      <c r="AP82" s="265" t="s">
        <v>1495</v>
      </c>
      <c r="AQ82" s="265" t="s">
        <v>1492</v>
      </c>
      <c r="AR82" s="364">
        <v>21978</v>
      </c>
      <c r="AS82" s="365">
        <f>IF(Q82=0," ",AR82/Q82)</f>
        <v>0.13333495113235821</v>
      </c>
      <c r="AT82" s="438">
        <v>1</v>
      </c>
      <c r="AU82" s="324">
        <f>IF(P82=0," ",AT82/P82)</f>
        <v>1</v>
      </c>
      <c r="AV82" s="265" t="s">
        <v>1533</v>
      </c>
      <c r="AW82" s="265" t="s">
        <v>1496</v>
      </c>
      <c r="AX82" s="364"/>
      <c r="AY82" s="365" t="e">
        <f>IF(#REF!=0," ",AX82/#REF!)</f>
        <v>#REF!</v>
      </c>
      <c r="AZ82" s="265"/>
      <c r="BA82" s="324" t="e">
        <f>IF(#REF!=0," ",AZ82/#REF!)</f>
        <v>#REF!</v>
      </c>
      <c r="BB82" s="265"/>
      <c r="BC82" s="366"/>
      <c r="BD82" s="344"/>
      <c r="BE82" s="356" t="s">
        <v>837</v>
      </c>
      <c r="BF82" s="367">
        <v>114</v>
      </c>
      <c r="BG82" s="356" t="s">
        <v>838</v>
      </c>
      <c r="BH82" s="352" t="s">
        <v>822</v>
      </c>
      <c r="BI82" s="352" t="s">
        <v>823</v>
      </c>
      <c r="BJ82" s="350" t="s">
        <v>839</v>
      </c>
      <c r="BK82" s="372" t="s">
        <v>840</v>
      </c>
      <c r="BL82" s="372">
        <v>3143046792</v>
      </c>
      <c r="BM82" s="372" t="s">
        <v>841</v>
      </c>
      <c r="BN82" s="52"/>
    </row>
    <row r="83" spans="1:66" ht="151.9" hidden="1" customHeight="1" x14ac:dyDescent="0.2">
      <c r="A83" s="52"/>
      <c r="B83" s="52" t="s">
        <v>91</v>
      </c>
      <c r="C83" s="52"/>
      <c r="D83" s="352" t="s">
        <v>852</v>
      </c>
      <c r="E83" s="352"/>
      <c r="F83" s="352" t="s">
        <v>221</v>
      </c>
      <c r="G83" s="352" t="s">
        <v>833</v>
      </c>
      <c r="H83" s="373" t="s">
        <v>853</v>
      </c>
      <c r="I83" s="374" t="s">
        <v>854</v>
      </c>
      <c r="J83" s="352" t="s">
        <v>855</v>
      </c>
      <c r="K83" s="352" t="s">
        <v>856</v>
      </c>
      <c r="L83" s="352" t="s">
        <v>612</v>
      </c>
      <c r="M83" s="349" t="s">
        <v>27</v>
      </c>
      <c r="N83" s="349"/>
      <c r="O83" s="349"/>
      <c r="P83" s="349">
        <v>2</v>
      </c>
      <c r="Q83" s="375">
        <v>65110715</v>
      </c>
      <c r="R83" s="349">
        <v>2</v>
      </c>
      <c r="S83" s="375">
        <v>90113230</v>
      </c>
      <c r="T83" s="349">
        <v>2</v>
      </c>
      <c r="U83" s="375">
        <v>116921915</v>
      </c>
      <c r="V83" s="349">
        <v>2</v>
      </c>
      <c r="W83" s="375">
        <v>145637938</v>
      </c>
      <c r="X83" s="349">
        <v>2</v>
      </c>
      <c r="Y83" s="363">
        <v>417783798</v>
      </c>
      <c r="Z83" s="337" t="s">
        <v>818</v>
      </c>
      <c r="AA83" s="337" t="s">
        <v>818</v>
      </c>
      <c r="AB83" s="337" t="s">
        <v>818</v>
      </c>
      <c r="AC83" s="337" t="s">
        <v>818</v>
      </c>
      <c r="AD83" s="337" t="s">
        <v>818</v>
      </c>
      <c r="AE83" s="337" t="s">
        <v>818</v>
      </c>
      <c r="AF83" s="362">
        <v>0</v>
      </c>
      <c r="AG83" s="376">
        <f>IF(Q83=0," ",AF83/Q83)</f>
        <v>0</v>
      </c>
      <c r="AH83" s="352"/>
      <c r="AI83" s="377">
        <f>IF(P83=0," ",AH83/P83)</f>
        <v>0</v>
      </c>
      <c r="AJ83" s="352" t="s">
        <v>857</v>
      </c>
      <c r="AK83" s="352" t="s">
        <v>858</v>
      </c>
      <c r="AL83" s="362">
        <v>1811200</v>
      </c>
      <c r="AM83" s="376">
        <f>IF(Q83=0," ",AL83/Q83)</f>
        <v>2.7817234075835289E-2</v>
      </c>
      <c r="AN83" s="352"/>
      <c r="AO83" s="377">
        <f>IF(P83=0," ",AN83/P83)</f>
        <v>0</v>
      </c>
      <c r="AP83" s="352" t="s">
        <v>1524</v>
      </c>
      <c r="AQ83" s="349" t="s">
        <v>535</v>
      </c>
      <c r="AR83" s="362">
        <v>3622400</v>
      </c>
      <c r="AS83" s="376">
        <f>IF(Q83=0," ",AR83/Q83)</f>
        <v>5.5634468151670578E-2</v>
      </c>
      <c r="AT83" s="352" t="s">
        <v>836</v>
      </c>
      <c r="AU83" s="377">
        <v>0</v>
      </c>
      <c r="AV83" s="352" t="s">
        <v>1519</v>
      </c>
      <c r="AW83" s="349" t="s">
        <v>887</v>
      </c>
      <c r="AX83" s="362"/>
      <c r="AY83" s="376">
        <f>IF(Q83=0," ",AX83/Q83)</f>
        <v>0</v>
      </c>
      <c r="AZ83" s="352"/>
      <c r="BA83" s="377">
        <f>IF(P83=0," ",AZ83/P83)</f>
        <v>0</v>
      </c>
      <c r="BB83" s="352"/>
      <c r="BC83" s="349"/>
      <c r="BD83" s="349"/>
      <c r="BE83" s="349"/>
      <c r="BF83" s="349">
        <v>49</v>
      </c>
      <c r="BG83" s="352" t="s">
        <v>859</v>
      </c>
      <c r="BH83" s="352" t="s">
        <v>822</v>
      </c>
      <c r="BI83" s="352" t="s">
        <v>823</v>
      </c>
      <c r="BJ83" s="352" t="s">
        <v>860</v>
      </c>
      <c r="BK83" s="350" t="s">
        <v>861</v>
      </c>
      <c r="BL83" s="350" t="s">
        <v>862</v>
      </c>
      <c r="BM83" s="350" t="s">
        <v>863</v>
      </c>
      <c r="BN83" s="52"/>
    </row>
    <row r="84" spans="1:66" ht="409.5" hidden="1" x14ac:dyDescent="0.2">
      <c r="A84" s="52"/>
      <c r="B84" s="52" t="s">
        <v>91</v>
      </c>
      <c r="C84" s="52"/>
      <c r="D84" s="352" t="s">
        <v>864</v>
      </c>
      <c r="E84" s="352"/>
      <c r="F84" s="352" t="s">
        <v>221</v>
      </c>
      <c r="G84" s="352" t="s">
        <v>833</v>
      </c>
      <c r="H84" s="360">
        <v>44197</v>
      </c>
      <c r="I84" s="361">
        <v>45443</v>
      </c>
      <c r="J84" s="352" t="s">
        <v>865</v>
      </c>
      <c r="K84" s="352" t="s">
        <v>866</v>
      </c>
      <c r="L84" s="352" t="s">
        <v>612</v>
      </c>
      <c r="M84" s="349" t="s">
        <v>27</v>
      </c>
      <c r="N84" s="349"/>
      <c r="O84" s="349"/>
      <c r="P84" s="378">
        <v>1</v>
      </c>
      <c r="Q84" s="375">
        <v>126555834.37850143</v>
      </c>
      <c r="R84" s="378">
        <v>1</v>
      </c>
      <c r="S84" s="375">
        <v>171010268.56569576</v>
      </c>
      <c r="T84" s="378">
        <v>1</v>
      </c>
      <c r="U84" s="375">
        <v>218660493.12627429</v>
      </c>
      <c r="V84" s="378">
        <v>1</v>
      </c>
      <c r="W84" s="375">
        <v>248327393.89536038</v>
      </c>
      <c r="X84" s="349"/>
      <c r="Y84" s="363">
        <v>764553989.96583188</v>
      </c>
      <c r="Z84" s="337" t="s">
        <v>818</v>
      </c>
      <c r="AA84" s="337" t="s">
        <v>818</v>
      </c>
      <c r="AB84" s="337" t="s">
        <v>818</v>
      </c>
      <c r="AC84" s="337" t="s">
        <v>818</v>
      </c>
      <c r="AD84" s="337" t="s">
        <v>818</v>
      </c>
      <c r="AE84" s="337" t="s">
        <v>818</v>
      </c>
      <c r="AF84" s="362">
        <v>8709264</v>
      </c>
      <c r="AG84" s="376">
        <f t="shared" ref="AG84:AG87" si="15">IF(Q84=0," ",AF84/Q84)</f>
        <v>6.8817562167481389E-2</v>
      </c>
      <c r="AH84" s="370">
        <v>1</v>
      </c>
      <c r="AI84" s="377">
        <f t="shared" ref="AI84:AI87" si="16">IF(P84=0," ",AH84/P84)</f>
        <v>1</v>
      </c>
      <c r="AJ84" s="352" t="s">
        <v>867</v>
      </c>
      <c r="AK84" s="352" t="s">
        <v>868</v>
      </c>
      <c r="AL84" s="362">
        <v>17418528</v>
      </c>
      <c r="AM84" s="376">
        <f t="shared" ref="AM84:AM87" si="17">IF(Q84=0," ",AL84/Q84)</f>
        <v>0.13763512433496278</v>
      </c>
      <c r="AN84" s="370">
        <v>1</v>
      </c>
      <c r="AO84" s="377">
        <v>1</v>
      </c>
      <c r="AP84" s="352" t="s">
        <v>1525</v>
      </c>
      <c r="AQ84" s="352" t="s">
        <v>1526</v>
      </c>
      <c r="AR84" s="362">
        <v>23394000</v>
      </c>
      <c r="AS84" s="376">
        <f t="shared" ref="AS84:AS87" si="18">IF(Q84=0," ",AR84/Q84)</f>
        <v>0.18485121697379475</v>
      </c>
      <c r="AT84" s="370">
        <v>1</v>
      </c>
      <c r="AU84" s="377">
        <f>IF(P84=0," ",AT84/P84)</f>
        <v>1</v>
      </c>
      <c r="AV84" s="352" t="s">
        <v>1534</v>
      </c>
      <c r="AW84" s="349"/>
      <c r="AX84" s="362"/>
      <c r="AY84" s="376">
        <f t="shared" ref="AY84:AY91" si="19">IF(Q84=0," ",AX84/Q84)</f>
        <v>0</v>
      </c>
      <c r="AZ84" s="352"/>
      <c r="BA84" s="377">
        <f t="shared" ref="BA84:BA91" si="20">IF(P84=0," ",AZ84/P84)</f>
        <v>0</v>
      </c>
      <c r="BB84" s="352"/>
      <c r="BC84" s="349"/>
      <c r="BD84" s="349"/>
      <c r="BE84" s="349"/>
      <c r="BF84" s="349">
        <v>60</v>
      </c>
      <c r="BG84" s="352" t="s">
        <v>859</v>
      </c>
      <c r="BH84" s="352" t="s">
        <v>822</v>
      </c>
      <c r="BI84" s="352" t="s">
        <v>823</v>
      </c>
      <c r="BJ84" s="352" t="s">
        <v>860</v>
      </c>
      <c r="BK84" s="350" t="s">
        <v>861</v>
      </c>
      <c r="BL84" s="350" t="s">
        <v>862</v>
      </c>
      <c r="BM84" s="350" t="s">
        <v>863</v>
      </c>
      <c r="BN84" s="52"/>
    </row>
    <row r="85" spans="1:66" ht="158.44999999999999" hidden="1" customHeight="1" x14ac:dyDescent="0.2">
      <c r="A85" s="52"/>
      <c r="B85" s="52" t="s">
        <v>91</v>
      </c>
      <c r="C85" s="52"/>
      <c r="D85" s="352" t="s">
        <v>869</v>
      </c>
      <c r="E85" s="352"/>
      <c r="F85" s="352" t="s">
        <v>221</v>
      </c>
      <c r="G85" s="379" t="s">
        <v>833</v>
      </c>
      <c r="H85" s="360">
        <v>44110</v>
      </c>
      <c r="I85" s="361">
        <v>45443</v>
      </c>
      <c r="J85" s="352" t="s">
        <v>870</v>
      </c>
      <c r="K85" s="352" t="s">
        <v>871</v>
      </c>
      <c r="L85" s="352" t="s">
        <v>612</v>
      </c>
      <c r="M85" s="349" t="s">
        <v>27</v>
      </c>
      <c r="N85" s="349"/>
      <c r="O85" s="349"/>
      <c r="P85" s="349">
        <v>1</v>
      </c>
      <c r="Q85" s="375">
        <v>31164912</v>
      </c>
      <c r="R85" s="349">
        <v>1</v>
      </c>
      <c r="S85" s="375">
        <v>32349178.656000003</v>
      </c>
      <c r="T85" s="349">
        <v>1</v>
      </c>
      <c r="U85" s="375">
        <v>33578447.444928005</v>
      </c>
      <c r="V85" s="349">
        <v>1</v>
      </c>
      <c r="W85" s="375">
        <v>34854428.447835267</v>
      </c>
      <c r="X85" s="349">
        <v>1</v>
      </c>
      <c r="Y85" s="363">
        <v>131946966.54876328</v>
      </c>
      <c r="Z85" s="337" t="s">
        <v>818</v>
      </c>
      <c r="AA85" s="337" t="s">
        <v>818</v>
      </c>
      <c r="AB85" s="337" t="s">
        <v>818</v>
      </c>
      <c r="AC85" s="337" t="s">
        <v>818</v>
      </c>
      <c r="AD85" s="337" t="s">
        <v>818</v>
      </c>
      <c r="AE85" s="337" t="s">
        <v>818</v>
      </c>
      <c r="AF85" s="362">
        <v>25620000</v>
      </c>
      <c r="AG85" s="376">
        <f t="shared" si="15"/>
        <v>0.82207836813400914</v>
      </c>
      <c r="AH85" s="352">
        <v>1</v>
      </c>
      <c r="AI85" s="377">
        <f t="shared" si="16"/>
        <v>1</v>
      </c>
      <c r="AJ85" s="352" t="s">
        <v>872</v>
      </c>
      <c r="AK85" s="352" t="s">
        <v>873</v>
      </c>
      <c r="AL85" s="362">
        <v>25620000</v>
      </c>
      <c r="AM85" s="376">
        <f t="shared" si="17"/>
        <v>0.82207836813400914</v>
      </c>
      <c r="AN85" s="352">
        <v>1</v>
      </c>
      <c r="AO85" s="377">
        <f t="shared" ref="AO85:AO86" si="21">IF(P85=0," ",AN85/P85)</f>
        <v>1</v>
      </c>
      <c r="AP85" s="352" t="s">
        <v>1527</v>
      </c>
      <c r="AQ85" s="349" t="s">
        <v>535</v>
      </c>
      <c r="AR85" s="362">
        <v>25620000</v>
      </c>
      <c r="AS85" s="376">
        <f t="shared" si="18"/>
        <v>0.82207836813400914</v>
      </c>
      <c r="AT85" s="352">
        <v>1</v>
      </c>
      <c r="AU85" s="377">
        <f t="shared" ref="AU85:AU87" si="22">IF(P85=0," ",AT85/P85)</f>
        <v>1</v>
      </c>
      <c r="AV85" s="352" t="s">
        <v>1520</v>
      </c>
      <c r="AW85" s="349" t="s">
        <v>887</v>
      </c>
      <c r="AX85" s="362"/>
      <c r="AY85" s="376">
        <f t="shared" si="19"/>
        <v>0</v>
      </c>
      <c r="AZ85" s="352"/>
      <c r="BA85" s="377">
        <f t="shared" si="20"/>
        <v>0</v>
      </c>
      <c r="BB85" s="352"/>
      <c r="BC85" s="349"/>
      <c r="BD85" s="349"/>
      <c r="BE85" s="349"/>
      <c r="BF85" s="349">
        <v>60</v>
      </c>
      <c r="BG85" s="352" t="s">
        <v>859</v>
      </c>
      <c r="BH85" s="380" t="s">
        <v>822</v>
      </c>
      <c r="BI85" s="380" t="s">
        <v>823</v>
      </c>
      <c r="BJ85" s="380" t="s">
        <v>860</v>
      </c>
      <c r="BK85" s="381" t="s">
        <v>861</v>
      </c>
      <c r="BL85" s="381" t="s">
        <v>862</v>
      </c>
      <c r="BM85" s="350" t="s">
        <v>863</v>
      </c>
      <c r="BN85" s="52"/>
    </row>
    <row r="86" spans="1:66" ht="370.5" hidden="1" x14ac:dyDescent="0.2">
      <c r="A86" s="52"/>
      <c r="B86" s="52" t="s">
        <v>91</v>
      </c>
      <c r="C86" s="52"/>
      <c r="D86" s="352" t="s">
        <v>874</v>
      </c>
      <c r="E86" s="352"/>
      <c r="F86" s="352" t="s">
        <v>221</v>
      </c>
      <c r="G86" s="352" t="s">
        <v>833</v>
      </c>
      <c r="H86" s="360">
        <v>44228</v>
      </c>
      <c r="I86" s="360">
        <v>45444</v>
      </c>
      <c r="J86" s="352" t="s">
        <v>875</v>
      </c>
      <c r="K86" s="352" t="s">
        <v>876</v>
      </c>
      <c r="L86" s="352" t="s">
        <v>612</v>
      </c>
      <c r="M86" s="349" t="s">
        <v>27</v>
      </c>
      <c r="N86" s="349"/>
      <c r="O86" s="349"/>
      <c r="P86" s="378">
        <v>1</v>
      </c>
      <c r="Q86" s="375">
        <v>78061752</v>
      </c>
      <c r="R86" s="378">
        <v>1</v>
      </c>
      <c r="S86" s="375">
        <v>81028098.576000005</v>
      </c>
      <c r="T86" s="378">
        <v>1</v>
      </c>
      <c r="U86" s="375">
        <v>84107166.321888</v>
      </c>
      <c r="V86" s="378">
        <v>1</v>
      </c>
      <c r="W86" s="375">
        <v>87303238.64211975</v>
      </c>
      <c r="X86" s="349"/>
      <c r="Y86" s="363">
        <v>330500255.54000777</v>
      </c>
      <c r="Z86" s="337" t="s">
        <v>818</v>
      </c>
      <c r="AA86" s="337" t="s">
        <v>818</v>
      </c>
      <c r="AB86" s="337" t="s">
        <v>818</v>
      </c>
      <c r="AC86" s="337" t="s">
        <v>818</v>
      </c>
      <c r="AD86" s="337" t="s">
        <v>818</v>
      </c>
      <c r="AE86" s="337" t="s">
        <v>818</v>
      </c>
      <c r="AF86" s="362">
        <v>0</v>
      </c>
      <c r="AG86" s="376">
        <f t="shared" si="15"/>
        <v>0</v>
      </c>
      <c r="AH86" s="352"/>
      <c r="AI86" s="377">
        <f t="shared" si="16"/>
        <v>0</v>
      </c>
      <c r="AJ86" s="352" t="s">
        <v>877</v>
      </c>
      <c r="AK86" s="352" t="s">
        <v>878</v>
      </c>
      <c r="AL86" s="362">
        <v>0</v>
      </c>
      <c r="AM86" s="376">
        <f t="shared" si="17"/>
        <v>0</v>
      </c>
      <c r="AN86" s="352"/>
      <c r="AO86" s="377">
        <f t="shared" si="21"/>
        <v>0</v>
      </c>
      <c r="AP86" s="352" t="s">
        <v>1528</v>
      </c>
      <c r="AQ86" s="352" t="s">
        <v>1529</v>
      </c>
      <c r="AR86" s="362">
        <v>78061752</v>
      </c>
      <c r="AS86" s="376">
        <f t="shared" si="18"/>
        <v>1</v>
      </c>
      <c r="AT86" s="370">
        <v>1</v>
      </c>
      <c r="AU86" s="377">
        <f t="shared" si="22"/>
        <v>1</v>
      </c>
      <c r="AV86" s="352" t="s">
        <v>1521</v>
      </c>
      <c r="AW86" s="349" t="s">
        <v>887</v>
      </c>
      <c r="AX86" s="362"/>
      <c r="AY86" s="376">
        <f t="shared" si="19"/>
        <v>0</v>
      </c>
      <c r="AZ86" s="352"/>
      <c r="BA86" s="377">
        <f t="shared" si="20"/>
        <v>0</v>
      </c>
      <c r="BB86" s="352"/>
      <c r="BC86" s="349"/>
      <c r="BD86" s="349"/>
      <c r="BE86" s="349"/>
      <c r="BF86" s="349">
        <v>61</v>
      </c>
      <c r="BG86" s="352" t="s">
        <v>859</v>
      </c>
      <c r="BH86" s="352" t="s">
        <v>822</v>
      </c>
      <c r="BI86" s="352" t="s">
        <v>823</v>
      </c>
      <c r="BJ86" s="352" t="s">
        <v>860</v>
      </c>
      <c r="BK86" s="350" t="s">
        <v>861</v>
      </c>
      <c r="BL86" s="350" t="s">
        <v>862</v>
      </c>
      <c r="BM86" s="350" t="s">
        <v>863</v>
      </c>
      <c r="BN86" s="52"/>
    </row>
    <row r="87" spans="1:66" ht="200.45" hidden="1" customHeight="1" x14ac:dyDescent="0.2">
      <c r="A87" s="52"/>
      <c r="B87" s="52" t="s">
        <v>91</v>
      </c>
      <c r="C87" s="52"/>
      <c r="D87" s="352" t="s">
        <v>879</v>
      </c>
      <c r="E87" s="352"/>
      <c r="F87" s="352" t="s">
        <v>221</v>
      </c>
      <c r="G87" s="379" t="s">
        <v>833</v>
      </c>
      <c r="H87" s="360">
        <v>44228</v>
      </c>
      <c r="I87" s="360">
        <v>45443</v>
      </c>
      <c r="J87" s="352" t="s">
        <v>880</v>
      </c>
      <c r="K87" s="352" t="s">
        <v>881</v>
      </c>
      <c r="L87" s="352" t="s">
        <v>612</v>
      </c>
      <c r="M87" s="349" t="s">
        <v>27</v>
      </c>
      <c r="N87" s="349"/>
      <c r="O87" s="349"/>
      <c r="P87" s="378">
        <v>1</v>
      </c>
      <c r="Q87" s="375">
        <v>35188200</v>
      </c>
      <c r="R87" s="378">
        <v>1</v>
      </c>
      <c r="S87" s="375">
        <v>40177886.760000005</v>
      </c>
      <c r="T87" s="378">
        <v>1</v>
      </c>
      <c r="U87" s="375">
        <v>45495977.952960007</v>
      </c>
      <c r="V87" s="378">
        <v>1</v>
      </c>
      <c r="W87" s="375">
        <v>49192526.161638007</v>
      </c>
      <c r="X87" s="349"/>
      <c r="Y87" s="363">
        <v>170054590.87459803</v>
      </c>
      <c r="Z87" s="337" t="s">
        <v>818</v>
      </c>
      <c r="AA87" s="337" t="s">
        <v>818</v>
      </c>
      <c r="AB87" s="337" t="s">
        <v>818</v>
      </c>
      <c r="AC87" s="337" t="s">
        <v>818</v>
      </c>
      <c r="AD87" s="337" t="s">
        <v>818</v>
      </c>
      <c r="AE87" s="337" t="s">
        <v>818</v>
      </c>
      <c r="AF87" s="362">
        <v>4500000</v>
      </c>
      <c r="AG87" s="376">
        <f t="shared" si="15"/>
        <v>0.12788377922144356</v>
      </c>
      <c r="AH87" s="370">
        <v>1</v>
      </c>
      <c r="AI87" s="377">
        <f t="shared" si="16"/>
        <v>1</v>
      </c>
      <c r="AJ87" s="352" t="s">
        <v>882</v>
      </c>
      <c r="AK87" s="352" t="s">
        <v>883</v>
      </c>
      <c r="AL87" s="362">
        <v>9750000</v>
      </c>
      <c r="AM87" s="376">
        <f t="shared" si="17"/>
        <v>0.27708152164646105</v>
      </c>
      <c r="AN87" s="370">
        <v>1</v>
      </c>
      <c r="AO87" s="377">
        <v>1</v>
      </c>
      <c r="AP87" s="352" t="s">
        <v>1530</v>
      </c>
      <c r="AQ87" s="352" t="s">
        <v>1531</v>
      </c>
      <c r="AR87" s="362">
        <v>15890000</v>
      </c>
      <c r="AS87" s="376">
        <f t="shared" si="18"/>
        <v>0.45157183373971954</v>
      </c>
      <c r="AT87" s="370">
        <v>1</v>
      </c>
      <c r="AU87" s="377">
        <f t="shared" si="22"/>
        <v>1</v>
      </c>
      <c r="AV87" s="352" t="s">
        <v>1522</v>
      </c>
      <c r="AW87" s="352" t="s">
        <v>1523</v>
      </c>
      <c r="AX87" s="362"/>
      <c r="AY87" s="376">
        <f t="shared" si="19"/>
        <v>0</v>
      </c>
      <c r="AZ87" s="352"/>
      <c r="BA87" s="377">
        <f t="shared" si="20"/>
        <v>0</v>
      </c>
      <c r="BB87" s="352"/>
      <c r="BC87" s="349"/>
      <c r="BD87" s="349"/>
      <c r="BE87" s="349"/>
      <c r="BF87" s="349">
        <v>61</v>
      </c>
      <c r="BG87" s="352" t="s">
        <v>859</v>
      </c>
      <c r="BH87" s="352" t="s">
        <v>822</v>
      </c>
      <c r="BI87" s="352" t="s">
        <v>823</v>
      </c>
      <c r="BJ87" s="352" t="s">
        <v>860</v>
      </c>
      <c r="BK87" s="350" t="s">
        <v>861</v>
      </c>
      <c r="BL87" s="350" t="s">
        <v>862</v>
      </c>
      <c r="BM87" s="350" t="s">
        <v>863</v>
      </c>
      <c r="BN87" s="52"/>
    </row>
    <row r="88" spans="1:66" ht="171" hidden="1" x14ac:dyDescent="0.2">
      <c r="A88" s="52"/>
      <c r="B88" s="52" t="s">
        <v>91</v>
      </c>
      <c r="C88" s="52"/>
      <c r="D88" s="382" t="s">
        <v>884</v>
      </c>
      <c r="E88" s="383"/>
      <c r="F88" s="327" t="s">
        <v>221</v>
      </c>
      <c r="G88" s="384" t="s">
        <v>833</v>
      </c>
      <c r="H88" s="385">
        <v>44136</v>
      </c>
      <c r="I88" s="386">
        <v>45473</v>
      </c>
      <c r="J88" s="382" t="s">
        <v>885</v>
      </c>
      <c r="K88" s="382" t="s">
        <v>886</v>
      </c>
      <c r="L88" s="382" t="s">
        <v>887</v>
      </c>
      <c r="M88" s="382" t="s">
        <v>27</v>
      </c>
      <c r="N88" s="387">
        <v>0.1</v>
      </c>
      <c r="O88" s="388">
        <v>14592000</v>
      </c>
      <c r="P88" s="387">
        <v>0.2</v>
      </c>
      <c r="Q88" s="388">
        <v>1800000</v>
      </c>
      <c r="R88" s="387">
        <v>0.2</v>
      </c>
      <c r="S88" s="388">
        <v>1800000</v>
      </c>
      <c r="T88" s="387">
        <v>0.2</v>
      </c>
      <c r="U88" s="388">
        <v>1800000</v>
      </c>
      <c r="V88" s="387">
        <v>0.3</v>
      </c>
      <c r="W88" s="388">
        <v>1800000</v>
      </c>
      <c r="X88" s="389">
        <v>0.99999999999999989</v>
      </c>
      <c r="Y88" s="390">
        <v>21792000</v>
      </c>
      <c r="Z88" s="391" t="s">
        <v>818</v>
      </c>
      <c r="AA88" s="391" t="s">
        <v>818</v>
      </c>
      <c r="AB88" s="391" t="s">
        <v>818</v>
      </c>
      <c r="AC88" s="391" t="s">
        <v>818</v>
      </c>
      <c r="AD88" s="391" t="s">
        <v>818</v>
      </c>
      <c r="AE88" s="391" t="s">
        <v>818</v>
      </c>
      <c r="AF88" s="327" t="s">
        <v>836</v>
      </c>
      <c r="AG88" s="328">
        <v>0</v>
      </c>
      <c r="AH88" s="327" t="s">
        <v>836</v>
      </c>
      <c r="AI88" s="327">
        <v>0</v>
      </c>
      <c r="AJ88" s="392" t="s">
        <v>888</v>
      </c>
      <c r="AK88" s="392" t="s">
        <v>889</v>
      </c>
      <c r="AL88" s="393">
        <v>33075</v>
      </c>
      <c r="AM88" s="391">
        <v>1.8374999999999999E-2</v>
      </c>
      <c r="AN88" s="325" t="s">
        <v>836</v>
      </c>
      <c r="AO88" s="326">
        <v>0</v>
      </c>
      <c r="AP88" s="325" t="s">
        <v>1497</v>
      </c>
      <c r="AQ88" s="325" t="s">
        <v>1498</v>
      </c>
      <c r="AR88" s="393">
        <v>1214325</v>
      </c>
      <c r="AS88" s="391">
        <f t="shared" ref="AS88:AS91" si="23">IF(Q88=0," ",AR88/Q88)</f>
        <v>0.67462500000000003</v>
      </c>
      <c r="AT88" s="325" t="s">
        <v>836</v>
      </c>
      <c r="AU88" s="326">
        <v>0</v>
      </c>
      <c r="AV88" s="325" t="s">
        <v>1505</v>
      </c>
      <c r="AW88" s="325" t="s">
        <v>1506</v>
      </c>
      <c r="AX88" s="393"/>
      <c r="AY88" s="391">
        <f t="shared" si="19"/>
        <v>0</v>
      </c>
      <c r="AZ88" s="325"/>
      <c r="BA88" s="326">
        <f t="shared" si="20"/>
        <v>0</v>
      </c>
      <c r="BB88" s="325"/>
      <c r="BC88" s="394"/>
      <c r="BD88" s="395"/>
      <c r="BE88" s="382" t="s">
        <v>890</v>
      </c>
      <c r="BF88" s="382" t="s">
        <v>891</v>
      </c>
      <c r="BG88" s="382" t="s">
        <v>892</v>
      </c>
      <c r="BH88" s="327" t="s">
        <v>893</v>
      </c>
      <c r="BI88" s="382" t="s">
        <v>894</v>
      </c>
      <c r="BJ88" s="382" t="s">
        <v>895</v>
      </c>
      <c r="BK88" s="382" t="s">
        <v>896</v>
      </c>
      <c r="BL88" s="382">
        <v>3105612240</v>
      </c>
      <c r="BM88" s="382" t="s">
        <v>897</v>
      </c>
      <c r="BN88" s="52"/>
    </row>
    <row r="89" spans="1:66" ht="140.44999999999999" hidden="1" customHeight="1" x14ac:dyDescent="0.2">
      <c r="A89" s="52"/>
      <c r="B89" s="52" t="s">
        <v>91</v>
      </c>
      <c r="C89" s="52"/>
      <c r="D89" s="382" t="s">
        <v>898</v>
      </c>
      <c r="E89" s="383"/>
      <c r="F89" s="327" t="s">
        <v>221</v>
      </c>
      <c r="G89" s="384" t="s">
        <v>833</v>
      </c>
      <c r="H89" s="385">
        <v>44013</v>
      </c>
      <c r="I89" s="386">
        <v>45473</v>
      </c>
      <c r="J89" s="382" t="s">
        <v>899</v>
      </c>
      <c r="K89" s="382" t="s">
        <v>900</v>
      </c>
      <c r="L89" s="382" t="s">
        <v>887</v>
      </c>
      <c r="M89" s="382" t="s">
        <v>27</v>
      </c>
      <c r="N89" s="396"/>
      <c r="O89" s="397">
        <v>19099644</v>
      </c>
      <c r="P89" s="396">
        <v>1</v>
      </c>
      <c r="Q89" s="388">
        <v>17586511.73511111</v>
      </c>
      <c r="R89" s="396">
        <v>1</v>
      </c>
      <c r="S89" s="388">
        <v>17830324.346722525</v>
      </c>
      <c r="T89" s="396">
        <v>1</v>
      </c>
      <c r="U89" s="388">
        <v>15339669.554853801</v>
      </c>
      <c r="V89" s="396">
        <v>1</v>
      </c>
      <c r="W89" s="388">
        <v>11643019.27391813</v>
      </c>
      <c r="X89" s="398">
        <v>4</v>
      </c>
      <c r="Y89" s="390">
        <v>81499168.910605565</v>
      </c>
      <c r="Z89" s="391" t="s">
        <v>818</v>
      </c>
      <c r="AA89" s="391" t="s">
        <v>818</v>
      </c>
      <c r="AB89" s="391" t="s">
        <v>818</v>
      </c>
      <c r="AC89" s="391" t="s">
        <v>818</v>
      </c>
      <c r="AD89" s="391" t="s">
        <v>818</v>
      </c>
      <c r="AE89" s="391" t="s">
        <v>818</v>
      </c>
      <c r="AF89" s="327" t="s">
        <v>836</v>
      </c>
      <c r="AG89" s="328">
        <v>0</v>
      </c>
      <c r="AH89" s="327" t="s">
        <v>836</v>
      </c>
      <c r="AI89" s="328">
        <v>0</v>
      </c>
      <c r="AJ89" s="392" t="s">
        <v>901</v>
      </c>
      <c r="AK89" s="392" t="s">
        <v>902</v>
      </c>
      <c r="AL89" s="393" t="s">
        <v>836</v>
      </c>
      <c r="AM89" s="391">
        <v>0</v>
      </c>
      <c r="AN89" s="393" t="s">
        <v>836</v>
      </c>
      <c r="AO89" s="326">
        <v>0</v>
      </c>
      <c r="AP89" s="325" t="s">
        <v>1499</v>
      </c>
      <c r="AQ89" s="439" t="s">
        <v>1500</v>
      </c>
      <c r="AR89" s="442" t="s">
        <v>836</v>
      </c>
      <c r="AS89" s="440">
        <v>0</v>
      </c>
      <c r="AT89" s="439" t="s">
        <v>836</v>
      </c>
      <c r="AU89" s="441">
        <v>0</v>
      </c>
      <c r="AV89" s="439" t="s">
        <v>1507</v>
      </c>
      <c r="AW89" s="439" t="s">
        <v>1508</v>
      </c>
      <c r="AX89" s="393"/>
      <c r="AY89" s="391">
        <f t="shared" si="19"/>
        <v>0</v>
      </c>
      <c r="AZ89" s="325"/>
      <c r="BA89" s="326">
        <f t="shared" si="20"/>
        <v>0</v>
      </c>
      <c r="BB89" s="325"/>
      <c r="BC89" s="394"/>
      <c r="BD89" s="395"/>
      <c r="BE89" s="382" t="s">
        <v>890</v>
      </c>
      <c r="BF89" s="382" t="s">
        <v>903</v>
      </c>
      <c r="BG89" s="382" t="s">
        <v>892</v>
      </c>
      <c r="BH89" s="327" t="s">
        <v>893</v>
      </c>
      <c r="BI89" s="382" t="s">
        <v>894</v>
      </c>
      <c r="BJ89" s="382" t="s">
        <v>895</v>
      </c>
      <c r="BK89" s="382" t="s">
        <v>896</v>
      </c>
      <c r="BL89" s="382">
        <v>3105612240</v>
      </c>
      <c r="BM89" s="382" t="s">
        <v>897</v>
      </c>
      <c r="BN89" s="52"/>
    </row>
    <row r="90" spans="1:66" ht="140.1" hidden="1" customHeight="1" x14ac:dyDescent="0.2">
      <c r="A90" s="52"/>
      <c r="B90" s="52" t="s">
        <v>91</v>
      </c>
      <c r="C90" s="52"/>
      <c r="D90" s="382" t="s">
        <v>904</v>
      </c>
      <c r="E90" s="383"/>
      <c r="F90" s="327" t="s">
        <v>221</v>
      </c>
      <c r="G90" s="384" t="s">
        <v>833</v>
      </c>
      <c r="H90" s="385">
        <v>44013</v>
      </c>
      <c r="I90" s="386">
        <v>45473</v>
      </c>
      <c r="J90" s="382" t="s">
        <v>905</v>
      </c>
      <c r="K90" s="382" t="s">
        <v>906</v>
      </c>
      <c r="L90" s="382" t="s">
        <v>887</v>
      </c>
      <c r="M90" s="382" t="s">
        <v>27</v>
      </c>
      <c r="N90" s="396"/>
      <c r="O90" s="388">
        <v>196969</v>
      </c>
      <c r="P90" s="396">
        <v>1</v>
      </c>
      <c r="Q90" s="388">
        <v>251077.95</v>
      </c>
      <c r="R90" s="396">
        <v>1</v>
      </c>
      <c r="S90" s="388">
        <v>240067.92</v>
      </c>
      <c r="T90" s="396">
        <v>1</v>
      </c>
      <c r="U90" s="388">
        <v>253670.63750000001</v>
      </c>
      <c r="V90" s="396">
        <v>1</v>
      </c>
      <c r="W90" s="388">
        <v>497634.92499999999</v>
      </c>
      <c r="X90" s="398">
        <v>4</v>
      </c>
      <c r="Y90" s="390">
        <v>1439420.4325000001</v>
      </c>
      <c r="Z90" s="391" t="s">
        <v>818</v>
      </c>
      <c r="AA90" s="391" t="s">
        <v>818</v>
      </c>
      <c r="AB90" s="391" t="s">
        <v>818</v>
      </c>
      <c r="AC90" s="391" t="s">
        <v>818</v>
      </c>
      <c r="AD90" s="391" t="s">
        <v>818</v>
      </c>
      <c r="AE90" s="391" t="s">
        <v>818</v>
      </c>
      <c r="AF90" s="327">
        <v>0</v>
      </c>
      <c r="AG90" s="328">
        <v>0</v>
      </c>
      <c r="AH90" s="327">
        <v>0</v>
      </c>
      <c r="AI90" s="328">
        <v>0</v>
      </c>
      <c r="AJ90" s="399" t="s">
        <v>907</v>
      </c>
      <c r="AK90" s="399" t="s">
        <v>908</v>
      </c>
      <c r="AL90" s="393">
        <v>33075</v>
      </c>
      <c r="AM90" s="391">
        <v>0.13173199797114798</v>
      </c>
      <c r="AN90" s="325">
        <v>0</v>
      </c>
      <c r="AO90" s="326">
        <v>0</v>
      </c>
      <c r="AP90" s="325" t="s">
        <v>1501</v>
      </c>
      <c r="AQ90" s="325" t="s">
        <v>1502</v>
      </c>
      <c r="AR90" s="393">
        <v>141926</v>
      </c>
      <c r="AS90" s="391">
        <f t="shared" si="23"/>
        <v>0.56526668311574146</v>
      </c>
      <c r="AT90" s="325" t="s">
        <v>836</v>
      </c>
      <c r="AU90" s="326">
        <v>0</v>
      </c>
      <c r="AV90" s="325" t="s">
        <v>1509</v>
      </c>
      <c r="AW90" s="325" t="s">
        <v>1510</v>
      </c>
      <c r="AX90" s="393"/>
      <c r="AY90" s="391">
        <f t="shared" si="19"/>
        <v>0</v>
      </c>
      <c r="AZ90" s="325"/>
      <c r="BA90" s="326">
        <f t="shared" si="20"/>
        <v>0</v>
      </c>
      <c r="BB90" s="325"/>
      <c r="BC90" s="394"/>
      <c r="BD90" s="395"/>
      <c r="BE90" s="382" t="s">
        <v>890</v>
      </c>
      <c r="BF90" s="382" t="s">
        <v>903</v>
      </c>
      <c r="BG90" s="382" t="s">
        <v>892</v>
      </c>
      <c r="BH90" s="327" t="s">
        <v>893</v>
      </c>
      <c r="BI90" s="382" t="s">
        <v>894</v>
      </c>
      <c r="BJ90" s="382" t="s">
        <v>895</v>
      </c>
      <c r="BK90" s="382" t="s">
        <v>896</v>
      </c>
      <c r="BL90" s="382">
        <v>3105612240</v>
      </c>
      <c r="BM90" s="382" t="s">
        <v>897</v>
      </c>
      <c r="BN90" s="52"/>
    </row>
    <row r="91" spans="1:66" ht="71.099999999999994" hidden="1" customHeight="1" x14ac:dyDescent="0.2">
      <c r="A91" s="52"/>
      <c r="B91" s="52" t="s">
        <v>91</v>
      </c>
      <c r="C91" s="52"/>
      <c r="D91" s="382" t="s">
        <v>909</v>
      </c>
      <c r="E91" s="383"/>
      <c r="F91" s="382" t="s">
        <v>219</v>
      </c>
      <c r="G91" s="384" t="s">
        <v>833</v>
      </c>
      <c r="H91" s="385">
        <v>44136</v>
      </c>
      <c r="I91" s="386">
        <v>45473</v>
      </c>
      <c r="J91" s="382" t="s">
        <v>834</v>
      </c>
      <c r="K91" s="382" t="s">
        <v>835</v>
      </c>
      <c r="L91" s="382" t="s">
        <v>887</v>
      </c>
      <c r="M91" s="382" t="s">
        <v>27</v>
      </c>
      <c r="N91" s="382">
        <v>1</v>
      </c>
      <c r="O91" s="388">
        <v>4170000</v>
      </c>
      <c r="P91" s="382">
        <v>1</v>
      </c>
      <c r="Q91" s="388">
        <v>25828980</v>
      </c>
      <c r="R91" s="382">
        <v>1</v>
      </c>
      <c r="S91" s="388">
        <v>26664117</v>
      </c>
      <c r="T91" s="382">
        <v>1</v>
      </c>
      <c r="U91" s="388">
        <v>27526256</v>
      </c>
      <c r="V91" s="382">
        <v>1</v>
      </c>
      <c r="W91" s="388">
        <v>14208136</v>
      </c>
      <c r="X91" s="327">
        <v>1</v>
      </c>
      <c r="Y91" s="388">
        <v>98397489</v>
      </c>
      <c r="Z91" s="391" t="s">
        <v>818</v>
      </c>
      <c r="AA91" s="391" t="s">
        <v>818</v>
      </c>
      <c r="AB91" s="391" t="s">
        <v>818</v>
      </c>
      <c r="AC91" s="391" t="s">
        <v>818</v>
      </c>
      <c r="AD91" s="391" t="s">
        <v>818</v>
      </c>
      <c r="AE91" s="391" t="s">
        <v>818</v>
      </c>
      <c r="AF91" s="327">
        <v>0</v>
      </c>
      <c r="AG91" s="328">
        <v>0</v>
      </c>
      <c r="AH91" s="392">
        <v>0</v>
      </c>
      <c r="AI91" s="328">
        <v>0</v>
      </c>
      <c r="AJ91" s="392" t="s">
        <v>910</v>
      </c>
      <c r="AK91" s="392" t="s">
        <v>911</v>
      </c>
      <c r="AL91" s="393">
        <v>2620340</v>
      </c>
      <c r="AM91" s="391">
        <v>0.10144961202494253</v>
      </c>
      <c r="AN91" s="325">
        <v>1</v>
      </c>
      <c r="AO91" s="326">
        <v>1</v>
      </c>
      <c r="AP91" s="325" t="s">
        <v>1503</v>
      </c>
      <c r="AQ91" s="325" t="s">
        <v>1504</v>
      </c>
      <c r="AR91" s="393">
        <v>19829600</v>
      </c>
      <c r="AS91" s="391">
        <f t="shared" si="23"/>
        <v>0.76772679370226782</v>
      </c>
      <c r="AT91" s="325">
        <v>1</v>
      </c>
      <c r="AU91" s="326">
        <v>1</v>
      </c>
      <c r="AV91" s="325" t="s">
        <v>1511</v>
      </c>
      <c r="AW91" s="325" t="s">
        <v>1512</v>
      </c>
      <c r="AX91" s="393"/>
      <c r="AY91" s="391">
        <f t="shared" si="19"/>
        <v>0</v>
      </c>
      <c r="AZ91" s="325"/>
      <c r="BA91" s="326">
        <f t="shared" si="20"/>
        <v>0</v>
      </c>
      <c r="BB91" s="325"/>
      <c r="BC91" s="394"/>
      <c r="BD91" s="395"/>
      <c r="BE91" s="382" t="s">
        <v>912</v>
      </c>
      <c r="BF91" s="382" t="s">
        <v>891</v>
      </c>
      <c r="BG91" s="382" t="s">
        <v>892</v>
      </c>
      <c r="BH91" s="327" t="s">
        <v>893</v>
      </c>
      <c r="BI91" s="382" t="s">
        <v>894</v>
      </c>
      <c r="BJ91" s="382" t="s">
        <v>895</v>
      </c>
      <c r="BK91" s="382" t="s">
        <v>896</v>
      </c>
      <c r="BL91" s="382">
        <v>3105612240</v>
      </c>
      <c r="BM91" s="382" t="s">
        <v>897</v>
      </c>
      <c r="BN91" s="52"/>
    </row>
    <row r="92" spans="1:66" ht="98.1" hidden="1" customHeight="1" x14ac:dyDescent="0.2">
      <c r="A92" s="52"/>
      <c r="B92" s="52" t="s">
        <v>91</v>
      </c>
      <c r="C92" s="52"/>
      <c r="D92" s="352" t="s">
        <v>913</v>
      </c>
      <c r="E92" s="400"/>
      <c r="F92" s="352" t="s">
        <v>914</v>
      </c>
      <c r="G92" s="352" t="s">
        <v>915</v>
      </c>
      <c r="H92" s="401">
        <v>44348</v>
      </c>
      <c r="I92" s="402">
        <v>45443</v>
      </c>
      <c r="J92" s="352" t="s">
        <v>916</v>
      </c>
      <c r="K92" s="352" t="s">
        <v>917</v>
      </c>
      <c r="L92" s="349" t="s">
        <v>918</v>
      </c>
      <c r="M92" s="349" t="s">
        <v>27</v>
      </c>
      <c r="N92" s="349"/>
      <c r="O92" s="349"/>
      <c r="P92" s="370">
        <v>1</v>
      </c>
      <c r="Q92" s="349"/>
      <c r="R92" s="370">
        <v>1</v>
      </c>
      <c r="S92" s="349"/>
      <c r="T92" s="370">
        <v>1</v>
      </c>
      <c r="U92" s="349"/>
      <c r="V92" s="370">
        <v>1</v>
      </c>
      <c r="W92" s="349"/>
      <c r="X92" s="378">
        <v>1</v>
      </c>
      <c r="Y92" s="363">
        <v>0</v>
      </c>
      <c r="Z92" s="403"/>
      <c r="AA92" s="404"/>
      <c r="AB92" s="403"/>
      <c r="AC92" s="403"/>
      <c r="AD92" s="405"/>
      <c r="AE92" s="405"/>
      <c r="AF92" s="406" t="s">
        <v>919</v>
      </c>
      <c r="AG92" s="407"/>
      <c r="AH92" s="406">
        <v>0</v>
      </c>
      <c r="AI92" s="408"/>
      <c r="AJ92" s="428" t="s">
        <v>920</v>
      </c>
      <c r="AK92" s="403"/>
      <c r="AL92" s="165"/>
      <c r="AM92" s="443"/>
      <c r="AN92" s="99">
        <v>0</v>
      </c>
      <c r="AO92" s="341">
        <v>0</v>
      </c>
      <c r="AP92" s="427" t="s">
        <v>1470</v>
      </c>
      <c r="AQ92" s="444" t="s">
        <v>1477</v>
      </c>
      <c r="AR92" s="99" t="s">
        <v>836</v>
      </c>
      <c r="AS92" s="443"/>
      <c r="AT92" s="445" t="s">
        <v>1007</v>
      </c>
      <c r="AU92" s="341">
        <v>0</v>
      </c>
      <c r="AV92" s="427" t="s">
        <v>1535</v>
      </c>
      <c r="AW92" s="444" t="s">
        <v>1478</v>
      </c>
      <c r="AX92" s="446"/>
      <c r="AY92" s="447" t="s">
        <v>294</v>
      </c>
      <c r="AZ92" s="330"/>
      <c r="BA92" s="410">
        <v>0</v>
      </c>
      <c r="BB92" s="404"/>
      <c r="BC92" s="409"/>
      <c r="BD92" s="409"/>
      <c r="BE92" s="352" t="s">
        <v>921</v>
      </c>
      <c r="BF92" s="349">
        <v>14</v>
      </c>
      <c r="BG92" s="352" t="s">
        <v>922</v>
      </c>
      <c r="BH92" s="352" t="s">
        <v>923</v>
      </c>
      <c r="BI92" s="356" t="s">
        <v>823</v>
      </c>
      <c r="BJ92" s="356" t="s">
        <v>924</v>
      </c>
      <c r="BK92" s="356" t="s">
        <v>925</v>
      </c>
      <c r="BL92" s="356" t="s">
        <v>926</v>
      </c>
      <c r="BM92" s="356" t="s">
        <v>927</v>
      </c>
      <c r="BN92" s="432" t="s">
        <v>1480</v>
      </c>
    </row>
    <row r="93" spans="1:66" ht="93.6" hidden="1" customHeight="1" x14ac:dyDescent="0.2">
      <c r="A93" s="52"/>
      <c r="B93" s="52" t="s">
        <v>91</v>
      </c>
      <c r="C93" s="52"/>
      <c r="D93" s="379" t="s">
        <v>928</v>
      </c>
      <c r="E93" s="400"/>
      <c r="F93" s="352" t="s">
        <v>914</v>
      </c>
      <c r="G93" s="352" t="s">
        <v>915</v>
      </c>
      <c r="H93" s="401">
        <v>44348</v>
      </c>
      <c r="I93" s="401">
        <v>45443</v>
      </c>
      <c r="J93" s="352" t="s">
        <v>929</v>
      </c>
      <c r="K93" s="352" t="s">
        <v>930</v>
      </c>
      <c r="L93" s="349" t="s">
        <v>918</v>
      </c>
      <c r="M93" s="349" t="s">
        <v>27</v>
      </c>
      <c r="N93" s="349"/>
      <c r="O93" s="349"/>
      <c r="P93" s="370">
        <v>1</v>
      </c>
      <c r="Q93" s="349"/>
      <c r="R93" s="370">
        <v>1</v>
      </c>
      <c r="S93" s="349"/>
      <c r="T93" s="370">
        <v>1</v>
      </c>
      <c r="U93" s="349"/>
      <c r="V93" s="370">
        <v>1</v>
      </c>
      <c r="W93" s="349"/>
      <c r="X93" s="370">
        <v>1</v>
      </c>
      <c r="Y93" s="349">
        <v>0</v>
      </c>
      <c r="Z93" s="403"/>
      <c r="AA93" s="404"/>
      <c r="AB93" s="403"/>
      <c r="AC93" s="403"/>
      <c r="AD93" s="403"/>
      <c r="AE93" s="405"/>
      <c r="AF93" s="406" t="s">
        <v>919</v>
      </c>
      <c r="AG93" s="407"/>
      <c r="AH93" s="406">
        <v>0</v>
      </c>
      <c r="AI93" s="408"/>
      <c r="AJ93" s="429" t="s">
        <v>931</v>
      </c>
      <c r="AK93" s="403"/>
      <c r="AL93" s="165"/>
      <c r="AM93" s="443"/>
      <c r="AN93" s="99">
        <v>0</v>
      </c>
      <c r="AO93" s="341">
        <v>0</v>
      </c>
      <c r="AP93" s="427" t="s">
        <v>1471</v>
      </c>
      <c r="AQ93" s="444" t="s">
        <v>1472</v>
      </c>
      <c r="AR93" s="99" t="s">
        <v>836</v>
      </c>
      <c r="AS93" s="341" t="s">
        <v>1007</v>
      </c>
      <c r="AT93" s="445" t="s">
        <v>1007</v>
      </c>
      <c r="AU93" s="341" t="s">
        <v>1007</v>
      </c>
      <c r="AV93" s="427" t="s">
        <v>1479</v>
      </c>
      <c r="AW93" s="444" t="s">
        <v>1476</v>
      </c>
      <c r="AX93" s="446"/>
      <c r="AY93" s="447" t="s">
        <v>294</v>
      </c>
      <c r="AZ93" s="330"/>
      <c r="BA93" s="410">
        <v>0</v>
      </c>
      <c r="BB93" s="404"/>
      <c r="BC93" s="409"/>
      <c r="BD93" s="409"/>
      <c r="BE93" s="352" t="s">
        <v>921</v>
      </c>
      <c r="BF93" s="349">
        <v>15</v>
      </c>
      <c r="BG93" s="352" t="s">
        <v>922</v>
      </c>
      <c r="BH93" s="352" t="s">
        <v>923</v>
      </c>
      <c r="BI93" s="352" t="s">
        <v>823</v>
      </c>
      <c r="BJ93" s="356" t="s">
        <v>924</v>
      </c>
      <c r="BK93" s="356" t="s">
        <v>925</v>
      </c>
      <c r="BL93" s="356" t="s">
        <v>926</v>
      </c>
      <c r="BM93" s="356" t="s">
        <v>927</v>
      </c>
      <c r="BN93" s="432" t="s">
        <v>1480</v>
      </c>
    </row>
    <row r="94" spans="1:66" ht="107.25" hidden="1" customHeight="1" x14ac:dyDescent="0.2">
      <c r="A94" s="52"/>
      <c r="B94" s="52" t="s">
        <v>91</v>
      </c>
      <c r="C94" s="52"/>
      <c r="D94" s="352" t="s">
        <v>932</v>
      </c>
      <c r="E94" s="400"/>
      <c r="F94" s="352" t="s">
        <v>933</v>
      </c>
      <c r="G94" s="352" t="s">
        <v>934</v>
      </c>
      <c r="H94" s="360">
        <v>44228</v>
      </c>
      <c r="I94" s="360">
        <v>45443</v>
      </c>
      <c r="J94" s="352" t="s">
        <v>935</v>
      </c>
      <c r="K94" s="352" t="s">
        <v>936</v>
      </c>
      <c r="L94" s="349" t="s">
        <v>918</v>
      </c>
      <c r="M94" s="349" t="s">
        <v>27</v>
      </c>
      <c r="N94" s="430"/>
      <c r="O94" s="431"/>
      <c r="P94" s="352">
        <v>1</v>
      </c>
      <c r="Q94" s="362">
        <v>53230000</v>
      </c>
      <c r="R94" s="352">
        <v>1</v>
      </c>
      <c r="S94" s="362">
        <v>54820000</v>
      </c>
      <c r="T94" s="352">
        <v>1</v>
      </c>
      <c r="U94" s="362">
        <v>56470000</v>
      </c>
      <c r="V94" s="352">
        <v>1</v>
      </c>
      <c r="W94" s="362">
        <v>17448000</v>
      </c>
      <c r="X94" s="349">
        <v>1</v>
      </c>
      <c r="Y94" s="363">
        <v>181968000</v>
      </c>
      <c r="Z94" s="404"/>
      <c r="AA94" s="411"/>
      <c r="AB94" s="404"/>
      <c r="AC94" s="410"/>
      <c r="AD94" s="426" t="s">
        <v>937</v>
      </c>
      <c r="AE94" s="427" t="s">
        <v>938</v>
      </c>
      <c r="AF94" s="336">
        <v>11886400</v>
      </c>
      <c r="AG94" s="341">
        <f>AF94/Q94</f>
        <v>0.22330264888220927</v>
      </c>
      <c r="AH94" s="330">
        <v>1</v>
      </c>
      <c r="AI94" s="341">
        <f>AH94/P94</f>
        <v>1</v>
      </c>
      <c r="AJ94" s="427" t="s">
        <v>939</v>
      </c>
      <c r="AK94" s="427" t="s">
        <v>940</v>
      </c>
      <c r="AL94" s="448">
        <v>17054400</v>
      </c>
      <c r="AM94" s="341">
        <f>AL94/Q94</f>
        <v>0.32039075709186549</v>
      </c>
      <c r="AN94" s="99">
        <v>1</v>
      </c>
      <c r="AO94" s="341">
        <f>AN94/P94</f>
        <v>1</v>
      </c>
      <c r="AP94" s="427" t="s">
        <v>1473</v>
      </c>
      <c r="AQ94" s="444" t="s">
        <v>1474</v>
      </c>
      <c r="AR94" s="449">
        <f>11710688+3617600+AL94</f>
        <v>32382688</v>
      </c>
      <c r="AS94" s="434">
        <f>AR94/Q94</f>
        <v>0.60835408604170582</v>
      </c>
      <c r="AT94" s="330">
        <v>1</v>
      </c>
      <c r="AU94" s="341">
        <f>AT94/P94</f>
        <v>1</v>
      </c>
      <c r="AV94" s="427" t="s">
        <v>1475</v>
      </c>
      <c r="AW94" s="446"/>
      <c r="AX94" s="446"/>
      <c r="AY94" s="447">
        <v>0</v>
      </c>
      <c r="AZ94" s="330"/>
      <c r="BA94" s="410">
        <v>0</v>
      </c>
      <c r="BB94" s="404"/>
      <c r="BC94" s="409"/>
      <c r="BD94" s="409"/>
      <c r="BE94" s="349" t="s">
        <v>941</v>
      </c>
      <c r="BF94" s="352" t="s">
        <v>942</v>
      </c>
      <c r="BG94" s="352" t="s">
        <v>943</v>
      </c>
      <c r="BH94" s="352" t="s">
        <v>822</v>
      </c>
      <c r="BI94" s="350" t="s">
        <v>823</v>
      </c>
      <c r="BJ94" s="350" t="s">
        <v>924</v>
      </c>
      <c r="BK94" s="356" t="s">
        <v>925</v>
      </c>
      <c r="BL94" s="356" t="s">
        <v>926</v>
      </c>
      <c r="BM94" s="356" t="s">
        <v>927</v>
      </c>
      <c r="BN94" s="432" t="s">
        <v>1481</v>
      </c>
    </row>
    <row r="95" spans="1:66" ht="101.45" hidden="1" customHeight="1" x14ac:dyDescent="0.2">
      <c r="A95" s="52"/>
      <c r="B95" s="52" t="s">
        <v>91</v>
      </c>
      <c r="C95" s="52"/>
      <c r="D95" s="269" t="s">
        <v>944</v>
      </c>
      <c r="E95" s="99"/>
      <c r="F95" s="412" t="s">
        <v>213</v>
      </c>
      <c r="G95" s="99" t="s">
        <v>945</v>
      </c>
      <c r="H95" s="413" t="s">
        <v>853</v>
      </c>
      <c r="I95" s="413" t="s">
        <v>854</v>
      </c>
      <c r="J95" s="269" t="s">
        <v>946</v>
      </c>
      <c r="K95" s="269" t="s">
        <v>947</v>
      </c>
      <c r="L95" s="99" t="s">
        <v>948</v>
      </c>
      <c r="M95" s="99" t="s">
        <v>27</v>
      </c>
      <c r="N95" s="99"/>
      <c r="O95" s="414"/>
      <c r="P95" s="415">
        <v>1</v>
      </c>
      <c r="Q95" s="352">
        <v>141600000</v>
      </c>
      <c r="R95" s="415">
        <v>1</v>
      </c>
      <c r="S95" s="352">
        <v>145848000</v>
      </c>
      <c r="T95" s="415">
        <v>1</v>
      </c>
      <c r="U95" s="352">
        <v>150223440</v>
      </c>
      <c r="V95" s="415">
        <v>1</v>
      </c>
      <c r="W95" s="352">
        <v>154730143</v>
      </c>
      <c r="X95" s="370">
        <v>1</v>
      </c>
      <c r="Y95" s="416">
        <v>592401583</v>
      </c>
      <c r="Z95" s="417"/>
      <c r="AA95" s="418" t="str">
        <f>IF(O95=0," ",Z95/O95)</f>
        <v xml:space="preserve"> </v>
      </c>
      <c r="AB95" s="269"/>
      <c r="AC95" s="341" t="str">
        <f>IF(N95=0," ",AB95/N95)</f>
        <v xml:space="preserve"> </v>
      </c>
      <c r="AD95" s="269"/>
      <c r="AE95" s="269"/>
      <c r="AF95" s="417">
        <f>Q95/4</f>
        <v>35400000</v>
      </c>
      <c r="AG95" s="418">
        <f>IF(Q95=0," ",AF95/Q95)</f>
        <v>0.25</v>
      </c>
      <c r="AH95" s="419">
        <v>1</v>
      </c>
      <c r="AI95" s="341">
        <f>IF(P95=0," ",AH95/P95)</f>
        <v>1</v>
      </c>
      <c r="AJ95" s="269" t="s">
        <v>949</v>
      </c>
      <c r="AK95" s="269" t="s">
        <v>950</v>
      </c>
      <c r="AL95" s="414">
        <v>70800000</v>
      </c>
      <c r="AM95" s="418">
        <f>IF(Q95=0," ",AL95/Q95)</f>
        <v>0.5</v>
      </c>
      <c r="AN95" s="445">
        <v>1</v>
      </c>
      <c r="AO95" s="341">
        <f>IF(P95=0," ",AN95/P95)</f>
        <v>1</v>
      </c>
      <c r="AP95" s="99" t="s">
        <v>1536</v>
      </c>
      <c r="AQ95" s="99" t="s">
        <v>1537</v>
      </c>
      <c r="AR95" s="414">
        <v>106200000</v>
      </c>
      <c r="AS95" s="418">
        <f>IF(Q95=0," ",AR95/Q95)</f>
        <v>0.75</v>
      </c>
      <c r="AT95" s="445">
        <v>1</v>
      </c>
      <c r="AU95" s="341">
        <f>IF(P95=0," ",AT95/P95)</f>
        <v>1</v>
      </c>
      <c r="AV95" s="99" t="s">
        <v>1513</v>
      </c>
      <c r="AW95" s="99" t="s">
        <v>950</v>
      </c>
      <c r="AX95" s="414"/>
      <c r="AY95" s="418">
        <f>IF(Q95=0," ",AX95/Q95)</f>
        <v>0</v>
      </c>
      <c r="AZ95" s="99"/>
      <c r="BA95" s="341">
        <f>IF(P95=0," ",AZ95/P95)</f>
        <v>0</v>
      </c>
      <c r="BB95" s="269"/>
      <c r="BC95" s="269"/>
      <c r="BD95" s="420"/>
      <c r="BE95" s="348" t="s">
        <v>951</v>
      </c>
      <c r="BF95" s="348">
        <v>51</v>
      </c>
      <c r="BG95" s="348" t="s">
        <v>952</v>
      </c>
      <c r="BH95" s="352" t="s">
        <v>822</v>
      </c>
      <c r="BI95" s="348" t="s">
        <v>823</v>
      </c>
      <c r="BJ95" s="348" t="s">
        <v>953</v>
      </c>
      <c r="BK95" s="350" t="s">
        <v>954</v>
      </c>
      <c r="BL95" s="350" t="s">
        <v>955</v>
      </c>
      <c r="BM95" s="350" t="s">
        <v>956</v>
      </c>
      <c r="BN95" s="52"/>
    </row>
    <row r="96" spans="1:66" ht="185.25" hidden="1" x14ac:dyDescent="0.2">
      <c r="A96" s="52"/>
      <c r="B96" s="52" t="s">
        <v>91</v>
      </c>
      <c r="C96" s="52"/>
      <c r="D96" s="269" t="s">
        <v>957</v>
      </c>
      <c r="E96" s="99"/>
      <c r="F96" s="412" t="s">
        <v>213</v>
      </c>
      <c r="G96" s="99" t="s">
        <v>945</v>
      </c>
      <c r="H96" s="413" t="s">
        <v>958</v>
      </c>
      <c r="I96" s="413" t="s">
        <v>959</v>
      </c>
      <c r="J96" s="269" t="s">
        <v>960</v>
      </c>
      <c r="K96" s="269" t="s">
        <v>961</v>
      </c>
      <c r="L96" s="99" t="s">
        <v>817</v>
      </c>
      <c r="M96" s="99" t="s">
        <v>27</v>
      </c>
      <c r="N96" s="99"/>
      <c r="O96" s="414"/>
      <c r="P96" s="415">
        <v>1</v>
      </c>
      <c r="Q96" s="352"/>
      <c r="R96" s="415">
        <v>1</v>
      </c>
      <c r="S96" s="352"/>
      <c r="T96" s="415">
        <v>1</v>
      </c>
      <c r="U96" s="352"/>
      <c r="V96" s="415">
        <v>1</v>
      </c>
      <c r="W96" s="352"/>
      <c r="X96" s="415">
        <v>1</v>
      </c>
      <c r="Y96" s="416">
        <v>0</v>
      </c>
      <c r="Z96" s="414"/>
      <c r="AA96" s="418" t="str">
        <f t="shared" ref="AA96" si="24">IF(O96=0," ",Z96/O96)</f>
        <v xml:space="preserve"> </v>
      </c>
      <c r="AB96" s="99"/>
      <c r="AC96" s="341" t="str">
        <f t="shared" ref="AC96" si="25">IF(N96=0," ",AB96/N96)</f>
        <v xml:space="preserve"> </v>
      </c>
      <c r="AD96" s="269"/>
      <c r="AE96" s="269"/>
      <c r="AF96" s="417">
        <v>0</v>
      </c>
      <c r="AG96" s="418" t="str">
        <f t="shared" ref="AG96" si="26">IF(Q96=0," ",AF96/Q96)</f>
        <v xml:space="preserve"> </v>
      </c>
      <c r="AH96" s="269"/>
      <c r="AI96" s="341">
        <f t="shared" ref="AI96" si="27">IF(P96=0," ",AH96/P96)</f>
        <v>0</v>
      </c>
      <c r="AJ96" s="269" t="s">
        <v>962</v>
      </c>
      <c r="AK96" s="269" t="s">
        <v>963</v>
      </c>
      <c r="AL96" s="417"/>
      <c r="AM96" s="418" t="str">
        <f t="shared" ref="AM96" si="28">IF(Q96=0," ",AL96/Q96)</f>
        <v xml:space="preserve"> </v>
      </c>
      <c r="AN96" s="269"/>
      <c r="AO96" s="341">
        <f t="shared" ref="AO96" si="29">IF(P96=0," ",AN96/P96)</f>
        <v>0</v>
      </c>
      <c r="AP96" s="269" t="s">
        <v>962</v>
      </c>
      <c r="AQ96" s="269" t="s">
        <v>963</v>
      </c>
      <c r="AR96" s="417" t="s">
        <v>836</v>
      </c>
      <c r="AS96" s="418" t="s">
        <v>1514</v>
      </c>
      <c r="AT96" s="269" t="s">
        <v>836</v>
      </c>
      <c r="AU96" s="341" t="s">
        <v>1514</v>
      </c>
      <c r="AV96" s="269" t="s">
        <v>1515</v>
      </c>
      <c r="AW96" s="269" t="s">
        <v>963</v>
      </c>
      <c r="AX96" s="417"/>
      <c r="AY96" s="418" t="str">
        <f t="shared" ref="AY96" si="30">IF(Q96=0," ",AX96/Q96)</f>
        <v xml:space="preserve"> </v>
      </c>
      <c r="AZ96" s="269"/>
      <c r="BA96" s="341">
        <f t="shared" ref="BA96" si="31">IF(P96=0," ",AZ96/P96)</f>
        <v>0</v>
      </c>
      <c r="BB96" s="269"/>
      <c r="BC96" s="269"/>
      <c r="BD96" s="420"/>
      <c r="BE96" s="348" t="s">
        <v>951</v>
      </c>
      <c r="BF96" s="348">
        <v>54</v>
      </c>
      <c r="BG96" s="348" t="s">
        <v>952</v>
      </c>
      <c r="BH96" s="352" t="s">
        <v>822</v>
      </c>
      <c r="BI96" s="348" t="s">
        <v>823</v>
      </c>
      <c r="BJ96" s="348" t="s">
        <v>953</v>
      </c>
      <c r="BK96" s="350" t="s">
        <v>954</v>
      </c>
      <c r="BL96" s="350" t="s">
        <v>955</v>
      </c>
      <c r="BM96" s="350" t="s">
        <v>956</v>
      </c>
      <c r="BN96" s="52"/>
    </row>
    <row r="97" spans="1:67" ht="114.6" hidden="1" customHeight="1" x14ac:dyDescent="0.2">
      <c r="A97" s="315"/>
      <c r="B97" s="315" t="s">
        <v>69</v>
      </c>
      <c r="C97" s="80"/>
      <c r="D97" s="227" t="s">
        <v>964</v>
      </c>
      <c r="E97" s="80"/>
      <c r="F97" s="80" t="s">
        <v>221</v>
      </c>
      <c r="G97" s="81" t="s">
        <v>965</v>
      </c>
      <c r="H97" s="82">
        <v>44197</v>
      </c>
      <c r="I97" s="82">
        <v>45656</v>
      </c>
      <c r="J97" s="80" t="s">
        <v>966</v>
      </c>
      <c r="K97" s="80" t="s">
        <v>967</v>
      </c>
      <c r="L97" s="80" t="s">
        <v>918</v>
      </c>
      <c r="M97" s="80" t="s">
        <v>29</v>
      </c>
      <c r="N97" s="80"/>
      <c r="O97" s="80"/>
      <c r="P97" s="80">
        <v>1</v>
      </c>
      <c r="Q97" s="83">
        <v>81222857</v>
      </c>
      <c r="R97" s="80">
        <v>1</v>
      </c>
      <c r="S97" s="83">
        <v>81222857</v>
      </c>
      <c r="T97" s="80">
        <v>1</v>
      </c>
      <c r="U97" s="83">
        <v>81222857</v>
      </c>
      <c r="V97" s="80">
        <v>1</v>
      </c>
      <c r="W97" s="137">
        <f>Q97+S97+U97</f>
        <v>243668571</v>
      </c>
      <c r="X97" s="80"/>
      <c r="Y97" s="86"/>
      <c r="Z97" s="80"/>
      <c r="AA97" s="84"/>
      <c r="AB97" s="80"/>
      <c r="AC97" s="84"/>
      <c r="AD97" s="80" t="s">
        <v>919</v>
      </c>
      <c r="AE97" s="80" t="s">
        <v>919</v>
      </c>
      <c r="AF97" s="80"/>
      <c r="AG97" s="84">
        <f>IF(Q97=0," ",AF97/Q97)</f>
        <v>0</v>
      </c>
      <c r="AH97" s="80"/>
      <c r="AI97" s="84">
        <f>IF(P97=0," ",AH97/P97)</f>
        <v>0</v>
      </c>
      <c r="AJ97" s="130"/>
      <c r="AK97" s="130"/>
      <c r="AL97" s="212"/>
      <c r="AM97" s="84"/>
      <c r="AN97" s="80"/>
      <c r="AO97" s="84"/>
      <c r="AP97" s="80"/>
      <c r="AQ97" s="80"/>
      <c r="AR97" s="80"/>
      <c r="AS97" s="84"/>
      <c r="AT97" s="80"/>
      <c r="AU97" s="84"/>
      <c r="AV97" s="80"/>
      <c r="AW97" s="80"/>
      <c r="AX97" s="80"/>
      <c r="AY97" s="84"/>
      <c r="AZ97" s="80"/>
      <c r="BA97" s="84"/>
      <c r="BB97" s="80"/>
      <c r="BC97" s="98"/>
      <c r="BD97" s="98"/>
      <c r="BE97" s="98"/>
      <c r="BF97" s="80" t="s">
        <v>968</v>
      </c>
      <c r="BG97" s="80"/>
      <c r="BH97" s="80" t="s">
        <v>968</v>
      </c>
      <c r="BI97" s="80" t="s">
        <v>969</v>
      </c>
      <c r="BJ97" s="80" t="s">
        <v>970</v>
      </c>
      <c r="BK97" s="80" t="s">
        <v>971</v>
      </c>
      <c r="BL97" s="80" t="s">
        <v>972</v>
      </c>
      <c r="BM97" s="131" t="s">
        <v>973</v>
      </c>
      <c r="BO97" s="113"/>
    </row>
    <row r="98" spans="1:67" s="115" customFormat="1" ht="257.45" hidden="1" customHeight="1" x14ac:dyDescent="0.2">
      <c r="A98" s="315"/>
      <c r="B98" s="315" t="s">
        <v>69</v>
      </c>
      <c r="C98" s="80"/>
      <c r="D98" s="227" t="s">
        <v>974</v>
      </c>
      <c r="E98" s="80"/>
      <c r="F98" s="80" t="s">
        <v>222</v>
      </c>
      <c r="G98" s="81" t="s">
        <v>849</v>
      </c>
      <c r="H98" s="82">
        <v>44197</v>
      </c>
      <c r="I98" s="82">
        <v>45442</v>
      </c>
      <c r="J98" s="80" t="s">
        <v>975</v>
      </c>
      <c r="K98" s="80" t="s">
        <v>976</v>
      </c>
      <c r="L98" s="80" t="s">
        <v>977</v>
      </c>
      <c r="M98" s="80" t="s">
        <v>27</v>
      </c>
      <c r="N98" s="80"/>
      <c r="O98" s="80"/>
      <c r="P98" s="80">
        <v>1</v>
      </c>
      <c r="Q98" s="85">
        <v>20000000</v>
      </c>
      <c r="R98" s="80">
        <v>1</v>
      </c>
      <c r="S98" s="85">
        <v>20000000</v>
      </c>
      <c r="T98" s="80">
        <v>1</v>
      </c>
      <c r="U98" s="85">
        <v>20000000</v>
      </c>
      <c r="V98" s="80">
        <v>1</v>
      </c>
      <c r="W98" s="137">
        <f>Q98+S98+U98</f>
        <v>60000000</v>
      </c>
      <c r="X98" s="80">
        <v>4</v>
      </c>
      <c r="Y98" s="86">
        <f t="shared" ref="Y98:Y107" si="32">O98+Q98+S98+U98+W98</f>
        <v>120000000</v>
      </c>
      <c r="Z98" s="80"/>
      <c r="AA98" s="84" t="str">
        <f>IF(O98=0," ",Z98/O98)</f>
        <v xml:space="preserve"> </v>
      </c>
      <c r="AB98" s="80"/>
      <c r="AC98" s="84" t="str">
        <f>IF(N98=0," ",AB98/N98)</f>
        <v xml:space="preserve"> </v>
      </c>
      <c r="AD98" s="80"/>
      <c r="AE98" s="80"/>
      <c r="AF98" s="80" t="s">
        <v>978</v>
      </c>
      <c r="AG98" s="84" t="s">
        <v>979</v>
      </c>
      <c r="AH98" s="80" t="s">
        <v>978</v>
      </c>
      <c r="AI98" s="84" t="s">
        <v>979</v>
      </c>
      <c r="AJ98" s="80" t="s">
        <v>980</v>
      </c>
      <c r="AK98" s="80"/>
      <c r="AL98" s="212"/>
      <c r="AM98" s="84"/>
      <c r="AN98" s="80"/>
      <c r="AO98" s="84"/>
      <c r="AP98" s="80"/>
      <c r="AQ98" s="80"/>
      <c r="AR98" s="80"/>
      <c r="AS98" s="84"/>
      <c r="AT98" s="80"/>
      <c r="AU98" s="84"/>
      <c r="AV98" s="80"/>
      <c r="AW98" s="80"/>
      <c r="AX98" s="80"/>
      <c r="AY98" s="84"/>
      <c r="AZ98" s="80"/>
      <c r="BA98" s="84"/>
      <c r="BB98" s="131"/>
      <c r="BC98" s="99"/>
      <c r="BD98" s="99"/>
      <c r="BE98" s="154"/>
      <c r="BF98" s="211" t="s">
        <v>981</v>
      </c>
      <c r="BG98" s="80" t="s">
        <v>982</v>
      </c>
      <c r="BH98" s="80" t="s">
        <v>968</v>
      </c>
      <c r="BI98" s="80" t="s">
        <v>983</v>
      </c>
      <c r="BJ98" s="80" t="s">
        <v>984</v>
      </c>
      <c r="BK98" s="80" t="s">
        <v>985</v>
      </c>
      <c r="BL98" s="80">
        <v>4320410</v>
      </c>
      <c r="BM98" s="131" t="s">
        <v>986</v>
      </c>
      <c r="BN98" s="99"/>
      <c r="BO98" s="114"/>
    </row>
    <row r="99" spans="1:67" s="115" customFormat="1" ht="222" hidden="1" customHeight="1" x14ac:dyDescent="0.2">
      <c r="A99" s="315"/>
      <c r="B99" s="315" t="s">
        <v>69</v>
      </c>
      <c r="C99" s="80"/>
      <c r="D99" s="224" t="s">
        <v>987</v>
      </c>
      <c r="E99" s="80"/>
      <c r="F99" s="80" t="s">
        <v>222</v>
      </c>
      <c r="G99" s="81" t="s">
        <v>849</v>
      </c>
      <c r="H99" s="82">
        <v>44197</v>
      </c>
      <c r="I99" s="82">
        <v>45442</v>
      </c>
      <c r="J99" s="87" t="s">
        <v>988</v>
      </c>
      <c r="K99" s="87" t="s">
        <v>989</v>
      </c>
      <c r="L99" s="80" t="s">
        <v>977</v>
      </c>
      <c r="M99" s="80" t="s">
        <v>27</v>
      </c>
      <c r="N99" s="80"/>
      <c r="O99" s="80"/>
      <c r="P99" s="80">
        <v>6</v>
      </c>
      <c r="Q99" s="88">
        <v>6000000</v>
      </c>
      <c r="R99" s="80">
        <v>6</v>
      </c>
      <c r="S99" s="88">
        <v>6000000</v>
      </c>
      <c r="T99" s="80">
        <v>6</v>
      </c>
      <c r="U99" s="88">
        <v>6000000</v>
      </c>
      <c r="V99" s="80">
        <v>6</v>
      </c>
      <c r="W99" s="137">
        <f>Q99+S99+U99</f>
        <v>18000000</v>
      </c>
      <c r="X99" s="80">
        <v>24</v>
      </c>
      <c r="Y99" s="86">
        <f t="shared" si="32"/>
        <v>36000000</v>
      </c>
      <c r="Z99" s="80"/>
      <c r="AA99" s="84" t="str">
        <f>IF(O99=0," ",Z99/O99)</f>
        <v xml:space="preserve"> </v>
      </c>
      <c r="AB99" s="80"/>
      <c r="AC99" s="84" t="str">
        <f>IF(N99=0," ",AB99/N99)</f>
        <v xml:space="preserve"> </v>
      </c>
      <c r="AD99" s="80"/>
      <c r="AE99" s="80"/>
      <c r="AF99" s="80" t="s">
        <v>978</v>
      </c>
      <c r="AG99" s="84" t="s">
        <v>979</v>
      </c>
      <c r="AH99" s="80" t="s">
        <v>978</v>
      </c>
      <c r="AI99" s="84" t="s">
        <v>979</v>
      </c>
      <c r="AJ99" s="80" t="s">
        <v>990</v>
      </c>
      <c r="AK99" s="80"/>
      <c r="AL99" s="212"/>
      <c r="AM99" s="84"/>
      <c r="AN99" s="80"/>
      <c r="AO99" s="84"/>
      <c r="AP99" s="80"/>
      <c r="AQ99" s="80"/>
      <c r="AR99" s="80"/>
      <c r="AS99" s="84"/>
      <c r="AT99" s="80"/>
      <c r="AU99" s="84"/>
      <c r="AV99" s="80"/>
      <c r="AW99" s="80"/>
      <c r="AX99" s="80"/>
      <c r="AY99" s="84"/>
      <c r="AZ99" s="80"/>
      <c r="BA99" s="84"/>
      <c r="BB99" s="131"/>
      <c r="BC99" s="99"/>
      <c r="BD99" s="99"/>
      <c r="BE99" s="154"/>
      <c r="BF99" s="211" t="s">
        <v>991</v>
      </c>
      <c r="BG99" s="80" t="s">
        <v>992</v>
      </c>
      <c r="BH99" s="80" t="s">
        <v>968</v>
      </c>
      <c r="BI99" s="80" t="s">
        <v>983</v>
      </c>
      <c r="BJ99" s="80" t="s">
        <v>993</v>
      </c>
      <c r="BK99" s="80" t="s">
        <v>994</v>
      </c>
      <c r="BL99" s="80">
        <v>4320410</v>
      </c>
      <c r="BM99" s="131" t="s">
        <v>995</v>
      </c>
      <c r="BN99" s="99"/>
      <c r="BO99" s="114"/>
    </row>
    <row r="100" spans="1:67" s="115" customFormat="1" ht="72.599999999999994" hidden="1" customHeight="1" x14ac:dyDescent="0.2">
      <c r="A100" s="315"/>
      <c r="B100" s="315" t="s">
        <v>69</v>
      </c>
      <c r="C100" s="80"/>
      <c r="D100" s="224" t="s">
        <v>996</v>
      </c>
      <c r="E100" s="80"/>
      <c r="F100" s="80" t="s">
        <v>222</v>
      </c>
      <c r="G100" s="81" t="s">
        <v>849</v>
      </c>
      <c r="H100" s="82">
        <v>44927</v>
      </c>
      <c r="I100" s="82">
        <v>45442</v>
      </c>
      <c r="J100" s="80" t="s">
        <v>997</v>
      </c>
      <c r="K100" s="80" t="s">
        <v>998</v>
      </c>
      <c r="L100" s="80" t="s">
        <v>977</v>
      </c>
      <c r="M100" s="80" t="s">
        <v>27</v>
      </c>
      <c r="N100" s="80"/>
      <c r="O100" s="80"/>
      <c r="P100" s="80">
        <v>0</v>
      </c>
      <c r="Q100" s="80">
        <v>0</v>
      </c>
      <c r="R100" s="80">
        <v>0</v>
      </c>
      <c r="S100" s="80">
        <v>0</v>
      </c>
      <c r="T100" s="80">
        <v>1</v>
      </c>
      <c r="U100" s="88">
        <v>4000000</v>
      </c>
      <c r="V100" s="80">
        <v>1</v>
      </c>
      <c r="W100" s="137">
        <f>U100</f>
        <v>4000000</v>
      </c>
      <c r="X100" s="80">
        <v>1</v>
      </c>
      <c r="Y100" s="86">
        <f t="shared" si="32"/>
        <v>8000000</v>
      </c>
      <c r="Z100" s="80"/>
      <c r="AA100" s="84" t="str">
        <f>IF(O100=0," ",Z100/O100)</f>
        <v xml:space="preserve"> </v>
      </c>
      <c r="AB100" s="80"/>
      <c r="AC100" s="84" t="str">
        <f>IF(N100=0," ",AB100/N100)</f>
        <v xml:space="preserve"> </v>
      </c>
      <c r="AD100" s="80"/>
      <c r="AE100" s="80"/>
      <c r="AF100" s="80"/>
      <c r="AG100" s="84"/>
      <c r="AH100" s="80"/>
      <c r="AI100" s="84"/>
      <c r="AJ100" s="80" t="s">
        <v>999</v>
      </c>
      <c r="AK100" s="80"/>
      <c r="AL100" s="80"/>
      <c r="AM100" s="84"/>
      <c r="AN100" s="80"/>
      <c r="AO100" s="84"/>
      <c r="AP100" s="80"/>
      <c r="AQ100" s="80"/>
      <c r="AR100" s="80"/>
      <c r="AS100" s="84"/>
      <c r="AT100" s="80"/>
      <c r="AU100" s="84"/>
      <c r="AV100" s="80"/>
      <c r="AW100" s="80"/>
      <c r="AX100" s="80"/>
      <c r="AY100" s="84"/>
      <c r="AZ100" s="80"/>
      <c r="BA100" s="84"/>
      <c r="BB100" s="131"/>
      <c r="BC100" s="99"/>
      <c r="BD100" s="99"/>
      <c r="BE100" s="154"/>
      <c r="BF100" s="211" t="s">
        <v>1000</v>
      </c>
      <c r="BG100" s="80" t="s">
        <v>992</v>
      </c>
      <c r="BH100" s="80" t="s">
        <v>968</v>
      </c>
      <c r="BI100" s="80" t="s">
        <v>983</v>
      </c>
      <c r="BJ100" s="80" t="s">
        <v>993</v>
      </c>
      <c r="BK100" s="80" t="s">
        <v>994</v>
      </c>
      <c r="BL100" s="80">
        <v>4320410</v>
      </c>
      <c r="BM100" s="131" t="s">
        <v>995</v>
      </c>
      <c r="BN100" s="99"/>
      <c r="BO100" s="114"/>
    </row>
    <row r="101" spans="1:67" ht="173.45" hidden="1" customHeight="1" x14ac:dyDescent="0.2">
      <c r="A101" s="315"/>
      <c r="B101" s="315" t="s">
        <v>69</v>
      </c>
      <c r="C101" s="80"/>
      <c r="D101" s="225" t="s">
        <v>1001</v>
      </c>
      <c r="E101" s="80"/>
      <c r="F101" s="80" t="s">
        <v>221</v>
      </c>
      <c r="G101" s="80" t="s">
        <v>1002</v>
      </c>
      <c r="H101" s="82">
        <v>44287</v>
      </c>
      <c r="I101" s="82">
        <v>45442</v>
      </c>
      <c r="J101" s="80" t="s">
        <v>1003</v>
      </c>
      <c r="K101" s="80" t="s">
        <v>1004</v>
      </c>
      <c r="L101" s="80" t="s">
        <v>1005</v>
      </c>
      <c r="M101" s="80" t="s">
        <v>27</v>
      </c>
      <c r="N101" s="80">
        <v>0</v>
      </c>
      <c r="O101" s="80"/>
      <c r="P101" s="80">
        <v>2</v>
      </c>
      <c r="Q101" s="116">
        <v>8760000</v>
      </c>
      <c r="R101" s="80">
        <v>2</v>
      </c>
      <c r="S101" s="116">
        <v>8760000</v>
      </c>
      <c r="T101" s="80">
        <v>2</v>
      </c>
      <c r="U101" s="116">
        <v>8760000</v>
      </c>
      <c r="V101" s="80">
        <v>2</v>
      </c>
      <c r="W101" s="137">
        <f>Q101+S101+U101</f>
        <v>26280000</v>
      </c>
      <c r="X101" s="80">
        <v>8</v>
      </c>
      <c r="Y101" s="86">
        <f t="shared" si="32"/>
        <v>52560000</v>
      </c>
      <c r="Z101" s="80" t="s">
        <v>818</v>
      </c>
      <c r="AA101" s="84" t="s">
        <v>818</v>
      </c>
      <c r="AB101" s="80" t="s">
        <v>818</v>
      </c>
      <c r="AC101" s="84" t="s">
        <v>818</v>
      </c>
      <c r="AD101" s="80" t="s">
        <v>818</v>
      </c>
      <c r="AE101" s="80" t="s">
        <v>818</v>
      </c>
      <c r="AF101" s="86" t="s">
        <v>1006</v>
      </c>
      <c r="AG101" s="210" t="s">
        <v>1007</v>
      </c>
      <c r="AH101" s="80">
        <v>0.2</v>
      </c>
      <c r="AI101" s="84">
        <v>0.1</v>
      </c>
      <c r="AJ101" s="80" t="s">
        <v>1008</v>
      </c>
      <c r="AK101" s="80"/>
      <c r="AL101" s="80"/>
      <c r="AM101" s="84"/>
      <c r="AN101" s="80"/>
      <c r="AO101" s="84"/>
      <c r="AP101" s="80"/>
      <c r="AQ101" s="80"/>
      <c r="AR101" s="80"/>
      <c r="AS101" s="84"/>
      <c r="AT101" s="80"/>
      <c r="AU101" s="84"/>
      <c r="AV101" s="80"/>
      <c r="AW101" s="80"/>
      <c r="AX101" s="80"/>
      <c r="AY101" s="84"/>
      <c r="AZ101" s="80"/>
      <c r="BA101" s="84"/>
      <c r="BB101" s="131"/>
      <c r="BC101" s="99"/>
      <c r="BD101" s="99"/>
      <c r="BE101" s="154"/>
      <c r="BF101" s="211" t="s">
        <v>1009</v>
      </c>
      <c r="BG101" s="209">
        <v>7617</v>
      </c>
      <c r="BH101" s="80" t="s">
        <v>968</v>
      </c>
      <c r="BI101" s="80" t="s">
        <v>1010</v>
      </c>
      <c r="BJ101" s="80" t="s">
        <v>1011</v>
      </c>
      <c r="BK101" s="80" t="s">
        <v>1012</v>
      </c>
      <c r="BL101" s="80">
        <v>3795750</v>
      </c>
      <c r="BM101" s="131" t="s">
        <v>1013</v>
      </c>
      <c r="BN101" s="99"/>
      <c r="BO101" s="113"/>
    </row>
    <row r="102" spans="1:67" ht="131.44999999999999" hidden="1" customHeight="1" x14ac:dyDescent="0.2">
      <c r="A102" s="315"/>
      <c r="B102" s="315" t="s">
        <v>69</v>
      </c>
      <c r="C102" s="80"/>
      <c r="D102" s="226" t="s">
        <v>1014</v>
      </c>
      <c r="E102" s="80"/>
      <c r="F102" s="80" t="s">
        <v>221</v>
      </c>
      <c r="G102" s="80" t="s">
        <v>1015</v>
      </c>
      <c r="H102" s="82">
        <v>44287</v>
      </c>
      <c r="I102" s="82">
        <v>45442</v>
      </c>
      <c r="J102" s="80" t="s">
        <v>1016</v>
      </c>
      <c r="K102" s="80" t="s">
        <v>1017</v>
      </c>
      <c r="L102" s="80" t="s">
        <v>1005</v>
      </c>
      <c r="M102" s="80" t="s">
        <v>27</v>
      </c>
      <c r="N102" s="80"/>
      <c r="O102" s="80"/>
      <c r="P102" s="80">
        <v>32</v>
      </c>
      <c r="Q102" s="116">
        <v>8760000</v>
      </c>
      <c r="R102" s="80">
        <v>32</v>
      </c>
      <c r="S102" s="116">
        <v>8760000</v>
      </c>
      <c r="T102" s="80">
        <v>32</v>
      </c>
      <c r="U102" s="116">
        <v>8760000</v>
      </c>
      <c r="V102" s="80">
        <v>32</v>
      </c>
      <c r="W102" s="137">
        <f>Q102+S102+U102</f>
        <v>26280000</v>
      </c>
      <c r="X102" s="80">
        <v>128</v>
      </c>
      <c r="Y102" s="86">
        <f t="shared" si="32"/>
        <v>52560000</v>
      </c>
      <c r="Z102" s="80" t="s">
        <v>818</v>
      </c>
      <c r="AA102" s="84" t="s">
        <v>818</v>
      </c>
      <c r="AB102" s="80" t="s">
        <v>818</v>
      </c>
      <c r="AC102" s="84" t="s">
        <v>818</v>
      </c>
      <c r="AD102" s="80" t="s">
        <v>818</v>
      </c>
      <c r="AE102" s="80" t="s">
        <v>818</v>
      </c>
      <c r="AF102" s="86" t="s">
        <v>1006</v>
      </c>
      <c r="AG102" s="210" t="s">
        <v>1007</v>
      </c>
      <c r="AH102" s="80">
        <v>0</v>
      </c>
      <c r="AI102" s="84">
        <v>0</v>
      </c>
      <c r="AJ102" s="80" t="s">
        <v>1008</v>
      </c>
      <c r="AK102" s="80"/>
      <c r="AL102" s="80"/>
      <c r="AM102" s="84"/>
      <c r="AN102" s="80"/>
      <c r="AO102" s="84"/>
      <c r="AP102" s="80"/>
      <c r="AQ102" s="80"/>
      <c r="AR102" s="80"/>
      <c r="AS102" s="84"/>
      <c r="AT102" s="80"/>
      <c r="AU102" s="84"/>
      <c r="AV102" s="80"/>
      <c r="AW102" s="80"/>
      <c r="AX102" s="80"/>
      <c r="AY102" s="84"/>
      <c r="AZ102" s="80"/>
      <c r="BA102" s="84"/>
      <c r="BB102" s="131"/>
      <c r="BC102" s="99"/>
      <c r="BD102" s="99"/>
      <c r="BE102" s="154"/>
      <c r="BF102" s="223" t="s">
        <v>1009</v>
      </c>
      <c r="BG102" s="80">
        <v>7617</v>
      </c>
      <c r="BH102" s="211" t="s">
        <v>968</v>
      </c>
      <c r="BI102" s="80" t="s">
        <v>1010</v>
      </c>
      <c r="BJ102" s="80" t="s">
        <v>1011</v>
      </c>
      <c r="BK102" s="80" t="s">
        <v>1012</v>
      </c>
      <c r="BL102" s="80">
        <v>3795750</v>
      </c>
      <c r="BM102" s="131" t="s">
        <v>1013</v>
      </c>
      <c r="BN102" s="99"/>
      <c r="BO102" s="113"/>
    </row>
    <row r="103" spans="1:67" ht="144.94999999999999" hidden="1" customHeight="1" x14ac:dyDescent="0.2">
      <c r="A103" s="315"/>
      <c r="B103" s="315" t="s">
        <v>69</v>
      </c>
      <c r="C103" s="80"/>
      <c r="D103" s="224" t="s">
        <v>1018</v>
      </c>
      <c r="E103" s="80"/>
      <c r="F103" s="80" t="s">
        <v>221</v>
      </c>
      <c r="G103" s="80" t="s">
        <v>1019</v>
      </c>
      <c r="H103" s="82">
        <v>44287</v>
      </c>
      <c r="I103" s="82">
        <v>45442</v>
      </c>
      <c r="J103" s="80" t="s">
        <v>1020</v>
      </c>
      <c r="K103" s="80" t="s">
        <v>1021</v>
      </c>
      <c r="L103" s="80" t="s">
        <v>1005</v>
      </c>
      <c r="M103" s="80" t="s">
        <v>27</v>
      </c>
      <c r="N103" s="80">
        <v>2</v>
      </c>
      <c r="O103" s="88">
        <v>34000000</v>
      </c>
      <c r="P103" s="80">
        <v>2</v>
      </c>
      <c r="Q103" s="88">
        <v>56000000</v>
      </c>
      <c r="R103" s="80">
        <v>2</v>
      </c>
      <c r="S103" s="88">
        <v>56000000</v>
      </c>
      <c r="T103" s="80">
        <v>2</v>
      </c>
      <c r="U103" s="88">
        <v>56000000</v>
      </c>
      <c r="V103" s="80">
        <v>2</v>
      </c>
      <c r="W103" s="137">
        <f>O103+Q103+S103+U103</f>
        <v>202000000</v>
      </c>
      <c r="X103" s="80">
        <v>8</v>
      </c>
      <c r="Y103" s="86">
        <f t="shared" si="32"/>
        <v>404000000</v>
      </c>
      <c r="Z103" s="86" t="s">
        <v>1022</v>
      </c>
      <c r="AA103" s="84">
        <v>1</v>
      </c>
      <c r="AB103" s="80">
        <v>2</v>
      </c>
      <c r="AC103" s="84">
        <f>IF(N103=0," ",AB103/N103)</f>
        <v>1</v>
      </c>
      <c r="AD103" s="80" t="s">
        <v>1023</v>
      </c>
      <c r="AE103" s="80" t="s">
        <v>535</v>
      </c>
      <c r="AF103" s="86" t="s">
        <v>1006</v>
      </c>
      <c r="AG103" s="210" t="s">
        <v>1007</v>
      </c>
      <c r="AH103" s="80">
        <v>0.2</v>
      </c>
      <c r="AI103" s="84">
        <v>0.1</v>
      </c>
      <c r="AJ103" s="80" t="s">
        <v>1008</v>
      </c>
      <c r="AK103" s="80"/>
      <c r="AL103" s="80"/>
      <c r="AM103" s="84"/>
      <c r="AN103" s="80"/>
      <c r="AO103" s="84"/>
      <c r="AP103" s="80"/>
      <c r="AQ103" s="80"/>
      <c r="AR103" s="80"/>
      <c r="AS103" s="84"/>
      <c r="AT103" s="80"/>
      <c r="AU103" s="84"/>
      <c r="AV103" s="80"/>
      <c r="AW103" s="80"/>
      <c r="AX103" s="80"/>
      <c r="AY103" s="84"/>
      <c r="AZ103" s="80"/>
      <c r="BA103" s="84"/>
      <c r="BB103" s="131"/>
      <c r="BC103" s="99"/>
      <c r="BD103" s="99"/>
      <c r="BE103" s="154"/>
      <c r="BF103" s="211" t="s">
        <v>1024</v>
      </c>
      <c r="BG103" s="130" t="s">
        <v>1025</v>
      </c>
      <c r="BH103" s="80" t="s">
        <v>968</v>
      </c>
      <c r="BI103" s="80" t="s">
        <v>1010</v>
      </c>
      <c r="BJ103" s="80" t="s">
        <v>1011</v>
      </c>
      <c r="BK103" s="80" t="s">
        <v>1012</v>
      </c>
      <c r="BL103" s="80">
        <v>3795750</v>
      </c>
      <c r="BM103" s="131" t="s">
        <v>1013</v>
      </c>
      <c r="BN103" s="99"/>
      <c r="BO103" s="113"/>
    </row>
    <row r="104" spans="1:67" ht="146.1" hidden="1" customHeight="1" x14ac:dyDescent="0.2">
      <c r="A104" s="315"/>
      <c r="B104" s="315" t="s">
        <v>69</v>
      </c>
      <c r="C104" s="80"/>
      <c r="D104" s="227" t="s">
        <v>1026</v>
      </c>
      <c r="E104" s="80"/>
      <c r="F104" s="80" t="s">
        <v>221</v>
      </c>
      <c r="G104" s="80" t="s">
        <v>1019</v>
      </c>
      <c r="H104" s="82">
        <v>44287</v>
      </c>
      <c r="I104" s="82">
        <v>45442</v>
      </c>
      <c r="J104" s="80" t="s">
        <v>1027</v>
      </c>
      <c r="K104" s="80" t="s">
        <v>1028</v>
      </c>
      <c r="L104" s="80" t="s">
        <v>1005</v>
      </c>
      <c r="M104" s="80" t="s">
        <v>27</v>
      </c>
      <c r="N104" s="80"/>
      <c r="O104" s="80"/>
      <c r="P104" s="80">
        <v>24</v>
      </c>
      <c r="Q104" s="116">
        <v>34800000</v>
      </c>
      <c r="R104" s="80">
        <v>24</v>
      </c>
      <c r="S104" s="89">
        <v>36200000</v>
      </c>
      <c r="T104" s="80">
        <v>24</v>
      </c>
      <c r="U104" s="89">
        <v>37650000</v>
      </c>
      <c r="V104" s="80">
        <v>24</v>
      </c>
      <c r="W104" s="137">
        <f t="shared" ref="W104:W109" si="33">Q104+S104+U104</f>
        <v>108650000</v>
      </c>
      <c r="X104" s="80">
        <v>96</v>
      </c>
      <c r="Y104" s="86">
        <f t="shared" si="32"/>
        <v>217300000</v>
      </c>
      <c r="Z104" s="80" t="s">
        <v>818</v>
      </c>
      <c r="AA104" s="84" t="s">
        <v>818</v>
      </c>
      <c r="AB104" s="80" t="s">
        <v>818</v>
      </c>
      <c r="AC104" s="84" t="s">
        <v>818</v>
      </c>
      <c r="AD104" s="80" t="s">
        <v>818</v>
      </c>
      <c r="AE104" s="80" t="s">
        <v>818</v>
      </c>
      <c r="AF104" s="86" t="s">
        <v>1006</v>
      </c>
      <c r="AG104" s="210" t="s">
        <v>1007</v>
      </c>
      <c r="AH104" s="80">
        <v>2.4</v>
      </c>
      <c r="AI104" s="84">
        <v>0.1</v>
      </c>
      <c r="AJ104" s="80" t="s">
        <v>1008</v>
      </c>
      <c r="AK104" s="80"/>
      <c r="AL104" s="80"/>
      <c r="AM104" s="84"/>
      <c r="AN104" s="80"/>
      <c r="AO104" s="84"/>
      <c r="AP104" s="80"/>
      <c r="AQ104" s="80"/>
      <c r="AR104" s="80"/>
      <c r="AS104" s="84"/>
      <c r="AT104" s="80"/>
      <c r="AU104" s="84"/>
      <c r="AV104" s="80"/>
      <c r="AW104" s="80"/>
      <c r="AX104" s="80"/>
      <c r="AY104" s="84"/>
      <c r="AZ104" s="80"/>
      <c r="BA104" s="84"/>
      <c r="BB104" s="131"/>
      <c r="BC104" s="99"/>
      <c r="BD104" s="99"/>
      <c r="BE104" s="154"/>
      <c r="BF104" s="211" t="s">
        <v>1029</v>
      </c>
      <c r="BG104" s="80">
        <v>7598</v>
      </c>
      <c r="BH104" s="80" t="s">
        <v>968</v>
      </c>
      <c r="BI104" s="80" t="s">
        <v>1010</v>
      </c>
      <c r="BJ104" s="80" t="s">
        <v>1030</v>
      </c>
      <c r="BK104" s="80" t="s">
        <v>1031</v>
      </c>
      <c r="BL104" s="80">
        <v>3795750</v>
      </c>
      <c r="BM104" s="132" t="s">
        <v>1032</v>
      </c>
      <c r="BN104" s="99"/>
      <c r="BO104" s="113"/>
    </row>
    <row r="105" spans="1:67" ht="126.95" hidden="1" customHeight="1" x14ac:dyDescent="0.2">
      <c r="A105" s="315"/>
      <c r="B105" s="315" t="s">
        <v>69</v>
      </c>
      <c r="C105" s="80"/>
      <c r="D105" s="224" t="s">
        <v>1033</v>
      </c>
      <c r="E105" s="80"/>
      <c r="F105" s="80" t="s">
        <v>222</v>
      </c>
      <c r="G105" s="80" t="s">
        <v>1034</v>
      </c>
      <c r="H105" s="82">
        <v>44228</v>
      </c>
      <c r="I105" s="82">
        <v>45442</v>
      </c>
      <c r="J105" s="80" t="s">
        <v>1035</v>
      </c>
      <c r="K105" s="80" t="s">
        <v>1036</v>
      </c>
      <c r="L105" s="80" t="s">
        <v>787</v>
      </c>
      <c r="M105" s="80" t="s">
        <v>27</v>
      </c>
      <c r="N105" s="80"/>
      <c r="O105" s="80"/>
      <c r="P105" s="84">
        <v>1</v>
      </c>
      <c r="Q105" s="117">
        <v>20000000</v>
      </c>
      <c r="R105" s="84">
        <v>1</v>
      </c>
      <c r="S105" s="117">
        <v>20000000</v>
      </c>
      <c r="T105" s="84">
        <v>1</v>
      </c>
      <c r="U105" s="117">
        <v>20000000</v>
      </c>
      <c r="V105" s="84">
        <v>1</v>
      </c>
      <c r="W105" s="137">
        <f t="shared" si="33"/>
        <v>60000000</v>
      </c>
      <c r="X105" s="84">
        <v>1</v>
      </c>
      <c r="Y105" s="117">
        <f t="shared" si="32"/>
        <v>120000000</v>
      </c>
      <c r="Z105" s="80"/>
      <c r="AA105" s="84" t="str">
        <f t="shared" ref="AA105:AA111" si="34">IF(O105=0," ",Z105/O105)</f>
        <v xml:space="preserve"> </v>
      </c>
      <c r="AB105" s="80"/>
      <c r="AC105" s="84" t="str">
        <f t="shared" ref="AC105:AC111" si="35">IF(N105=0," ",AB105/N105)</f>
        <v xml:space="preserve"> </v>
      </c>
      <c r="AD105" s="80"/>
      <c r="AE105" s="80"/>
      <c r="AF105" s="80"/>
      <c r="AG105" s="84">
        <f t="shared" ref="AG105:AG110" si="36">IF(Q105=0," ",AF105/Q105)</f>
        <v>0</v>
      </c>
      <c r="AH105" s="80"/>
      <c r="AI105" s="84">
        <f t="shared" ref="AI105:AI110" si="37">IF(P105=0," ",AH105/P105)</f>
        <v>0</v>
      </c>
      <c r="AJ105" s="80" t="s">
        <v>1037</v>
      </c>
      <c r="AK105" s="80"/>
      <c r="AL105" s="80"/>
      <c r="AM105" s="84"/>
      <c r="AN105" s="80"/>
      <c r="AO105" s="84"/>
      <c r="AP105" s="80"/>
      <c r="AQ105" s="80"/>
      <c r="AR105" s="80"/>
      <c r="AS105" s="84"/>
      <c r="AT105" s="80"/>
      <c r="AU105" s="84"/>
      <c r="AV105" s="80"/>
      <c r="AW105" s="80"/>
      <c r="AX105" s="80"/>
      <c r="AY105" s="84"/>
      <c r="AZ105" s="80"/>
      <c r="BA105" s="84"/>
      <c r="BB105" s="131"/>
      <c r="BC105" s="99"/>
      <c r="BD105" s="99"/>
      <c r="BE105" s="154"/>
      <c r="BF105" s="211" t="s">
        <v>1038</v>
      </c>
      <c r="BG105" s="80" t="s">
        <v>1039</v>
      </c>
      <c r="BH105" s="80" t="s">
        <v>968</v>
      </c>
      <c r="BI105" s="80" t="s">
        <v>1040</v>
      </c>
      <c r="BJ105" s="80" t="s">
        <v>1041</v>
      </c>
      <c r="BK105" s="80" t="s">
        <v>1042</v>
      </c>
      <c r="BL105" s="80">
        <v>3142641428</v>
      </c>
      <c r="BM105" s="131" t="s">
        <v>1043</v>
      </c>
      <c r="BN105" s="99"/>
      <c r="BO105" s="113"/>
    </row>
    <row r="106" spans="1:67" ht="114.95" hidden="1" customHeight="1" x14ac:dyDescent="0.2">
      <c r="A106" s="315"/>
      <c r="B106" s="315" t="s">
        <v>69</v>
      </c>
      <c r="C106" s="80"/>
      <c r="D106" s="224" t="s">
        <v>1044</v>
      </c>
      <c r="E106" s="80"/>
      <c r="F106" s="80" t="s">
        <v>215</v>
      </c>
      <c r="G106" s="80" t="s">
        <v>1034</v>
      </c>
      <c r="H106" s="82">
        <v>44228</v>
      </c>
      <c r="I106" s="82">
        <v>45442</v>
      </c>
      <c r="J106" s="80" t="s">
        <v>1045</v>
      </c>
      <c r="K106" s="80" t="s">
        <v>1046</v>
      </c>
      <c r="L106" s="80" t="s">
        <v>787</v>
      </c>
      <c r="M106" s="80" t="s">
        <v>27</v>
      </c>
      <c r="N106" s="80"/>
      <c r="O106" s="86"/>
      <c r="P106" s="80">
        <v>10</v>
      </c>
      <c r="Q106" s="117">
        <v>23300000</v>
      </c>
      <c r="R106" s="80">
        <v>10</v>
      </c>
      <c r="S106" s="117">
        <v>23300000</v>
      </c>
      <c r="T106" s="80">
        <v>10</v>
      </c>
      <c r="U106" s="117">
        <v>23300000</v>
      </c>
      <c r="V106" s="80">
        <v>10</v>
      </c>
      <c r="W106" s="137">
        <f t="shared" si="33"/>
        <v>69900000</v>
      </c>
      <c r="X106" s="80">
        <f>P106+R106+T106+V106</f>
        <v>40</v>
      </c>
      <c r="Y106" s="117">
        <f t="shared" si="32"/>
        <v>139800000</v>
      </c>
      <c r="Z106" s="80"/>
      <c r="AA106" s="84" t="str">
        <f t="shared" si="34"/>
        <v xml:space="preserve"> </v>
      </c>
      <c r="AB106" s="80"/>
      <c r="AC106" s="84" t="str">
        <f t="shared" si="35"/>
        <v xml:space="preserve"> </v>
      </c>
      <c r="AD106" s="80"/>
      <c r="AE106" s="80"/>
      <c r="AF106" s="80"/>
      <c r="AG106" s="84">
        <f t="shared" si="36"/>
        <v>0</v>
      </c>
      <c r="AH106" s="80"/>
      <c r="AI106" s="84">
        <f t="shared" si="37"/>
        <v>0</v>
      </c>
      <c r="AJ106" s="80" t="s">
        <v>1037</v>
      </c>
      <c r="AK106" s="80"/>
      <c r="AL106" s="80"/>
      <c r="AM106" s="84"/>
      <c r="AN106" s="80"/>
      <c r="AO106" s="84"/>
      <c r="AP106" s="80"/>
      <c r="AQ106" s="80"/>
      <c r="AR106" s="80"/>
      <c r="AS106" s="84"/>
      <c r="AT106" s="80"/>
      <c r="AU106" s="84"/>
      <c r="AV106" s="80"/>
      <c r="AW106" s="80"/>
      <c r="AX106" s="80"/>
      <c r="AY106" s="84"/>
      <c r="AZ106" s="80"/>
      <c r="BA106" s="84"/>
      <c r="BB106" s="131"/>
      <c r="BC106" s="99"/>
      <c r="BD106" s="99"/>
      <c r="BE106" s="154"/>
      <c r="BF106" s="211" t="s">
        <v>1047</v>
      </c>
      <c r="BG106" s="80" t="s">
        <v>1048</v>
      </c>
      <c r="BH106" s="80" t="s">
        <v>968</v>
      </c>
      <c r="BI106" s="80" t="s">
        <v>1040</v>
      </c>
      <c r="BJ106" s="80" t="s">
        <v>1049</v>
      </c>
      <c r="BK106" s="80" t="s">
        <v>1050</v>
      </c>
      <c r="BL106" s="80">
        <v>3163708651</v>
      </c>
      <c r="BM106" s="131" t="s">
        <v>1051</v>
      </c>
      <c r="BN106" s="99"/>
      <c r="BO106" s="113"/>
    </row>
    <row r="107" spans="1:67" ht="114.6" hidden="1" customHeight="1" x14ac:dyDescent="0.2">
      <c r="A107" s="315"/>
      <c r="B107" s="315" t="s">
        <v>69</v>
      </c>
      <c r="C107" s="80"/>
      <c r="D107" s="224" t="s">
        <v>1052</v>
      </c>
      <c r="E107" s="80"/>
      <c r="F107" s="80" t="s">
        <v>222</v>
      </c>
      <c r="G107" s="80" t="s">
        <v>1034</v>
      </c>
      <c r="H107" s="82">
        <v>44228</v>
      </c>
      <c r="I107" s="82">
        <v>45442</v>
      </c>
      <c r="J107" s="80" t="s">
        <v>1053</v>
      </c>
      <c r="K107" s="80" t="s">
        <v>1054</v>
      </c>
      <c r="L107" s="80" t="s">
        <v>787</v>
      </c>
      <c r="M107" s="80" t="s">
        <v>27</v>
      </c>
      <c r="N107" s="80"/>
      <c r="O107" s="86"/>
      <c r="P107" s="84">
        <v>1</v>
      </c>
      <c r="Q107" s="117">
        <v>10000000</v>
      </c>
      <c r="R107" s="84">
        <v>1</v>
      </c>
      <c r="S107" s="117">
        <v>10000000</v>
      </c>
      <c r="T107" s="84">
        <v>1</v>
      </c>
      <c r="U107" s="117">
        <v>20000000</v>
      </c>
      <c r="V107" s="84">
        <v>1</v>
      </c>
      <c r="W107" s="137">
        <f t="shared" si="33"/>
        <v>40000000</v>
      </c>
      <c r="X107" s="84">
        <v>1</v>
      </c>
      <c r="Y107" s="117">
        <f t="shared" si="32"/>
        <v>80000000</v>
      </c>
      <c r="Z107" s="80"/>
      <c r="AA107" s="84" t="str">
        <f t="shared" si="34"/>
        <v xml:space="preserve"> </v>
      </c>
      <c r="AB107" s="80"/>
      <c r="AC107" s="84" t="str">
        <f t="shared" si="35"/>
        <v xml:space="preserve"> </v>
      </c>
      <c r="AD107" s="80"/>
      <c r="AE107" s="80"/>
      <c r="AF107" s="80"/>
      <c r="AG107" s="84">
        <f t="shared" si="36"/>
        <v>0</v>
      </c>
      <c r="AH107" s="80"/>
      <c r="AI107" s="84">
        <f t="shared" si="37"/>
        <v>0</v>
      </c>
      <c r="AJ107" s="98" t="s">
        <v>1037</v>
      </c>
      <c r="AK107" s="80"/>
      <c r="AL107" s="80"/>
      <c r="AM107" s="84"/>
      <c r="AN107" s="80"/>
      <c r="AO107" s="84"/>
      <c r="AP107" s="80"/>
      <c r="AQ107" s="80"/>
      <c r="AR107" s="80"/>
      <c r="AS107" s="84"/>
      <c r="AT107" s="80"/>
      <c r="AU107" s="84"/>
      <c r="AV107" s="80"/>
      <c r="AW107" s="80"/>
      <c r="AX107" s="80"/>
      <c r="AY107" s="84"/>
      <c r="AZ107" s="80"/>
      <c r="BA107" s="84"/>
      <c r="BB107" s="131"/>
      <c r="BC107" s="99"/>
      <c r="BD107" s="99"/>
      <c r="BE107" s="154"/>
      <c r="BF107" s="211" t="s">
        <v>1055</v>
      </c>
      <c r="BG107" s="80" t="s">
        <v>1039</v>
      </c>
      <c r="BH107" s="80" t="s">
        <v>968</v>
      </c>
      <c r="BI107" s="80" t="s">
        <v>1040</v>
      </c>
      <c r="BJ107" s="80" t="s">
        <v>1056</v>
      </c>
      <c r="BK107" s="80" t="s">
        <v>1057</v>
      </c>
      <c r="BL107" s="80" t="s">
        <v>1058</v>
      </c>
      <c r="BM107" s="131" t="s">
        <v>1059</v>
      </c>
      <c r="BN107" s="99"/>
      <c r="BO107" s="113"/>
    </row>
    <row r="108" spans="1:67" ht="72.599999999999994" hidden="1" customHeight="1" x14ac:dyDescent="0.2">
      <c r="A108" s="315"/>
      <c r="B108" s="315" t="s">
        <v>69</v>
      </c>
      <c r="C108" s="80"/>
      <c r="D108" s="224" t="s">
        <v>1060</v>
      </c>
      <c r="E108" s="80"/>
      <c r="F108" s="80" t="s">
        <v>214</v>
      </c>
      <c r="G108" s="81" t="s">
        <v>1061</v>
      </c>
      <c r="H108" s="82">
        <v>44317</v>
      </c>
      <c r="I108" s="82">
        <v>45443</v>
      </c>
      <c r="J108" s="80" t="s">
        <v>1062</v>
      </c>
      <c r="K108" s="80" t="s">
        <v>1063</v>
      </c>
      <c r="L108" s="80" t="s">
        <v>1064</v>
      </c>
      <c r="M108" s="80" t="s">
        <v>27</v>
      </c>
      <c r="N108" s="80"/>
      <c r="O108" s="80"/>
      <c r="P108" s="80">
        <v>2</v>
      </c>
      <c r="Q108" s="118">
        <v>39099070</v>
      </c>
      <c r="R108" s="80">
        <v>2</v>
      </c>
      <c r="S108" s="118">
        <v>40272042.100000001</v>
      </c>
      <c r="T108" s="80">
        <v>2</v>
      </c>
      <c r="U108" s="118">
        <v>41480203.362999998</v>
      </c>
      <c r="V108" s="80">
        <v>1</v>
      </c>
      <c r="W108" s="137">
        <f t="shared" si="33"/>
        <v>120851315.463</v>
      </c>
      <c r="X108" s="80">
        <v>7</v>
      </c>
      <c r="Y108" s="86">
        <v>142213620.19494501</v>
      </c>
      <c r="Z108" s="118"/>
      <c r="AA108" s="84" t="str">
        <f t="shared" si="34"/>
        <v xml:space="preserve"> </v>
      </c>
      <c r="AB108" s="80"/>
      <c r="AC108" s="84" t="str">
        <f t="shared" si="35"/>
        <v xml:space="preserve"> </v>
      </c>
      <c r="AD108" s="80"/>
      <c r="AE108" s="80"/>
      <c r="AF108" s="80"/>
      <c r="AG108" s="84">
        <f t="shared" si="36"/>
        <v>0</v>
      </c>
      <c r="AH108" s="80"/>
      <c r="AI108" s="84">
        <f t="shared" si="37"/>
        <v>0</v>
      </c>
      <c r="AJ108" s="80" t="s">
        <v>1065</v>
      </c>
      <c r="AK108" s="80"/>
      <c r="AL108" s="80"/>
      <c r="AM108" s="84"/>
      <c r="AN108" s="80"/>
      <c r="AO108" s="84"/>
      <c r="AP108" s="80"/>
      <c r="AQ108" s="80"/>
      <c r="AR108" s="80"/>
      <c r="AS108" s="84"/>
      <c r="AT108" s="80"/>
      <c r="AU108" s="84"/>
      <c r="AV108" s="80"/>
      <c r="AW108" s="80"/>
      <c r="AX108" s="80"/>
      <c r="AY108" s="84"/>
      <c r="AZ108" s="80"/>
      <c r="BA108" s="84"/>
      <c r="BB108" s="131"/>
      <c r="BC108" s="99"/>
      <c r="BD108" s="99"/>
      <c r="BE108" s="154"/>
      <c r="BF108" s="211" t="s">
        <v>1066</v>
      </c>
      <c r="BG108" s="80" t="s">
        <v>1067</v>
      </c>
      <c r="BH108" s="80" t="s">
        <v>968</v>
      </c>
      <c r="BI108" s="80" t="s">
        <v>1068</v>
      </c>
      <c r="BJ108" s="80" t="s">
        <v>1069</v>
      </c>
      <c r="BK108" s="80" t="s">
        <v>1070</v>
      </c>
      <c r="BL108" s="80">
        <v>6605400</v>
      </c>
      <c r="BM108" s="132" t="s">
        <v>1071</v>
      </c>
      <c r="BN108" s="99"/>
      <c r="BO108" s="113"/>
    </row>
    <row r="109" spans="1:67" ht="57.95" hidden="1" customHeight="1" x14ac:dyDescent="0.2">
      <c r="A109" s="315"/>
      <c r="B109" s="315" t="s">
        <v>69</v>
      </c>
      <c r="C109" s="80"/>
      <c r="D109" s="226" t="s">
        <v>1072</v>
      </c>
      <c r="E109" s="80"/>
      <c r="F109" s="80" t="s">
        <v>214</v>
      </c>
      <c r="G109" s="81" t="s">
        <v>1061</v>
      </c>
      <c r="H109" s="82">
        <v>44317</v>
      </c>
      <c r="I109" s="82">
        <v>45443</v>
      </c>
      <c r="J109" s="80" t="s">
        <v>1073</v>
      </c>
      <c r="K109" s="80" t="s">
        <v>1074</v>
      </c>
      <c r="L109" s="80" t="s">
        <v>1064</v>
      </c>
      <c r="M109" s="80" t="s">
        <v>27</v>
      </c>
      <c r="N109" s="80"/>
      <c r="O109" s="80"/>
      <c r="P109" s="80">
        <v>20</v>
      </c>
      <c r="Q109" s="118">
        <v>13560262</v>
      </c>
      <c r="R109" s="80">
        <v>20</v>
      </c>
      <c r="S109" s="118">
        <v>13967069.859999999</v>
      </c>
      <c r="T109" s="80">
        <v>20</v>
      </c>
      <c r="U109" s="118">
        <v>14386081.955799999</v>
      </c>
      <c r="V109" s="80">
        <v>20</v>
      </c>
      <c r="W109" s="137">
        <f t="shared" si="33"/>
        <v>41913413.815799996</v>
      </c>
      <c r="X109" s="80">
        <v>80</v>
      </c>
      <c r="Y109" s="118">
        <v>56731078.230273992</v>
      </c>
      <c r="Z109" s="118"/>
      <c r="AA109" s="84" t="str">
        <f t="shared" si="34"/>
        <v xml:space="preserve"> </v>
      </c>
      <c r="AB109" s="80"/>
      <c r="AC109" s="84" t="str">
        <f t="shared" si="35"/>
        <v xml:space="preserve"> </v>
      </c>
      <c r="AD109" s="80"/>
      <c r="AE109" s="80"/>
      <c r="AF109" s="80"/>
      <c r="AG109" s="84">
        <f t="shared" si="36"/>
        <v>0</v>
      </c>
      <c r="AH109" s="80"/>
      <c r="AI109" s="84">
        <f t="shared" si="37"/>
        <v>0</v>
      </c>
      <c r="AJ109" s="80" t="s">
        <v>1065</v>
      </c>
      <c r="AK109" s="80"/>
      <c r="AL109" s="80"/>
      <c r="AM109" s="84"/>
      <c r="AN109" s="80"/>
      <c r="AO109" s="84"/>
      <c r="AP109" s="80"/>
      <c r="AQ109" s="80"/>
      <c r="AR109" s="80"/>
      <c r="AS109" s="84"/>
      <c r="AT109" s="80"/>
      <c r="AU109" s="84"/>
      <c r="AV109" s="80"/>
      <c r="AW109" s="80"/>
      <c r="AX109" s="80"/>
      <c r="AY109" s="84"/>
      <c r="AZ109" s="80"/>
      <c r="BA109" s="84"/>
      <c r="BB109" s="131"/>
      <c r="BC109" s="99"/>
      <c r="BD109" s="99"/>
      <c r="BE109" s="154"/>
      <c r="BF109" s="211" t="s">
        <v>1075</v>
      </c>
      <c r="BG109" s="80" t="s">
        <v>1076</v>
      </c>
      <c r="BH109" s="80" t="s">
        <v>968</v>
      </c>
      <c r="BI109" s="80" t="s">
        <v>1068</v>
      </c>
      <c r="BJ109" s="80" t="s">
        <v>1069</v>
      </c>
      <c r="BK109" s="80" t="s">
        <v>1070</v>
      </c>
      <c r="BL109" s="80">
        <v>6605400</v>
      </c>
      <c r="BM109" s="132" t="s">
        <v>1071</v>
      </c>
      <c r="BN109" s="99"/>
      <c r="BO109" s="113"/>
    </row>
    <row r="110" spans="1:67" ht="72.599999999999994" hidden="1" customHeight="1" x14ac:dyDescent="0.2">
      <c r="A110" s="315"/>
      <c r="B110" s="315" t="s">
        <v>69</v>
      </c>
      <c r="C110" s="80"/>
      <c r="D110" s="224" t="s">
        <v>1077</v>
      </c>
      <c r="E110" s="80"/>
      <c r="F110" s="80" t="s">
        <v>214</v>
      </c>
      <c r="G110" s="81" t="s">
        <v>1061</v>
      </c>
      <c r="H110" s="82">
        <v>44934</v>
      </c>
      <c r="I110" s="82">
        <v>45024</v>
      </c>
      <c r="J110" s="80" t="s">
        <v>1078</v>
      </c>
      <c r="K110" s="80" t="s">
        <v>1079</v>
      </c>
      <c r="L110" s="80" t="s">
        <v>1064</v>
      </c>
      <c r="M110" s="80" t="s">
        <v>27</v>
      </c>
      <c r="N110" s="80"/>
      <c r="O110" s="80"/>
      <c r="P110" s="80"/>
      <c r="Q110" s="80">
        <v>0</v>
      </c>
      <c r="R110" s="80"/>
      <c r="S110" s="80">
        <v>0</v>
      </c>
      <c r="T110" s="80">
        <v>1</v>
      </c>
      <c r="U110" s="118">
        <v>80000000</v>
      </c>
      <c r="V110" s="80"/>
      <c r="W110" s="137">
        <f>U110</f>
        <v>80000000</v>
      </c>
      <c r="X110" s="80">
        <v>1</v>
      </c>
      <c r="Y110" s="86">
        <v>80000000</v>
      </c>
      <c r="Z110" s="80"/>
      <c r="AA110" s="84" t="str">
        <f t="shared" si="34"/>
        <v xml:space="preserve"> </v>
      </c>
      <c r="AB110" s="80"/>
      <c r="AC110" s="84" t="str">
        <f t="shared" si="35"/>
        <v xml:space="preserve"> </v>
      </c>
      <c r="AD110" s="80"/>
      <c r="AE110" s="80"/>
      <c r="AF110" s="80"/>
      <c r="AG110" s="84" t="str">
        <f t="shared" si="36"/>
        <v xml:space="preserve"> </v>
      </c>
      <c r="AH110" s="80"/>
      <c r="AI110" s="84" t="str">
        <f t="shared" si="37"/>
        <v xml:space="preserve"> </v>
      </c>
      <c r="AJ110" s="80" t="s">
        <v>1065</v>
      </c>
      <c r="AK110" s="80"/>
      <c r="AL110" s="80"/>
      <c r="AM110" s="84"/>
      <c r="AN110" s="80"/>
      <c r="AO110" s="84"/>
      <c r="AP110" s="80"/>
      <c r="AQ110" s="80"/>
      <c r="AR110" s="80"/>
      <c r="AS110" s="84"/>
      <c r="AT110" s="80"/>
      <c r="AU110" s="84"/>
      <c r="AV110" s="80"/>
      <c r="AW110" s="80"/>
      <c r="AX110" s="80"/>
      <c r="AY110" s="84"/>
      <c r="AZ110" s="80"/>
      <c r="BA110" s="84"/>
      <c r="BB110" s="131"/>
      <c r="BC110" s="99"/>
      <c r="BD110" s="99"/>
      <c r="BE110" s="154"/>
      <c r="BF110" s="211" t="s">
        <v>1066</v>
      </c>
      <c r="BG110" s="80" t="s">
        <v>1067</v>
      </c>
      <c r="BH110" s="80" t="s">
        <v>968</v>
      </c>
      <c r="BI110" s="80" t="s">
        <v>1068</v>
      </c>
      <c r="BJ110" s="80" t="s">
        <v>1069</v>
      </c>
      <c r="BK110" s="80" t="s">
        <v>1070</v>
      </c>
      <c r="BL110" s="80">
        <v>6605400</v>
      </c>
      <c r="BM110" s="133" t="s">
        <v>1071</v>
      </c>
      <c r="BN110" s="99"/>
      <c r="BO110" s="113"/>
    </row>
    <row r="111" spans="1:67" ht="108.6" hidden="1" customHeight="1" x14ac:dyDescent="0.2">
      <c r="A111" s="315"/>
      <c r="B111" s="315" t="s">
        <v>69</v>
      </c>
      <c r="C111" s="80"/>
      <c r="D111" s="224" t="s">
        <v>1080</v>
      </c>
      <c r="E111" s="80"/>
      <c r="F111" s="80" t="s">
        <v>221</v>
      </c>
      <c r="G111" s="80" t="s">
        <v>1034</v>
      </c>
      <c r="H111" s="82">
        <v>44228</v>
      </c>
      <c r="I111" s="82">
        <v>45442</v>
      </c>
      <c r="J111" s="80" t="s">
        <v>1081</v>
      </c>
      <c r="K111" s="80" t="s">
        <v>1082</v>
      </c>
      <c r="L111" s="80" t="s">
        <v>612</v>
      </c>
      <c r="M111" s="80" t="s">
        <v>542</v>
      </c>
      <c r="N111" s="80">
        <v>0</v>
      </c>
      <c r="O111" s="80">
        <v>0</v>
      </c>
      <c r="P111" s="84">
        <v>1</v>
      </c>
      <c r="Q111" s="88">
        <v>15000000</v>
      </c>
      <c r="R111" s="84">
        <v>1</v>
      </c>
      <c r="S111" s="88">
        <v>30000000</v>
      </c>
      <c r="T111" s="80">
        <v>0</v>
      </c>
      <c r="U111" s="80">
        <v>0</v>
      </c>
      <c r="V111" s="84">
        <v>1</v>
      </c>
      <c r="W111" s="137">
        <f>Q111+S111</f>
        <v>45000000</v>
      </c>
      <c r="X111" s="80">
        <v>100</v>
      </c>
      <c r="Y111" s="86">
        <f>O111+Q111+S111+U111+W111</f>
        <v>90000000</v>
      </c>
      <c r="Z111" s="80"/>
      <c r="AA111" s="84" t="str">
        <f t="shared" si="34"/>
        <v xml:space="preserve"> </v>
      </c>
      <c r="AB111" s="80"/>
      <c r="AC111" s="84" t="str">
        <f t="shared" si="35"/>
        <v xml:space="preserve"> </v>
      </c>
      <c r="AD111" s="80"/>
      <c r="AE111" s="80"/>
      <c r="AF111" s="88">
        <v>0</v>
      </c>
      <c r="AG111" s="84">
        <v>0</v>
      </c>
      <c r="AH111" s="84">
        <v>0.05</v>
      </c>
      <c r="AI111" s="84">
        <v>0.05</v>
      </c>
      <c r="AJ111" s="80" t="s">
        <v>1083</v>
      </c>
      <c r="AK111" s="80" t="s">
        <v>1084</v>
      </c>
      <c r="AL111" s="80"/>
      <c r="AM111" s="84"/>
      <c r="AN111" s="80"/>
      <c r="AO111" s="84"/>
      <c r="AP111" s="80"/>
      <c r="AQ111" s="80"/>
      <c r="AR111" s="80"/>
      <c r="AS111" s="84"/>
      <c r="AT111" s="80"/>
      <c r="AU111" s="84"/>
      <c r="AV111" s="80"/>
      <c r="AW111" s="80"/>
      <c r="AX111" s="80"/>
      <c r="AY111" s="84"/>
      <c r="AZ111" s="80"/>
      <c r="BA111" s="84"/>
      <c r="BB111" s="80"/>
      <c r="BC111" s="130"/>
      <c r="BD111" s="130"/>
      <c r="BE111" s="130"/>
      <c r="BF111" s="80" t="s">
        <v>1085</v>
      </c>
      <c r="BG111" s="80" t="s">
        <v>1086</v>
      </c>
      <c r="BH111" s="80" t="s">
        <v>968</v>
      </c>
      <c r="BI111" s="80" t="s">
        <v>1087</v>
      </c>
      <c r="BJ111" s="80" t="s">
        <v>1088</v>
      </c>
      <c r="BK111" s="80" t="s">
        <v>1089</v>
      </c>
      <c r="BL111" s="80">
        <v>3274850</v>
      </c>
      <c r="BM111" s="132" t="s">
        <v>1090</v>
      </c>
      <c r="BO111" s="113"/>
    </row>
    <row r="112" spans="1:67" ht="163.5" hidden="1" customHeight="1" x14ac:dyDescent="0.2">
      <c r="A112" s="52" t="e">
        <f>+AA112:BF112</f>
        <v>#VALUE!</v>
      </c>
      <c r="B112" s="52" t="s">
        <v>91</v>
      </c>
      <c r="C112" s="52"/>
      <c r="D112" s="224" t="s">
        <v>1080</v>
      </c>
      <c r="E112" s="52"/>
      <c r="F112" s="52" t="s">
        <v>1091</v>
      </c>
      <c r="G112" s="52" t="s">
        <v>814</v>
      </c>
      <c r="H112" s="124">
        <v>44226</v>
      </c>
      <c r="I112" s="124">
        <v>45442</v>
      </c>
      <c r="J112" s="52" t="s">
        <v>1092</v>
      </c>
      <c r="K112" s="52" t="s">
        <v>1093</v>
      </c>
      <c r="L112" s="52" t="s">
        <v>612</v>
      </c>
      <c r="M112" s="80" t="s">
        <v>27</v>
      </c>
      <c r="N112" s="80">
        <v>0</v>
      </c>
      <c r="O112" s="80">
        <v>0</v>
      </c>
      <c r="P112" s="80">
        <v>5</v>
      </c>
      <c r="Q112" s="212">
        <v>12008724</v>
      </c>
      <c r="R112" s="80">
        <v>5</v>
      </c>
      <c r="S112" s="212">
        <v>12368986</v>
      </c>
      <c r="T112" s="80">
        <v>5</v>
      </c>
      <c r="U112" s="212">
        <v>12740055</v>
      </c>
      <c r="V112" s="80">
        <v>5</v>
      </c>
      <c r="W112" s="212">
        <v>13122257</v>
      </c>
      <c r="X112" s="80">
        <v>20</v>
      </c>
      <c r="Y112" s="137">
        <f t="shared" ref="Y112:Y136" si="38">O112+Q112+S112+U112+W112</f>
        <v>50240022</v>
      </c>
      <c r="Z112" s="80"/>
      <c r="AA112" s="80"/>
      <c r="AB112" s="80"/>
      <c r="AC112" s="80"/>
      <c r="AD112" s="80"/>
      <c r="AE112" s="80"/>
      <c r="AF112" s="80">
        <f>(54200*2)+31000</f>
        <v>139400</v>
      </c>
      <c r="AG112" s="84">
        <f>IF(Q112=0," ",AF112/Q112)</f>
        <v>1.1608227485284865E-2</v>
      </c>
      <c r="AH112" s="80">
        <v>0</v>
      </c>
      <c r="AI112" s="84">
        <v>0</v>
      </c>
      <c r="AJ112" s="80" t="s">
        <v>1094</v>
      </c>
      <c r="AK112" s="80"/>
      <c r="AL112" s="80"/>
      <c r="AM112" s="84"/>
      <c r="AN112" s="80"/>
      <c r="AO112" s="84"/>
      <c r="AP112" s="80"/>
      <c r="AQ112" s="80"/>
      <c r="AR112" s="80"/>
      <c r="AS112" s="84"/>
      <c r="AT112" s="80"/>
      <c r="AU112" s="84"/>
      <c r="AV112" s="80"/>
      <c r="AW112" s="80"/>
      <c r="AX112" s="80"/>
      <c r="AY112" s="84"/>
      <c r="AZ112" s="80"/>
      <c r="BA112" s="84"/>
      <c r="BB112" s="80"/>
      <c r="BC112" s="80"/>
      <c r="BD112" s="80"/>
      <c r="BE112" s="80"/>
      <c r="BF112" s="80" t="s">
        <v>1095</v>
      </c>
      <c r="BG112" s="80" t="s">
        <v>1096</v>
      </c>
      <c r="BH112" s="80" t="s">
        <v>1097</v>
      </c>
      <c r="BI112" s="80" t="s">
        <v>333</v>
      </c>
      <c r="BJ112" s="80" t="s">
        <v>1098</v>
      </c>
      <c r="BK112" s="80" t="s">
        <v>1099</v>
      </c>
      <c r="BL112" s="80">
        <v>3649400</v>
      </c>
      <c r="BM112" s="131" t="s">
        <v>1100</v>
      </c>
      <c r="BN112" s="154" t="s">
        <v>1101</v>
      </c>
    </row>
    <row r="113" spans="1:66" ht="120" hidden="1" customHeight="1" x14ac:dyDescent="0.2">
      <c r="A113" s="52"/>
      <c r="B113" s="52" t="s">
        <v>91</v>
      </c>
      <c r="C113" s="52"/>
      <c r="D113" s="52" t="s">
        <v>1102</v>
      </c>
      <c r="E113" s="52"/>
      <c r="F113" s="52" t="s">
        <v>1091</v>
      </c>
      <c r="G113" s="52" t="s">
        <v>814</v>
      </c>
      <c r="H113" s="124">
        <v>44228</v>
      </c>
      <c r="I113" s="124">
        <v>45442</v>
      </c>
      <c r="J113" s="52" t="s">
        <v>1103</v>
      </c>
      <c r="K113" s="52" t="s">
        <v>1104</v>
      </c>
      <c r="L113" s="52" t="s">
        <v>612</v>
      </c>
      <c r="M113" s="80" t="s">
        <v>27</v>
      </c>
      <c r="N113" s="80">
        <v>0</v>
      </c>
      <c r="O113" s="213">
        <v>0</v>
      </c>
      <c r="P113" s="84">
        <v>0.1</v>
      </c>
      <c r="Q113" s="212">
        <v>1589782.9891274399</v>
      </c>
      <c r="R113" s="84">
        <v>0.3</v>
      </c>
      <c r="S113" s="212">
        <v>1051193.1341194301</v>
      </c>
      <c r="T113" s="84">
        <v>0.5</v>
      </c>
      <c r="U113" s="212">
        <v>1172101.3366566701</v>
      </c>
      <c r="V113" s="84">
        <v>1</v>
      </c>
      <c r="W113" s="213">
        <v>1386030.36202583</v>
      </c>
      <c r="X113" s="84">
        <v>1</v>
      </c>
      <c r="Y113" s="137">
        <f t="shared" si="38"/>
        <v>5199107.8219293701</v>
      </c>
      <c r="Z113" s="80"/>
      <c r="AA113" s="80"/>
      <c r="AB113" s="80"/>
      <c r="AC113" s="80"/>
      <c r="AD113" s="80"/>
      <c r="AE113" s="80"/>
      <c r="AF113" s="213">
        <f>Q113/4</f>
        <v>397445.74728185998</v>
      </c>
      <c r="AG113" s="84">
        <f>IF(Q113=0," ",AF113/Q113)</f>
        <v>0.25</v>
      </c>
      <c r="AH113" s="80">
        <v>0</v>
      </c>
      <c r="AI113" s="214">
        <v>0</v>
      </c>
      <c r="AJ113" s="80" t="s">
        <v>1105</v>
      </c>
      <c r="AK113" s="80"/>
      <c r="AL113" s="80"/>
      <c r="AM113" s="84"/>
      <c r="AN113" s="80"/>
      <c r="AO113" s="84"/>
      <c r="AP113" s="80"/>
      <c r="AQ113" s="80"/>
      <c r="AR113" s="80"/>
      <c r="AS113" s="84"/>
      <c r="AT113" s="80"/>
      <c r="AU113" s="84"/>
      <c r="AV113" s="80"/>
      <c r="AW113" s="80"/>
      <c r="AX113" s="80"/>
      <c r="AY113" s="84"/>
      <c r="AZ113" s="80"/>
      <c r="BA113" s="84"/>
      <c r="BB113" s="80"/>
      <c r="BC113" s="80"/>
      <c r="BD113" s="80"/>
      <c r="BE113" s="80"/>
      <c r="BF113" s="80" t="s">
        <v>1106</v>
      </c>
      <c r="BG113" s="80" t="s">
        <v>1107</v>
      </c>
      <c r="BH113" s="80" t="s">
        <v>1097</v>
      </c>
      <c r="BI113" s="80" t="s">
        <v>333</v>
      </c>
      <c r="BJ113" s="80" t="s">
        <v>1108</v>
      </c>
      <c r="BK113" s="80" t="s">
        <v>1109</v>
      </c>
      <c r="BL113" s="80">
        <v>3649400</v>
      </c>
      <c r="BM113" s="131" t="s">
        <v>1110</v>
      </c>
      <c r="BN113" s="154" t="s">
        <v>1111</v>
      </c>
    </row>
    <row r="114" spans="1:66" ht="135" hidden="1" x14ac:dyDescent="0.2">
      <c r="A114" s="315"/>
      <c r="B114" s="315" t="s">
        <v>103</v>
      </c>
      <c r="C114" s="315"/>
      <c r="D114" s="315" t="s">
        <v>1112</v>
      </c>
      <c r="E114" s="52"/>
      <c r="F114" s="315" t="s">
        <v>221</v>
      </c>
      <c r="G114" s="315" t="s">
        <v>1113</v>
      </c>
      <c r="H114" s="39">
        <v>43831</v>
      </c>
      <c r="I114" s="39">
        <v>45657</v>
      </c>
      <c r="J114" s="315" t="s">
        <v>1114</v>
      </c>
      <c r="K114" s="315" t="s">
        <v>1115</v>
      </c>
      <c r="L114" s="315" t="s">
        <v>612</v>
      </c>
      <c r="M114" s="80" t="s">
        <v>27</v>
      </c>
      <c r="N114" s="315">
        <v>1</v>
      </c>
      <c r="O114" s="215">
        <v>20000000</v>
      </c>
      <c r="P114" s="315">
        <v>1</v>
      </c>
      <c r="Q114" s="215">
        <v>20000000</v>
      </c>
      <c r="R114" s="315">
        <v>1</v>
      </c>
      <c r="S114" s="215">
        <v>20000000</v>
      </c>
      <c r="T114" s="315">
        <v>1</v>
      </c>
      <c r="U114" s="215">
        <v>20000000</v>
      </c>
      <c r="V114" s="315">
        <v>1</v>
      </c>
      <c r="W114" s="215">
        <v>20000000</v>
      </c>
      <c r="X114" s="315">
        <v>4</v>
      </c>
      <c r="Y114" s="137">
        <f t="shared" si="38"/>
        <v>100000000</v>
      </c>
      <c r="Z114" s="216"/>
      <c r="AA114" s="217"/>
      <c r="AB114" s="54"/>
      <c r="AC114" s="41"/>
      <c r="AD114" s="315"/>
      <c r="AE114" s="315"/>
      <c r="AF114" s="218">
        <v>866000</v>
      </c>
      <c r="AG114" s="41">
        <f>+AF114/N114</f>
        <v>866000</v>
      </c>
      <c r="AH114" s="54">
        <f>+AG114</f>
        <v>866000</v>
      </c>
      <c r="AI114" s="41">
        <f>+AH114</f>
        <v>866000</v>
      </c>
      <c r="AJ114" s="315" t="s">
        <v>1116</v>
      </c>
      <c r="AK114" s="315" t="s">
        <v>1117</v>
      </c>
      <c r="AL114" s="233"/>
      <c r="AM114" s="234"/>
      <c r="AN114" s="54"/>
      <c r="AO114" s="234"/>
      <c r="AP114" s="315"/>
      <c r="AQ114" s="315"/>
      <c r="AR114" s="54"/>
      <c r="AS114" s="315"/>
      <c r="AT114" s="54"/>
      <c r="AU114" s="315"/>
      <c r="AV114" s="315"/>
      <c r="AW114" s="315"/>
      <c r="AX114" s="54"/>
      <c r="AY114" s="315"/>
      <c r="AZ114" s="54"/>
      <c r="BA114" s="315"/>
      <c r="BB114" s="315"/>
      <c r="BC114" s="315"/>
      <c r="BD114" s="315"/>
      <c r="BE114" s="315"/>
      <c r="BF114" s="315" t="s">
        <v>1118</v>
      </c>
      <c r="BG114" s="315"/>
      <c r="BH114" s="315" t="s">
        <v>1119</v>
      </c>
      <c r="BI114" s="315" t="s">
        <v>1120</v>
      </c>
      <c r="BJ114" s="315" t="s">
        <v>1121</v>
      </c>
      <c r="BK114" s="96" t="s">
        <v>1122</v>
      </c>
      <c r="BL114" s="96">
        <v>3132877964</v>
      </c>
      <c r="BM114" s="78" t="s">
        <v>1123</v>
      </c>
      <c r="BN114" s="99"/>
    </row>
    <row r="115" spans="1:66" ht="102" hidden="1" customHeight="1" x14ac:dyDescent="0.2">
      <c r="A115" s="52"/>
      <c r="B115" s="52" t="s">
        <v>96</v>
      </c>
      <c r="C115" s="52"/>
      <c r="D115" s="52" t="s">
        <v>1124</v>
      </c>
      <c r="E115" s="52"/>
      <c r="F115" s="52" t="s">
        <v>221</v>
      </c>
      <c r="G115" s="52" t="s">
        <v>1125</v>
      </c>
      <c r="H115" s="124">
        <v>44116</v>
      </c>
      <c r="I115" s="124">
        <v>45443</v>
      </c>
      <c r="J115" s="52" t="s">
        <v>1126</v>
      </c>
      <c r="K115" s="52" t="s">
        <v>1127</v>
      </c>
      <c r="L115" s="52" t="s">
        <v>612</v>
      </c>
      <c r="M115" s="52" t="s">
        <v>27</v>
      </c>
      <c r="N115" s="122">
        <v>1</v>
      </c>
      <c r="O115" s="121"/>
      <c r="P115" s="122">
        <v>1</v>
      </c>
      <c r="Q115" s="121"/>
      <c r="R115" s="122">
        <v>1</v>
      </c>
      <c r="S115" s="121"/>
      <c r="T115" s="122">
        <v>1</v>
      </c>
      <c r="U115" s="121"/>
      <c r="V115" s="122">
        <v>1</v>
      </c>
      <c r="W115" s="121"/>
      <c r="X115" s="122">
        <v>1</v>
      </c>
      <c r="Y115" s="137">
        <f t="shared" si="38"/>
        <v>0</v>
      </c>
      <c r="Z115" s="52"/>
      <c r="AA115" s="53" t="str">
        <f t="shared" ref="AA115:AA120" si="39">IF(O115=0," ",Z115/O115)</f>
        <v xml:space="preserve"> </v>
      </c>
      <c r="AB115" s="52"/>
      <c r="AC115" s="53">
        <f t="shared" ref="AC115:AC120" si="40">IF(N115=0," ",AB115/N115)</f>
        <v>0</v>
      </c>
      <c r="AD115" s="52"/>
      <c r="AE115" s="52"/>
      <c r="AF115" s="52"/>
      <c r="AG115" s="53" t="str">
        <f t="shared" ref="AG115:AG120" si="41">IF(Q115=0," ",AF115/Q115)</f>
        <v xml:space="preserve"> </v>
      </c>
      <c r="AH115" s="52"/>
      <c r="AI115" s="53">
        <f t="shared" ref="AI115:AI120" si="42">IF(P115=0," ",AH115/P115)</f>
        <v>0</v>
      </c>
      <c r="AJ115" s="52"/>
      <c r="AK115" s="52"/>
      <c r="AL115" s="52"/>
      <c r="AM115" s="50"/>
      <c r="AN115" s="52"/>
      <c r="AO115" s="50"/>
      <c r="AP115" s="52"/>
      <c r="AQ115" s="52"/>
      <c r="AR115" s="52"/>
      <c r="AS115" s="53"/>
      <c r="AT115" s="52"/>
      <c r="AU115" s="53"/>
      <c r="AV115" s="52"/>
      <c r="AW115" s="52"/>
      <c r="AX115" s="52"/>
      <c r="AY115" s="53"/>
      <c r="AZ115" s="52"/>
      <c r="BA115" s="53"/>
      <c r="BB115" s="52"/>
      <c r="BC115" s="52"/>
      <c r="BD115" s="52"/>
      <c r="BE115" s="52"/>
      <c r="BF115" s="52">
        <v>2</v>
      </c>
      <c r="BG115" s="52" t="s">
        <v>1128</v>
      </c>
      <c r="BH115" s="52" t="s">
        <v>1129</v>
      </c>
      <c r="BI115" s="52" t="s">
        <v>1130</v>
      </c>
      <c r="BJ115" s="52" t="s">
        <v>1131</v>
      </c>
      <c r="BK115" s="125" t="s">
        <v>1132</v>
      </c>
      <c r="BL115" s="125">
        <v>3581600</v>
      </c>
      <c r="BM115" s="79" t="s">
        <v>1133</v>
      </c>
      <c r="BN115" s="52" t="s">
        <v>1134</v>
      </c>
    </row>
    <row r="116" spans="1:66" ht="224.45" hidden="1" customHeight="1" x14ac:dyDescent="0.2">
      <c r="A116" s="52"/>
      <c r="B116" s="52" t="s">
        <v>96</v>
      </c>
      <c r="C116" s="52"/>
      <c r="D116" s="52" t="s">
        <v>1135</v>
      </c>
      <c r="E116" s="52"/>
      <c r="F116" s="52" t="s">
        <v>221</v>
      </c>
      <c r="G116" s="52" t="s">
        <v>1125</v>
      </c>
      <c r="H116" s="124">
        <v>44116</v>
      </c>
      <c r="I116" s="124">
        <v>44196</v>
      </c>
      <c r="J116" s="52" t="s">
        <v>1136</v>
      </c>
      <c r="K116" s="52" t="s">
        <v>1137</v>
      </c>
      <c r="L116" s="219" t="s">
        <v>612</v>
      </c>
      <c r="M116" s="52" t="s">
        <v>27</v>
      </c>
      <c r="N116" s="122">
        <v>1</v>
      </c>
      <c r="O116" s="121"/>
      <c r="P116" s="122">
        <v>1</v>
      </c>
      <c r="Q116" s="52"/>
      <c r="R116" s="122">
        <v>1</v>
      </c>
      <c r="S116" s="52"/>
      <c r="T116" s="122">
        <v>1</v>
      </c>
      <c r="U116" s="52"/>
      <c r="V116" s="122">
        <v>1</v>
      </c>
      <c r="W116" s="52"/>
      <c r="X116" s="122">
        <v>1</v>
      </c>
      <c r="Y116" s="137">
        <f t="shared" si="38"/>
        <v>0</v>
      </c>
      <c r="Z116" s="52"/>
      <c r="AA116" s="53" t="str">
        <f t="shared" si="39"/>
        <v xml:space="preserve"> </v>
      </c>
      <c r="AB116" s="52"/>
      <c r="AC116" s="53">
        <f t="shared" si="40"/>
        <v>0</v>
      </c>
      <c r="AD116" s="52"/>
      <c r="AE116" s="52"/>
      <c r="AF116" s="52"/>
      <c r="AG116" s="53" t="str">
        <f t="shared" si="41"/>
        <v xml:space="preserve"> </v>
      </c>
      <c r="AH116" s="52"/>
      <c r="AI116" s="53">
        <f t="shared" si="42"/>
        <v>0</v>
      </c>
      <c r="AJ116" s="52"/>
      <c r="AK116" s="52"/>
      <c r="AL116" s="52"/>
      <c r="AM116" s="50"/>
      <c r="AN116" s="52"/>
      <c r="AO116" s="50"/>
      <c r="AP116" s="52"/>
      <c r="AQ116" s="52"/>
      <c r="AR116" s="52"/>
      <c r="AS116" s="53"/>
      <c r="AT116" s="52"/>
      <c r="AU116" s="53"/>
      <c r="AV116" s="52"/>
      <c r="AW116" s="52"/>
      <c r="AX116" s="52"/>
      <c r="AY116" s="53"/>
      <c r="AZ116" s="52"/>
      <c r="BA116" s="53"/>
      <c r="BB116" s="52"/>
      <c r="BC116" s="52"/>
      <c r="BD116" s="52"/>
      <c r="BE116" s="52"/>
      <c r="BF116" s="52">
        <v>2</v>
      </c>
      <c r="BG116" s="52" t="s">
        <v>1128</v>
      </c>
      <c r="BH116" s="52" t="s">
        <v>1129</v>
      </c>
      <c r="BI116" s="52" t="s">
        <v>1130</v>
      </c>
      <c r="BJ116" s="52" t="s">
        <v>1131</v>
      </c>
      <c r="BK116" s="125" t="s">
        <v>1132</v>
      </c>
      <c r="BL116" s="125">
        <v>3581600</v>
      </c>
      <c r="BM116" s="127" t="s">
        <v>1133</v>
      </c>
      <c r="BN116" s="52" t="s">
        <v>1134</v>
      </c>
    </row>
    <row r="117" spans="1:66" ht="129.94999999999999" hidden="1" customHeight="1" x14ac:dyDescent="0.2">
      <c r="A117" s="52"/>
      <c r="B117" s="52" t="s">
        <v>96</v>
      </c>
      <c r="C117" s="52"/>
      <c r="D117" s="52" t="s">
        <v>1138</v>
      </c>
      <c r="E117" s="52"/>
      <c r="F117" s="52" t="s">
        <v>1139</v>
      </c>
      <c r="G117" s="52" t="s">
        <v>1140</v>
      </c>
      <c r="H117" s="124">
        <v>44116</v>
      </c>
      <c r="I117" s="124">
        <v>45443</v>
      </c>
      <c r="J117" s="52" t="s">
        <v>1141</v>
      </c>
      <c r="K117" s="52" t="s">
        <v>1142</v>
      </c>
      <c r="L117" s="122" t="s">
        <v>612</v>
      </c>
      <c r="M117" s="52" t="s">
        <v>27</v>
      </c>
      <c r="N117" s="122">
        <v>1</v>
      </c>
      <c r="O117" s="121"/>
      <c r="P117" s="122">
        <v>1</v>
      </c>
      <c r="Q117" s="121"/>
      <c r="R117" s="122">
        <v>1</v>
      </c>
      <c r="S117" s="121"/>
      <c r="T117" s="122">
        <v>1</v>
      </c>
      <c r="U117" s="121"/>
      <c r="V117" s="122">
        <v>1</v>
      </c>
      <c r="W117" s="121"/>
      <c r="X117" s="121">
        <v>1</v>
      </c>
      <c r="Y117" s="137">
        <f t="shared" si="38"/>
        <v>0</v>
      </c>
      <c r="Z117" s="52"/>
      <c r="AA117" s="53" t="str">
        <f t="shared" si="39"/>
        <v xml:space="preserve"> </v>
      </c>
      <c r="AB117" s="52"/>
      <c r="AC117" s="53">
        <f t="shared" si="40"/>
        <v>0</v>
      </c>
      <c r="AD117" s="52"/>
      <c r="AE117" s="52"/>
      <c r="AF117" s="52"/>
      <c r="AG117" s="53" t="str">
        <f t="shared" si="41"/>
        <v xml:space="preserve"> </v>
      </c>
      <c r="AH117" s="52"/>
      <c r="AI117" s="53">
        <f t="shared" si="42"/>
        <v>0</v>
      </c>
      <c r="AJ117" s="52"/>
      <c r="AK117" s="52"/>
      <c r="AL117" s="235"/>
      <c r="AM117" s="236"/>
      <c r="AN117" s="235"/>
      <c r="AO117" s="236"/>
      <c r="AP117" s="52"/>
      <c r="AQ117" s="52"/>
      <c r="AR117" s="52"/>
      <c r="AS117" s="53"/>
      <c r="AT117" s="52"/>
      <c r="AU117" s="53"/>
      <c r="AV117" s="52"/>
      <c r="AW117" s="52"/>
      <c r="AX117" s="52"/>
      <c r="AY117" s="53"/>
      <c r="AZ117" s="52"/>
      <c r="BA117" s="53"/>
      <c r="BB117" s="52"/>
      <c r="BC117" s="52"/>
      <c r="BD117" s="52"/>
      <c r="BE117" s="52"/>
      <c r="BF117" s="52">
        <v>12500</v>
      </c>
      <c r="BG117" s="52" t="s">
        <v>1143</v>
      </c>
      <c r="BH117" s="52" t="s">
        <v>1129</v>
      </c>
      <c r="BI117" s="52" t="s">
        <v>1144</v>
      </c>
      <c r="BJ117" s="52" t="s">
        <v>1145</v>
      </c>
      <c r="BK117" s="125" t="s">
        <v>1146</v>
      </c>
      <c r="BL117" s="125">
        <v>7710017</v>
      </c>
      <c r="BM117" s="79" t="s">
        <v>1147</v>
      </c>
      <c r="BN117" s="52" t="s">
        <v>1134</v>
      </c>
    </row>
    <row r="118" spans="1:66" ht="137.1" hidden="1" customHeight="1" x14ac:dyDescent="0.2">
      <c r="A118" s="52"/>
      <c r="B118" s="52" t="s">
        <v>96</v>
      </c>
      <c r="C118" s="52"/>
      <c r="D118" s="52" t="s">
        <v>1148</v>
      </c>
      <c r="E118" s="52"/>
      <c r="F118" s="52" t="s">
        <v>221</v>
      </c>
      <c r="G118" s="52" t="s">
        <v>1125</v>
      </c>
      <c r="H118" s="124">
        <v>44136</v>
      </c>
      <c r="I118" s="124">
        <v>45443</v>
      </c>
      <c r="J118" s="52" t="s">
        <v>1149</v>
      </c>
      <c r="K118" s="52" t="s">
        <v>1150</v>
      </c>
      <c r="L118" s="219" t="s">
        <v>612</v>
      </c>
      <c r="M118" s="52" t="s">
        <v>27</v>
      </c>
      <c r="N118" s="122">
        <v>0</v>
      </c>
      <c r="O118" s="121">
        <v>0</v>
      </c>
      <c r="P118" s="122">
        <v>1</v>
      </c>
      <c r="Q118" s="121">
        <v>300000000</v>
      </c>
      <c r="R118" s="122">
        <v>1</v>
      </c>
      <c r="S118" s="121">
        <v>0</v>
      </c>
      <c r="T118" s="122">
        <v>1</v>
      </c>
      <c r="U118" s="121">
        <v>0</v>
      </c>
      <c r="V118" s="122">
        <v>1</v>
      </c>
      <c r="W118" s="121">
        <v>0</v>
      </c>
      <c r="X118" s="52"/>
      <c r="Y118" s="137">
        <f t="shared" si="38"/>
        <v>300000000</v>
      </c>
      <c r="Z118" s="52"/>
      <c r="AA118" s="53" t="str">
        <f t="shared" si="39"/>
        <v xml:space="preserve"> </v>
      </c>
      <c r="AB118" s="52"/>
      <c r="AC118" s="53" t="str">
        <f t="shared" si="40"/>
        <v xml:space="preserve"> </v>
      </c>
      <c r="AD118" s="52"/>
      <c r="AE118" s="52"/>
      <c r="AF118" s="52"/>
      <c r="AG118" s="53">
        <f t="shared" si="41"/>
        <v>0</v>
      </c>
      <c r="AH118" s="52"/>
      <c r="AI118" s="53">
        <f t="shared" si="42"/>
        <v>0</v>
      </c>
      <c r="AJ118" s="52"/>
      <c r="AK118" s="52"/>
      <c r="AL118" s="52"/>
      <c r="AM118" s="50"/>
      <c r="AN118" s="52"/>
      <c r="AO118" s="50"/>
      <c r="AP118" s="52"/>
      <c r="AQ118" s="52"/>
      <c r="AR118" s="52"/>
      <c r="AS118" s="53"/>
      <c r="AT118" s="52"/>
      <c r="AU118" s="53"/>
      <c r="AV118" s="52"/>
      <c r="AW118" s="52"/>
      <c r="AX118" s="52"/>
      <c r="AY118" s="53"/>
      <c r="AZ118" s="52"/>
      <c r="BA118" s="53"/>
      <c r="BB118" s="52"/>
      <c r="BC118" s="52"/>
      <c r="BD118" s="52"/>
      <c r="BE118" s="52"/>
      <c r="BF118" s="52">
        <v>127</v>
      </c>
      <c r="BG118" s="52" t="s">
        <v>1151</v>
      </c>
      <c r="BH118" s="52" t="s">
        <v>1129</v>
      </c>
      <c r="BI118" s="52" t="s">
        <v>1130</v>
      </c>
      <c r="BJ118" s="52" t="s">
        <v>1131</v>
      </c>
      <c r="BK118" s="125" t="s">
        <v>1132</v>
      </c>
      <c r="BL118" s="125">
        <v>3581600</v>
      </c>
      <c r="BM118" s="127" t="s">
        <v>1133</v>
      </c>
      <c r="BN118" s="52" t="s">
        <v>1152</v>
      </c>
    </row>
    <row r="119" spans="1:66" ht="172.5" hidden="1" customHeight="1" x14ac:dyDescent="0.2">
      <c r="A119" s="52"/>
      <c r="B119" s="52" t="s">
        <v>96</v>
      </c>
      <c r="C119" s="52"/>
      <c r="D119" s="52" t="s">
        <v>1153</v>
      </c>
      <c r="E119" s="52"/>
      <c r="F119" s="97" t="s">
        <v>222</v>
      </c>
      <c r="G119" s="97" t="s">
        <v>1154</v>
      </c>
      <c r="H119" s="124">
        <v>44197</v>
      </c>
      <c r="I119" s="124">
        <v>45443</v>
      </c>
      <c r="J119" s="52" t="s">
        <v>1155</v>
      </c>
      <c r="K119" s="52" t="s">
        <v>1156</v>
      </c>
      <c r="L119" s="52" t="s">
        <v>612</v>
      </c>
      <c r="M119" s="158" t="s">
        <v>27</v>
      </c>
      <c r="N119" s="52">
        <v>0</v>
      </c>
      <c r="O119" s="52"/>
      <c r="P119" s="97">
        <v>1</v>
      </c>
      <c r="Q119" s="97"/>
      <c r="R119" s="97">
        <v>1</v>
      </c>
      <c r="S119" s="97"/>
      <c r="T119" s="97">
        <v>1</v>
      </c>
      <c r="U119" s="97"/>
      <c r="V119" s="97">
        <v>1</v>
      </c>
      <c r="W119" s="97"/>
      <c r="X119" s="52"/>
      <c r="Y119" s="137">
        <f t="shared" si="38"/>
        <v>0</v>
      </c>
      <c r="Z119" s="52"/>
      <c r="AA119" s="53" t="str">
        <f t="shared" si="39"/>
        <v xml:space="preserve"> </v>
      </c>
      <c r="AB119" s="52"/>
      <c r="AC119" s="53" t="str">
        <f t="shared" si="40"/>
        <v xml:space="preserve"> </v>
      </c>
      <c r="AD119" s="52"/>
      <c r="AE119" s="52"/>
      <c r="AF119" s="52"/>
      <c r="AG119" s="53" t="str">
        <f t="shared" si="41"/>
        <v xml:space="preserve"> </v>
      </c>
      <c r="AH119" s="52"/>
      <c r="AI119" s="53">
        <f t="shared" si="42"/>
        <v>0</v>
      </c>
      <c r="AJ119" s="52"/>
      <c r="AK119" s="52"/>
      <c r="AL119" s="176"/>
      <c r="AM119" s="237"/>
      <c r="AN119" s="238"/>
      <c r="AO119" s="237"/>
      <c r="AP119" s="52"/>
      <c r="AQ119" s="238"/>
      <c r="AR119" s="52"/>
      <c r="AS119" s="53"/>
      <c r="AT119" s="52"/>
      <c r="AU119" s="53"/>
      <c r="AV119" s="52"/>
      <c r="AW119" s="52"/>
      <c r="AX119" s="52"/>
      <c r="AY119" s="53"/>
      <c r="AZ119" s="52"/>
      <c r="BA119" s="53"/>
      <c r="BB119" s="52"/>
      <c r="BC119" s="52"/>
      <c r="BD119" s="52"/>
      <c r="BE119" s="97"/>
      <c r="BF119" s="97">
        <v>146</v>
      </c>
      <c r="BG119" s="97">
        <v>7590</v>
      </c>
      <c r="BH119" s="52" t="s">
        <v>1129</v>
      </c>
      <c r="BI119" s="52" t="s">
        <v>1130</v>
      </c>
      <c r="BJ119" s="52" t="s">
        <v>1157</v>
      </c>
      <c r="BK119" s="125" t="s">
        <v>1158</v>
      </c>
      <c r="BL119" s="125" t="s">
        <v>1159</v>
      </c>
      <c r="BM119" s="79" t="s">
        <v>1160</v>
      </c>
      <c r="BN119" s="52" t="s">
        <v>1161</v>
      </c>
    </row>
    <row r="120" spans="1:66" ht="101.45" hidden="1" customHeight="1" x14ac:dyDescent="0.2">
      <c r="A120" s="52"/>
      <c r="B120" s="52" t="s">
        <v>96</v>
      </c>
      <c r="C120" s="52"/>
      <c r="D120" s="52" t="s">
        <v>1162</v>
      </c>
      <c r="E120" s="52"/>
      <c r="F120" s="97" t="s">
        <v>222</v>
      </c>
      <c r="G120" s="97" t="s">
        <v>1154</v>
      </c>
      <c r="H120" s="124">
        <v>44348</v>
      </c>
      <c r="I120" s="124">
        <v>45443</v>
      </c>
      <c r="J120" s="52" t="s">
        <v>1163</v>
      </c>
      <c r="K120" s="52" t="s">
        <v>1164</v>
      </c>
      <c r="L120" s="52" t="s">
        <v>1165</v>
      </c>
      <c r="M120" s="52" t="s">
        <v>27</v>
      </c>
      <c r="N120" s="52"/>
      <c r="O120" s="220"/>
      <c r="P120" s="52">
        <v>1</v>
      </c>
      <c r="Q120" s="52"/>
      <c r="R120" s="52">
        <v>1</v>
      </c>
      <c r="S120" s="52"/>
      <c r="T120" s="52">
        <v>1</v>
      </c>
      <c r="U120" s="52"/>
      <c r="V120" s="52">
        <v>1</v>
      </c>
      <c r="W120" s="52"/>
      <c r="X120" s="52"/>
      <c r="Y120" s="137">
        <f t="shared" si="38"/>
        <v>0</v>
      </c>
      <c r="Z120" s="52"/>
      <c r="AA120" s="53" t="str">
        <f t="shared" si="39"/>
        <v xml:space="preserve"> </v>
      </c>
      <c r="AB120" s="52"/>
      <c r="AC120" s="53" t="str">
        <f t="shared" si="40"/>
        <v xml:space="preserve"> </v>
      </c>
      <c r="AD120" s="52"/>
      <c r="AE120" s="52"/>
      <c r="AF120" s="52"/>
      <c r="AG120" s="53" t="str">
        <f t="shared" si="41"/>
        <v xml:space="preserve"> </v>
      </c>
      <c r="AH120" s="52"/>
      <c r="AI120" s="53">
        <f t="shared" si="42"/>
        <v>0</v>
      </c>
      <c r="AJ120" s="52" t="s">
        <v>1166</v>
      </c>
      <c r="AK120" s="52"/>
      <c r="AL120" s="52"/>
      <c r="AM120" s="50"/>
      <c r="AN120" s="52"/>
      <c r="AO120" s="50"/>
      <c r="AP120" s="52"/>
      <c r="AQ120" s="52"/>
      <c r="AR120" s="52"/>
      <c r="AS120" s="53"/>
      <c r="AT120" s="52"/>
      <c r="AU120" s="53"/>
      <c r="AV120" s="52"/>
      <c r="AW120" s="52"/>
      <c r="AX120" s="52"/>
      <c r="AY120" s="53"/>
      <c r="AZ120" s="52"/>
      <c r="BA120" s="53"/>
      <c r="BB120" s="52"/>
      <c r="BC120" s="52"/>
      <c r="BD120" s="52"/>
      <c r="BE120" s="52"/>
      <c r="BF120" s="52" t="s">
        <v>1167</v>
      </c>
      <c r="BG120" s="52" t="s">
        <v>1167</v>
      </c>
      <c r="BH120" s="52" t="s">
        <v>1129</v>
      </c>
      <c r="BI120" s="52" t="s">
        <v>1130</v>
      </c>
      <c r="BJ120" s="52" t="s">
        <v>1168</v>
      </c>
      <c r="BK120" s="125" t="s">
        <v>1169</v>
      </c>
      <c r="BL120" s="125" t="s">
        <v>1170</v>
      </c>
      <c r="BM120" s="79" t="s">
        <v>1171</v>
      </c>
      <c r="BN120" s="52" t="s">
        <v>1172</v>
      </c>
    </row>
    <row r="121" spans="1:66" ht="169.5" hidden="1" customHeight="1" x14ac:dyDescent="0.2">
      <c r="A121" s="315"/>
      <c r="B121" s="315" t="s">
        <v>78</v>
      </c>
      <c r="C121" s="315"/>
      <c r="D121" s="643" t="s">
        <v>1173</v>
      </c>
      <c r="E121" s="52"/>
      <c r="F121" s="643" t="s">
        <v>224</v>
      </c>
      <c r="G121" s="643" t="s">
        <v>1174</v>
      </c>
      <c r="H121" s="648">
        <v>44197</v>
      </c>
      <c r="I121" s="648" t="s">
        <v>1175</v>
      </c>
      <c r="J121" s="52" t="s">
        <v>1176</v>
      </c>
      <c r="K121" s="52" t="s">
        <v>1177</v>
      </c>
      <c r="L121" s="52" t="s">
        <v>919</v>
      </c>
      <c r="M121" s="52" t="s">
        <v>27</v>
      </c>
      <c r="N121" s="52" t="s">
        <v>919</v>
      </c>
      <c r="O121" s="52" t="s">
        <v>919</v>
      </c>
      <c r="P121" s="122">
        <v>1</v>
      </c>
      <c r="Q121" s="52" t="s">
        <v>340</v>
      </c>
      <c r="R121" s="122">
        <v>1</v>
      </c>
      <c r="S121" s="52" t="s">
        <v>340</v>
      </c>
      <c r="T121" s="122">
        <v>1</v>
      </c>
      <c r="U121" s="52" t="s">
        <v>340</v>
      </c>
      <c r="V121" s="122">
        <v>1</v>
      </c>
      <c r="W121" s="52" t="s">
        <v>340</v>
      </c>
      <c r="X121" s="122">
        <v>1</v>
      </c>
      <c r="Y121" s="137">
        <v>0</v>
      </c>
      <c r="Z121" s="52">
        <v>0</v>
      </c>
      <c r="AA121" s="52">
        <v>0</v>
      </c>
      <c r="AB121" s="52">
        <v>0</v>
      </c>
      <c r="AC121" s="52">
        <v>0</v>
      </c>
      <c r="AD121" s="52">
        <v>0</v>
      </c>
      <c r="AE121" s="52">
        <v>0</v>
      </c>
      <c r="AF121" s="52">
        <v>0</v>
      </c>
      <c r="AG121" s="52">
        <v>0</v>
      </c>
      <c r="AH121" s="52">
        <v>0</v>
      </c>
      <c r="AI121" s="52">
        <v>0</v>
      </c>
      <c r="AJ121" s="52" t="s">
        <v>1178</v>
      </c>
      <c r="AK121" s="52"/>
      <c r="AL121" s="52"/>
      <c r="AM121" s="50"/>
      <c r="AN121" s="52"/>
      <c r="AO121" s="50"/>
      <c r="AP121" s="52"/>
      <c r="AQ121" s="52"/>
      <c r="AR121" s="52"/>
      <c r="AS121" s="50"/>
      <c r="AT121" s="52"/>
      <c r="AU121" s="50"/>
      <c r="AV121" s="52"/>
      <c r="AW121" s="52"/>
      <c r="AX121" s="52"/>
      <c r="AY121" s="50"/>
      <c r="AZ121" s="52"/>
      <c r="BA121" s="50"/>
      <c r="BB121" s="52"/>
      <c r="BC121" s="52"/>
      <c r="BD121" s="52"/>
      <c r="BE121" s="52"/>
      <c r="BF121" s="52" t="s">
        <v>1179</v>
      </c>
      <c r="BG121" s="52" t="s">
        <v>1180</v>
      </c>
      <c r="BH121" s="52" t="s">
        <v>790</v>
      </c>
      <c r="BI121" s="52" t="s">
        <v>1181</v>
      </c>
      <c r="BJ121" s="52" t="s">
        <v>1182</v>
      </c>
      <c r="BK121" s="125" t="s">
        <v>1183</v>
      </c>
      <c r="BL121" s="125">
        <v>3166234777</v>
      </c>
      <c r="BM121" s="127" t="s">
        <v>1184</v>
      </c>
      <c r="BN121" s="52"/>
    </row>
    <row r="122" spans="1:66" ht="171" hidden="1" customHeight="1" x14ac:dyDescent="0.2">
      <c r="A122" s="315"/>
      <c r="B122" s="315" t="s">
        <v>78</v>
      </c>
      <c r="C122" s="315"/>
      <c r="D122" s="644"/>
      <c r="E122" s="52"/>
      <c r="F122" s="644"/>
      <c r="G122" s="644"/>
      <c r="H122" s="649"/>
      <c r="I122" s="649"/>
      <c r="J122" s="52" t="s">
        <v>1185</v>
      </c>
      <c r="K122" s="52" t="s">
        <v>1186</v>
      </c>
      <c r="L122" s="52" t="s">
        <v>919</v>
      </c>
      <c r="M122" s="52" t="s">
        <v>27</v>
      </c>
      <c r="N122" s="52" t="s">
        <v>919</v>
      </c>
      <c r="O122" s="52" t="s">
        <v>919</v>
      </c>
      <c r="P122" s="122">
        <v>1</v>
      </c>
      <c r="Q122" s="52" t="s">
        <v>340</v>
      </c>
      <c r="R122" s="122">
        <v>1</v>
      </c>
      <c r="S122" s="52" t="s">
        <v>340</v>
      </c>
      <c r="T122" s="122">
        <v>1</v>
      </c>
      <c r="U122" s="52" t="s">
        <v>340</v>
      </c>
      <c r="V122" s="122">
        <v>1</v>
      </c>
      <c r="W122" s="52" t="s">
        <v>340</v>
      </c>
      <c r="X122" s="122">
        <v>1</v>
      </c>
      <c r="Y122" s="137">
        <v>0</v>
      </c>
      <c r="Z122" s="52">
        <v>0</v>
      </c>
      <c r="AA122" s="52">
        <v>0</v>
      </c>
      <c r="AB122" s="52">
        <v>0</v>
      </c>
      <c r="AC122" s="52">
        <v>0</v>
      </c>
      <c r="AD122" s="52">
        <v>0</v>
      </c>
      <c r="AE122" s="52">
        <v>0</v>
      </c>
      <c r="AF122" s="52">
        <v>0</v>
      </c>
      <c r="AG122" s="52">
        <v>0</v>
      </c>
      <c r="AH122" s="52">
        <v>0</v>
      </c>
      <c r="AI122" s="50">
        <v>0</v>
      </c>
      <c r="AJ122" s="52" t="s">
        <v>1187</v>
      </c>
      <c r="AK122" s="119"/>
      <c r="AL122" s="52"/>
      <c r="AM122" s="50"/>
      <c r="AN122" s="52"/>
      <c r="AO122" s="50"/>
      <c r="AP122" s="52"/>
      <c r="AQ122" s="52"/>
      <c r="AR122" s="119"/>
      <c r="AS122" s="120"/>
      <c r="AT122" s="52"/>
      <c r="AU122" s="50"/>
      <c r="AV122" s="52"/>
      <c r="AW122" s="119"/>
      <c r="AX122" s="119"/>
      <c r="AY122" s="120"/>
      <c r="AZ122" s="52"/>
      <c r="BA122" s="50"/>
      <c r="BB122" s="52"/>
      <c r="BC122" s="119"/>
      <c r="BD122" s="119"/>
      <c r="BE122" s="52"/>
      <c r="BF122" s="52" t="s">
        <v>1179</v>
      </c>
      <c r="BG122" s="52" t="s">
        <v>1180</v>
      </c>
      <c r="BH122" s="52" t="s">
        <v>790</v>
      </c>
      <c r="BI122" s="52" t="s">
        <v>1181</v>
      </c>
      <c r="BJ122" s="52" t="s">
        <v>1182</v>
      </c>
      <c r="BK122" s="125" t="s">
        <v>1183</v>
      </c>
      <c r="BL122" s="125">
        <v>3166234777</v>
      </c>
      <c r="BM122" s="127" t="s">
        <v>1184</v>
      </c>
      <c r="BN122" s="52"/>
    </row>
    <row r="123" spans="1:66" ht="127.5" hidden="1" customHeight="1" x14ac:dyDescent="0.2">
      <c r="A123" s="315"/>
      <c r="B123" s="315" t="s">
        <v>78</v>
      </c>
      <c r="C123" s="315"/>
      <c r="D123" s="320" t="s">
        <v>1188</v>
      </c>
      <c r="E123" s="52"/>
      <c r="F123" s="52" t="s">
        <v>224</v>
      </c>
      <c r="G123" s="52" t="s">
        <v>1174</v>
      </c>
      <c r="H123" s="124">
        <v>43831</v>
      </c>
      <c r="I123" s="124">
        <v>45473</v>
      </c>
      <c r="J123" s="52" t="s">
        <v>1189</v>
      </c>
      <c r="K123" s="52" t="s">
        <v>1190</v>
      </c>
      <c r="L123" s="52" t="s">
        <v>1191</v>
      </c>
      <c r="M123" s="52" t="s">
        <v>27</v>
      </c>
      <c r="N123" s="52">
        <v>2</v>
      </c>
      <c r="O123" s="121">
        <v>17496000</v>
      </c>
      <c r="P123" s="52">
        <v>3</v>
      </c>
      <c r="Q123" s="121">
        <v>58320000</v>
      </c>
      <c r="R123" s="52">
        <v>2</v>
      </c>
      <c r="S123" s="121">
        <v>40046000</v>
      </c>
      <c r="T123" s="52">
        <v>2</v>
      </c>
      <c r="U123" s="121">
        <v>41300000</v>
      </c>
      <c r="V123" s="52">
        <v>2</v>
      </c>
      <c r="W123" s="121">
        <v>21250000</v>
      </c>
      <c r="X123" s="52">
        <v>11</v>
      </c>
      <c r="Y123" s="137">
        <f>O123+Q123+S123+U123+W123</f>
        <v>178412000</v>
      </c>
      <c r="Z123" s="52"/>
      <c r="AA123" s="52"/>
      <c r="AB123" s="52"/>
      <c r="AC123" s="52"/>
      <c r="AD123" s="52"/>
      <c r="AE123" s="52"/>
      <c r="AF123" s="121">
        <v>34209000</v>
      </c>
      <c r="AG123" s="112">
        <f>AF123/Q123</f>
        <v>0.58657407407407403</v>
      </c>
      <c r="AH123" s="52">
        <v>3</v>
      </c>
      <c r="AI123" s="122">
        <v>1</v>
      </c>
      <c r="AJ123" s="52" t="s">
        <v>1192</v>
      </c>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t="s">
        <v>1179</v>
      </c>
      <c r="BG123" s="52" t="s">
        <v>1180</v>
      </c>
      <c r="BH123" s="52" t="s">
        <v>790</v>
      </c>
      <c r="BI123" s="128" t="s">
        <v>1181</v>
      </c>
      <c r="BJ123" s="52" t="s">
        <v>1182</v>
      </c>
      <c r="BK123" s="125" t="s">
        <v>1183</v>
      </c>
      <c r="BL123" s="125">
        <v>3166234777</v>
      </c>
      <c r="BM123" s="127" t="s">
        <v>1184</v>
      </c>
      <c r="BN123" s="99"/>
    </row>
    <row r="124" spans="1:66" ht="102" hidden="1" customHeight="1" x14ac:dyDescent="0.2">
      <c r="A124" s="315"/>
      <c r="B124" s="315" t="s">
        <v>78</v>
      </c>
      <c r="C124" s="315"/>
      <c r="D124" s="320" t="s">
        <v>1188</v>
      </c>
      <c r="E124" s="52"/>
      <c r="F124" s="318" t="s">
        <v>224</v>
      </c>
      <c r="G124" s="318" t="s">
        <v>1174</v>
      </c>
      <c r="H124" s="124">
        <v>44562</v>
      </c>
      <c r="I124" s="124">
        <v>45442</v>
      </c>
      <c r="J124" s="52" t="s">
        <v>1193</v>
      </c>
      <c r="K124" s="52" t="s">
        <v>1194</v>
      </c>
      <c r="L124" s="52" t="s">
        <v>919</v>
      </c>
      <c r="M124" s="52" t="s">
        <v>27</v>
      </c>
      <c r="N124" s="52"/>
      <c r="O124" s="52"/>
      <c r="P124" s="52"/>
      <c r="Q124" s="52"/>
      <c r="R124" s="52">
        <v>1</v>
      </c>
      <c r="S124" s="121">
        <v>29864000</v>
      </c>
      <c r="T124" s="52">
        <v>1</v>
      </c>
      <c r="U124" s="121">
        <v>30575000</v>
      </c>
      <c r="V124" s="52">
        <v>1</v>
      </c>
      <c r="W124" s="121">
        <v>15750000</v>
      </c>
      <c r="X124" s="52">
        <v>1</v>
      </c>
      <c r="Y124" s="137">
        <f>O124+Q124+S124+U124+W124</f>
        <v>76189000</v>
      </c>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t="s">
        <v>1179</v>
      </c>
      <c r="BG124" s="52" t="s">
        <v>1180</v>
      </c>
      <c r="BH124" s="52" t="s">
        <v>790</v>
      </c>
      <c r="BI124" s="128" t="s">
        <v>1181</v>
      </c>
      <c r="BJ124" s="52" t="s">
        <v>1182</v>
      </c>
      <c r="BK124" s="125" t="s">
        <v>1183</v>
      </c>
      <c r="BL124" s="125">
        <v>3166234777</v>
      </c>
      <c r="BM124" s="127" t="s">
        <v>1184</v>
      </c>
      <c r="BN124" s="99"/>
    </row>
    <row r="125" spans="1:66" ht="102" hidden="1" customHeight="1" x14ac:dyDescent="0.2">
      <c r="A125" s="315"/>
      <c r="B125" s="315" t="s">
        <v>78</v>
      </c>
      <c r="C125" s="315"/>
      <c r="D125" s="52" t="s">
        <v>1195</v>
      </c>
      <c r="E125" s="52"/>
      <c r="F125" s="52" t="s">
        <v>654</v>
      </c>
      <c r="G125" s="52" t="s">
        <v>1196</v>
      </c>
      <c r="H125" s="124">
        <v>44378</v>
      </c>
      <c r="I125" s="124">
        <v>44742</v>
      </c>
      <c r="J125" s="52" t="s">
        <v>1197</v>
      </c>
      <c r="K125" s="52" t="s">
        <v>1197</v>
      </c>
      <c r="L125" s="52" t="s">
        <v>787</v>
      </c>
      <c r="M125" s="52" t="s">
        <v>27</v>
      </c>
      <c r="N125" s="52"/>
      <c r="O125" s="52" t="s">
        <v>919</v>
      </c>
      <c r="P125" s="52" t="s">
        <v>1198</v>
      </c>
      <c r="Q125" s="221">
        <v>35500000</v>
      </c>
      <c r="R125" s="52" t="s">
        <v>1198</v>
      </c>
      <c r="S125" s="221">
        <v>35500000</v>
      </c>
      <c r="T125" s="52"/>
      <c r="U125" s="52">
        <v>0</v>
      </c>
      <c r="V125" s="52"/>
      <c r="W125" s="52">
        <v>0</v>
      </c>
      <c r="X125" s="52">
        <v>1</v>
      </c>
      <c r="Y125" s="137">
        <f>Q125+S125</f>
        <v>71000000</v>
      </c>
      <c r="Z125" s="52"/>
      <c r="AA125" s="52"/>
      <c r="AB125" s="52"/>
      <c r="AC125" s="52"/>
      <c r="AD125" s="52"/>
      <c r="AE125" s="52"/>
      <c r="AF125" s="52"/>
      <c r="AG125" s="52"/>
      <c r="AH125" s="52"/>
      <c r="AI125" s="52"/>
      <c r="AJ125" s="52" t="s">
        <v>1199</v>
      </c>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t="s">
        <v>1200</v>
      </c>
      <c r="BG125" s="52" t="s">
        <v>1201</v>
      </c>
      <c r="BH125" s="52" t="s">
        <v>790</v>
      </c>
      <c r="BI125" s="52" t="s">
        <v>1202</v>
      </c>
      <c r="BJ125" s="52" t="s">
        <v>1203</v>
      </c>
      <c r="BK125" s="52" t="s">
        <v>1204</v>
      </c>
      <c r="BL125" s="52" t="s">
        <v>1205</v>
      </c>
      <c r="BM125" s="127" t="s">
        <v>1206</v>
      </c>
      <c r="BN125" s="99"/>
    </row>
    <row r="126" spans="1:66" ht="144" hidden="1" customHeight="1" x14ac:dyDescent="0.2">
      <c r="A126" s="315"/>
      <c r="B126" s="315" t="s">
        <v>78</v>
      </c>
      <c r="C126" s="315"/>
      <c r="D126" s="52" t="s">
        <v>1173</v>
      </c>
      <c r="E126" s="52"/>
      <c r="F126" s="52" t="s">
        <v>222</v>
      </c>
      <c r="G126" s="52" t="s">
        <v>1154</v>
      </c>
      <c r="H126" s="124">
        <v>44197</v>
      </c>
      <c r="I126" s="124">
        <v>45657</v>
      </c>
      <c r="J126" s="52" t="s">
        <v>1207</v>
      </c>
      <c r="K126" s="52" t="s">
        <v>1208</v>
      </c>
      <c r="L126" s="52" t="s">
        <v>1209</v>
      </c>
      <c r="M126" s="52" t="s">
        <v>27</v>
      </c>
      <c r="N126" s="52"/>
      <c r="O126" s="52" t="s">
        <v>887</v>
      </c>
      <c r="P126" s="122">
        <v>1</v>
      </c>
      <c r="Q126" s="52" t="s">
        <v>1210</v>
      </c>
      <c r="R126" s="122">
        <v>1</v>
      </c>
      <c r="S126" s="52" t="s">
        <v>1210</v>
      </c>
      <c r="T126" s="122">
        <v>1</v>
      </c>
      <c r="U126" s="52" t="s">
        <v>1210</v>
      </c>
      <c r="V126" s="122">
        <v>1</v>
      </c>
      <c r="W126" s="52" t="s">
        <v>1210</v>
      </c>
      <c r="X126" s="122">
        <v>1</v>
      </c>
      <c r="Y126" s="137">
        <v>0</v>
      </c>
      <c r="Z126" s="52"/>
      <c r="AA126" s="120"/>
      <c r="AB126" s="52"/>
      <c r="AC126" s="50"/>
      <c r="AD126" s="52"/>
      <c r="AE126" s="119"/>
      <c r="AF126" s="52"/>
      <c r="AG126" s="120"/>
      <c r="AH126" s="52"/>
      <c r="AI126" s="50"/>
      <c r="AJ126" s="52"/>
      <c r="AK126" s="52"/>
      <c r="AL126" s="52"/>
      <c r="AM126" s="50"/>
      <c r="AN126" s="52"/>
      <c r="AO126" s="50"/>
      <c r="AP126" s="52"/>
      <c r="AQ126" s="52"/>
      <c r="AR126" s="119"/>
      <c r="AS126" s="120"/>
      <c r="AT126" s="52"/>
      <c r="AU126" s="50"/>
      <c r="AV126" s="52"/>
      <c r="AW126" s="119"/>
      <c r="AX126" s="119"/>
      <c r="AY126" s="120"/>
      <c r="AZ126" s="52"/>
      <c r="BA126" s="50"/>
      <c r="BB126" s="52"/>
      <c r="BC126" s="119"/>
      <c r="BD126" s="119"/>
      <c r="BE126" s="52"/>
      <c r="BF126" s="97" t="s">
        <v>1211</v>
      </c>
      <c r="BG126" s="97" t="s">
        <v>1212</v>
      </c>
      <c r="BH126" s="52" t="s">
        <v>790</v>
      </c>
      <c r="BI126" s="52" t="s">
        <v>1213</v>
      </c>
      <c r="BJ126" s="52" t="s">
        <v>1214</v>
      </c>
      <c r="BK126" s="125" t="s">
        <v>1215</v>
      </c>
      <c r="BL126" s="125" t="s">
        <v>1216</v>
      </c>
      <c r="BM126" s="127" t="s">
        <v>1217</v>
      </c>
      <c r="BN126" s="99"/>
    </row>
    <row r="127" spans="1:66" ht="396" hidden="1" customHeight="1" x14ac:dyDescent="0.2">
      <c r="A127" s="315"/>
      <c r="B127" s="315" t="s">
        <v>103</v>
      </c>
      <c r="C127" s="315"/>
      <c r="D127" s="631" t="s">
        <v>1218</v>
      </c>
      <c r="E127" s="647">
        <v>0.03</v>
      </c>
      <c r="F127" s="315" t="s">
        <v>1219</v>
      </c>
      <c r="G127" s="315" t="s">
        <v>1220</v>
      </c>
      <c r="H127" s="39">
        <v>44336</v>
      </c>
      <c r="I127" s="39">
        <v>45442</v>
      </c>
      <c r="J127" s="315" t="s">
        <v>1221</v>
      </c>
      <c r="K127" s="315" t="s">
        <v>1222</v>
      </c>
      <c r="L127" s="315" t="s">
        <v>1223</v>
      </c>
      <c r="M127" s="315" t="s">
        <v>27</v>
      </c>
      <c r="N127" s="315"/>
      <c r="O127" s="107">
        <v>0</v>
      </c>
      <c r="P127" s="315">
        <v>1</v>
      </c>
      <c r="Q127" s="107">
        <v>209000000</v>
      </c>
      <c r="R127" s="315">
        <v>1</v>
      </c>
      <c r="S127" s="107">
        <v>209000000</v>
      </c>
      <c r="T127" s="315">
        <v>1</v>
      </c>
      <c r="U127" s="107">
        <v>209000000</v>
      </c>
      <c r="V127" s="315">
        <v>1</v>
      </c>
      <c r="W127" s="107">
        <v>209000000</v>
      </c>
      <c r="X127" s="315"/>
      <c r="Y127" s="137">
        <f t="shared" si="38"/>
        <v>836000000</v>
      </c>
      <c r="Z127" s="315"/>
      <c r="AA127" s="54" t="str">
        <f>IF(O127=0," ",Z127/O127)</f>
        <v xml:space="preserve"> </v>
      </c>
      <c r="AB127" s="315"/>
      <c r="AC127" s="54">
        <v>0</v>
      </c>
      <c r="AD127" s="315" t="s">
        <v>1224</v>
      </c>
      <c r="AE127" s="315" t="s">
        <v>1225</v>
      </c>
      <c r="AF127" s="315"/>
      <c r="AG127" s="54">
        <f t="shared" ref="AG127:AG136" si="43">IF(Q127=0," ",AF127/Q127)</f>
        <v>0</v>
      </c>
      <c r="AH127" s="315"/>
      <c r="AI127" s="54">
        <f t="shared" ref="AI127:AI136" si="44">IF(P127=0," ",AH127/P127)</f>
        <v>0</v>
      </c>
      <c r="AJ127" s="421" t="s">
        <v>1224</v>
      </c>
      <c r="AK127" s="421" t="s">
        <v>1225</v>
      </c>
      <c r="AL127" s="315"/>
      <c r="AM127" s="54"/>
      <c r="AN127" s="315"/>
      <c r="AO127" s="54"/>
      <c r="AP127" s="43"/>
      <c r="AQ127" s="315"/>
      <c r="AR127" s="315"/>
      <c r="AS127" s="54"/>
      <c r="AT127" s="315"/>
      <c r="AU127" s="54"/>
      <c r="AV127" s="315"/>
      <c r="AW127" s="315"/>
      <c r="AX127" s="315"/>
      <c r="AY127" s="54"/>
      <c r="AZ127" s="315"/>
      <c r="BA127" s="54"/>
      <c r="BB127" s="315"/>
      <c r="BC127" s="315"/>
      <c r="BD127" s="315"/>
      <c r="BE127" s="315"/>
      <c r="BF127" s="631">
        <v>27</v>
      </c>
      <c r="BG127" s="631">
        <v>7787</v>
      </c>
      <c r="BH127" s="315" t="s">
        <v>1119</v>
      </c>
      <c r="BI127" s="315" t="s">
        <v>1226</v>
      </c>
      <c r="BJ127" s="315" t="s">
        <v>1227</v>
      </c>
      <c r="BK127" s="96" t="s">
        <v>1228</v>
      </c>
      <c r="BL127" s="96" t="s">
        <v>1229</v>
      </c>
      <c r="BM127" s="78" t="s">
        <v>1230</v>
      </c>
      <c r="BN127" s="99"/>
    </row>
    <row r="128" spans="1:66" ht="102.6" hidden="1" customHeight="1" x14ac:dyDescent="0.2">
      <c r="A128" s="315"/>
      <c r="B128" s="315" t="s">
        <v>103</v>
      </c>
      <c r="C128" s="315"/>
      <c r="D128" s="631"/>
      <c r="E128" s="647"/>
      <c r="F128" s="315" t="s">
        <v>1219</v>
      </c>
      <c r="G128" s="315" t="s">
        <v>1220</v>
      </c>
      <c r="H128" s="39">
        <v>44336</v>
      </c>
      <c r="I128" s="39">
        <v>45656</v>
      </c>
      <c r="J128" s="315" t="s">
        <v>1231</v>
      </c>
      <c r="K128" s="315" t="s">
        <v>1232</v>
      </c>
      <c r="L128" s="315" t="s">
        <v>1233</v>
      </c>
      <c r="M128" s="315" t="s">
        <v>27</v>
      </c>
      <c r="N128" s="315"/>
      <c r="O128" s="107">
        <v>0</v>
      </c>
      <c r="P128" s="315">
        <v>1</v>
      </c>
      <c r="Q128" s="107">
        <v>60000000</v>
      </c>
      <c r="R128" s="315">
        <v>1</v>
      </c>
      <c r="S128" s="107">
        <v>60000000</v>
      </c>
      <c r="T128" s="315">
        <v>1</v>
      </c>
      <c r="U128" s="107">
        <v>60000000</v>
      </c>
      <c r="V128" s="315">
        <v>1</v>
      </c>
      <c r="W128" s="107">
        <v>60000000</v>
      </c>
      <c r="X128" s="315"/>
      <c r="Y128" s="137">
        <f t="shared" si="38"/>
        <v>240000000</v>
      </c>
      <c r="Z128" s="315"/>
      <c r="AA128" s="54" t="str">
        <f>IF(O128=0," ",Z128/O128)</f>
        <v xml:space="preserve"> </v>
      </c>
      <c r="AB128" s="315"/>
      <c r="AC128" s="54">
        <v>0</v>
      </c>
      <c r="AD128" s="315" t="s">
        <v>1234</v>
      </c>
      <c r="AE128" s="315" t="s">
        <v>919</v>
      </c>
      <c r="AF128" s="315"/>
      <c r="AG128" s="54">
        <f t="shared" si="43"/>
        <v>0</v>
      </c>
      <c r="AH128" s="315"/>
      <c r="AI128" s="54">
        <f t="shared" si="44"/>
        <v>0</v>
      </c>
      <c r="AJ128" s="421" t="s">
        <v>1234</v>
      </c>
      <c r="AK128" s="422" t="s">
        <v>919</v>
      </c>
      <c r="AL128" s="315"/>
      <c r="AM128" s="54"/>
      <c r="AN128" s="315"/>
      <c r="AO128" s="54"/>
      <c r="AP128" s="43"/>
      <c r="AQ128" s="315"/>
      <c r="AR128" s="315"/>
      <c r="AS128" s="54"/>
      <c r="AT128" s="315"/>
      <c r="AU128" s="54"/>
      <c r="AV128" s="315"/>
      <c r="AW128" s="315"/>
      <c r="AX128" s="315"/>
      <c r="AY128" s="54"/>
      <c r="AZ128" s="315"/>
      <c r="BA128" s="54"/>
      <c r="BB128" s="315"/>
      <c r="BC128" s="315"/>
      <c r="BD128" s="315"/>
      <c r="BE128" s="315"/>
      <c r="BF128" s="631"/>
      <c r="BG128" s="631"/>
      <c r="BH128" s="315" t="s">
        <v>1119</v>
      </c>
      <c r="BI128" s="315" t="s">
        <v>1226</v>
      </c>
      <c r="BJ128" s="315" t="s">
        <v>1227</v>
      </c>
      <c r="BK128" s="96" t="s">
        <v>1228</v>
      </c>
      <c r="BL128" s="96" t="s">
        <v>1229</v>
      </c>
      <c r="BM128" s="78" t="s">
        <v>1230</v>
      </c>
      <c r="BN128" s="99"/>
    </row>
    <row r="129" spans="1:66" ht="104.45" hidden="1" customHeight="1" x14ac:dyDescent="0.2">
      <c r="A129" s="315"/>
      <c r="B129" s="315" t="s">
        <v>103</v>
      </c>
      <c r="C129" s="315"/>
      <c r="D129" s="631"/>
      <c r="E129" s="647"/>
      <c r="F129" s="315" t="s">
        <v>1219</v>
      </c>
      <c r="G129" s="315" t="s">
        <v>1220</v>
      </c>
      <c r="H129" s="39">
        <v>44336</v>
      </c>
      <c r="I129" s="39">
        <v>45656</v>
      </c>
      <c r="J129" s="315" t="s">
        <v>1235</v>
      </c>
      <c r="K129" s="315" t="s">
        <v>1236</v>
      </c>
      <c r="L129" s="315" t="s">
        <v>1233</v>
      </c>
      <c r="M129" s="315" t="s">
        <v>27</v>
      </c>
      <c r="N129" s="315"/>
      <c r="O129" s="107">
        <v>0</v>
      </c>
      <c r="P129" s="315">
        <v>1</v>
      </c>
      <c r="Q129" s="107">
        <v>30000000</v>
      </c>
      <c r="R129" s="315">
        <v>1</v>
      </c>
      <c r="S129" s="107">
        <v>30000000</v>
      </c>
      <c r="T129" s="315">
        <v>1</v>
      </c>
      <c r="U129" s="107">
        <v>30000000</v>
      </c>
      <c r="V129" s="315">
        <v>1</v>
      </c>
      <c r="W129" s="107">
        <v>30000000</v>
      </c>
      <c r="X129" s="315"/>
      <c r="Y129" s="137">
        <f t="shared" si="38"/>
        <v>120000000</v>
      </c>
      <c r="Z129" s="315"/>
      <c r="AA129" s="54" t="str">
        <f>IF(O129=0," ",Z129/O129)</f>
        <v xml:space="preserve"> </v>
      </c>
      <c r="AB129" s="315"/>
      <c r="AC129" s="54">
        <v>0</v>
      </c>
      <c r="AD129" s="315" t="s">
        <v>1234</v>
      </c>
      <c r="AE129" s="315" t="s">
        <v>919</v>
      </c>
      <c r="AF129" s="315"/>
      <c r="AG129" s="54">
        <f t="shared" si="43"/>
        <v>0</v>
      </c>
      <c r="AH129" s="315"/>
      <c r="AI129" s="54">
        <f t="shared" si="44"/>
        <v>0</v>
      </c>
      <c r="AJ129" s="421" t="s">
        <v>1234</v>
      </c>
      <c r="AK129" s="422" t="s">
        <v>919</v>
      </c>
      <c r="AL129" s="315"/>
      <c r="AM129" s="54"/>
      <c r="AN129" s="315"/>
      <c r="AO129" s="54"/>
      <c r="AP129" s="43"/>
      <c r="AQ129" s="315"/>
      <c r="AR129" s="315"/>
      <c r="AS129" s="54"/>
      <c r="AT129" s="315"/>
      <c r="AU129" s="54"/>
      <c r="AV129" s="315"/>
      <c r="AW129" s="315"/>
      <c r="AX129" s="315"/>
      <c r="AY129" s="54"/>
      <c r="AZ129" s="315"/>
      <c r="BA129" s="54"/>
      <c r="BB129" s="315"/>
      <c r="BC129" s="315"/>
      <c r="BD129" s="315"/>
      <c r="BE129" s="315"/>
      <c r="BF129" s="631"/>
      <c r="BG129" s="631"/>
      <c r="BH129" s="315" t="s">
        <v>1119</v>
      </c>
      <c r="BI129" s="315" t="s">
        <v>1226</v>
      </c>
      <c r="BJ129" s="315" t="s">
        <v>1227</v>
      </c>
      <c r="BK129" s="96" t="s">
        <v>1228</v>
      </c>
      <c r="BL129" s="96" t="s">
        <v>1229</v>
      </c>
      <c r="BM129" s="78" t="s">
        <v>1230</v>
      </c>
      <c r="BN129" s="99"/>
    </row>
    <row r="130" spans="1:66" ht="82.35" hidden="1" customHeight="1" x14ac:dyDescent="0.2">
      <c r="A130" s="315"/>
      <c r="B130" s="315" t="s">
        <v>103</v>
      </c>
      <c r="C130" s="315"/>
      <c r="D130" s="315" t="s">
        <v>1237</v>
      </c>
      <c r="E130" s="316">
        <v>0.02</v>
      </c>
      <c r="F130" s="315" t="s">
        <v>1219</v>
      </c>
      <c r="G130" s="315" t="s">
        <v>1220</v>
      </c>
      <c r="H130" s="39">
        <v>43845</v>
      </c>
      <c r="I130" s="39">
        <v>45656</v>
      </c>
      <c r="J130" s="315" t="s">
        <v>1238</v>
      </c>
      <c r="K130" s="315" t="s">
        <v>1232</v>
      </c>
      <c r="L130" s="315" t="s">
        <v>1239</v>
      </c>
      <c r="M130" s="315" t="s">
        <v>27</v>
      </c>
      <c r="N130" s="631">
        <v>28</v>
      </c>
      <c r="O130" s="107">
        <v>0</v>
      </c>
      <c r="P130" s="315">
        <v>1</v>
      </c>
      <c r="Q130" s="107">
        <v>66000000</v>
      </c>
      <c r="R130" s="315">
        <v>1</v>
      </c>
      <c r="S130" s="107">
        <v>66000000</v>
      </c>
      <c r="T130" s="315">
        <v>1</v>
      </c>
      <c r="U130" s="107">
        <v>66000000</v>
      </c>
      <c r="V130" s="315">
        <v>1</v>
      </c>
      <c r="W130" s="107">
        <v>66000000</v>
      </c>
      <c r="X130" s="315"/>
      <c r="Y130" s="137">
        <f t="shared" si="38"/>
        <v>264000000</v>
      </c>
      <c r="Z130" s="107">
        <v>33792000</v>
      </c>
      <c r="AA130" s="54" t="str">
        <f>IF(O130=0," ",Z130/O130)</f>
        <v xml:space="preserve"> </v>
      </c>
      <c r="AB130" s="315">
        <v>1</v>
      </c>
      <c r="AC130" s="54">
        <v>1</v>
      </c>
      <c r="AD130" s="315" t="s">
        <v>1240</v>
      </c>
      <c r="AE130" s="315" t="s">
        <v>1241</v>
      </c>
      <c r="AF130" s="315"/>
      <c r="AG130" s="54">
        <f t="shared" si="43"/>
        <v>0</v>
      </c>
      <c r="AH130" s="315"/>
      <c r="AI130" s="54">
        <f t="shared" si="44"/>
        <v>0</v>
      </c>
      <c r="AJ130" s="421" t="s">
        <v>1240</v>
      </c>
      <c r="AK130" s="422" t="s">
        <v>1241</v>
      </c>
      <c r="AL130" s="107"/>
      <c r="AM130" s="54"/>
      <c r="AN130" s="315"/>
      <c r="AO130" s="54"/>
      <c r="AP130" s="43"/>
      <c r="AQ130" s="315"/>
      <c r="AR130" s="315"/>
      <c r="AS130" s="54"/>
      <c r="AT130" s="315"/>
      <c r="AU130" s="54"/>
      <c r="AV130" s="315"/>
      <c r="AW130" s="315"/>
      <c r="AX130" s="315"/>
      <c r="AY130" s="54"/>
      <c r="AZ130" s="315"/>
      <c r="BA130" s="54"/>
      <c r="BB130" s="315"/>
      <c r="BC130" s="315"/>
      <c r="BD130" s="315"/>
      <c r="BE130" s="315"/>
      <c r="BF130" s="631">
        <v>28</v>
      </c>
      <c r="BG130" s="631">
        <v>7787</v>
      </c>
      <c r="BH130" s="315" t="s">
        <v>1119</v>
      </c>
      <c r="BI130" s="315" t="s">
        <v>1226</v>
      </c>
      <c r="BJ130" s="315" t="s">
        <v>1227</v>
      </c>
      <c r="BK130" s="96" t="s">
        <v>1228</v>
      </c>
      <c r="BL130" s="96" t="s">
        <v>1229</v>
      </c>
      <c r="BM130" s="78" t="s">
        <v>1230</v>
      </c>
      <c r="BN130" s="99"/>
    </row>
    <row r="131" spans="1:66" ht="129" hidden="1" customHeight="1" x14ac:dyDescent="0.2">
      <c r="A131" s="315"/>
      <c r="B131" s="315" t="s">
        <v>103</v>
      </c>
      <c r="C131" s="315"/>
      <c r="D131" s="631" t="s">
        <v>1242</v>
      </c>
      <c r="E131" s="647">
        <v>0.01</v>
      </c>
      <c r="F131" s="315" t="s">
        <v>1219</v>
      </c>
      <c r="G131" s="315" t="s">
        <v>1220</v>
      </c>
      <c r="H131" s="39">
        <v>43845</v>
      </c>
      <c r="I131" s="39">
        <v>45656</v>
      </c>
      <c r="J131" s="315" t="s">
        <v>1231</v>
      </c>
      <c r="K131" s="315" t="s">
        <v>1232</v>
      </c>
      <c r="L131" s="315" t="s">
        <v>1239</v>
      </c>
      <c r="M131" s="315" t="s">
        <v>27</v>
      </c>
      <c r="N131" s="631"/>
      <c r="O131" s="107">
        <v>0</v>
      </c>
      <c r="P131" s="315">
        <v>1</v>
      </c>
      <c r="Q131" s="107">
        <v>60000000</v>
      </c>
      <c r="R131" s="315">
        <v>1</v>
      </c>
      <c r="S131" s="107">
        <v>60000000</v>
      </c>
      <c r="T131" s="315">
        <v>1</v>
      </c>
      <c r="U131" s="107">
        <v>60000000</v>
      </c>
      <c r="V131" s="315">
        <v>1</v>
      </c>
      <c r="W131" s="107">
        <v>60000000</v>
      </c>
      <c r="X131" s="315"/>
      <c r="Y131" s="137">
        <f t="shared" si="38"/>
        <v>240000000</v>
      </c>
      <c r="Z131" s="315"/>
      <c r="AA131" s="54" t="str">
        <f t="shared" ref="AA131:AA136" si="45">IF(O131=0," ",Z131/O131)</f>
        <v xml:space="preserve"> </v>
      </c>
      <c r="AB131" s="315"/>
      <c r="AC131" s="54">
        <v>0</v>
      </c>
      <c r="AD131" s="315" t="s">
        <v>1243</v>
      </c>
      <c r="AE131" s="315" t="s">
        <v>1244</v>
      </c>
      <c r="AF131" s="315"/>
      <c r="AG131" s="54">
        <f t="shared" si="43"/>
        <v>0</v>
      </c>
      <c r="AH131" s="315"/>
      <c r="AI131" s="54">
        <f t="shared" si="44"/>
        <v>0</v>
      </c>
      <c r="AJ131" s="423" t="s">
        <v>1243</v>
      </c>
      <c r="AK131" s="421" t="s">
        <v>1244</v>
      </c>
      <c r="AL131" s="315"/>
      <c r="AM131" s="54"/>
      <c r="AN131" s="315"/>
      <c r="AO131" s="54"/>
      <c r="AP131" s="43"/>
      <c r="AQ131" s="315"/>
      <c r="AR131" s="315"/>
      <c r="AS131" s="54"/>
      <c r="AT131" s="315"/>
      <c r="AU131" s="54"/>
      <c r="AV131" s="315"/>
      <c r="AW131" s="315"/>
      <c r="AX131" s="315"/>
      <c r="AY131" s="54"/>
      <c r="AZ131" s="315"/>
      <c r="BA131" s="54"/>
      <c r="BB131" s="315"/>
      <c r="BC131" s="315"/>
      <c r="BD131" s="315"/>
      <c r="BE131" s="315"/>
      <c r="BF131" s="631"/>
      <c r="BG131" s="631"/>
      <c r="BH131" s="315" t="s">
        <v>1119</v>
      </c>
      <c r="BI131" s="315" t="s">
        <v>1226</v>
      </c>
      <c r="BJ131" s="315" t="s">
        <v>1227</v>
      </c>
      <c r="BK131" s="96" t="s">
        <v>1228</v>
      </c>
      <c r="BL131" s="96" t="s">
        <v>1229</v>
      </c>
      <c r="BM131" s="78" t="s">
        <v>1230</v>
      </c>
      <c r="BN131" s="99"/>
    </row>
    <row r="132" spans="1:66" ht="87.95" hidden="1" customHeight="1" x14ac:dyDescent="0.2">
      <c r="A132" s="315"/>
      <c r="B132" s="315" t="s">
        <v>103</v>
      </c>
      <c r="C132" s="315"/>
      <c r="D132" s="631"/>
      <c r="E132" s="647"/>
      <c r="F132" s="315" t="s">
        <v>1219</v>
      </c>
      <c r="G132" s="315" t="s">
        <v>1220</v>
      </c>
      <c r="H132" s="39">
        <v>43845</v>
      </c>
      <c r="I132" s="39">
        <v>45656</v>
      </c>
      <c r="J132" s="315" t="s">
        <v>1235</v>
      </c>
      <c r="K132" s="315" t="s">
        <v>1236</v>
      </c>
      <c r="L132" s="315" t="s">
        <v>1239</v>
      </c>
      <c r="M132" s="315" t="s">
        <v>27</v>
      </c>
      <c r="N132" s="631"/>
      <c r="O132" s="107">
        <v>0</v>
      </c>
      <c r="P132" s="315">
        <v>1</v>
      </c>
      <c r="Q132" s="107">
        <v>36000000</v>
      </c>
      <c r="R132" s="315">
        <v>1</v>
      </c>
      <c r="S132" s="107">
        <v>36000000</v>
      </c>
      <c r="T132" s="315">
        <v>1</v>
      </c>
      <c r="U132" s="107">
        <v>36000000</v>
      </c>
      <c r="V132" s="315">
        <v>1</v>
      </c>
      <c r="W132" s="107">
        <v>36000000</v>
      </c>
      <c r="X132" s="315"/>
      <c r="Y132" s="137">
        <f t="shared" si="38"/>
        <v>144000000</v>
      </c>
      <c r="Z132" s="107">
        <v>15697920</v>
      </c>
      <c r="AA132" s="54" t="str">
        <f t="shared" si="45"/>
        <v xml:space="preserve"> </v>
      </c>
      <c r="AB132" s="315">
        <v>1</v>
      </c>
      <c r="AC132" s="54">
        <v>1</v>
      </c>
      <c r="AD132" s="315" t="s">
        <v>1245</v>
      </c>
      <c r="AE132" s="315" t="s">
        <v>1241</v>
      </c>
      <c r="AF132" s="315"/>
      <c r="AG132" s="54">
        <f t="shared" si="43"/>
        <v>0</v>
      </c>
      <c r="AH132" s="315"/>
      <c r="AI132" s="54">
        <f t="shared" si="44"/>
        <v>0</v>
      </c>
      <c r="AJ132" s="424" t="s">
        <v>1245</v>
      </c>
      <c r="AK132" s="422" t="s">
        <v>1241</v>
      </c>
      <c r="AL132" s="107"/>
      <c r="AM132" s="54"/>
      <c r="AN132" s="315"/>
      <c r="AO132" s="54"/>
      <c r="AP132" s="43"/>
      <c r="AQ132" s="315"/>
      <c r="AR132" s="315"/>
      <c r="AS132" s="54"/>
      <c r="AT132" s="315"/>
      <c r="AU132" s="54"/>
      <c r="AV132" s="315"/>
      <c r="AW132" s="315"/>
      <c r="AX132" s="315"/>
      <c r="AY132" s="54"/>
      <c r="AZ132" s="315"/>
      <c r="BA132" s="54"/>
      <c r="BB132" s="315"/>
      <c r="BC132" s="315"/>
      <c r="BD132" s="315"/>
      <c r="BE132" s="315"/>
      <c r="BF132" s="631"/>
      <c r="BG132" s="631"/>
      <c r="BH132" s="315" t="s">
        <v>1119</v>
      </c>
      <c r="BI132" s="315" t="s">
        <v>1226</v>
      </c>
      <c r="BJ132" s="315" t="s">
        <v>1227</v>
      </c>
      <c r="BK132" s="96" t="s">
        <v>1228</v>
      </c>
      <c r="BL132" s="96" t="s">
        <v>1229</v>
      </c>
      <c r="BM132" s="78" t="s">
        <v>1230</v>
      </c>
      <c r="BN132" s="99"/>
    </row>
    <row r="133" spans="1:66" ht="111.95" hidden="1" customHeight="1" x14ac:dyDescent="0.2">
      <c r="A133" s="315"/>
      <c r="B133" s="315" t="s">
        <v>103</v>
      </c>
      <c r="C133" s="315"/>
      <c r="D133" s="315" t="s">
        <v>1246</v>
      </c>
      <c r="E133" s="316">
        <v>5.0000000000000001E-3</v>
      </c>
      <c r="F133" s="315" t="s">
        <v>1219</v>
      </c>
      <c r="G133" s="315" t="s">
        <v>1220</v>
      </c>
      <c r="H133" s="39">
        <v>44228</v>
      </c>
      <c r="I133" s="39">
        <v>45657</v>
      </c>
      <c r="J133" s="315" t="s">
        <v>1247</v>
      </c>
      <c r="K133" s="315" t="s">
        <v>1248</v>
      </c>
      <c r="L133" s="315" t="s">
        <v>1233</v>
      </c>
      <c r="M133" s="315" t="s">
        <v>27</v>
      </c>
      <c r="N133" s="315">
        <v>29</v>
      </c>
      <c r="O133" s="107">
        <v>0</v>
      </c>
      <c r="P133" s="315">
        <v>1</v>
      </c>
      <c r="Q133" s="107">
        <v>51600000</v>
      </c>
      <c r="R133" s="315">
        <v>1</v>
      </c>
      <c r="S133" s="107">
        <v>51600000</v>
      </c>
      <c r="T133" s="315">
        <v>1</v>
      </c>
      <c r="U133" s="107">
        <v>51600000</v>
      </c>
      <c r="V133" s="315">
        <v>1</v>
      </c>
      <c r="W133" s="107">
        <v>51600000</v>
      </c>
      <c r="X133" s="315"/>
      <c r="Y133" s="137">
        <f t="shared" si="38"/>
        <v>206400000</v>
      </c>
      <c r="Z133" s="315"/>
      <c r="AA133" s="54" t="str">
        <f t="shared" si="45"/>
        <v xml:space="preserve"> </v>
      </c>
      <c r="AB133" s="315"/>
      <c r="AC133" s="54">
        <v>0</v>
      </c>
      <c r="AD133" s="315" t="s">
        <v>1243</v>
      </c>
      <c r="AE133" s="315" t="s">
        <v>1244</v>
      </c>
      <c r="AF133" s="315"/>
      <c r="AG133" s="54">
        <f t="shared" si="43"/>
        <v>0</v>
      </c>
      <c r="AH133" s="315"/>
      <c r="AI133" s="54">
        <f t="shared" si="44"/>
        <v>0</v>
      </c>
      <c r="AJ133" s="423" t="s">
        <v>1243</v>
      </c>
      <c r="AK133" s="421" t="s">
        <v>1244</v>
      </c>
      <c r="AL133" s="315"/>
      <c r="AM133" s="54"/>
      <c r="AN133" s="315"/>
      <c r="AO133" s="54"/>
      <c r="AP133" s="43"/>
      <c r="AQ133" s="315"/>
      <c r="AR133" s="315"/>
      <c r="AS133" s="54"/>
      <c r="AT133" s="315"/>
      <c r="AU133" s="54"/>
      <c r="AV133" s="315"/>
      <c r="AW133" s="315"/>
      <c r="AX133" s="315"/>
      <c r="AY133" s="54"/>
      <c r="AZ133" s="315"/>
      <c r="BA133" s="54"/>
      <c r="BB133" s="315"/>
      <c r="BC133" s="315"/>
      <c r="BD133" s="315"/>
      <c r="BE133" s="315"/>
      <c r="BF133" s="315">
        <v>29</v>
      </c>
      <c r="BG133" s="315">
        <v>7787</v>
      </c>
      <c r="BH133" s="315" t="s">
        <v>1119</v>
      </c>
      <c r="BI133" s="315" t="s">
        <v>1226</v>
      </c>
      <c r="BJ133" s="315" t="s">
        <v>1249</v>
      </c>
      <c r="BK133" s="96" t="s">
        <v>1250</v>
      </c>
      <c r="BL133" s="96" t="s">
        <v>1251</v>
      </c>
      <c r="BM133" s="222" t="s">
        <v>1252</v>
      </c>
      <c r="BN133" s="99"/>
    </row>
    <row r="134" spans="1:66" ht="99" hidden="1" customHeight="1" x14ac:dyDescent="0.2">
      <c r="A134" s="315"/>
      <c r="B134" s="315" t="s">
        <v>103</v>
      </c>
      <c r="C134" s="315"/>
      <c r="D134" s="315" t="s">
        <v>1253</v>
      </c>
      <c r="E134" s="316">
        <v>2.5000000000000001E-3</v>
      </c>
      <c r="F134" s="315" t="s">
        <v>1219</v>
      </c>
      <c r="G134" s="315" t="s">
        <v>1220</v>
      </c>
      <c r="H134" s="39">
        <v>44216</v>
      </c>
      <c r="I134" s="39">
        <v>45442</v>
      </c>
      <c r="J134" s="315" t="s">
        <v>1254</v>
      </c>
      <c r="K134" s="315" t="s">
        <v>1255</v>
      </c>
      <c r="L134" s="315" t="s">
        <v>1256</v>
      </c>
      <c r="M134" s="315" t="s">
        <v>27</v>
      </c>
      <c r="N134" s="315">
        <v>31</v>
      </c>
      <c r="O134" s="107">
        <v>0</v>
      </c>
      <c r="P134" s="315">
        <v>1</v>
      </c>
      <c r="Q134" s="107">
        <v>56000000</v>
      </c>
      <c r="R134" s="315">
        <v>1</v>
      </c>
      <c r="S134" s="107">
        <v>56000000</v>
      </c>
      <c r="T134" s="315">
        <v>1</v>
      </c>
      <c r="U134" s="107">
        <v>56000000</v>
      </c>
      <c r="V134" s="315">
        <v>1</v>
      </c>
      <c r="W134" s="107">
        <v>56000000</v>
      </c>
      <c r="X134" s="315"/>
      <c r="Y134" s="137">
        <f t="shared" si="38"/>
        <v>224000000</v>
      </c>
      <c r="Z134" s="315"/>
      <c r="AA134" s="54" t="str">
        <f t="shared" si="45"/>
        <v xml:space="preserve"> </v>
      </c>
      <c r="AB134" s="315"/>
      <c r="AC134" s="54">
        <v>0</v>
      </c>
      <c r="AD134" s="315" t="s">
        <v>1257</v>
      </c>
      <c r="AE134" s="315" t="s">
        <v>1258</v>
      </c>
      <c r="AF134" s="315"/>
      <c r="AG134" s="54">
        <f t="shared" si="43"/>
        <v>0</v>
      </c>
      <c r="AH134" s="315"/>
      <c r="AI134" s="54">
        <f t="shared" si="44"/>
        <v>0</v>
      </c>
      <c r="AJ134" s="421" t="s">
        <v>1257</v>
      </c>
      <c r="AK134" s="421" t="s">
        <v>1258</v>
      </c>
      <c r="AL134" s="315"/>
      <c r="AM134" s="54"/>
      <c r="AN134" s="315"/>
      <c r="AO134" s="54"/>
      <c r="AP134" s="43"/>
      <c r="AQ134" s="315"/>
      <c r="AR134" s="315"/>
      <c r="AS134" s="54"/>
      <c r="AT134" s="315"/>
      <c r="AU134" s="54"/>
      <c r="AV134" s="315"/>
      <c r="AW134" s="315"/>
      <c r="AX134" s="315"/>
      <c r="AY134" s="54"/>
      <c r="AZ134" s="315"/>
      <c r="BA134" s="54"/>
      <c r="BB134" s="315"/>
      <c r="BC134" s="315"/>
      <c r="BD134" s="315"/>
      <c r="BE134" s="315"/>
      <c r="BF134" s="315">
        <v>31</v>
      </c>
      <c r="BG134" s="315">
        <v>7787</v>
      </c>
      <c r="BH134" s="315" t="s">
        <v>1119</v>
      </c>
      <c r="BI134" s="315" t="s">
        <v>1226</v>
      </c>
      <c r="BJ134" s="315" t="s">
        <v>1249</v>
      </c>
      <c r="BK134" s="96" t="s">
        <v>1250</v>
      </c>
      <c r="BL134" s="96" t="s">
        <v>1251</v>
      </c>
      <c r="BM134" s="222" t="s">
        <v>1252</v>
      </c>
      <c r="BN134" s="99"/>
    </row>
    <row r="135" spans="1:66" ht="128.1" hidden="1" customHeight="1" x14ac:dyDescent="0.25">
      <c r="A135" s="315"/>
      <c r="B135" s="315" t="s">
        <v>103</v>
      </c>
      <c r="C135" s="315"/>
      <c r="D135" s="315" t="s">
        <v>1259</v>
      </c>
      <c r="E135" s="316">
        <v>0.02</v>
      </c>
      <c r="F135" s="315" t="s">
        <v>1260</v>
      </c>
      <c r="G135" s="315" t="s">
        <v>1220</v>
      </c>
      <c r="H135" s="39">
        <v>44316</v>
      </c>
      <c r="I135" s="39">
        <v>45442</v>
      </c>
      <c r="J135" s="315" t="s">
        <v>1261</v>
      </c>
      <c r="K135" s="315" t="s">
        <v>1262</v>
      </c>
      <c r="L135" s="315" t="s">
        <v>1263</v>
      </c>
      <c r="M135" s="315" t="s">
        <v>27</v>
      </c>
      <c r="N135" s="315">
        <v>35</v>
      </c>
      <c r="O135" s="107">
        <v>0</v>
      </c>
      <c r="P135" s="41">
        <v>1</v>
      </c>
      <c r="Q135" s="107">
        <v>477698000</v>
      </c>
      <c r="R135" s="315">
        <v>0</v>
      </c>
      <c r="S135" s="107">
        <v>0</v>
      </c>
      <c r="T135" s="315">
        <v>0</v>
      </c>
      <c r="U135" s="107">
        <v>0</v>
      </c>
      <c r="V135" s="315">
        <v>0</v>
      </c>
      <c r="W135" s="107">
        <v>0</v>
      </c>
      <c r="X135" s="315"/>
      <c r="Y135" s="137">
        <f t="shared" si="38"/>
        <v>477698000</v>
      </c>
      <c r="Z135" s="315"/>
      <c r="AA135" s="54" t="str">
        <f t="shared" si="45"/>
        <v xml:space="preserve"> </v>
      </c>
      <c r="AB135" s="315"/>
      <c r="AC135" s="54">
        <v>0</v>
      </c>
      <c r="AD135" s="315" t="s">
        <v>1264</v>
      </c>
      <c r="AE135" s="315"/>
      <c r="AF135" s="315"/>
      <c r="AG135" s="54">
        <f t="shared" si="43"/>
        <v>0</v>
      </c>
      <c r="AH135" s="315"/>
      <c r="AI135" s="54">
        <f t="shared" si="44"/>
        <v>0</v>
      </c>
      <c r="AJ135" s="421" t="s">
        <v>1264</v>
      </c>
      <c r="AK135" s="425"/>
      <c r="AL135" s="315"/>
      <c r="AM135" s="54"/>
      <c r="AN135" s="315"/>
      <c r="AO135" s="54"/>
      <c r="AP135" s="43"/>
      <c r="AQ135" s="315"/>
      <c r="AR135" s="315"/>
      <c r="AS135" s="54"/>
      <c r="AT135" s="315"/>
      <c r="AU135" s="54"/>
      <c r="AV135" s="315"/>
      <c r="AW135" s="315"/>
      <c r="AX135" s="315"/>
      <c r="AY135" s="54"/>
      <c r="AZ135" s="315"/>
      <c r="BA135" s="54"/>
      <c r="BB135" s="315"/>
      <c r="BC135" s="315"/>
      <c r="BD135" s="315"/>
      <c r="BE135" s="315"/>
      <c r="BF135" s="315">
        <v>35</v>
      </c>
      <c r="BG135" s="315">
        <v>7787</v>
      </c>
      <c r="BH135" s="315" t="s">
        <v>1119</v>
      </c>
      <c r="BI135" s="315" t="s">
        <v>1226</v>
      </c>
      <c r="BJ135" s="315" t="s">
        <v>1227</v>
      </c>
      <c r="BK135" s="96" t="s">
        <v>1228</v>
      </c>
      <c r="BL135" s="96" t="s">
        <v>1229</v>
      </c>
      <c r="BM135" s="78" t="s">
        <v>1230</v>
      </c>
      <c r="BN135" s="315"/>
    </row>
    <row r="136" spans="1:66" ht="92.1" hidden="1" customHeight="1" x14ac:dyDescent="0.25">
      <c r="A136" s="315"/>
      <c r="B136" s="315" t="s">
        <v>103</v>
      </c>
      <c r="C136" s="315"/>
      <c r="D136" s="315" t="s">
        <v>1265</v>
      </c>
      <c r="E136" s="316">
        <v>2.5000000000000001E-3</v>
      </c>
      <c r="F136" s="315" t="s">
        <v>1260</v>
      </c>
      <c r="G136" s="315" t="s">
        <v>1220</v>
      </c>
      <c r="H136" s="39">
        <v>44158</v>
      </c>
      <c r="I136" s="39">
        <v>45442</v>
      </c>
      <c r="J136" s="315" t="s">
        <v>1266</v>
      </c>
      <c r="K136" s="315" t="s">
        <v>1267</v>
      </c>
      <c r="L136" s="315" t="s">
        <v>1268</v>
      </c>
      <c r="M136" s="315" t="s">
        <v>27</v>
      </c>
      <c r="N136" s="315">
        <v>325</v>
      </c>
      <c r="O136" s="107">
        <v>0</v>
      </c>
      <c r="P136" s="315">
        <v>2</v>
      </c>
      <c r="Q136" s="107">
        <v>20000000</v>
      </c>
      <c r="R136" s="315">
        <v>2</v>
      </c>
      <c r="S136" s="107">
        <v>20000000</v>
      </c>
      <c r="T136" s="315">
        <v>2</v>
      </c>
      <c r="U136" s="107">
        <v>20000000</v>
      </c>
      <c r="V136" s="315">
        <v>2</v>
      </c>
      <c r="W136" s="107">
        <v>20000000</v>
      </c>
      <c r="X136" s="315"/>
      <c r="Y136" s="137">
        <f t="shared" si="38"/>
        <v>80000000</v>
      </c>
      <c r="Z136" s="315"/>
      <c r="AA136" s="54" t="str">
        <f t="shared" si="45"/>
        <v xml:space="preserve"> </v>
      </c>
      <c r="AB136" s="315"/>
      <c r="AC136" s="54">
        <f>IF(N136=0," ",AB136/N136)</f>
        <v>0</v>
      </c>
      <c r="AD136" s="315" t="s">
        <v>1269</v>
      </c>
      <c r="AE136" s="315"/>
      <c r="AF136" s="315"/>
      <c r="AG136" s="54">
        <f t="shared" si="43"/>
        <v>0</v>
      </c>
      <c r="AH136" s="315"/>
      <c r="AI136" s="54">
        <f t="shared" si="44"/>
        <v>0</v>
      </c>
      <c r="AJ136" s="421" t="s">
        <v>1269</v>
      </c>
      <c r="AK136" s="425"/>
      <c r="AL136" s="315"/>
      <c r="AM136" s="54"/>
      <c r="AN136" s="315"/>
      <c r="AO136" s="54"/>
      <c r="AP136" s="43"/>
      <c r="AQ136" s="315"/>
      <c r="AR136" s="315"/>
      <c r="AS136" s="54"/>
      <c r="AT136" s="315"/>
      <c r="AU136" s="54"/>
      <c r="AV136" s="315"/>
      <c r="AW136" s="315"/>
      <c r="AX136" s="315"/>
      <c r="AY136" s="54"/>
      <c r="AZ136" s="315"/>
      <c r="BA136" s="54"/>
      <c r="BB136" s="315"/>
      <c r="BC136" s="315"/>
      <c r="BD136" s="315"/>
      <c r="BE136" s="315"/>
      <c r="BF136" s="315">
        <v>325</v>
      </c>
      <c r="BG136" s="315">
        <v>7793</v>
      </c>
      <c r="BH136" s="315" t="s">
        <v>1119</v>
      </c>
      <c r="BI136" s="315" t="s">
        <v>1226</v>
      </c>
      <c r="BJ136" s="315" t="s">
        <v>1270</v>
      </c>
      <c r="BK136" s="96" t="s">
        <v>1271</v>
      </c>
      <c r="BL136" s="96" t="s">
        <v>1272</v>
      </c>
      <c r="BM136" s="222" t="s">
        <v>1273</v>
      </c>
      <c r="BN136" s="99"/>
    </row>
    <row r="137" spans="1:66" ht="15" customHeight="1" x14ac:dyDescent="0.2">
      <c r="A137" s="46"/>
      <c r="B137" s="46"/>
      <c r="C137" s="46"/>
      <c r="D137" s="90"/>
      <c r="E137" s="46"/>
      <c r="F137" s="46"/>
      <c r="G137" s="46"/>
      <c r="H137" s="46"/>
      <c r="I137" s="46"/>
      <c r="J137" s="46"/>
      <c r="K137" s="46"/>
      <c r="L137" s="46"/>
      <c r="M137" s="46"/>
      <c r="N137" s="46"/>
      <c r="O137" s="46"/>
      <c r="P137" s="46"/>
      <c r="Q137" s="46"/>
      <c r="R137" s="46"/>
      <c r="S137" s="46"/>
      <c r="T137" s="46"/>
      <c r="U137" s="46"/>
      <c r="V137" s="46"/>
      <c r="W137" s="46"/>
      <c r="X137" s="46"/>
      <c r="Y137" s="46"/>
      <c r="Z137" s="46"/>
      <c r="AA137" s="91"/>
      <c r="AB137" s="46"/>
      <c r="AC137" s="91"/>
      <c r="AD137" s="46"/>
      <c r="AE137" s="46"/>
      <c r="AF137" s="46"/>
      <c r="AG137" s="91"/>
      <c r="AH137" s="46"/>
      <c r="AI137" s="91"/>
      <c r="AJ137" s="46"/>
      <c r="AK137" s="46"/>
      <c r="AL137" s="239"/>
      <c r="AM137" s="240"/>
      <c r="AN137" s="239"/>
      <c r="AO137" s="240"/>
      <c r="AP137" s="239"/>
      <c r="AQ137" s="239"/>
      <c r="AR137" s="239"/>
      <c r="AS137" s="240"/>
      <c r="AT137" s="239"/>
      <c r="AU137" s="240"/>
      <c r="AV137" s="239"/>
      <c r="AW137" s="239"/>
      <c r="AX137" s="239"/>
      <c r="AY137" s="240"/>
      <c r="AZ137" s="239"/>
      <c r="BA137" s="240"/>
      <c r="BB137" s="239"/>
      <c r="BC137" s="239"/>
      <c r="BD137" s="239"/>
      <c r="BE137" s="239"/>
      <c r="BF137" s="46"/>
      <c r="BG137" s="46"/>
      <c r="BH137" s="46"/>
      <c r="BI137" s="90"/>
      <c r="BJ137" s="46"/>
      <c r="BK137" s="46"/>
      <c r="BL137" s="46"/>
      <c r="BM137" s="46"/>
    </row>
    <row r="138" spans="1:66" s="48" customFormat="1" ht="15" customHeight="1" x14ac:dyDescent="0.2">
      <c r="A138" s="47"/>
      <c r="B138" s="47"/>
      <c r="C138" s="47"/>
      <c r="D138" s="45"/>
      <c r="E138" s="47"/>
      <c r="F138" s="47"/>
      <c r="G138" s="47"/>
      <c r="H138" s="47"/>
      <c r="I138" s="47"/>
      <c r="J138" s="47"/>
      <c r="K138" s="47"/>
      <c r="L138" s="47"/>
      <c r="M138" s="47"/>
      <c r="N138" s="47"/>
      <c r="O138" s="47"/>
      <c r="P138" s="47"/>
      <c r="Q138" s="47"/>
      <c r="R138" s="47"/>
      <c r="S138" s="47"/>
      <c r="T138" s="47"/>
      <c r="U138" s="47"/>
      <c r="V138" s="47"/>
      <c r="W138" s="47"/>
      <c r="X138" s="47"/>
      <c r="Y138" s="47"/>
      <c r="Z138" s="47"/>
      <c r="AA138" s="92"/>
      <c r="AB138" s="47"/>
      <c r="AC138" s="92"/>
      <c r="AD138" s="47"/>
      <c r="AE138" s="47"/>
      <c r="AF138" s="47"/>
      <c r="AG138" s="92"/>
      <c r="AH138" s="47"/>
      <c r="AI138" s="92"/>
      <c r="AJ138" s="47"/>
      <c r="AK138" s="47"/>
      <c r="AM138" s="94"/>
      <c r="AO138" s="94"/>
      <c r="AS138" s="94"/>
      <c r="AU138" s="94"/>
      <c r="AY138" s="94"/>
      <c r="BA138" s="94"/>
      <c r="BF138" s="47"/>
      <c r="BG138" s="47"/>
      <c r="BH138" s="47"/>
      <c r="BI138" s="45"/>
      <c r="BJ138" s="47"/>
      <c r="BK138" s="47"/>
      <c r="BL138" s="47"/>
      <c r="BM138" s="47"/>
      <c r="BN138" s="93"/>
    </row>
    <row r="139" spans="1:66" s="48" customFormat="1" ht="15" customHeight="1" x14ac:dyDescent="0.2">
      <c r="D139" s="45"/>
      <c r="AA139" s="94"/>
      <c r="AC139" s="94"/>
      <c r="AG139" s="94"/>
      <c r="AI139" s="94"/>
      <c r="AM139" s="94"/>
      <c r="AO139" s="94"/>
      <c r="AS139" s="94"/>
      <c r="AU139" s="94"/>
      <c r="AY139" s="94"/>
      <c r="BA139" s="94"/>
      <c r="BI139" s="45"/>
      <c r="BN139" s="93"/>
    </row>
    <row r="140" spans="1:66" s="48" customFormat="1" ht="15" customHeight="1" x14ac:dyDescent="0.2">
      <c r="D140" s="45"/>
      <c r="AA140" s="94"/>
      <c r="AC140" s="94"/>
      <c r="AG140" s="94"/>
      <c r="AI140" s="94"/>
      <c r="AM140" s="94"/>
      <c r="AO140" s="94"/>
      <c r="AR140" s="48">
        <v>0</v>
      </c>
      <c r="AS140" s="94">
        <v>0</v>
      </c>
      <c r="AU140" s="94"/>
      <c r="AY140" s="94"/>
      <c r="BA140" s="94"/>
      <c r="BI140" s="45"/>
      <c r="BN140" s="93"/>
    </row>
    <row r="141" spans="1:66" s="48" customFormat="1" ht="15" customHeight="1" x14ac:dyDescent="0.2">
      <c r="D141" s="45"/>
      <c r="AA141" s="94"/>
      <c r="AC141" s="94"/>
      <c r="AG141" s="94"/>
      <c r="AI141" s="94"/>
      <c r="AM141" s="94"/>
      <c r="AO141" s="94"/>
      <c r="AS141" s="94"/>
      <c r="AU141" s="94"/>
      <c r="AY141" s="94"/>
      <c r="BA141" s="94"/>
      <c r="BI141" s="45"/>
      <c r="BN141" s="93"/>
    </row>
    <row r="142" spans="1:66" s="48" customFormat="1" ht="15" customHeight="1" x14ac:dyDescent="0.2">
      <c r="D142" s="45"/>
      <c r="AA142" s="94"/>
      <c r="AC142" s="94"/>
      <c r="AG142" s="94"/>
      <c r="AI142" s="94"/>
      <c r="AM142" s="94"/>
      <c r="AO142" s="94"/>
      <c r="AS142" s="94"/>
      <c r="AU142" s="94"/>
      <c r="AY142" s="94"/>
      <c r="BA142" s="94"/>
      <c r="BI142" s="45"/>
      <c r="BN142" s="93"/>
    </row>
    <row r="143" spans="1:66" s="48" customFormat="1" ht="15" customHeight="1" x14ac:dyDescent="0.2">
      <c r="D143" s="45"/>
      <c r="AA143" s="94"/>
      <c r="AC143" s="94"/>
      <c r="AG143" s="94"/>
      <c r="AI143" s="94"/>
      <c r="AM143" s="94"/>
      <c r="AO143" s="94"/>
      <c r="AS143" s="94"/>
      <c r="AU143" s="94"/>
      <c r="AY143" s="94"/>
      <c r="BA143" s="94"/>
      <c r="BI143" s="45"/>
      <c r="BN143" s="93"/>
    </row>
    <row r="144" spans="1:66" s="48" customFormat="1" ht="15" customHeight="1" x14ac:dyDescent="0.2">
      <c r="D144" s="45"/>
      <c r="AA144" s="94"/>
      <c r="AC144" s="94"/>
      <c r="AG144" s="94"/>
      <c r="AI144" s="94"/>
      <c r="AM144" s="94"/>
      <c r="AO144" s="94"/>
      <c r="AS144" s="94"/>
      <c r="AU144" s="94"/>
      <c r="AY144" s="94"/>
      <c r="BA144" s="94"/>
      <c r="BI144" s="45"/>
      <c r="BN144" s="93"/>
    </row>
    <row r="145" spans="4:66" s="48" customFormat="1" ht="15" customHeight="1" x14ac:dyDescent="0.2">
      <c r="D145" s="45"/>
      <c r="AA145" s="94"/>
      <c r="AC145" s="94"/>
      <c r="AG145" s="94"/>
      <c r="AI145" s="94"/>
      <c r="AM145" s="94"/>
      <c r="AO145" s="94"/>
      <c r="AS145" s="94"/>
      <c r="AU145" s="94"/>
      <c r="AY145" s="94"/>
      <c r="BA145" s="94"/>
      <c r="BI145" s="45"/>
      <c r="BN145" s="93"/>
    </row>
    <row r="146" spans="4:66" s="48" customFormat="1" ht="15" customHeight="1" x14ac:dyDescent="0.2">
      <c r="D146" s="45"/>
      <c r="AA146" s="94"/>
      <c r="AC146" s="94"/>
      <c r="AG146" s="94"/>
      <c r="AI146" s="94"/>
      <c r="AM146" s="94"/>
      <c r="AO146" s="94"/>
      <c r="AS146" s="94"/>
      <c r="AU146" s="94"/>
      <c r="AY146" s="94"/>
      <c r="BA146" s="94"/>
      <c r="BI146" s="45"/>
      <c r="BN146" s="93"/>
    </row>
    <row r="147" spans="4:66" s="48" customFormat="1" ht="15" customHeight="1" x14ac:dyDescent="0.2">
      <c r="D147" s="45"/>
      <c r="AA147" s="94"/>
      <c r="AC147" s="94"/>
      <c r="AG147" s="94"/>
      <c r="AI147" s="94"/>
      <c r="AM147" s="94"/>
      <c r="AO147" s="94"/>
      <c r="AS147" s="94"/>
      <c r="AU147" s="94"/>
      <c r="AY147" s="94"/>
      <c r="BA147" s="94"/>
      <c r="BI147" s="45"/>
      <c r="BN147" s="93"/>
    </row>
    <row r="148" spans="4:66" s="48" customFormat="1" ht="15" customHeight="1" x14ac:dyDescent="0.2">
      <c r="D148" s="45"/>
      <c r="AA148" s="94"/>
      <c r="AC148" s="94"/>
      <c r="AG148" s="94"/>
      <c r="AI148" s="94"/>
      <c r="AM148" s="94"/>
      <c r="AO148" s="94"/>
      <c r="AS148" s="94"/>
      <c r="AU148" s="94"/>
      <c r="AY148" s="94"/>
      <c r="BA148" s="94"/>
      <c r="BI148" s="45"/>
      <c r="BN148" s="93"/>
    </row>
    <row r="149" spans="4:66" s="48" customFormat="1" ht="15" customHeight="1" x14ac:dyDescent="0.2">
      <c r="D149" s="45"/>
      <c r="AA149" s="94"/>
      <c r="AC149" s="94"/>
      <c r="AG149" s="94"/>
      <c r="AI149" s="94"/>
      <c r="AM149" s="94"/>
      <c r="AO149" s="94"/>
      <c r="AS149" s="94"/>
      <c r="AU149" s="94"/>
      <c r="AY149" s="94"/>
      <c r="BA149" s="94"/>
      <c r="BI149" s="45"/>
      <c r="BN149" s="93"/>
    </row>
    <row r="150" spans="4:66" s="48" customFormat="1" ht="15" customHeight="1" x14ac:dyDescent="0.2">
      <c r="D150" s="45"/>
      <c r="AA150" s="94"/>
      <c r="AC150" s="94"/>
      <c r="AG150" s="94"/>
      <c r="AI150" s="94"/>
      <c r="AM150" s="94"/>
      <c r="AO150" s="94"/>
      <c r="AS150" s="94"/>
      <c r="AU150" s="94"/>
      <c r="AY150" s="94"/>
      <c r="BA150" s="94"/>
      <c r="BI150" s="45"/>
      <c r="BN150" s="93"/>
    </row>
    <row r="151" spans="4:66" s="48" customFormat="1" ht="15" customHeight="1" x14ac:dyDescent="0.2">
      <c r="D151" s="45"/>
      <c r="AA151" s="94"/>
      <c r="AC151" s="94"/>
      <c r="AG151" s="94"/>
      <c r="AI151" s="94"/>
      <c r="AM151" s="94"/>
      <c r="AO151" s="94"/>
      <c r="AS151" s="94"/>
      <c r="AU151" s="94"/>
      <c r="AY151" s="94"/>
      <c r="BA151" s="94"/>
      <c r="BI151" s="45"/>
      <c r="BN151" s="93"/>
    </row>
    <row r="152" spans="4:66" s="48" customFormat="1" ht="15" customHeight="1" x14ac:dyDescent="0.2">
      <c r="D152" s="45"/>
      <c r="AA152" s="94"/>
      <c r="AC152" s="94"/>
      <c r="AG152" s="94"/>
      <c r="AI152" s="94"/>
      <c r="AM152" s="94"/>
      <c r="AO152" s="94"/>
      <c r="AS152" s="94"/>
      <c r="AU152" s="94"/>
      <c r="AY152" s="94"/>
      <c r="BA152" s="94"/>
      <c r="BI152" s="45"/>
      <c r="BN152" s="93"/>
    </row>
    <row r="153" spans="4:66" s="48" customFormat="1" ht="15" customHeight="1" x14ac:dyDescent="0.2">
      <c r="D153" s="45"/>
      <c r="AA153" s="94"/>
      <c r="AC153" s="94"/>
      <c r="AG153" s="94"/>
      <c r="AI153" s="94"/>
      <c r="AM153" s="94"/>
      <c r="AO153" s="94"/>
      <c r="AS153" s="94"/>
      <c r="AU153" s="94"/>
      <c r="AY153" s="94"/>
      <c r="BA153" s="94"/>
      <c r="BI153" s="45"/>
      <c r="BN153" s="93"/>
    </row>
    <row r="154" spans="4:66" s="48" customFormat="1" ht="15" customHeight="1" x14ac:dyDescent="0.2">
      <c r="D154" s="45"/>
      <c r="AA154" s="94"/>
      <c r="AC154" s="94"/>
      <c r="AG154" s="94"/>
      <c r="AI154" s="94"/>
      <c r="AM154" s="94"/>
      <c r="AO154" s="94"/>
      <c r="AS154" s="94"/>
      <c r="AU154" s="94"/>
      <c r="AY154" s="94"/>
      <c r="BA154" s="94"/>
      <c r="BI154" s="45"/>
      <c r="BN154" s="93"/>
    </row>
    <row r="155" spans="4:66" s="48" customFormat="1" ht="15" customHeight="1" x14ac:dyDescent="0.2">
      <c r="D155" s="45"/>
      <c r="AA155" s="94"/>
      <c r="AC155" s="94"/>
      <c r="AG155" s="94"/>
      <c r="AI155" s="94"/>
      <c r="AM155" s="94"/>
      <c r="AO155" s="94"/>
      <c r="AS155" s="94"/>
      <c r="AU155" s="94"/>
      <c r="AY155" s="94"/>
      <c r="BA155" s="94"/>
      <c r="BI155" s="45"/>
      <c r="BN155" s="93"/>
    </row>
    <row r="156" spans="4:66" s="48" customFormat="1" ht="15" customHeight="1" x14ac:dyDescent="0.2">
      <c r="D156" s="45"/>
      <c r="AA156" s="94"/>
      <c r="AC156" s="94"/>
      <c r="AG156" s="94"/>
      <c r="AI156" s="94"/>
      <c r="AM156" s="94"/>
      <c r="AO156" s="94"/>
      <c r="AS156" s="94"/>
      <c r="AU156" s="94"/>
      <c r="AY156" s="94"/>
      <c r="BA156" s="94"/>
      <c r="BI156" s="45"/>
      <c r="BN156" s="93"/>
    </row>
    <row r="157" spans="4:66" s="48" customFormat="1" ht="15" customHeight="1" x14ac:dyDescent="0.2">
      <c r="D157" s="45"/>
      <c r="AA157" s="94"/>
      <c r="AC157" s="94"/>
      <c r="AG157" s="94"/>
      <c r="AI157" s="94"/>
      <c r="AM157" s="94"/>
      <c r="AO157" s="94"/>
      <c r="AS157" s="94"/>
      <c r="AU157" s="94"/>
      <c r="AY157" s="94"/>
      <c r="BA157" s="94"/>
      <c r="BI157" s="45"/>
      <c r="BN157" s="93"/>
    </row>
    <row r="158" spans="4:66" s="48" customFormat="1" ht="15" customHeight="1" x14ac:dyDescent="0.2">
      <c r="D158" s="45"/>
      <c r="AA158" s="94"/>
      <c r="AC158" s="94"/>
      <c r="AG158" s="94"/>
      <c r="AI158" s="94"/>
      <c r="AM158" s="94"/>
      <c r="AO158" s="94"/>
      <c r="AS158" s="94"/>
      <c r="AU158" s="94"/>
      <c r="AY158" s="94"/>
      <c r="BA158" s="94"/>
      <c r="BI158" s="45"/>
      <c r="BN158" s="93"/>
    </row>
    <row r="159" spans="4:66" s="48" customFormat="1" ht="15" customHeight="1" x14ac:dyDescent="0.2">
      <c r="D159" s="45"/>
      <c r="AA159" s="94"/>
      <c r="AC159" s="94"/>
      <c r="AG159" s="94"/>
      <c r="AI159" s="94"/>
      <c r="AM159" s="94"/>
      <c r="AO159" s="94"/>
      <c r="AS159" s="94"/>
      <c r="AU159" s="94"/>
      <c r="AY159" s="94"/>
      <c r="BA159" s="94"/>
      <c r="BI159" s="45"/>
      <c r="BN159" s="93"/>
    </row>
    <row r="160" spans="4:66" s="48" customFormat="1" ht="15" customHeight="1" x14ac:dyDescent="0.2">
      <c r="D160" s="45"/>
      <c r="AA160" s="94"/>
      <c r="AC160" s="94"/>
      <c r="AG160" s="94"/>
      <c r="AI160" s="94"/>
      <c r="AM160" s="94"/>
      <c r="AO160" s="94"/>
      <c r="AS160" s="94"/>
      <c r="AU160" s="94"/>
      <c r="AY160" s="94"/>
      <c r="BA160" s="94"/>
      <c r="BI160" s="45"/>
      <c r="BN160" s="93"/>
    </row>
    <row r="161" spans="4:66" s="48" customFormat="1" ht="15" customHeight="1" x14ac:dyDescent="0.2">
      <c r="D161" s="45"/>
      <c r="AA161" s="94"/>
      <c r="AC161" s="94"/>
      <c r="AG161" s="94"/>
      <c r="AI161" s="94"/>
      <c r="AM161" s="94"/>
      <c r="AO161" s="94"/>
      <c r="AS161" s="94"/>
      <c r="AU161" s="94"/>
      <c r="AY161" s="94"/>
      <c r="BA161" s="94"/>
      <c r="BI161" s="45"/>
      <c r="BN161" s="93"/>
    </row>
    <row r="162" spans="4:66" s="48" customFormat="1" ht="15" customHeight="1" x14ac:dyDescent="0.2">
      <c r="D162" s="45"/>
      <c r="AA162" s="94"/>
      <c r="AC162" s="94"/>
      <c r="AG162" s="94"/>
      <c r="AI162" s="94"/>
      <c r="AM162" s="94"/>
      <c r="AO162" s="94"/>
      <c r="AS162" s="94"/>
      <c r="AU162" s="94"/>
      <c r="AY162" s="94"/>
      <c r="BA162" s="94"/>
      <c r="BI162" s="45"/>
      <c r="BN162" s="93"/>
    </row>
    <row r="163" spans="4:66" s="48" customFormat="1" ht="15" customHeight="1" x14ac:dyDescent="0.2">
      <c r="D163" s="45"/>
      <c r="AA163" s="94"/>
      <c r="AC163" s="94"/>
      <c r="AG163" s="94"/>
      <c r="AI163" s="94"/>
      <c r="AM163" s="94"/>
      <c r="AO163" s="94"/>
      <c r="AS163" s="94"/>
      <c r="AU163" s="94"/>
      <c r="AY163" s="94"/>
      <c r="BA163" s="94"/>
      <c r="BI163" s="45"/>
      <c r="BN163" s="93"/>
    </row>
    <row r="164" spans="4:66" s="48" customFormat="1" ht="15" customHeight="1" x14ac:dyDescent="0.2">
      <c r="D164" s="45"/>
      <c r="AA164" s="94"/>
      <c r="AC164" s="94"/>
      <c r="AG164" s="94"/>
      <c r="AI164" s="94"/>
      <c r="AM164" s="94"/>
      <c r="AO164" s="94"/>
      <c r="AS164" s="94"/>
      <c r="AU164" s="94"/>
      <c r="AY164" s="94"/>
      <c r="BA164" s="94"/>
      <c r="BI164" s="45"/>
      <c r="BN164" s="93"/>
    </row>
    <row r="165" spans="4:66" s="48" customFormat="1" ht="15" customHeight="1" x14ac:dyDescent="0.2">
      <c r="D165" s="45"/>
      <c r="AA165" s="94"/>
      <c r="AC165" s="94"/>
      <c r="AG165" s="94"/>
      <c r="AI165" s="94"/>
      <c r="AM165" s="94"/>
      <c r="AO165" s="94"/>
      <c r="AS165" s="94"/>
      <c r="AU165" s="94"/>
      <c r="AY165" s="94"/>
      <c r="BA165" s="94"/>
      <c r="BI165" s="45"/>
      <c r="BN165" s="93"/>
    </row>
    <row r="166" spans="4:66" s="48" customFormat="1" ht="15" customHeight="1" x14ac:dyDescent="0.2">
      <c r="D166" s="45"/>
      <c r="AA166" s="94"/>
      <c r="AC166" s="94"/>
      <c r="AG166" s="94"/>
      <c r="AI166" s="94"/>
      <c r="AM166" s="94"/>
      <c r="AO166" s="94"/>
      <c r="AS166" s="94"/>
      <c r="AU166" s="94"/>
      <c r="AY166" s="94"/>
      <c r="BA166" s="94"/>
      <c r="BI166" s="45"/>
      <c r="BN166" s="93"/>
    </row>
    <row r="167" spans="4:66" s="48" customFormat="1" ht="15" customHeight="1" x14ac:dyDescent="0.2">
      <c r="D167" s="45"/>
      <c r="AA167" s="94"/>
      <c r="AC167" s="94"/>
      <c r="AG167" s="94"/>
      <c r="AI167" s="94"/>
      <c r="AM167" s="94"/>
      <c r="AO167" s="94"/>
      <c r="AS167" s="94"/>
      <c r="AU167" s="94"/>
      <c r="AY167" s="94"/>
      <c r="BA167" s="94"/>
      <c r="BI167" s="45"/>
      <c r="BN167" s="93"/>
    </row>
    <row r="168" spans="4:66" s="48" customFormat="1" ht="15" customHeight="1" x14ac:dyDescent="0.2">
      <c r="D168" s="45"/>
      <c r="AA168" s="94"/>
      <c r="AC168" s="94"/>
      <c r="AG168" s="94"/>
      <c r="AI168" s="94"/>
      <c r="AM168" s="94"/>
      <c r="AO168" s="94"/>
      <c r="AS168" s="94"/>
      <c r="AU168" s="94"/>
      <c r="AY168" s="94"/>
      <c r="BA168" s="94"/>
      <c r="BI168" s="45"/>
      <c r="BN168" s="93"/>
    </row>
    <row r="169" spans="4:66" s="48" customFormat="1" ht="15" customHeight="1" x14ac:dyDescent="0.2">
      <c r="D169" s="45"/>
      <c r="AA169" s="94"/>
      <c r="AC169" s="94"/>
      <c r="AG169" s="94"/>
      <c r="AI169" s="94"/>
      <c r="AM169" s="94"/>
      <c r="AO169" s="94"/>
      <c r="AS169" s="94"/>
      <c r="AU169" s="94"/>
      <c r="AY169" s="94"/>
      <c r="BA169" s="94"/>
      <c r="BI169" s="45"/>
      <c r="BN169" s="93"/>
    </row>
    <row r="170" spans="4:66" s="48" customFormat="1" ht="15" customHeight="1" x14ac:dyDescent="0.2">
      <c r="D170" s="45"/>
      <c r="AA170" s="94"/>
      <c r="AC170" s="94"/>
      <c r="AG170" s="94"/>
      <c r="AI170" s="94"/>
      <c r="AM170" s="94"/>
      <c r="AO170" s="94"/>
      <c r="AS170" s="94"/>
      <c r="AU170" s="94"/>
      <c r="AY170" s="94"/>
      <c r="BA170" s="94"/>
      <c r="BI170" s="45"/>
      <c r="BN170" s="93"/>
    </row>
    <row r="171" spans="4:66" s="48" customFormat="1" ht="15" customHeight="1" x14ac:dyDescent="0.2">
      <c r="D171" s="45"/>
      <c r="AA171" s="94"/>
      <c r="AC171" s="94"/>
      <c r="AG171" s="94"/>
      <c r="AI171" s="94"/>
      <c r="AM171" s="94"/>
      <c r="AO171" s="94"/>
      <c r="AS171" s="94"/>
      <c r="AU171" s="94"/>
      <c r="AY171" s="94"/>
      <c r="BA171" s="94"/>
      <c r="BI171" s="45"/>
      <c r="BN171" s="93"/>
    </row>
    <row r="172" spans="4:66" s="48" customFormat="1" ht="15" customHeight="1" x14ac:dyDescent="0.2">
      <c r="D172" s="45"/>
      <c r="AA172" s="94"/>
      <c r="AC172" s="94"/>
      <c r="AG172" s="94"/>
      <c r="AI172" s="94"/>
      <c r="AM172" s="94"/>
      <c r="AO172" s="94"/>
      <c r="AS172" s="94"/>
      <c r="AU172" s="94"/>
      <c r="AY172" s="94"/>
      <c r="BA172" s="94"/>
      <c r="BI172" s="45"/>
      <c r="BN172" s="93"/>
    </row>
    <row r="173" spans="4:66" s="48" customFormat="1" ht="15" customHeight="1" x14ac:dyDescent="0.2">
      <c r="D173" s="45"/>
      <c r="AA173" s="94"/>
      <c r="AC173" s="94"/>
      <c r="AG173" s="94"/>
      <c r="AI173" s="94"/>
      <c r="AM173" s="94"/>
      <c r="AO173" s="94"/>
      <c r="AS173" s="94"/>
      <c r="AU173" s="94"/>
      <c r="AY173" s="94"/>
      <c r="BA173" s="94"/>
      <c r="BI173" s="45"/>
      <c r="BN173" s="93"/>
    </row>
    <row r="174" spans="4:66" s="48" customFormat="1" ht="15" customHeight="1" x14ac:dyDescent="0.2">
      <c r="D174" s="45"/>
      <c r="AA174" s="94"/>
      <c r="AC174" s="94"/>
      <c r="AG174" s="94"/>
      <c r="AI174" s="94"/>
      <c r="AM174" s="94"/>
      <c r="AO174" s="94"/>
      <c r="AS174" s="94"/>
      <c r="AU174" s="94"/>
      <c r="AY174" s="94"/>
      <c r="BA174" s="94"/>
      <c r="BI174" s="45"/>
      <c r="BN174" s="93"/>
    </row>
    <row r="175" spans="4:66" s="48" customFormat="1" ht="15" customHeight="1" x14ac:dyDescent="0.2">
      <c r="D175" s="45"/>
      <c r="AA175" s="94"/>
      <c r="AC175" s="94"/>
      <c r="AG175" s="94"/>
      <c r="AI175" s="94"/>
      <c r="AM175" s="94"/>
      <c r="AO175" s="94"/>
      <c r="AS175" s="94"/>
      <c r="AU175" s="94"/>
      <c r="AY175" s="94"/>
      <c r="BA175" s="94"/>
      <c r="BI175" s="45"/>
      <c r="BN175" s="93"/>
    </row>
    <row r="176" spans="4:66" s="48" customFormat="1" ht="15" customHeight="1" x14ac:dyDescent="0.2">
      <c r="D176" s="45"/>
      <c r="AA176" s="94"/>
      <c r="AC176" s="94"/>
      <c r="AG176" s="94"/>
      <c r="AI176" s="94"/>
      <c r="AM176" s="94"/>
      <c r="AO176" s="94"/>
      <c r="AS176" s="94"/>
      <c r="AU176" s="94"/>
      <c r="AY176" s="94"/>
      <c r="BA176" s="94"/>
      <c r="BI176" s="45"/>
      <c r="BN176" s="93"/>
    </row>
    <row r="177" spans="4:66" s="48" customFormat="1" ht="15" customHeight="1" x14ac:dyDescent="0.2">
      <c r="D177" s="45"/>
      <c r="AA177" s="94"/>
      <c r="AC177" s="94"/>
      <c r="AG177" s="94"/>
      <c r="AI177" s="94"/>
      <c r="AM177" s="94"/>
      <c r="AO177" s="94"/>
      <c r="AS177" s="94"/>
      <c r="AU177" s="94"/>
      <c r="AY177" s="94"/>
      <c r="BA177" s="94"/>
      <c r="BI177" s="45"/>
      <c r="BN177" s="93"/>
    </row>
    <row r="178" spans="4:66" s="48" customFormat="1" ht="15" customHeight="1" x14ac:dyDescent="0.2">
      <c r="D178" s="45"/>
      <c r="AA178" s="94"/>
      <c r="AC178" s="94"/>
      <c r="AG178" s="94"/>
      <c r="AI178" s="94"/>
      <c r="AM178" s="94"/>
      <c r="AO178" s="94"/>
      <c r="AS178" s="94"/>
      <c r="AU178" s="94"/>
      <c r="AY178" s="94"/>
      <c r="BA178" s="94"/>
      <c r="BI178" s="45"/>
      <c r="BN178" s="93"/>
    </row>
    <row r="179" spans="4:66" s="48" customFormat="1" ht="15" customHeight="1" x14ac:dyDescent="0.2">
      <c r="D179" s="45"/>
      <c r="AA179" s="94"/>
      <c r="AC179" s="94"/>
      <c r="AG179" s="94"/>
      <c r="AI179" s="94"/>
      <c r="AM179" s="94"/>
      <c r="AO179" s="94"/>
      <c r="AS179" s="94"/>
      <c r="AU179" s="94"/>
      <c r="AY179" s="94"/>
      <c r="BA179" s="94"/>
      <c r="BI179" s="45"/>
      <c r="BN179" s="93"/>
    </row>
    <row r="180" spans="4:66" s="48" customFormat="1" ht="15" customHeight="1" x14ac:dyDescent="0.2">
      <c r="D180" s="45"/>
      <c r="AA180" s="94"/>
      <c r="AC180" s="94"/>
      <c r="AG180" s="94"/>
      <c r="AI180" s="94"/>
      <c r="AM180" s="94"/>
      <c r="AO180" s="94"/>
      <c r="AS180" s="94"/>
      <c r="AU180" s="94"/>
      <c r="AY180" s="94"/>
      <c r="BA180" s="94"/>
      <c r="BI180" s="45"/>
      <c r="BN180" s="93"/>
    </row>
    <row r="181" spans="4:66" s="48" customFormat="1" ht="15" customHeight="1" x14ac:dyDescent="0.2">
      <c r="D181" s="45"/>
      <c r="AA181" s="94"/>
      <c r="AC181" s="94"/>
      <c r="AG181" s="94"/>
      <c r="AI181" s="94"/>
      <c r="AM181" s="94"/>
      <c r="AO181" s="94"/>
      <c r="AS181" s="94"/>
      <c r="AU181" s="94"/>
      <c r="AY181" s="94"/>
      <c r="BA181" s="94"/>
      <c r="BI181" s="45"/>
      <c r="BN181" s="93"/>
    </row>
    <row r="182" spans="4:66" s="48" customFormat="1" ht="15" customHeight="1" x14ac:dyDescent="0.2">
      <c r="D182" s="45"/>
      <c r="AA182" s="94"/>
      <c r="AC182" s="94"/>
      <c r="AG182" s="94"/>
      <c r="AI182" s="94"/>
      <c r="AM182" s="94"/>
      <c r="AO182" s="94"/>
      <c r="AS182" s="94"/>
      <c r="AU182" s="94"/>
      <c r="AY182" s="94"/>
      <c r="BA182" s="94"/>
      <c r="BI182" s="45"/>
      <c r="BN182" s="93"/>
    </row>
    <row r="183" spans="4:66" s="48" customFormat="1" ht="15" customHeight="1" x14ac:dyDescent="0.2">
      <c r="D183" s="45"/>
      <c r="AA183" s="94"/>
      <c r="AC183" s="94"/>
      <c r="AG183" s="94"/>
      <c r="AI183" s="94"/>
      <c r="AM183" s="94"/>
      <c r="AO183" s="94"/>
      <c r="AS183" s="94"/>
      <c r="AU183" s="94"/>
      <c r="AY183" s="94"/>
      <c r="BA183" s="94"/>
      <c r="BI183" s="45"/>
      <c r="BN183" s="93"/>
    </row>
    <row r="184" spans="4:66" s="48" customFormat="1" ht="15" customHeight="1" x14ac:dyDescent="0.2">
      <c r="D184" s="45"/>
      <c r="AA184" s="94"/>
      <c r="AC184" s="94"/>
      <c r="AG184" s="94"/>
      <c r="AI184" s="94"/>
      <c r="AM184" s="94"/>
      <c r="AO184" s="94"/>
      <c r="AS184" s="94"/>
      <c r="AU184" s="94"/>
      <c r="AY184" s="94"/>
      <c r="BA184" s="94"/>
      <c r="BI184" s="45"/>
      <c r="BN184" s="93"/>
    </row>
    <row r="185" spans="4:66" s="48" customFormat="1" ht="15" customHeight="1" x14ac:dyDescent="0.2">
      <c r="D185" s="45"/>
      <c r="AA185" s="94"/>
      <c r="AC185" s="94"/>
      <c r="AG185" s="94"/>
      <c r="AI185" s="94"/>
      <c r="AM185" s="94"/>
      <c r="AO185" s="94"/>
      <c r="AS185" s="94"/>
      <c r="AU185" s="94"/>
      <c r="AY185" s="94"/>
      <c r="BA185" s="94"/>
      <c r="BI185" s="45"/>
      <c r="BN185" s="93"/>
    </row>
    <row r="186" spans="4:66" s="48" customFormat="1" ht="15" customHeight="1" x14ac:dyDescent="0.2">
      <c r="D186" s="45"/>
      <c r="AA186" s="94"/>
      <c r="AC186" s="94"/>
      <c r="AG186" s="94"/>
      <c r="AI186" s="94"/>
      <c r="AM186" s="94"/>
      <c r="AO186" s="94"/>
      <c r="AS186" s="94"/>
      <c r="AU186" s="94"/>
      <c r="AY186" s="94"/>
      <c r="BA186" s="94"/>
      <c r="BI186" s="45"/>
      <c r="BN186" s="93"/>
    </row>
    <row r="187" spans="4:66" s="48" customFormat="1" ht="15" customHeight="1" x14ac:dyDescent="0.2">
      <c r="D187" s="45"/>
      <c r="AA187" s="94"/>
      <c r="AC187" s="94"/>
      <c r="AG187" s="94"/>
      <c r="AI187" s="94"/>
      <c r="AM187" s="94"/>
      <c r="AO187" s="94"/>
      <c r="AS187" s="94"/>
      <c r="AU187" s="94"/>
      <c r="AY187" s="94"/>
      <c r="BA187" s="94"/>
      <c r="BI187" s="45"/>
      <c r="BN187" s="93"/>
    </row>
    <row r="188" spans="4:66" s="48" customFormat="1" ht="15" customHeight="1" x14ac:dyDescent="0.2">
      <c r="D188" s="45"/>
      <c r="AA188" s="94"/>
      <c r="AC188" s="94"/>
      <c r="AG188" s="94"/>
      <c r="AI188" s="94"/>
      <c r="AM188" s="94"/>
      <c r="AO188" s="94"/>
      <c r="AS188" s="94"/>
      <c r="AU188" s="94"/>
      <c r="AY188" s="94"/>
      <c r="BA188" s="94"/>
      <c r="BI188" s="45"/>
      <c r="BN188" s="93"/>
    </row>
    <row r="189" spans="4:66" s="48" customFormat="1" ht="15" customHeight="1" x14ac:dyDescent="0.2">
      <c r="D189" s="45"/>
      <c r="AA189" s="94"/>
      <c r="AC189" s="94"/>
      <c r="AG189" s="94"/>
      <c r="AI189" s="94"/>
      <c r="AM189" s="94"/>
      <c r="AO189" s="94"/>
      <c r="AS189" s="94"/>
      <c r="AU189" s="94"/>
      <c r="AY189" s="94"/>
      <c r="BA189" s="94"/>
      <c r="BI189" s="45"/>
      <c r="BN189" s="93"/>
    </row>
    <row r="190" spans="4:66" s="48" customFormat="1" ht="15" customHeight="1" x14ac:dyDescent="0.2">
      <c r="D190" s="45"/>
      <c r="AA190" s="94"/>
      <c r="AC190" s="94"/>
      <c r="AG190" s="94"/>
      <c r="AI190" s="94"/>
      <c r="AM190" s="94"/>
      <c r="AO190" s="94"/>
      <c r="AS190" s="94"/>
      <c r="AU190" s="94"/>
      <c r="AY190" s="94"/>
      <c r="BA190" s="94"/>
      <c r="BI190" s="45"/>
      <c r="BN190" s="93"/>
    </row>
    <row r="191" spans="4:66" s="48" customFormat="1" ht="15" customHeight="1" x14ac:dyDescent="0.2">
      <c r="D191" s="45"/>
      <c r="AA191" s="94"/>
      <c r="AC191" s="94"/>
      <c r="AG191" s="94"/>
      <c r="AI191" s="94"/>
      <c r="AM191" s="94"/>
      <c r="AO191" s="94"/>
      <c r="AS191" s="94"/>
      <c r="AU191" s="94"/>
      <c r="AY191" s="94"/>
      <c r="BA191" s="94"/>
      <c r="BI191" s="45"/>
      <c r="BN191" s="93"/>
    </row>
    <row r="192" spans="4:66" s="48" customFormat="1" ht="15" customHeight="1" x14ac:dyDescent="0.2">
      <c r="D192" s="45"/>
      <c r="AA192" s="94"/>
      <c r="AC192" s="94"/>
      <c r="AG192" s="94"/>
      <c r="AI192" s="94"/>
      <c r="AM192" s="94"/>
      <c r="AO192" s="94"/>
      <c r="AS192" s="94"/>
      <c r="AU192" s="94"/>
      <c r="AY192" s="94"/>
      <c r="BA192" s="94"/>
      <c r="BI192" s="45"/>
      <c r="BN192" s="93"/>
    </row>
    <row r="193" spans="4:66" s="48" customFormat="1" ht="15" customHeight="1" x14ac:dyDescent="0.2">
      <c r="D193" s="45"/>
      <c r="AA193" s="94"/>
      <c r="AC193" s="94"/>
      <c r="AG193" s="94"/>
      <c r="AI193" s="94"/>
      <c r="AM193" s="94"/>
      <c r="AO193" s="94"/>
      <c r="AS193" s="94"/>
      <c r="AU193" s="94"/>
      <c r="AY193" s="94"/>
      <c r="BA193" s="94"/>
      <c r="BI193" s="45"/>
      <c r="BN193" s="93"/>
    </row>
    <row r="194" spans="4:66" s="48" customFormat="1" ht="15" customHeight="1" x14ac:dyDescent="0.2">
      <c r="D194" s="45"/>
      <c r="AA194" s="94"/>
      <c r="AC194" s="94"/>
      <c r="AG194" s="94"/>
      <c r="AI194" s="94"/>
      <c r="AM194" s="94"/>
      <c r="AO194" s="94"/>
      <c r="AS194" s="94"/>
      <c r="AU194" s="94"/>
      <c r="AY194" s="94"/>
      <c r="BA194" s="94"/>
      <c r="BI194" s="45"/>
      <c r="BN194" s="93"/>
    </row>
    <row r="195" spans="4:66" s="48" customFormat="1" ht="15" customHeight="1" x14ac:dyDescent="0.2">
      <c r="D195" s="45"/>
      <c r="AA195" s="94"/>
      <c r="AC195" s="94"/>
      <c r="AG195" s="94"/>
      <c r="AI195" s="94"/>
      <c r="AM195" s="94"/>
      <c r="AO195" s="94"/>
      <c r="AS195" s="94"/>
      <c r="AU195" s="94"/>
      <c r="AY195" s="94"/>
      <c r="BA195" s="94"/>
      <c r="BI195" s="45"/>
      <c r="BN195" s="93"/>
    </row>
    <row r="196" spans="4:66" s="48" customFormat="1" ht="15" customHeight="1" x14ac:dyDescent="0.2">
      <c r="D196" s="45"/>
      <c r="AA196" s="94"/>
      <c r="AC196" s="94"/>
      <c r="AG196" s="94"/>
      <c r="AI196" s="94"/>
      <c r="AM196" s="94"/>
      <c r="AO196" s="94"/>
      <c r="AS196" s="94"/>
      <c r="AU196" s="94"/>
      <c r="AY196" s="94"/>
      <c r="BA196" s="94"/>
      <c r="BI196" s="45"/>
      <c r="BN196" s="93"/>
    </row>
    <row r="197" spans="4:66" s="48" customFormat="1" ht="15" customHeight="1" x14ac:dyDescent="0.2">
      <c r="D197" s="45"/>
      <c r="AA197" s="94"/>
      <c r="AC197" s="94"/>
      <c r="AG197" s="94"/>
      <c r="AI197" s="94"/>
      <c r="AM197" s="94"/>
      <c r="AO197" s="94"/>
      <c r="AS197" s="94"/>
      <c r="AU197" s="94"/>
      <c r="AY197" s="94"/>
      <c r="BA197" s="94"/>
      <c r="BI197" s="45"/>
      <c r="BN197" s="93"/>
    </row>
    <row r="198" spans="4:66" s="48" customFormat="1" ht="15" customHeight="1" x14ac:dyDescent="0.2">
      <c r="D198" s="45"/>
      <c r="AA198" s="94"/>
      <c r="AC198" s="94"/>
      <c r="AG198" s="94"/>
      <c r="AI198" s="94"/>
      <c r="AM198" s="94"/>
      <c r="AO198" s="94"/>
      <c r="AS198" s="94"/>
      <c r="AU198" s="94"/>
      <c r="AY198" s="94"/>
      <c r="BA198" s="94"/>
      <c r="BI198" s="45"/>
      <c r="BN198" s="93"/>
    </row>
    <row r="199" spans="4:66" s="48" customFormat="1" ht="15" customHeight="1" x14ac:dyDescent="0.2">
      <c r="D199" s="45"/>
      <c r="AA199" s="94"/>
      <c r="AC199" s="94"/>
      <c r="AG199" s="94"/>
      <c r="AI199" s="94"/>
      <c r="AM199" s="94"/>
      <c r="AO199" s="94"/>
      <c r="AS199" s="94"/>
      <c r="AU199" s="94"/>
      <c r="AY199" s="94"/>
      <c r="BA199" s="94"/>
      <c r="BI199" s="45"/>
      <c r="BN199" s="93"/>
    </row>
    <row r="200" spans="4:66" s="48" customFormat="1" ht="15" customHeight="1" x14ac:dyDescent="0.2">
      <c r="D200" s="45"/>
      <c r="AA200" s="94"/>
      <c r="AC200" s="94"/>
      <c r="AG200" s="94"/>
      <c r="AI200" s="94"/>
      <c r="AM200" s="94"/>
      <c r="AO200" s="94"/>
      <c r="AS200" s="94"/>
      <c r="AU200" s="94"/>
      <c r="AY200" s="94"/>
      <c r="BA200" s="94"/>
      <c r="BI200" s="45"/>
      <c r="BN200" s="93"/>
    </row>
    <row r="201" spans="4:66" s="48" customFormat="1" ht="15" customHeight="1" x14ac:dyDescent="0.2">
      <c r="D201" s="45"/>
      <c r="AA201" s="94"/>
      <c r="AC201" s="94"/>
      <c r="AG201" s="94"/>
      <c r="AI201" s="94"/>
      <c r="AM201" s="94"/>
      <c r="AO201" s="94"/>
      <c r="AS201" s="94"/>
      <c r="AU201" s="94"/>
      <c r="AY201" s="94"/>
      <c r="BA201" s="94"/>
      <c r="BI201" s="45"/>
      <c r="BN201" s="93"/>
    </row>
    <row r="202" spans="4:66" s="48" customFormat="1" ht="15" customHeight="1" x14ac:dyDescent="0.2">
      <c r="D202" s="45"/>
      <c r="AA202" s="94"/>
      <c r="AC202" s="94"/>
      <c r="AG202" s="94"/>
      <c r="AI202" s="94"/>
      <c r="AM202" s="94"/>
      <c r="AO202" s="94"/>
      <c r="AS202" s="94"/>
      <c r="AU202" s="94"/>
      <c r="AY202" s="94"/>
      <c r="BA202" s="94"/>
      <c r="BI202" s="45"/>
      <c r="BN202" s="93"/>
    </row>
    <row r="203" spans="4:66" s="48" customFormat="1" ht="15" customHeight="1" x14ac:dyDescent="0.2">
      <c r="D203" s="45"/>
      <c r="AA203" s="94"/>
      <c r="AC203" s="94"/>
      <c r="AG203" s="94"/>
      <c r="AI203" s="94"/>
      <c r="AM203" s="94"/>
      <c r="AO203" s="94"/>
      <c r="AS203" s="94"/>
      <c r="AU203" s="94"/>
      <c r="AY203" s="94"/>
      <c r="BA203" s="94"/>
      <c r="BI203" s="45"/>
      <c r="BN203" s="93"/>
    </row>
    <row r="204" spans="4:66" s="48" customFormat="1" ht="15" customHeight="1" x14ac:dyDescent="0.2">
      <c r="D204" s="45"/>
      <c r="AA204" s="94"/>
      <c r="AC204" s="94"/>
      <c r="AG204" s="94"/>
      <c r="AI204" s="94"/>
      <c r="AM204" s="94"/>
      <c r="AO204" s="94"/>
      <c r="AS204" s="94"/>
      <c r="AU204" s="94"/>
      <c r="AY204" s="94"/>
      <c r="BA204" s="94"/>
      <c r="BI204" s="45"/>
      <c r="BN204" s="93"/>
    </row>
    <row r="205" spans="4:66" s="48" customFormat="1" ht="15" customHeight="1" x14ac:dyDescent="0.2">
      <c r="D205" s="45"/>
      <c r="AA205" s="94"/>
      <c r="AC205" s="94"/>
      <c r="AG205" s="94"/>
      <c r="AI205" s="94"/>
      <c r="AM205" s="94"/>
      <c r="AO205" s="94"/>
      <c r="AS205" s="94"/>
      <c r="AU205" s="94"/>
      <c r="AY205" s="94"/>
      <c r="BA205" s="94"/>
      <c r="BI205" s="45"/>
      <c r="BN205" s="93"/>
    </row>
    <row r="206" spans="4:66" s="48" customFormat="1" ht="15" customHeight="1" x14ac:dyDescent="0.2">
      <c r="D206" s="45"/>
      <c r="AA206" s="94"/>
      <c r="AC206" s="94"/>
      <c r="AG206" s="94"/>
      <c r="AI206" s="94"/>
      <c r="AM206" s="94"/>
      <c r="AO206" s="94"/>
      <c r="AS206" s="94"/>
      <c r="AU206" s="94"/>
      <c r="AY206" s="94"/>
      <c r="BA206" s="94"/>
      <c r="BI206" s="45"/>
      <c r="BN206" s="93"/>
    </row>
    <row r="207" spans="4:66" s="48" customFormat="1" ht="15" customHeight="1" x14ac:dyDescent="0.2">
      <c r="D207" s="45"/>
      <c r="AA207" s="94"/>
      <c r="AC207" s="94"/>
      <c r="AG207" s="94"/>
      <c r="AI207" s="94"/>
      <c r="AM207" s="94"/>
      <c r="AO207" s="94"/>
      <c r="AS207" s="94"/>
      <c r="AU207" s="94"/>
      <c r="AY207" s="94"/>
      <c r="BA207" s="94"/>
      <c r="BI207" s="45"/>
      <c r="BN207" s="93"/>
    </row>
    <row r="208" spans="4:66" s="48" customFormat="1" ht="15" customHeight="1" x14ac:dyDescent="0.2">
      <c r="D208" s="45"/>
      <c r="AA208" s="94"/>
      <c r="AC208" s="94"/>
      <c r="AG208" s="94"/>
      <c r="AI208" s="94"/>
      <c r="AM208" s="94"/>
      <c r="AO208" s="94"/>
      <c r="AS208" s="94"/>
      <c r="AU208" s="94"/>
      <c r="AY208" s="94"/>
      <c r="BA208" s="94"/>
      <c r="BI208" s="45"/>
      <c r="BN208" s="93"/>
    </row>
    <row r="209" spans="4:66" s="48" customFormat="1" ht="15" customHeight="1" x14ac:dyDescent="0.2">
      <c r="D209" s="45"/>
      <c r="AA209" s="94"/>
      <c r="AC209" s="94"/>
      <c r="AG209" s="94"/>
      <c r="AI209" s="94"/>
      <c r="AM209" s="94"/>
      <c r="AO209" s="94"/>
      <c r="AS209" s="94"/>
      <c r="AU209" s="94"/>
      <c r="AY209" s="94"/>
      <c r="BA209" s="94"/>
      <c r="BI209" s="45"/>
      <c r="BN209" s="93"/>
    </row>
    <row r="210" spans="4:66" s="48" customFormat="1" ht="15" customHeight="1" x14ac:dyDescent="0.2">
      <c r="D210" s="45"/>
      <c r="AA210" s="94"/>
      <c r="AC210" s="94"/>
      <c r="AG210" s="94"/>
      <c r="AI210" s="94"/>
      <c r="AM210" s="94"/>
      <c r="AO210" s="94"/>
      <c r="AS210" s="94"/>
      <c r="AU210" s="94"/>
      <c r="AY210" s="94"/>
      <c r="BA210" s="94"/>
      <c r="BI210" s="45"/>
      <c r="BN210" s="93"/>
    </row>
    <row r="211" spans="4:66" s="48" customFormat="1" ht="15" customHeight="1" x14ac:dyDescent="0.2">
      <c r="D211" s="45"/>
      <c r="AA211" s="94"/>
      <c r="AC211" s="94"/>
      <c r="AG211" s="94"/>
      <c r="AI211" s="94"/>
      <c r="AM211" s="94"/>
      <c r="AO211" s="94"/>
      <c r="AS211" s="94"/>
      <c r="AU211" s="94"/>
      <c r="AY211" s="94"/>
      <c r="BA211" s="94"/>
      <c r="BI211" s="45"/>
      <c r="BN211" s="93"/>
    </row>
    <row r="212" spans="4:66" s="48" customFormat="1" ht="15" customHeight="1" x14ac:dyDescent="0.2">
      <c r="D212" s="45"/>
      <c r="AA212" s="94"/>
      <c r="AC212" s="94"/>
      <c r="AG212" s="94"/>
      <c r="AI212" s="94"/>
      <c r="AM212" s="94"/>
      <c r="AO212" s="94"/>
      <c r="AS212" s="94"/>
      <c r="AU212" s="94"/>
      <c r="AY212" s="94"/>
      <c r="BA212" s="94"/>
      <c r="BI212" s="45"/>
      <c r="BN212" s="93"/>
    </row>
    <row r="213" spans="4:66" s="48" customFormat="1" ht="15" customHeight="1" x14ac:dyDescent="0.2">
      <c r="D213" s="45"/>
      <c r="AA213" s="94"/>
      <c r="AC213" s="94"/>
      <c r="AG213" s="94"/>
      <c r="AI213" s="94"/>
      <c r="AM213" s="94"/>
      <c r="AO213" s="94"/>
      <c r="AS213" s="94"/>
      <c r="AU213" s="94"/>
      <c r="AY213" s="94"/>
      <c r="BA213" s="94"/>
      <c r="BI213" s="45"/>
      <c r="BN213" s="93"/>
    </row>
    <row r="214" spans="4:66" s="48" customFormat="1" ht="15" customHeight="1" x14ac:dyDescent="0.2">
      <c r="D214" s="45"/>
      <c r="AA214" s="94"/>
      <c r="AC214" s="94"/>
      <c r="AG214" s="94"/>
      <c r="AI214" s="94"/>
      <c r="AM214" s="94"/>
      <c r="AO214" s="94"/>
      <c r="AS214" s="94"/>
      <c r="AU214" s="94"/>
      <c r="AY214" s="94"/>
      <c r="BA214" s="94"/>
      <c r="BI214" s="45"/>
      <c r="BN214" s="93"/>
    </row>
    <row r="215" spans="4:66" s="48" customFormat="1" ht="15" customHeight="1" x14ac:dyDescent="0.2">
      <c r="D215" s="45"/>
      <c r="AA215" s="94"/>
      <c r="AC215" s="94"/>
      <c r="AG215" s="94"/>
      <c r="AI215" s="94"/>
      <c r="AM215" s="94"/>
      <c r="AO215" s="94"/>
      <c r="AS215" s="94"/>
      <c r="AU215" s="94"/>
      <c r="AY215" s="94"/>
      <c r="BA215" s="94"/>
      <c r="BI215" s="45"/>
      <c r="BN215" s="93"/>
    </row>
    <row r="216" spans="4:66" s="48" customFormat="1" ht="15" customHeight="1" x14ac:dyDescent="0.2">
      <c r="D216" s="45"/>
      <c r="AA216" s="94"/>
      <c r="AC216" s="94"/>
      <c r="AG216" s="94"/>
      <c r="AI216" s="94"/>
      <c r="AM216" s="94"/>
      <c r="AO216" s="94"/>
      <c r="AS216" s="94"/>
      <c r="AU216" s="94"/>
      <c r="AY216" s="94"/>
      <c r="BA216" s="94"/>
      <c r="BI216" s="45"/>
      <c r="BN216" s="93"/>
    </row>
    <row r="217" spans="4:66" s="48" customFormat="1" ht="15" customHeight="1" x14ac:dyDescent="0.2">
      <c r="D217" s="45"/>
      <c r="AA217" s="94"/>
      <c r="AC217" s="94"/>
      <c r="AG217" s="94"/>
      <c r="AI217" s="94"/>
      <c r="AM217" s="94"/>
      <c r="AO217" s="94"/>
      <c r="AS217" s="94"/>
      <c r="AU217" s="94"/>
      <c r="AY217" s="94"/>
      <c r="BA217" s="94"/>
      <c r="BI217" s="45"/>
      <c r="BN217" s="93"/>
    </row>
    <row r="218" spans="4:66" s="48" customFormat="1" ht="15" customHeight="1" x14ac:dyDescent="0.2">
      <c r="D218" s="45"/>
      <c r="AA218" s="94"/>
      <c r="AC218" s="94"/>
      <c r="AG218" s="94"/>
      <c r="AI218" s="94"/>
      <c r="AM218" s="94"/>
      <c r="AO218" s="94"/>
      <c r="AS218" s="94"/>
      <c r="AU218" s="94"/>
      <c r="AY218" s="94"/>
      <c r="BA218" s="94"/>
      <c r="BI218" s="45"/>
      <c r="BN218" s="93"/>
    </row>
    <row r="219" spans="4:66" s="48" customFormat="1" ht="15" customHeight="1" x14ac:dyDescent="0.2">
      <c r="D219" s="45"/>
      <c r="AA219" s="94"/>
      <c r="AC219" s="94"/>
      <c r="AG219" s="94"/>
      <c r="AI219" s="94"/>
      <c r="AM219" s="94"/>
      <c r="AO219" s="94"/>
      <c r="AS219" s="94"/>
      <c r="AU219" s="94"/>
      <c r="AY219" s="94"/>
      <c r="BA219" s="94"/>
      <c r="BI219" s="45"/>
      <c r="BN219" s="93"/>
    </row>
    <row r="220" spans="4:66" s="48" customFormat="1" ht="15" customHeight="1" x14ac:dyDescent="0.2">
      <c r="D220" s="45"/>
      <c r="AA220" s="94"/>
      <c r="AC220" s="94"/>
      <c r="AG220" s="94"/>
      <c r="AI220" s="94"/>
      <c r="AM220" s="94"/>
      <c r="AO220" s="94"/>
      <c r="AS220" s="94"/>
      <c r="AU220" s="94"/>
      <c r="AY220" s="94"/>
      <c r="BA220" s="94"/>
      <c r="BI220" s="45"/>
      <c r="BN220" s="93"/>
    </row>
    <row r="221" spans="4:66" s="48" customFormat="1" ht="15" customHeight="1" x14ac:dyDescent="0.2">
      <c r="D221" s="45"/>
      <c r="AA221" s="94"/>
      <c r="AC221" s="94"/>
      <c r="AG221" s="94"/>
      <c r="AI221" s="94"/>
      <c r="AM221" s="94"/>
      <c r="AO221" s="94"/>
      <c r="AS221" s="94"/>
      <c r="AU221" s="94"/>
      <c r="AY221" s="94"/>
      <c r="BA221" s="94"/>
      <c r="BI221" s="45"/>
      <c r="BN221" s="93"/>
    </row>
    <row r="222" spans="4:66" s="48" customFormat="1" ht="15" customHeight="1" x14ac:dyDescent="0.2">
      <c r="D222" s="45"/>
      <c r="AA222" s="94"/>
      <c r="AC222" s="94"/>
      <c r="AG222" s="94"/>
      <c r="AI222" s="94"/>
      <c r="AM222" s="94"/>
      <c r="AO222" s="94"/>
      <c r="AS222" s="94"/>
      <c r="AU222" s="94"/>
      <c r="AY222" s="94"/>
      <c r="BA222" s="94"/>
      <c r="BI222" s="45"/>
      <c r="BN222" s="93"/>
    </row>
    <row r="223" spans="4:66" s="48" customFormat="1" ht="15" customHeight="1" x14ac:dyDescent="0.2">
      <c r="D223" s="45"/>
      <c r="AA223" s="94"/>
      <c r="AC223" s="94"/>
      <c r="AG223" s="94"/>
      <c r="AI223" s="94"/>
      <c r="AM223" s="94"/>
      <c r="AO223" s="94"/>
      <c r="AS223" s="94"/>
      <c r="AU223" s="94"/>
      <c r="AY223" s="94"/>
      <c r="BA223" s="94"/>
      <c r="BI223" s="45"/>
      <c r="BN223" s="93"/>
    </row>
    <row r="224" spans="4:66" s="48" customFormat="1" ht="15" customHeight="1" x14ac:dyDescent="0.2">
      <c r="D224" s="45"/>
      <c r="AA224" s="94"/>
      <c r="AC224" s="94"/>
      <c r="AG224" s="94"/>
      <c r="AI224" s="94"/>
      <c r="AM224" s="94"/>
      <c r="AO224" s="94"/>
      <c r="AS224" s="94"/>
      <c r="AU224" s="94"/>
      <c r="AY224" s="94"/>
      <c r="BA224" s="94"/>
      <c r="BI224" s="45"/>
      <c r="BN224" s="93"/>
    </row>
    <row r="225" spans="4:66" s="48" customFormat="1" ht="15" customHeight="1" x14ac:dyDescent="0.2">
      <c r="D225" s="45"/>
      <c r="AA225" s="94"/>
      <c r="AC225" s="94"/>
      <c r="AG225" s="94"/>
      <c r="AI225" s="94"/>
      <c r="AM225" s="94"/>
      <c r="AO225" s="94"/>
      <c r="AS225" s="94"/>
      <c r="AU225" s="94"/>
      <c r="AY225" s="94"/>
      <c r="BA225" s="94"/>
      <c r="BI225" s="45"/>
      <c r="BN225" s="93"/>
    </row>
    <row r="226" spans="4:66" s="48" customFormat="1" ht="15" customHeight="1" x14ac:dyDescent="0.2">
      <c r="D226" s="45"/>
      <c r="AA226" s="94"/>
      <c r="AC226" s="94"/>
      <c r="AG226" s="94"/>
      <c r="AI226" s="94"/>
      <c r="AM226" s="94"/>
      <c r="AO226" s="94"/>
      <c r="AS226" s="94"/>
      <c r="AU226" s="94"/>
      <c r="AY226" s="94"/>
      <c r="BA226" s="94"/>
      <c r="BI226" s="45"/>
      <c r="BN226" s="93"/>
    </row>
    <row r="227" spans="4:66" s="48" customFormat="1" ht="15" customHeight="1" x14ac:dyDescent="0.2">
      <c r="D227" s="45"/>
      <c r="AA227" s="94"/>
      <c r="AC227" s="94"/>
      <c r="AG227" s="94"/>
      <c r="AI227" s="94"/>
      <c r="AM227" s="94"/>
      <c r="AO227" s="94"/>
      <c r="AS227" s="94"/>
      <c r="AU227" s="94"/>
      <c r="AY227" s="94"/>
      <c r="BA227" s="94"/>
      <c r="BI227" s="45"/>
      <c r="BN227" s="93"/>
    </row>
    <row r="228" spans="4:66" s="48" customFormat="1" ht="15" customHeight="1" x14ac:dyDescent="0.2">
      <c r="D228" s="45"/>
      <c r="AA228" s="94"/>
      <c r="AC228" s="94"/>
      <c r="AG228" s="94"/>
      <c r="AI228" s="94"/>
      <c r="AM228" s="94"/>
      <c r="AO228" s="94"/>
      <c r="AS228" s="94"/>
      <c r="AU228" s="94"/>
      <c r="AY228" s="94"/>
      <c r="BA228" s="94"/>
      <c r="BI228" s="45"/>
      <c r="BN228" s="93"/>
    </row>
    <row r="229" spans="4:66" s="48" customFormat="1" ht="15" customHeight="1" x14ac:dyDescent="0.2">
      <c r="D229" s="45"/>
      <c r="AA229" s="94"/>
      <c r="AC229" s="94"/>
      <c r="AG229" s="94"/>
      <c r="AI229" s="94"/>
      <c r="AM229" s="94"/>
      <c r="AO229" s="94"/>
      <c r="AS229" s="94"/>
      <c r="AU229" s="94"/>
      <c r="AY229" s="94"/>
      <c r="BA229" s="94"/>
      <c r="BI229" s="45"/>
      <c r="BN229" s="93"/>
    </row>
    <row r="230" spans="4:66" s="48" customFormat="1" ht="15" customHeight="1" x14ac:dyDescent="0.2">
      <c r="D230" s="45"/>
      <c r="AA230" s="94"/>
      <c r="AC230" s="94"/>
      <c r="AG230" s="94"/>
      <c r="AI230" s="94"/>
      <c r="AM230" s="94"/>
      <c r="AO230" s="94"/>
      <c r="AS230" s="94"/>
      <c r="AU230" s="94"/>
      <c r="AY230" s="94"/>
      <c r="BA230" s="94"/>
      <c r="BI230" s="45"/>
      <c r="BN230" s="93"/>
    </row>
    <row r="231" spans="4:66" s="48" customFormat="1" ht="15" customHeight="1" x14ac:dyDescent="0.2">
      <c r="D231" s="45"/>
      <c r="AA231" s="94"/>
      <c r="AC231" s="94"/>
      <c r="AG231" s="94"/>
      <c r="AI231" s="94"/>
      <c r="AM231" s="94"/>
      <c r="AO231" s="94"/>
      <c r="AS231" s="94"/>
      <c r="AU231" s="94"/>
      <c r="AY231" s="94"/>
      <c r="BA231" s="94"/>
      <c r="BI231" s="45"/>
      <c r="BN231" s="93"/>
    </row>
    <row r="232" spans="4:66" s="48" customFormat="1" ht="15" customHeight="1" x14ac:dyDescent="0.2">
      <c r="D232" s="45"/>
      <c r="AA232" s="94"/>
      <c r="AC232" s="94"/>
      <c r="AG232" s="94"/>
      <c r="AI232" s="94"/>
      <c r="AM232" s="94"/>
      <c r="AO232" s="94"/>
      <c r="AS232" s="94"/>
      <c r="AU232" s="94"/>
      <c r="AY232" s="94"/>
      <c r="BA232" s="94"/>
      <c r="BI232" s="45"/>
      <c r="BN232" s="93"/>
    </row>
    <row r="233" spans="4:66" s="48" customFormat="1" ht="15" customHeight="1" x14ac:dyDescent="0.2">
      <c r="D233" s="45"/>
      <c r="AA233" s="94"/>
      <c r="AC233" s="94"/>
      <c r="AG233" s="94"/>
      <c r="AI233" s="94"/>
      <c r="AM233" s="94"/>
      <c r="AO233" s="94"/>
      <c r="AS233" s="94"/>
      <c r="AU233" s="94"/>
      <c r="AY233" s="94"/>
      <c r="BA233" s="94"/>
      <c r="BI233" s="45"/>
      <c r="BN233" s="93"/>
    </row>
    <row r="234" spans="4:66" s="48" customFormat="1" ht="15" customHeight="1" x14ac:dyDescent="0.2">
      <c r="D234" s="45"/>
      <c r="AA234" s="94"/>
      <c r="AC234" s="94"/>
      <c r="AG234" s="94"/>
      <c r="AI234" s="94"/>
      <c r="AM234" s="94"/>
      <c r="AO234" s="94"/>
      <c r="AS234" s="94"/>
      <c r="AU234" s="94"/>
      <c r="AY234" s="94"/>
      <c r="BA234" s="94"/>
      <c r="BI234" s="45"/>
      <c r="BN234" s="93"/>
    </row>
    <row r="235" spans="4:66" s="48" customFormat="1" ht="15" customHeight="1" x14ac:dyDescent="0.2">
      <c r="D235" s="45"/>
      <c r="AA235" s="94"/>
      <c r="AC235" s="94"/>
      <c r="AG235" s="94"/>
      <c r="AI235" s="94"/>
      <c r="AM235" s="94"/>
      <c r="AO235" s="94"/>
      <c r="AS235" s="94"/>
      <c r="AU235" s="94"/>
      <c r="AY235" s="94"/>
      <c r="BA235" s="94"/>
      <c r="BI235" s="45"/>
      <c r="BN235" s="93"/>
    </row>
    <row r="236" spans="4:66" s="48" customFormat="1" ht="15" customHeight="1" x14ac:dyDescent="0.2">
      <c r="D236" s="45"/>
      <c r="AA236" s="94"/>
      <c r="AC236" s="94"/>
      <c r="AG236" s="94"/>
      <c r="AI236" s="94"/>
      <c r="AM236" s="94"/>
      <c r="AO236" s="94"/>
      <c r="AS236" s="94"/>
      <c r="AU236" s="94"/>
      <c r="AY236" s="94"/>
      <c r="BA236" s="94"/>
      <c r="BI236" s="45"/>
      <c r="BN236" s="93"/>
    </row>
    <row r="237" spans="4:66" s="48" customFormat="1" ht="15" customHeight="1" x14ac:dyDescent="0.2">
      <c r="D237" s="45"/>
      <c r="AA237" s="94"/>
      <c r="AC237" s="94"/>
      <c r="AG237" s="94"/>
      <c r="AI237" s="94"/>
      <c r="AM237" s="94"/>
      <c r="AO237" s="94"/>
      <c r="AS237" s="94"/>
      <c r="AU237" s="94"/>
      <c r="AY237" s="94"/>
      <c r="BA237" s="94"/>
      <c r="BI237" s="45"/>
      <c r="BN237" s="93"/>
    </row>
    <row r="238" spans="4:66" s="48" customFormat="1" ht="15" customHeight="1" x14ac:dyDescent="0.2">
      <c r="D238" s="45"/>
      <c r="AA238" s="94"/>
      <c r="AC238" s="94"/>
      <c r="AG238" s="94"/>
      <c r="AI238" s="94"/>
      <c r="AM238" s="94"/>
      <c r="AO238" s="94"/>
      <c r="AS238" s="94"/>
      <c r="AU238" s="94"/>
      <c r="AY238" s="94"/>
      <c r="BA238" s="94"/>
      <c r="BI238" s="45"/>
      <c r="BN238" s="93"/>
    </row>
    <row r="239" spans="4:66" s="48" customFormat="1" ht="15" customHeight="1" x14ac:dyDescent="0.2">
      <c r="D239" s="45"/>
      <c r="AA239" s="94"/>
      <c r="AC239" s="94"/>
      <c r="AG239" s="94"/>
      <c r="AI239" s="94"/>
      <c r="AM239" s="94"/>
      <c r="AO239" s="94"/>
      <c r="AS239" s="94"/>
      <c r="AU239" s="94"/>
      <c r="AY239" s="94"/>
      <c r="BA239" s="94"/>
      <c r="BI239" s="45"/>
      <c r="BN239" s="93"/>
    </row>
    <row r="240" spans="4:66" s="48" customFormat="1" ht="15" customHeight="1" x14ac:dyDescent="0.2">
      <c r="D240" s="45"/>
      <c r="AA240" s="94"/>
      <c r="AC240" s="94"/>
      <c r="AG240" s="94"/>
      <c r="AI240" s="94"/>
      <c r="AM240" s="94"/>
      <c r="AO240" s="94"/>
      <c r="AS240" s="94"/>
      <c r="AU240" s="94"/>
      <c r="AY240" s="94"/>
      <c r="BA240" s="94"/>
      <c r="BI240" s="45"/>
      <c r="BN240" s="93"/>
    </row>
    <row r="241" spans="4:66" s="48" customFormat="1" ht="15" customHeight="1" x14ac:dyDescent="0.2">
      <c r="D241" s="45"/>
      <c r="AA241" s="94"/>
      <c r="AC241" s="94"/>
      <c r="AG241" s="94"/>
      <c r="AI241" s="94"/>
      <c r="AM241" s="94"/>
      <c r="AO241" s="94"/>
      <c r="AS241" s="94"/>
      <c r="AU241" s="94"/>
      <c r="AY241" s="94"/>
      <c r="BA241" s="94"/>
      <c r="BI241" s="45"/>
      <c r="BN241" s="93"/>
    </row>
    <row r="242" spans="4:66" s="48" customFormat="1" ht="15" customHeight="1" x14ac:dyDescent="0.2">
      <c r="D242" s="45"/>
      <c r="AA242" s="94"/>
      <c r="AC242" s="94"/>
      <c r="AG242" s="94"/>
      <c r="AI242" s="94"/>
      <c r="AM242" s="94"/>
      <c r="AO242" s="94"/>
      <c r="AS242" s="94"/>
      <c r="AU242" s="94"/>
      <c r="AY242" s="94"/>
      <c r="BA242" s="94"/>
      <c r="BI242" s="45"/>
      <c r="BN242" s="93"/>
    </row>
    <row r="243" spans="4:66" s="48" customFormat="1" ht="15" customHeight="1" x14ac:dyDescent="0.2">
      <c r="D243" s="45"/>
      <c r="AA243" s="94"/>
      <c r="AC243" s="94"/>
      <c r="AG243" s="94"/>
      <c r="AI243" s="94"/>
      <c r="AM243" s="94"/>
      <c r="AO243" s="94"/>
      <c r="AS243" s="94"/>
      <c r="AU243" s="94"/>
      <c r="AY243" s="94"/>
      <c r="BA243" s="94"/>
      <c r="BI243" s="45"/>
      <c r="BN243" s="93"/>
    </row>
    <row r="244" spans="4:66" s="48" customFormat="1" ht="15" customHeight="1" x14ac:dyDescent="0.2">
      <c r="D244" s="45"/>
      <c r="AA244" s="94"/>
      <c r="AC244" s="94"/>
      <c r="AG244" s="94"/>
      <c r="AI244" s="94"/>
      <c r="AM244" s="94"/>
      <c r="AO244" s="94"/>
      <c r="AS244" s="94"/>
      <c r="AU244" s="94"/>
      <c r="AY244" s="94"/>
      <c r="BA244" s="94"/>
      <c r="BI244" s="45"/>
      <c r="BN244" s="93"/>
    </row>
    <row r="245" spans="4:66" s="48" customFormat="1" ht="15" customHeight="1" x14ac:dyDescent="0.2">
      <c r="D245" s="45"/>
      <c r="AA245" s="94"/>
      <c r="AC245" s="94"/>
      <c r="AG245" s="94"/>
      <c r="AI245" s="94"/>
      <c r="AM245" s="94"/>
      <c r="AO245" s="94"/>
      <c r="AS245" s="94"/>
      <c r="AU245" s="94"/>
      <c r="AY245" s="94"/>
      <c r="BA245" s="94"/>
      <c r="BI245" s="45"/>
      <c r="BN245" s="93"/>
    </row>
    <row r="246" spans="4:66" s="48" customFormat="1" ht="15" customHeight="1" x14ac:dyDescent="0.2">
      <c r="D246" s="45"/>
      <c r="AA246" s="94"/>
      <c r="AC246" s="94"/>
      <c r="AG246" s="94"/>
      <c r="AI246" s="94"/>
      <c r="AM246" s="94"/>
      <c r="AO246" s="94"/>
      <c r="AS246" s="94"/>
      <c r="AU246" s="94"/>
      <c r="AY246" s="94"/>
      <c r="BA246" s="94"/>
      <c r="BI246" s="45"/>
      <c r="BN246" s="93"/>
    </row>
    <row r="247" spans="4:66" s="48" customFormat="1" ht="15" customHeight="1" x14ac:dyDescent="0.2">
      <c r="D247" s="45"/>
      <c r="AA247" s="94"/>
      <c r="AC247" s="94"/>
      <c r="AG247" s="94"/>
      <c r="AI247" s="94"/>
      <c r="AM247" s="94"/>
      <c r="AO247" s="94"/>
      <c r="AS247" s="94"/>
      <c r="AU247" s="94"/>
      <c r="AY247" s="94"/>
      <c r="BA247" s="94"/>
      <c r="BI247" s="45"/>
      <c r="BN247" s="93"/>
    </row>
    <row r="248" spans="4:66" s="48" customFormat="1" ht="15" customHeight="1" x14ac:dyDescent="0.2">
      <c r="D248" s="45"/>
      <c r="AA248" s="94"/>
      <c r="AC248" s="94"/>
      <c r="AG248" s="94"/>
      <c r="AI248" s="94"/>
      <c r="AM248" s="94"/>
      <c r="AO248" s="94"/>
      <c r="AS248" s="94"/>
      <c r="AU248" s="94"/>
      <c r="AY248" s="94"/>
      <c r="BA248" s="94"/>
      <c r="BI248" s="45"/>
      <c r="BN248" s="93"/>
    </row>
    <row r="249" spans="4:66" s="48" customFormat="1" ht="15" customHeight="1" x14ac:dyDescent="0.2">
      <c r="D249" s="45"/>
      <c r="AA249" s="94"/>
      <c r="AC249" s="94"/>
      <c r="AG249" s="94"/>
      <c r="AI249" s="94"/>
      <c r="AM249" s="94"/>
      <c r="AO249" s="94"/>
      <c r="AS249" s="94"/>
      <c r="AU249" s="94"/>
      <c r="AY249" s="94"/>
      <c r="BA249" s="94"/>
      <c r="BI249" s="45"/>
      <c r="BN249" s="93"/>
    </row>
    <row r="250" spans="4:66" s="48" customFormat="1" ht="15" customHeight="1" x14ac:dyDescent="0.2">
      <c r="D250" s="45"/>
      <c r="AA250" s="94"/>
      <c r="AC250" s="94"/>
      <c r="AG250" s="94"/>
      <c r="AI250" s="94"/>
      <c r="AM250" s="94"/>
      <c r="AO250" s="94"/>
      <c r="AS250" s="94"/>
      <c r="AU250" s="94"/>
      <c r="AY250" s="94"/>
      <c r="BA250" s="94"/>
      <c r="BI250" s="45"/>
      <c r="BN250" s="93"/>
    </row>
    <row r="251" spans="4:66" s="48" customFormat="1" ht="15" customHeight="1" x14ac:dyDescent="0.2">
      <c r="D251" s="45"/>
      <c r="AA251" s="94"/>
      <c r="AC251" s="94"/>
      <c r="AG251" s="94"/>
      <c r="AI251" s="94"/>
      <c r="AM251" s="94"/>
      <c r="AO251" s="94"/>
      <c r="AS251" s="94"/>
      <c r="AU251" s="94"/>
      <c r="AY251" s="94"/>
      <c r="BA251" s="94"/>
      <c r="BI251" s="45"/>
      <c r="BN251" s="93"/>
    </row>
    <row r="252" spans="4:66" s="48" customFormat="1" ht="15" customHeight="1" x14ac:dyDescent="0.2">
      <c r="D252" s="45"/>
      <c r="AA252" s="94"/>
      <c r="AC252" s="94"/>
      <c r="AG252" s="94"/>
      <c r="AI252" s="94"/>
      <c r="AM252" s="94"/>
      <c r="AO252" s="94"/>
      <c r="AS252" s="94"/>
      <c r="AU252" s="94"/>
      <c r="AY252" s="94"/>
      <c r="BA252" s="94"/>
      <c r="BI252" s="45"/>
      <c r="BN252" s="93"/>
    </row>
    <row r="253" spans="4:66" s="48" customFormat="1" ht="15" customHeight="1" x14ac:dyDescent="0.2">
      <c r="D253" s="45"/>
      <c r="AA253" s="94"/>
      <c r="AC253" s="94"/>
      <c r="AG253" s="94"/>
      <c r="AI253" s="94"/>
      <c r="AM253" s="94"/>
      <c r="AO253" s="94"/>
      <c r="AS253" s="94"/>
      <c r="AU253" s="94"/>
      <c r="AY253" s="94"/>
      <c r="BA253" s="94"/>
      <c r="BI253" s="45"/>
      <c r="BN253" s="93"/>
    </row>
    <row r="254" spans="4:66" s="48" customFormat="1" ht="15" customHeight="1" x14ac:dyDescent="0.2">
      <c r="D254" s="45"/>
      <c r="AA254" s="94"/>
      <c r="AC254" s="94"/>
      <c r="AG254" s="94"/>
      <c r="AI254" s="94"/>
      <c r="AM254" s="94"/>
      <c r="AO254" s="94"/>
      <c r="AS254" s="94"/>
      <c r="AU254" s="94"/>
      <c r="AY254" s="94"/>
      <c r="BA254" s="94"/>
      <c r="BI254" s="45"/>
      <c r="BN254" s="93"/>
    </row>
    <row r="255" spans="4:66" s="48" customFormat="1" ht="15" customHeight="1" x14ac:dyDescent="0.2">
      <c r="D255" s="45"/>
      <c r="AA255" s="94"/>
      <c r="AC255" s="94"/>
      <c r="AG255" s="94"/>
      <c r="AI255" s="94"/>
      <c r="AM255" s="94"/>
      <c r="AO255" s="94"/>
      <c r="AS255" s="94"/>
      <c r="AU255" s="94"/>
      <c r="AY255" s="94"/>
      <c r="BA255" s="94"/>
      <c r="BI255" s="45"/>
      <c r="BN255" s="93"/>
    </row>
    <row r="256" spans="4:66" s="48" customFormat="1" ht="15" customHeight="1" x14ac:dyDescent="0.2">
      <c r="D256" s="45"/>
      <c r="AA256" s="94"/>
      <c r="AC256" s="94"/>
      <c r="AG256" s="94"/>
      <c r="AI256" s="94"/>
      <c r="AM256" s="94"/>
      <c r="AO256" s="94"/>
      <c r="AS256" s="94"/>
      <c r="AU256" s="94"/>
      <c r="AY256" s="94"/>
      <c r="BA256" s="94"/>
      <c r="BI256" s="45"/>
      <c r="BN256" s="93"/>
    </row>
    <row r="257" spans="4:66" s="48" customFormat="1" ht="15" customHeight="1" x14ac:dyDescent="0.2">
      <c r="D257" s="45"/>
      <c r="AA257" s="94"/>
      <c r="AC257" s="94"/>
      <c r="AG257" s="94"/>
      <c r="AI257" s="94"/>
      <c r="AM257" s="94"/>
      <c r="AO257" s="94"/>
      <c r="AS257" s="94"/>
      <c r="AU257" s="94"/>
      <c r="AY257" s="94"/>
      <c r="BA257" s="94"/>
      <c r="BI257" s="45"/>
      <c r="BN257" s="93"/>
    </row>
    <row r="258" spans="4:66" s="48" customFormat="1" ht="15" customHeight="1" x14ac:dyDescent="0.2">
      <c r="D258" s="45"/>
      <c r="AA258" s="94"/>
      <c r="AC258" s="94"/>
      <c r="AG258" s="94"/>
      <c r="AI258" s="94"/>
      <c r="AM258" s="94"/>
      <c r="AO258" s="94"/>
      <c r="AS258" s="94"/>
      <c r="AU258" s="94"/>
      <c r="AY258" s="94"/>
      <c r="BA258" s="94"/>
      <c r="BI258" s="45"/>
      <c r="BN258" s="93"/>
    </row>
    <row r="259" spans="4:66" s="48" customFormat="1" ht="15" customHeight="1" x14ac:dyDescent="0.2">
      <c r="D259" s="45"/>
      <c r="AA259" s="94"/>
      <c r="AC259" s="94"/>
      <c r="AG259" s="94"/>
      <c r="AI259" s="94"/>
      <c r="AM259" s="94"/>
      <c r="AO259" s="94"/>
      <c r="AS259" s="94"/>
      <c r="AU259" s="94"/>
      <c r="AY259" s="94"/>
      <c r="BA259" s="94"/>
      <c r="BI259" s="45"/>
      <c r="BN259" s="93"/>
    </row>
    <row r="260" spans="4:66" s="48" customFormat="1" ht="15" customHeight="1" x14ac:dyDescent="0.2">
      <c r="D260" s="45"/>
      <c r="AA260" s="94"/>
      <c r="AC260" s="94"/>
      <c r="AG260" s="94"/>
      <c r="AI260" s="94"/>
      <c r="AM260" s="94"/>
      <c r="AO260" s="94"/>
      <c r="AS260" s="94"/>
      <c r="AU260" s="94"/>
      <c r="AY260" s="94"/>
      <c r="BA260" s="94"/>
      <c r="BI260" s="45"/>
      <c r="BN260" s="93"/>
    </row>
    <row r="261" spans="4:66" s="48" customFormat="1" ht="15" customHeight="1" x14ac:dyDescent="0.2">
      <c r="D261" s="45"/>
      <c r="AA261" s="94"/>
      <c r="AC261" s="94"/>
      <c r="AG261" s="94"/>
      <c r="AI261" s="94"/>
      <c r="AM261" s="94"/>
      <c r="AO261" s="94"/>
      <c r="AS261" s="94"/>
      <c r="AU261" s="94"/>
      <c r="AY261" s="94"/>
      <c r="BA261" s="94"/>
      <c r="BI261" s="45"/>
      <c r="BN261" s="93"/>
    </row>
    <row r="262" spans="4:66" s="48" customFormat="1" ht="15" customHeight="1" x14ac:dyDescent="0.2">
      <c r="D262" s="45"/>
      <c r="AA262" s="94"/>
      <c r="AC262" s="94"/>
      <c r="AG262" s="94"/>
      <c r="AI262" s="94"/>
      <c r="AM262" s="94"/>
      <c r="AO262" s="94"/>
      <c r="AS262" s="94"/>
      <c r="AU262" s="94"/>
      <c r="AY262" s="94"/>
      <c r="BA262" s="94"/>
      <c r="BI262" s="45"/>
      <c r="BN262" s="93"/>
    </row>
    <row r="263" spans="4:66" s="48" customFormat="1" ht="15" customHeight="1" x14ac:dyDescent="0.2">
      <c r="D263" s="45"/>
      <c r="AA263" s="94"/>
      <c r="AC263" s="94"/>
      <c r="AG263" s="94"/>
      <c r="AI263" s="94"/>
      <c r="AM263" s="94"/>
      <c r="AO263" s="94"/>
      <c r="AS263" s="94"/>
      <c r="AU263" s="94"/>
      <c r="AY263" s="94"/>
      <c r="BA263" s="94"/>
      <c r="BI263" s="45"/>
      <c r="BN263" s="93"/>
    </row>
    <row r="264" spans="4:66" s="48" customFormat="1" ht="15" customHeight="1" x14ac:dyDescent="0.2">
      <c r="D264" s="45"/>
      <c r="AA264" s="94"/>
      <c r="AC264" s="94"/>
      <c r="AG264" s="94"/>
      <c r="AI264" s="94"/>
      <c r="AM264" s="94"/>
      <c r="AO264" s="94"/>
      <c r="AS264" s="94"/>
      <c r="AU264" s="94"/>
      <c r="AY264" s="94"/>
      <c r="BA264" s="94"/>
      <c r="BI264" s="45"/>
      <c r="BN264" s="93"/>
    </row>
    <row r="265" spans="4:66" s="48" customFormat="1" ht="15" customHeight="1" x14ac:dyDescent="0.2">
      <c r="D265" s="45"/>
      <c r="AA265" s="94"/>
      <c r="AC265" s="94"/>
      <c r="AG265" s="94"/>
      <c r="AI265" s="94"/>
      <c r="AM265" s="94"/>
      <c r="AO265" s="94"/>
      <c r="AS265" s="94"/>
      <c r="AU265" s="94"/>
      <c r="AY265" s="94"/>
      <c r="BA265" s="94"/>
      <c r="BI265" s="45"/>
      <c r="BN265" s="93"/>
    </row>
    <row r="266" spans="4:66" s="48" customFormat="1" ht="15" customHeight="1" x14ac:dyDescent="0.2">
      <c r="D266" s="45"/>
      <c r="AA266" s="94"/>
      <c r="AC266" s="94"/>
      <c r="AG266" s="94"/>
      <c r="AI266" s="94"/>
      <c r="AM266" s="94"/>
      <c r="AO266" s="94"/>
      <c r="AS266" s="94"/>
      <c r="AU266" s="94"/>
      <c r="AY266" s="94"/>
      <c r="BA266" s="94"/>
      <c r="BI266" s="45"/>
      <c r="BN266" s="93"/>
    </row>
    <row r="267" spans="4:66" s="48" customFormat="1" ht="15" customHeight="1" x14ac:dyDescent="0.2">
      <c r="D267" s="45"/>
      <c r="AA267" s="94"/>
      <c r="AC267" s="94"/>
      <c r="AG267" s="94"/>
      <c r="AI267" s="94"/>
      <c r="AM267" s="94"/>
      <c r="AO267" s="94"/>
      <c r="AS267" s="94"/>
      <c r="AU267" s="94"/>
      <c r="AY267" s="94"/>
      <c r="BA267" s="94"/>
      <c r="BI267" s="45"/>
      <c r="BN267" s="93"/>
    </row>
    <row r="268" spans="4:66" s="48" customFormat="1" ht="15" customHeight="1" x14ac:dyDescent="0.2">
      <c r="D268" s="45"/>
      <c r="AA268" s="94"/>
      <c r="AC268" s="94"/>
      <c r="AG268" s="94"/>
      <c r="AI268" s="94"/>
      <c r="AM268" s="94"/>
      <c r="AO268" s="94"/>
      <c r="AS268" s="94"/>
      <c r="AU268" s="94"/>
      <c r="AY268" s="94"/>
      <c r="BA268" s="94"/>
      <c r="BI268" s="45"/>
      <c r="BN268" s="93"/>
    </row>
    <row r="269" spans="4:66" s="48" customFormat="1" ht="15" customHeight="1" x14ac:dyDescent="0.2">
      <c r="D269" s="45"/>
      <c r="AA269" s="94"/>
      <c r="AC269" s="94"/>
      <c r="AG269" s="94"/>
      <c r="AI269" s="94"/>
      <c r="AM269" s="94"/>
      <c r="AO269" s="94"/>
      <c r="AS269" s="94"/>
      <c r="AU269" s="94"/>
      <c r="AY269" s="94"/>
      <c r="BA269" s="94"/>
      <c r="BI269" s="45"/>
      <c r="BN269" s="93"/>
    </row>
    <row r="270" spans="4:66" s="48" customFormat="1" ht="15" customHeight="1" x14ac:dyDescent="0.2">
      <c r="D270" s="45"/>
      <c r="AA270" s="94"/>
      <c r="AC270" s="94"/>
      <c r="AG270" s="94"/>
      <c r="AI270" s="94"/>
      <c r="AM270" s="94"/>
      <c r="AO270" s="94"/>
      <c r="AS270" s="94"/>
      <c r="AU270" s="94"/>
      <c r="AY270" s="94"/>
      <c r="BA270" s="94"/>
      <c r="BI270" s="45"/>
      <c r="BN270" s="93"/>
    </row>
    <row r="271" spans="4:66" s="48" customFormat="1" ht="15" customHeight="1" x14ac:dyDescent="0.2">
      <c r="D271" s="45"/>
      <c r="AA271" s="94"/>
      <c r="AC271" s="94"/>
      <c r="AG271" s="94"/>
      <c r="AI271" s="94"/>
      <c r="AM271" s="94"/>
      <c r="AO271" s="94"/>
      <c r="AS271" s="94"/>
      <c r="AU271" s="94"/>
      <c r="AY271" s="94"/>
      <c r="BA271" s="94"/>
      <c r="BI271" s="45"/>
      <c r="BN271" s="93"/>
    </row>
    <row r="272" spans="4:66" s="48" customFormat="1" ht="15" customHeight="1" x14ac:dyDescent="0.2">
      <c r="D272" s="45"/>
      <c r="AA272" s="94"/>
      <c r="AC272" s="94"/>
      <c r="AG272" s="94"/>
      <c r="AI272" s="94"/>
      <c r="AM272" s="94"/>
      <c r="AO272" s="94"/>
      <c r="AS272" s="94"/>
      <c r="AU272" s="94"/>
      <c r="AY272" s="94"/>
      <c r="BA272" s="94"/>
      <c r="BI272" s="45"/>
      <c r="BN272" s="93"/>
    </row>
    <row r="273" spans="4:66" s="48" customFormat="1" ht="15" customHeight="1" x14ac:dyDescent="0.2">
      <c r="D273" s="45"/>
      <c r="AA273" s="94"/>
      <c r="AC273" s="94"/>
      <c r="AG273" s="94"/>
      <c r="AI273" s="94"/>
      <c r="AM273" s="94"/>
      <c r="AO273" s="94"/>
      <c r="AS273" s="94"/>
      <c r="AU273" s="94"/>
      <c r="AY273" s="94"/>
      <c r="BA273" s="94"/>
      <c r="BI273" s="45"/>
      <c r="BN273" s="93"/>
    </row>
    <row r="274" spans="4:66" s="48" customFormat="1" ht="15" customHeight="1" x14ac:dyDescent="0.2">
      <c r="D274" s="45"/>
      <c r="AA274" s="94"/>
      <c r="AC274" s="94"/>
      <c r="AG274" s="94"/>
      <c r="AI274" s="94"/>
      <c r="AM274" s="94"/>
      <c r="AO274" s="94"/>
      <c r="AS274" s="94"/>
      <c r="AU274" s="94"/>
      <c r="AY274" s="94"/>
      <c r="BA274" s="94"/>
      <c r="BI274" s="45"/>
      <c r="BN274" s="93"/>
    </row>
    <row r="275" spans="4:66" s="48" customFormat="1" ht="15" customHeight="1" x14ac:dyDescent="0.2">
      <c r="D275" s="45"/>
      <c r="AA275" s="94"/>
      <c r="AC275" s="94"/>
      <c r="AG275" s="94"/>
      <c r="AI275" s="94"/>
      <c r="AM275" s="94"/>
      <c r="AO275" s="94"/>
      <c r="AS275" s="94"/>
      <c r="AU275" s="94"/>
      <c r="AY275" s="94"/>
      <c r="BA275" s="94"/>
      <c r="BI275" s="45"/>
      <c r="BN275" s="93"/>
    </row>
    <row r="276" spans="4:66" s="48" customFormat="1" ht="15" customHeight="1" x14ac:dyDescent="0.2">
      <c r="D276" s="45"/>
      <c r="AA276" s="94"/>
      <c r="AC276" s="94"/>
      <c r="AG276" s="94"/>
      <c r="AI276" s="94"/>
      <c r="AM276" s="94"/>
      <c r="AO276" s="94"/>
      <c r="AS276" s="94"/>
      <c r="AU276" s="94"/>
      <c r="AY276" s="94"/>
      <c r="BA276" s="94"/>
      <c r="BI276" s="45"/>
      <c r="BN276" s="93"/>
    </row>
    <row r="277" spans="4:66" s="48" customFormat="1" ht="15" customHeight="1" x14ac:dyDescent="0.2">
      <c r="D277" s="45"/>
      <c r="AA277" s="94"/>
      <c r="AC277" s="94"/>
      <c r="AG277" s="94"/>
      <c r="AI277" s="94"/>
      <c r="AM277" s="94"/>
      <c r="AO277" s="94"/>
      <c r="AS277" s="94"/>
      <c r="AU277" s="94"/>
      <c r="AY277" s="94"/>
      <c r="BA277" s="94"/>
      <c r="BI277" s="45"/>
      <c r="BN277" s="93"/>
    </row>
    <row r="278" spans="4:66" s="48" customFormat="1" ht="15" customHeight="1" x14ac:dyDescent="0.2">
      <c r="D278" s="45"/>
      <c r="AA278" s="94"/>
      <c r="AC278" s="94"/>
      <c r="AG278" s="94"/>
      <c r="AI278" s="94"/>
      <c r="AM278" s="94"/>
      <c r="AO278" s="94"/>
      <c r="AS278" s="94"/>
      <c r="AU278" s="94"/>
      <c r="AY278" s="94"/>
      <c r="BA278" s="94"/>
      <c r="BI278" s="45"/>
      <c r="BN278" s="93"/>
    </row>
    <row r="279" spans="4:66" s="48" customFormat="1" ht="15" customHeight="1" x14ac:dyDescent="0.2">
      <c r="D279" s="45"/>
      <c r="AA279" s="94"/>
      <c r="AC279" s="94"/>
      <c r="AG279" s="94"/>
      <c r="AI279" s="94"/>
      <c r="AM279" s="94"/>
      <c r="AO279" s="94"/>
      <c r="AS279" s="94"/>
      <c r="AU279" s="94"/>
      <c r="AY279" s="94"/>
      <c r="BA279" s="94"/>
      <c r="BI279" s="45"/>
      <c r="BN279" s="93"/>
    </row>
    <row r="280" spans="4:66" s="48" customFormat="1" ht="15" customHeight="1" x14ac:dyDescent="0.2">
      <c r="D280" s="45"/>
      <c r="AA280" s="94"/>
      <c r="AC280" s="94"/>
      <c r="AG280" s="94"/>
      <c r="AI280" s="94"/>
      <c r="AM280" s="94"/>
      <c r="AO280" s="94"/>
      <c r="AS280" s="94"/>
      <c r="AU280" s="94"/>
      <c r="AY280" s="94"/>
      <c r="BA280" s="94"/>
      <c r="BI280" s="45"/>
      <c r="BN280" s="93"/>
    </row>
    <row r="281" spans="4:66" s="48" customFormat="1" ht="15" customHeight="1" x14ac:dyDescent="0.2">
      <c r="D281" s="45"/>
      <c r="AA281" s="94"/>
      <c r="AC281" s="94"/>
      <c r="AG281" s="94"/>
      <c r="AI281" s="94"/>
      <c r="AM281" s="94"/>
      <c r="AO281" s="94"/>
      <c r="AS281" s="94"/>
      <c r="AU281" s="94"/>
      <c r="AY281" s="94"/>
      <c r="BA281" s="94"/>
      <c r="BI281" s="45"/>
      <c r="BN281" s="93"/>
    </row>
    <row r="282" spans="4:66" s="48" customFormat="1" ht="15" customHeight="1" x14ac:dyDescent="0.2">
      <c r="D282" s="45"/>
      <c r="AA282" s="94"/>
      <c r="AC282" s="94"/>
      <c r="AG282" s="94"/>
      <c r="AI282" s="94"/>
      <c r="AM282" s="94"/>
      <c r="AO282" s="94"/>
      <c r="AS282" s="94"/>
      <c r="AU282" s="94"/>
      <c r="AY282" s="94"/>
      <c r="BA282" s="94"/>
      <c r="BI282" s="45"/>
      <c r="BN282" s="93"/>
    </row>
    <row r="283" spans="4:66" s="48" customFormat="1" ht="15" customHeight="1" x14ac:dyDescent="0.2">
      <c r="D283" s="45"/>
      <c r="AA283" s="94"/>
      <c r="AC283" s="94"/>
      <c r="AG283" s="94"/>
      <c r="AI283" s="94"/>
      <c r="AM283" s="94"/>
      <c r="AO283" s="94"/>
      <c r="AS283" s="94"/>
      <c r="AU283" s="94"/>
      <c r="AY283" s="94"/>
      <c r="BA283" s="94"/>
      <c r="BI283" s="45"/>
      <c r="BN283" s="93"/>
    </row>
    <row r="284" spans="4:66" s="48" customFormat="1" ht="15" customHeight="1" x14ac:dyDescent="0.2">
      <c r="D284" s="45"/>
      <c r="AA284" s="94"/>
      <c r="AC284" s="94"/>
      <c r="AG284" s="94"/>
      <c r="AI284" s="94"/>
      <c r="AM284" s="94"/>
      <c r="AO284" s="94"/>
      <c r="AS284" s="94"/>
      <c r="AU284" s="94"/>
      <c r="AY284" s="94"/>
      <c r="BA284" s="94"/>
      <c r="BI284" s="45"/>
      <c r="BN284" s="93"/>
    </row>
    <row r="285" spans="4:66" s="48" customFormat="1" ht="15" customHeight="1" x14ac:dyDescent="0.2">
      <c r="D285" s="45"/>
      <c r="AA285" s="94"/>
      <c r="AC285" s="94"/>
      <c r="AG285" s="94"/>
      <c r="AI285" s="94"/>
      <c r="AM285" s="94"/>
      <c r="AO285" s="94"/>
      <c r="AS285" s="94"/>
      <c r="AU285" s="94"/>
      <c r="AY285" s="94"/>
      <c r="BA285" s="94"/>
      <c r="BI285" s="45"/>
      <c r="BN285" s="93"/>
    </row>
    <row r="286" spans="4:66" s="48" customFormat="1" ht="15" customHeight="1" x14ac:dyDescent="0.2">
      <c r="D286" s="45"/>
      <c r="AA286" s="94"/>
      <c r="AC286" s="94"/>
      <c r="AG286" s="94"/>
      <c r="AI286" s="94"/>
      <c r="AM286" s="94"/>
      <c r="AO286" s="94"/>
      <c r="AS286" s="94"/>
      <c r="AU286" s="94"/>
      <c r="AY286" s="94"/>
      <c r="BA286" s="94"/>
      <c r="BI286" s="45"/>
      <c r="BN286" s="93"/>
    </row>
    <row r="287" spans="4:66" s="48" customFormat="1" ht="15" customHeight="1" x14ac:dyDescent="0.2">
      <c r="D287" s="45"/>
      <c r="AA287" s="94"/>
      <c r="AC287" s="94"/>
      <c r="AG287" s="94"/>
      <c r="AI287" s="94"/>
      <c r="AM287" s="94"/>
      <c r="AO287" s="94"/>
      <c r="AS287" s="94"/>
      <c r="AU287" s="94"/>
      <c r="AY287" s="94"/>
      <c r="BA287" s="94"/>
      <c r="BI287" s="45"/>
      <c r="BN287" s="93"/>
    </row>
    <row r="288" spans="4:66" s="48" customFormat="1" ht="15" customHeight="1" x14ac:dyDescent="0.2">
      <c r="D288" s="45"/>
      <c r="AA288" s="94"/>
      <c r="AC288" s="94"/>
      <c r="AG288" s="94"/>
      <c r="AI288" s="94"/>
      <c r="AM288" s="94"/>
      <c r="AO288" s="94"/>
      <c r="AS288" s="94"/>
      <c r="AU288" s="94"/>
      <c r="AY288" s="94"/>
      <c r="BA288" s="94"/>
      <c r="BI288" s="45"/>
      <c r="BN288" s="93"/>
    </row>
    <row r="289" spans="4:66" s="48" customFormat="1" ht="15" customHeight="1" x14ac:dyDescent="0.2">
      <c r="D289" s="45"/>
      <c r="AA289" s="94"/>
      <c r="AC289" s="94"/>
      <c r="AG289" s="94"/>
      <c r="AI289" s="94"/>
      <c r="AM289" s="94"/>
      <c r="AO289" s="94"/>
      <c r="AS289" s="94"/>
      <c r="AU289" s="94"/>
      <c r="AY289" s="94"/>
      <c r="BA289" s="94"/>
      <c r="BI289" s="45"/>
      <c r="BN289" s="93"/>
    </row>
    <row r="290" spans="4:66" s="48" customFormat="1" ht="15" customHeight="1" x14ac:dyDescent="0.2">
      <c r="D290" s="45"/>
      <c r="AA290" s="94"/>
      <c r="AC290" s="94"/>
      <c r="AG290" s="94"/>
      <c r="AI290" s="94"/>
      <c r="AM290" s="94"/>
      <c r="AO290" s="94"/>
      <c r="AS290" s="94"/>
      <c r="AU290" s="94"/>
      <c r="AY290" s="94"/>
      <c r="BA290" s="94"/>
      <c r="BI290" s="45"/>
      <c r="BN290" s="93"/>
    </row>
    <row r="291" spans="4:66" s="48" customFormat="1" ht="15" customHeight="1" x14ac:dyDescent="0.2">
      <c r="D291" s="45"/>
      <c r="AA291" s="94"/>
      <c r="AC291" s="94"/>
      <c r="AG291" s="94"/>
      <c r="AI291" s="94"/>
      <c r="AM291" s="94"/>
      <c r="AO291" s="94"/>
      <c r="AS291" s="94"/>
      <c r="AU291" s="94"/>
      <c r="AY291" s="94"/>
      <c r="BA291" s="94"/>
      <c r="BI291" s="45"/>
      <c r="BN291" s="93"/>
    </row>
    <row r="292" spans="4:66" s="48" customFormat="1" ht="15" customHeight="1" x14ac:dyDescent="0.2">
      <c r="D292" s="45"/>
      <c r="AA292" s="94"/>
      <c r="AC292" s="94"/>
      <c r="AG292" s="94"/>
      <c r="AI292" s="94"/>
      <c r="AM292" s="94"/>
      <c r="AO292" s="94"/>
      <c r="AS292" s="94"/>
      <c r="AU292" s="94"/>
      <c r="AY292" s="94"/>
      <c r="BA292" s="94"/>
      <c r="BI292" s="45"/>
      <c r="BN292" s="93"/>
    </row>
    <row r="293" spans="4:66" s="48" customFormat="1" ht="15" customHeight="1" x14ac:dyDescent="0.2">
      <c r="D293" s="45"/>
      <c r="AA293" s="94"/>
      <c r="AC293" s="94"/>
      <c r="AG293" s="94"/>
      <c r="AI293" s="94"/>
      <c r="AM293" s="94"/>
      <c r="AO293" s="94"/>
      <c r="AS293" s="94"/>
      <c r="AU293" s="94"/>
      <c r="AY293" s="94"/>
      <c r="BA293" s="94"/>
      <c r="BI293" s="45"/>
      <c r="BN293" s="93"/>
    </row>
    <row r="294" spans="4:66" s="48" customFormat="1" ht="15" customHeight="1" x14ac:dyDescent="0.2">
      <c r="D294" s="45"/>
      <c r="AA294" s="94"/>
      <c r="AC294" s="94"/>
      <c r="AG294" s="94"/>
      <c r="AI294" s="94"/>
      <c r="AM294" s="94"/>
      <c r="AO294" s="94"/>
      <c r="AS294" s="94"/>
      <c r="AU294" s="94"/>
      <c r="AY294" s="94"/>
      <c r="BA294" s="94"/>
      <c r="BI294" s="45"/>
      <c r="BN294" s="93"/>
    </row>
    <row r="295" spans="4:66" s="48" customFormat="1" ht="15" customHeight="1" x14ac:dyDescent="0.2">
      <c r="D295" s="45"/>
      <c r="AA295" s="94"/>
      <c r="AC295" s="94"/>
      <c r="AG295" s="94"/>
      <c r="AI295" s="94"/>
      <c r="AM295" s="94"/>
      <c r="AO295" s="94"/>
      <c r="AS295" s="94"/>
      <c r="AU295" s="94"/>
      <c r="AY295" s="94"/>
      <c r="BA295" s="94"/>
      <c r="BI295" s="45"/>
      <c r="BN295" s="93"/>
    </row>
    <row r="296" spans="4:66" s="48" customFormat="1" ht="15" customHeight="1" x14ac:dyDescent="0.2">
      <c r="D296" s="45"/>
      <c r="AA296" s="94"/>
      <c r="AC296" s="94"/>
      <c r="AG296" s="94"/>
      <c r="AI296" s="94"/>
      <c r="AM296" s="94"/>
      <c r="AO296" s="94"/>
      <c r="AS296" s="94"/>
      <c r="AU296" s="94"/>
      <c r="AY296" s="94"/>
      <c r="BA296" s="94"/>
      <c r="BI296" s="45"/>
      <c r="BN296" s="93"/>
    </row>
    <row r="297" spans="4:66" s="48" customFormat="1" ht="15" customHeight="1" x14ac:dyDescent="0.2">
      <c r="D297" s="45"/>
      <c r="AA297" s="94"/>
      <c r="AC297" s="94"/>
      <c r="AG297" s="94"/>
      <c r="AI297" s="94"/>
      <c r="AM297" s="94"/>
      <c r="AO297" s="94"/>
      <c r="AS297" s="94"/>
      <c r="AU297" s="94"/>
      <c r="AY297" s="94"/>
      <c r="BA297" s="94"/>
      <c r="BI297" s="45"/>
      <c r="BN297" s="93"/>
    </row>
    <row r="298" spans="4:66" s="48" customFormat="1" ht="15" customHeight="1" x14ac:dyDescent="0.2">
      <c r="D298" s="45"/>
      <c r="AA298" s="94"/>
      <c r="AC298" s="94"/>
      <c r="AG298" s="94"/>
      <c r="AI298" s="94"/>
      <c r="AM298" s="94"/>
      <c r="AO298" s="94"/>
      <c r="AS298" s="94"/>
      <c r="AU298" s="94"/>
      <c r="AY298" s="94"/>
      <c r="BA298" s="94"/>
      <c r="BI298" s="45"/>
      <c r="BN298" s="93"/>
    </row>
    <row r="299" spans="4:66" s="48" customFormat="1" ht="15" customHeight="1" x14ac:dyDescent="0.2">
      <c r="D299" s="45"/>
      <c r="AA299" s="94"/>
      <c r="AC299" s="94"/>
      <c r="AG299" s="94"/>
      <c r="AI299" s="94"/>
      <c r="AM299" s="94"/>
      <c r="AO299" s="94"/>
      <c r="AS299" s="94"/>
      <c r="AU299" s="94"/>
      <c r="AY299" s="94"/>
      <c r="BA299" s="94"/>
      <c r="BI299" s="45"/>
      <c r="BN299" s="93"/>
    </row>
    <row r="300" spans="4:66" s="48" customFormat="1" ht="15" customHeight="1" x14ac:dyDescent="0.2">
      <c r="D300" s="45"/>
      <c r="AA300" s="94"/>
      <c r="AC300" s="94"/>
      <c r="AG300" s="94"/>
      <c r="AI300" s="94"/>
      <c r="AM300" s="94"/>
      <c r="AO300" s="94"/>
      <c r="AS300" s="94"/>
      <c r="AU300" s="94"/>
      <c r="AY300" s="94"/>
      <c r="BA300" s="94"/>
      <c r="BI300" s="45"/>
      <c r="BN300" s="93"/>
    </row>
    <row r="301" spans="4:66" s="48" customFormat="1" ht="15" customHeight="1" x14ac:dyDescent="0.2">
      <c r="D301" s="45"/>
      <c r="AA301" s="94"/>
      <c r="AC301" s="94"/>
      <c r="AG301" s="94"/>
      <c r="AI301" s="94"/>
      <c r="AM301" s="94"/>
      <c r="AO301" s="94"/>
      <c r="AS301" s="94"/>
      <c r="AU301" s="94"/>
      <c r="AY301" s="94"/>
      <c r="BA301" s="94"/>
      <c r="BI301" s="45"/>
      <c r="BN301" s="93"/>
    </row>
    <row r="302" spans="4:66" s="48" customFormat="1" ht="15" customHeight="1" x14ac:dyDescent="0.2">
      <c r="D302" s="45"/>
      <c r="AA302" s="94"/>
      <c r="AC302" s="94"/>
      <c r="AG302" s="94"/>
      <c r="AI302" s="94"/>
      <c r="AM302" s="94"/>
      <c r="AO302" s="94"/>
      <c r="AS302" s="94"/>
      <c r="AU302" s="94"/>
      <c r="AY302" s="94"/>
      <c r="BA302" s="94"/>
      <c r="BI302" s="45"/>
      <c r="BN302" s="93"/>
    </row>
    <row r="303" spans="4:66" s="48" customFormat="1" ht="15" customHeight="1" x14ac:dyDescent="0.2">
      <c r="D303" s="45"/>
      <c r="AA303" s="94"/>
      <c r="AC303" s="94"/>
      <c r="AG303" s="94"/>
      <c r="AI303" s="94"/>
      <c r="AM303" s="94"/>
      <c r="AO303" s="94"/>
      <c r="AS303" s="94"/>
      <c r="AU303" s="94"/>
      <c r="AY303" s="94"/>
      <c r="BA303" s="94"/>
      <c r="BI303" s="45"/>
      <c r="BN303" s="93"/>
    </row>
    <row r="304" spans="4:66" s="48" customFormat="1" ht="15" customHeight="1" x14ac:dyDescent="0.2">
      <c r="D304" s="45"/>
      <c r="AA304" s="94"/>
      <c r="AC304" s="94"/>
      <c r="AG304" s="94"/>
      <c r="AI304" s="94"/>
      <c r="AM304" s="94"/>
      <c r="AO304" s="94"/>
      <c r="AS304" s="94"/>
      <c r="AU304" s="94"/>
      <c r="AY304" s="94"/>
      <c r="BA304" s="94"/>
      <c r="BI304" s="45"/>
      <c r="BN304" s="93"/>
    </row>
    <row r="305" spans="4:66" s="48" customFormat="1" ht="15" customHeight="1" x14ac:dyDescent="0.2">
      <c r="D305" s="45"/>
      <c r="AA305" s="94"/>
      <c r="AC305" s="94"/>
      <c r="AG305" s="94"/>
      <c r="AI305" s="94"/>
      <c r="AM305" s="94"/>
      <c r="AO305" s="94"/>
      <c r="AS305" s="94"/>
      <c r="AU305" s="94"/>
      <c r="AY305" s="94"/>
      <c r="BA305" s="94"/>
      <c r="BI305" s="45"/>
      <c r="BN305" s="93"/>
    </row>
    <row r="306" spans="4:66" s="48" customFormat="1" ht="15" customHeight="1" x14ac:dyDescent="0.2">
      <c r="D306" s="45"/>
      <c r="AA306" s="94"/>
      <c r="AC306" s="94"/>
      <c r="AG306" s="94"/>
      <c r="AI306" s="94"/>
      <c r="AM306" s="94"/>
      <c r="AO306" s="94"/>
      <c r="AS306" s="94"/>
      <c r="AU306" s="94"/>
      <c r="AY306" s="94"/>
      <c r="BA306" s="94"/>
      <c r="BI306" s="45"/>
      <c r="BN306" s="93"/>
    </row>
    <row r="307" spans="4:66" s="48" customFormat="1" ht="15" customHeight="1" x14ac:dyDescent="0.2">
      <c r="D307" s="45"/>
      <c r="AA307" s="94"/>
      <c r="AC307" s="94"/>
      <c r="AG307" s="94"/>
      <c r="AI307" s="94"/>
      <c r="AM307" s="94"/>
      <c r="AO307" s="94"/>
      <c r="AS307" s="94"/>
      <c r="AU307" s="94"/>
      <c r="AY307" s="94"/>
      <c r="BA307" s="94"/>
      <c r="BI307" s="45"/>
      <c r="BN307" s="93"/>
    </row>
    <row r="308" spans="4:66" s="48" customFormat="1" ht="15" customHeight="1" x14ac:dyDescent="0.2">
      <c r="D308" s="45"/>
      <c r="AA308" s="94"/>
      <c r="AC308" s="94"/>
      <c r="AG308" s="94"/>
      <c r="AI308" s="94"/>
      <c r="AM308" s="94"/>
      <c r="AO308" s="94"/>
      <c r="AS308" s="94"/>
      <c r="AU308" s="94"/>
      <c r="AY308" s="94"/>
      <c r="BA308" s="94"/>
      <c r="BI308" s="45"/>
      <c r="BN308" s="93"/>
    </row>
    <row r="309" spans="4:66" s="48" customFormat="1" ht="15" customHeight="1" x14ac:dyDescent="0.2">
      <c r="D309" s="45"/>
      <c r="AA309" s="94"/>
      <c r="AC309" s="94"/>
      <c r="AG309" s="94"/>
      <c r="AI309" s="94"/>
      <c r="AM309" s="94"/>
      <c r="AO309" s="94"/>
      <c r="AS309" s="94"/>
      <c r="AU309" s="94"/>
      <c r="AY309" s="94"/>
      <c r="BA309" s="94"/>
      <c r="BI309" s="45"/>
      <c r="BN309" s="93"/>
    </row>
    <row r="310" spans="4:66" s="48" customFormat="1" ht="15" customHeight="1" x14ac:dyDescent="0.2">
      <c r="D310" s="45"/>
      <c r="AA310" s="94"/>
      <c r="AC310" s="94"/>
      <c r="AG310" s="94"/>
      <c r="AI310" s="94"/>
      <c r="AM310" s="94"/>
      <c r="AO310" s="94"/>
      <c r="AS310" s="94"/>
      <c r="AU310" s="94"/>
      <c r="AY310" s="94"/>
      <c r="BA310" s="94"/>
      <c r="BI310" s="45"/>
      <c r="BN310" s="93"/>
    </row>
    <row r="311" spans="4:66" s="48" customFormat="1" ht="15" customHeight="1" x14ac:dyDescent="0.2">
      <c r="D311" s="45"/>
      <c r="AA311" s="94"/>
      <c r="AC311" s="94"/>
      <c r="AG311" s="94"/>
      <c r="AI311" s="94"/>
      <c r="AM311" s="94"/>
      <c r="AO311" s="94"/>
      <c r="AS311" s="94"/>
      <c r="AU311" s="94"/>
      <c r="AY311" s="94"/>
      <c r="BA311" s="94"/>
      <c r="BI311" s="45"/>
      <c r="BN311" s="93"/>
    </row>
    <row r="312" spans="4:66" s="48" customFormat="1" ht="15" customHeight="1" x14ac:dyDescent="0.2">
      <c r="D312" s="45"/>
      <c r="AA312" s="94"/>
      <c r="AC312" s="94"/>
      <c r="AG312" s="94"/>
      <c r="AI312" s="94"/>
      <c r="AM312" s="94"/>
      <c r="AO312" s="94"/>
      <c r="AS312" s="94"/>
      <c r="AU312" s="94"/>
      <c r="AY312" s="94"/>
      <c r="BA312" s="94"/>
      <c r="BI312" s="45"/>
      <c r="BN312" s="93"/>
    </row>
    <row r="313" spans="4:66" s="48" customFormat="1" ht="15" customHeight="1" x14ac:dyDescent="0.2">
      <c r="D313" s="45"/>
      <c r="AA313" s="94"/>
      <c r="AC313" s="94"/>
      <c r="AG313" s="94"/>
      <c r="AI313" s="94"/>
      <c r="AM313" s="94"/>
      <c r="AO313" s="94"/>
      <c r="AS313" s="94"/>
      <c r="AU313" s="94"/>
      <c r="AY313" s="94"/>
      <c r="BA313" s="94"/>
      <c r="BI313" s="45"/>
      <c r="BN313" s="93"/>
    </row>
    <row r="314" spans="4:66" s="48" customFormat="1" ht="15" customHeight="1" x14ac:dyDescent="0.2">
      <c r="D314" s="45"/>
      <c r="AA314" s="94"/>
      <c r="AC314" s="94"/>
      <c r="AG314" s="94"/>
      <c r="AI314" s="94"/>
      <c r="AM314" s="94"/>
      <c r="AO314" s="94"/>
      <c r="AS314" s="94"/>
      <c r="AU314" s="94"/>
      <c r="AY314" s="94"/>
      <c r="BA314" s="94"/>
      <c r="BI314" s="45"/>
      <c r="BN314" s="93"/>
    </row>
    <row r="315" spans="4:66" s="48" customFormat="1" ht="15" customHeight="1" x14ac:dyDescent="0.2">
      <c r="D315" s="45"/>
      <c r="AA315" s="94"/>
      <c r="AC315" s="94"/>
      <c r="AG315" s="94"/>
      <c r="AI315" s="94"/>
      <c r="AM315" s="94"/>
      <c r="AO315" s="94"/>
      <c r="AS315" s="94"/>
      <c r="AU315" s="94"/>
      <c r="AY315" s="94"/>
      <c r="BA315" s="94"/>
      <c r="BI315" s="45"/>
      <c r="BN315" s="93"/>
    </row>
    <row r="316" spans="4:66" s="48" customFormat="1" ht="15" customHeight="1" x14ac:dyDescent="0.2">
      <c r="D316" s="45"/>
      <c r="AA316" s="94"/>
      <c r="AC316" s="94"/>
      <c r="AG316" s="94"/>
      <c r="AI316" s="94"/>
      <c r="AM316" s="94"/>
      <c r="AO316" s="94"/>
      <c r="AS316" s="94"/>
      <c r="AU316" s="94"/>
      <c r="AY316" s="94"/>
      <c r="BA316" s="94"/>
      <c r="BI316" s="45"/>
      <c r="BN316" s="93"/>
    </row>
    <row r="317" spans="4:66" s="48" customFormat="1" ht="15" customHeight="1" x14ac:dyDescent="0.2">
      <c r="D317" s="45"/>
      <c r="AA317" s="94"/>
      <c r="AC317" s="94"/>
      <c r="AG317" s="94"/>
      <c r="AI317" s="94"/>
      <c r="AM317" s="94"/>
      <c r="AO317" s="94"/>
      <c r="AS317" s="94"/>
      <c r="AU317" s="94"/>
      <c r="AY317" s="94"/>
      <c r="BA317" s="94"/>
      <c r="BI317" s="45"/>
      <c r="BN317" s="93"/>
    </row>
    <row r="318" spans="4:66" s="48" customFormat="1" ht="15" customHeight="1" x14ac:dyDescent="0.2">
      <c r="D318" s="45"/>
      <c r="AA318" s="94"/>
      <c r="AC318" s="94"/>
      <c r="AG318" s="94"/>
      <c r="AI318" s="94"/>
      <c r="AM318" s="94"/>
      <c r="AO318" s="94"/>
      <c r="AS318" s="94"/>
      <c r="AU318" s="94"/>
      <c r="AY318" s="94"/>
      <c r="BA318" s="94"/>
      <c r="BI318" s="45"/>
      <c r="BN318" s="93"/>
    </row>
    <row r="319" spans="4:66" s="48" customFormat="1" ht="15" customHeight="1" x14ac:dyDescent="0.2">
      <c r="D319" s="45"/>
      <c r="AA319" s="94"/>
      <c r="AC319" s="94"/>
      <c r="AG319" s="94"/>
      <c r="AI319" s="94"/>
      <c r="AM319" s="94"/>
      <c r="AO319" s="94"/>
      <c r="AS319" s="94"/>
      <c r="AU319" s="94"/>
      <c r="AY319" s="94"/>
      <c r="BA319" s="94"/>
      <c r="BI319" s="45"/>
      <c r="BN319" s="93"/>
    </row>
    <row r="320" spans="4:66" s="48" customFormat="1" ht="15" customHeight="1" x14ac:dyDescent="0.2">
      <c r="D320" s="45"/>
      <c r="AA320" s="94"/>
      <c r="AC320" s="94"/>
      <c r="AG320" s="94"/>
      <c r="AI320" s="94"/>
      <c r="AM320" s="94"/>
      <c r="AO320" s="94"/>
      <c r="AS320" s="94"/>
      <c r="AU320" s="94"/>
      <c r="AY320" s="94"/>
      <c r="BA320" s="94"/>
      <c r="BI320" s="45"/>
      <c r="BN320" s="93"/>
    </row>
    <row r="321" spans="4:66" s="48" customFormat="1" ht="15" customHeight="1" x14ac:dyDescent="0.2">
      <c r="D321" s="45"/>
      <c r="AA321" s="94"/>
      <c r="AC321" s="94"/>
      <c r="AG321" s="94"/>
      <c r="AI321" s="94"/>
      <c r="AM321" s="94"/>
      <c r="AO321" s="94"/>
      <c r="AS321" s="94"/>
      <c r="AU321" s="94"/>
      <c r="AY321" s="94"/>
      <c r="BA321" s="94"/>
      <c r="BI321" s="45"/>
      <c r="BN321" s="93"/>
    </row>
    <row r="322" spans="4:66" s="48" customFormat="1" ht="15" customHeight="1" x14ac:dyDescent="0.2">
      <c r="D322" s="45"/>
      <c r="AA322" s="94"/>
      <c r="AC322" s="94"/>
      <c r="AG322" s="94"/>
      <c r="AI322" s="94"/>
      <c r="AM322" s="94"/>
      <c r="AO322" s="94"/>
      <c r="AS322" s="94"/>
      <c r="AU322" s="94"/>
      <c r="AY322" s="94"/>
      <c r="BA322" s="94"/>
      <c r="BI322" s="45"/>
      <c r="BN322" s="93"/>
    </row>
    <row r="323" spans="4:66" s="48" customFormat="1" ht="15" customHeight="1" x14ac:dyDescent="0.2">
      <c r="D323" s="45"/>
      <c r="AA323" s="94"/>
      <c r="AC323" s="94"/>
      <c r="AG323" s="94"/>
      <c r="AI323" s="94"/>
      <c r="AM323" s="94"/>
      <c r="AO323" s="94"/>
      <c r="AS323" s="94"/>
      <c r="AU323" s="94"/>
      <c r="AY323" s="94"/>
      <c r="BA323" s="94"/>
      <c r="BI323" s="45"/>
      <c r="BN323" s="93"/>
    </row>
    <row r="324" spans="4:66" s="48" customFormat="1" ht="15" customHeight="1" x14ac:dyDescent="0.2">
      <c r="D324" s="45"/>
      <c r="AA324" s="94"/>
      <c r="AC324" s="94"/>
      <c r="AG324" s="94"/>
      <c r="AI324" s="94"/>
      <c r="AM324" s="94"/>
      <c r="AO324" s="94"/>
      <c r="AS324" s="94"/>
      <c r="AU324" s="94"/>
      <c r="AY324" s="94"/>
      <c r="BA324" s="94"/>
      <c r="BI324" s="45"/>
      <c r="BN324" s="93"/>
    </row>
    <row r="325" spans="4:66" s="48" customFormat="1" ht="15" customHeight="1" x14ac:dyDescent="0.2">
      <c r="D325" s="45"/>
      <c r="AA325" s="94"/>
      <c r="AC325" s="94"/>
      <c r="AG325" s="94"/>
      <c r="AI325" s="94"/>
      <c r="AM325" s="94"/>
      <c r="AO325" s="94"/>
      <c r="AS325" s="94"/>
      <c r="AU325" s="94"/>
      <c r="AY325" s="94"/>
      <c r="BA325" s="94"/>
      <c r="BI325" s="45"/>
      <c r="BN325" s="93"/>
    </row>
    <row r="326" spans="4:66" s="48" customFormat="1" ht="15" customHeight="1" x14ac:dyDescent="0.2">
      <c r="D326" s="45"/>
      <c r="AA326" s="94"/>
      <c r="AC326" s="94"/>
      <c r="AG326" s="94"/>
      <c r="AI326" s="94"/>
      <c r="AM326" s="94"/>
      <c r="AO326" s="94"/>
      <c r="AS326" s="94"/>
      <c r="AU326" s="94"/>
      <c r="AY326" s="94"/>
      <c r="BA326" s="94"/>
      <c r="BI326" s="45"/>
      <c r="BN326" s="93"/>
    </row>
    <row r="327" spans="4:66" s="48" customFormat="1" ht="15" customHeight="1" x14ac:dyDescent="0.2">
      <c r="D327" s="45"/>
      <c r="AA327" s="94"/>
      <c r="AC327" s="94"/>
      <c r="AG327" s="94"/>
      <c r="AI327" s="94"/>
      <c r="AM327" s="94"/>
      <c r="AO327" s="94"/>
      <c r="AS327" s="94"/>
      <c r="AU327" s="94"/>
      <c r="AY327" s="94"/>
      <c r="BA327" s="94"/>
      <c r="BI327" s="45"/>
      <c r="BN327" s="93"/>
    </row>
    <row r="328" spans="4:66" s="48" customFormat="1" ht="15" customHeight="1" x14ac:dyDescent="0.2">
      <c r="D328" s="45"/>
      <c r="AA328" s="94"/>
      <c r="AC328" s="94"/>
      <c r="AG328" s="94"/>
      <c r="AI328" s="94"/>
      <c r="AM328" s="94"/>
      <c r="AO328" s="94"/>
      <c r="AS328" s="94"/>
      <c r="AU328" s="94"/>
      <c r="AY328" s="94"/>
      <c r="BA328" s="94"/>
      <c r="BI328" s="45"/>
      <c r="BN328" s="93"/>
    </row>
    <row r="329" spans="4:66" s="48" customFormat="1" ht="15" customHeight="1" x14ac:dyDescent="0.2">
      <c r="D329" s="45"/>
      <c r="AA329" s="94"/>
      <c r="AC329" s="94"/>
      <c r="AG329" s="94"/>
      <c r="AI329" s="94"/>
      <c r="AM329" s="94"/>
      <c r="AO329" s="94"/>
      <c r="AS329" s="94"/>
      <c r="AU329" s="94"/>
      <c r="AY329" s="94"/>
      <c r="BA329" s="94"/>
      <c r="BI329" s="45"/>
      <c r="BN329" s="93"/>
    </row>
    <row r="330" spans="4:66" s="48" customFormat="1" ht="15" customHeight="1" x14ac:dyDescent="0.2">
      <c r="D330" s="45"/>
      <c r="AA330" s="94"/>
      <c r="AC330" s="94"/>
      <c r="AG330" s="94"/>
      <c r="AI330" s="94"/>
      <c r="AM330" s="94"/>
      <c r="AO330" s="94"/>
      <c r="AS330" s="94"/>
      <c r="AU330" s="94"/>
      <c r="AY330" s="94"/>
      <c r="BA330" s="94"/>
      <c r="BI330" s="45"/>
      <c r="BN330" s="93"/>
    </row>
    <row r="331" spans="4:66" s="48" customFormat="1" ht="15" customHeight="1" x14ac:dyDescent="0.2">
      <c r="D331" s="45"/>
      <c r="AA331" s="94"/>
      <c r="AC331" s="94"/>
      <c r="AG331" s="94"/>
      <c r="AI331" s="94"/>
      <c r="AM331" s="94"/>
      <c r="AO331" s="94"/>
      <c r="AS331" s="94"/>
      <c r="AU331" s="94"/>
      <c r="AY331" s="94"/>
      <c r="BA331" s="94"/>
      <c r="BI331" s="45"/>
      <c r="BN331" s="93"/>
    </row>
    <row r="332" spans="4:66" s="48" customFormat="1" ht="15" customHeight="1" x14ac:dyDescent="0.2">
      <c r="D332" s="45"/>
      <c r="AA332" s="94"/>
      <c r="AC332" s="94"/>
      <c r="AG332" s="94"/>
      <c r="AI332" s="94"/>
      <c r="AM332" s="94"/>
      <c r="AO332" s="94"/>
      <c r="AS332" s="94"/>
      <c r="AU332" s="94"/>
      <c r="AY332" s="94"/>
      <c r="BA332" s="94"/>
      <c r="BI332" s="45"/>
      <c r="BN332" s="93"/>
    </row>
    <row r="333" spans="4:66" s="48" customFormat="1" ht="15" customHeight="1" x14ac:dyDescent="0.2">
      <c r="D333" s="45"/>
      <c r="AA333" s="94"/>
      <c r="AC333" s="94"/>
      <c r="AG333" s="94"/>
      <c r="AI333" s="94"/>
      <c r="AM333" s="94"/>
      <c r="AO333" s="94"/>
      <c r="AS333" s="94"/>
      <c r="AU333" s="94"/>
      <c r="AY333" s="94"/>
      <c r="BA333" s="94"/>
      <c r="BI333" s="45"/>
      <c r="BN333" s="93"/>
    </row>
    <row r="334" spans="4:66" s="48" customFormat="1" ht="15" customHeight="1" x14ac:dyDescent="0.2">
      <c r="D334" s="45"/>
      <c r="AA334" s="94"/>
      <c r="AC334" s="94"/>
      <c r="AG334" s="94"/>
      <c r="AI334" s="94"/>
      <c r="AM334" s="94"/>
      <c r="AO334" s="94"/>
      <c r="AS334" s="94"/>
      <c r="AU334" s="94"/>
      <c r="AY334" s="94"/>
      <c r="BA334" s="94"/>
      <c r="BI334" s="45"/>
      <c r="BN334" s="93"/>
    </row>
    <row r="335" spans="4:66" s="48" customFormat="1" ht="15" customHeight="1" x14ac:dyDescent="0.2">
      <c r="D335" s="45"/>
      <c r="AA335" s="94"/>
      <c r="AC335" s="94"/>
      <c r="AG335" s="94"/>
      <c r="AI335" s="94"/>
      <c r="AM335" s="94"/>
      <c r="AO335" s="94"/>
      <c r="AS335" s="94"/>
      <c r="AU335" s="94"/>
      <c r="AY335" s="94"/>
      <c r="BA335" s="94"/>
      <c r="BI335" s="45"/>
      <c r="BN335" s="93"/>
    </row>
    <row r="336" spans="4:66" s="48" customFormat="1" ht="15" customHeight="1" x14ac:dyDescent="0.2">
      <c r="D336" s="45"/>
      <c r="AA336" s="94"/>
      <c r="AC336" s="94"/>
      <c r="AG336" s="94"/>
      <c r="AI336" s="94"/>
      <c r="AM336" s="94"/>
      <c r="AO336" s="94"/>
      <c r="AS336" s="94"/>
      <c r="AU336" s="94"/>
      <c r="AY336" s="94"/>
      <c r="BA336" s="94"/>
      <c r="BI336" s="45"/>
      <c r="BN336" s="93"/>
    </row>
    <row r="337" spans="4:66" s="48" customFormat="1" ht="15" customHeight="1" x14ac:dyDescent="0.2">
      <c r="D337" s="45"/>
      <c r="AA337" s="94"/>
      <c r="AC337" s="94"/>
      <c r="AG337" s="94"/>
      <c r="AI337" s="94"/>
      <c r="AM337" s="94"/>
      <c r="AO337" s="94"/>
      <c r="AS337" s="94"/>
      <c r="AU337" s="94"/>
      <c r="AY337" s="94"/>
      <c r="BA337" s="94"/>
      <c r="BI337" s="45"/>
      <c r="BN337" s="93"/>
    </row>
    <row r="338" spans="4:66" s="48" customFormat="1" ht="15" customHeight="1" x14ac:dyDescent="0.2">
      <c r="D338" s="45"/>
      <c r="AA338" s="94"/>
      <c r="AC338" s="94"/>
      <c r="AG338" s="94"/>
      <c r="AI338" s="94"/>
      <c r="AM338" s="94"/>
      <c r="AO338" s="94"/>
      <c r="AS338" s="94"/>
      <c r="AU338" s="94"/>
      <c r="AY338" s="94"/>
      <c r="BA338" s="94"/>
      <c r="BI338" s="45"/>
      <c r="BN338" s="93"/>
    </row>
    <row r="339" spans="4:66" s="48" customFormat="1" ht="15" customHeight="1" x14ac:dyDescent="0.2">
      <c r="D339" s="45"/>
      <c r="AA339" s="94"/>
      <c r="AC339" s="94"/>
      <c r="AG339" s="94"/>
      <c r="AI339" s="94"/>
      <c r="AM339" s="94"/>
      <c r="AO339" s="94"/>
      <c r="AS339" s="94"/>
      <c r="AU339" s="94"/>
      <c r="AY339" s="94"/>
      <c r="BA339" s="94"/>
      <c r="BI339" s="45"/>
      <c r="BN339" s="93"/>
    </row>
    <row r="340" spans="4:66" s="48" customFormat="1" ht="15" customHeight="1" x14ac:dyDescent="0.2">
      <c r="D340" s="45"/>
      <c r="AA340" s="94"/>
      <c r="AC340" s="94"/>
      <c r="AG340" s="94"/>
      <c r="AI340" s="94"/>
      <c r="AM340" s="94"/>
      <c r="AO340" s="94"/>
      <c r="AS340" s="94"/>
      <c r="AU340" s="94"/>
      <c r="AY340" s="94"/>
      <c r="BA340" s="94"/>
      <c r="BI340" s="45"/>
      <c r="BN340" s="93"/>
    </row>
    <row r="341" spans="4:66" s="48" customFormat="1" ht="15" customHeight="1" x14ac:dyDescent="0.2">
      <c r="D341" s="45"/>
      <c r="AA341" s="94"/>
      <c r="AC341" s="94"/>
      <c r="AG341" s="94"/>
      <c r="AI341" s="94"/>
      <c r="AM341" s="94"/>
      <c r="AO341" s="94"/>
      <c r="AS341" s="94"/>
      <c r="AU341" s="94"/>
      <c r="AY341" s="94"/>
      <c r="BA341" s="94"/>
      <c r="BI341" s="45"/>
      <c r="BN341" s="93"/>
    </row>
    <row r="342" spans="4:66" s="48" customFormat="1" ht="15" customHeight="1" x14ac:dyDescent="0.2">
      <c r="D342" s="45"/>
      <c r="AA342" s="94"/>
      <c r="AC342" s="94"/>
      <c r="AG342" s="94"/>
      <c r="AI342" s="94"/>
      <c r="AM342" s="94"/>
      <c r="AO342" s="94"/>
      <c r="AS342" s="94"/>
      <c r="AU342" s="94"/>
      <c r="AY342" s="94"/>
      <c r="BA342" s="94"/>
      <c r="BI342" s="45"/>
      <c r="BN342" s="93"/>
    </row>
    <row r="343" spans="4:66" s="48" customFormat="1" ht="15" customHeight="1" x14ac:dyDescent="0.2">
      <c r="D343" s="45"/>
      <c r="AA343" s="94"/>
      <c r="AC343" s="94"/>
      <c r="AG343" s="94"/>
      <c r="AI343" s="94"/>
      <c r="AM343" s="94"/>
      <c r="AO343" s="94"/>
      <c r="AS343" s="94"/>
      <c r="AU343" s="94"/>
      <c r="AY343" s="94"/>
      <c r="BA343" s="94"/>
      <c r="BI343" s="45"/>
      <c r="BN343" s="93"/>
    </row>
    <row r="344" spans="4:66" s="48" customFormat="1" ht="15" customHeight="1" x14ac:dyDescent="0.2">
      <c r="D344" s="45"/>
      <c r="AA344" s="94"/>
      <c r="AC344" s="94"/>
      <c r="AG344" s="94"/>
      <c r="AI344" s="94"/>
      <c r="AM344" s="94"/>
      <c r="AO344" s="94"/>
      <c r="AS344" s="94"/>
      <c r="AU344" s="94"/>
      <c r="AY344" s="94"/>
      <c r="BA344" s="94"/>
      <c r="BI344" s="45"/>
      <c r="BN344" s="93"/>
    </row>
    <row r="345" spans="4:66" s="48" customFormat="1" ht="15" customHeight="1" x14ac:dyDescent="0.2">
      <c r="D345" s="45"/>
      <c r="AA345" s="94"/>
      <c r="AC345" s="94"/>
      <c r="AG345" s="94"/>
      <c r="AI345" s="94"/>
      <c r="AM345" s="94"/>
      <c r="AO345" s="94"/>
      <c r="AS345" s="94"/>
      <c r="AU345" s="94"/>
      <c r="AY345" s="94"/>
      <c r="BA345" s="94"/>
      <c r="BI345" s="45"/>
      <c r="BN345" s="93"/>
    </row>
    <row r="346" spans="4:66" s="48" customFormat="1" ht="15" customHeight="1" x14ac:dyDescent="0.2">
      <c r="D346" s="45"/>
      <c r="AA346" s="94"/>
      <c r="AC346" s="94"/>
      <c r="AG346" s="94"/>
      <c r="AI346" s="94"/>
      <c r="AM346" s="94"/>
      <c r="AO346" s="94"/>
      <c r="AS346" s="94"/>
      <c r="AU346" s="94"/>
      <c r="AY346" s="94"/>
      <c r="BA346" s="94"/>
      <c r="BI346" s="45"/>
      <c r="BN346" s="93"/>
    </row>
    <row r="347" spans="4:66" s="48" customFormat="1" ht="15" customHeight="1" x14ac:dyDescent="0.2">
      <c r="D347" s="45"/>
      <c r="AA347" s="94"/>
      <c r="AC347" s="94"/>
      <c r="AG347" s="94"/>
      <c r="AI347" s="94"/>
      <c r="AM347" s="94"/>
      <c r="AO347" s="94"/>
      <c r="AS347" s="94"/>
      <c r="AU347" s="94"/>
      <c r="AY347" s="94"/>
      <c r="BA347" s="94"/>
      <c r="BI347" s="45"/>
      <c r="BN347" s="93"/>
    </row>
    <row r="348" spans="4:66" s="48" customFormat="1" ht="15" customHeight="1" x14ac:dyDescent="0.2">
      <c r="D348" s="45"/>
      <c r="AA348" s="94"/>
      <c r="AC348" s="94"/>
      <c r="AG348" s="94"/>
      <c r="AI348" s="94"/>
      <c r="AM348" s="94"/>
      <c r="AO348" s="94"/>
      <c r="AS348" s="94"/>
      <c r="AU348" s="94"/>
      <c r="AY348" s="94"/>
      <c r="BA348" s="94"/>
      <c r="BI348" s="45"/>
      <c r="BN348" s="93"/>
    </row>
    <row r="349" spans="4:66" s="48" customFormat="1" ht="15" customHeight="1" x14ac:dyDescent="0.2">
      <c r="D349" s="45"/>
      <c r="AA349" s="94"/>
      <c r="AC349" s="94"/>
      <c r="AG349" s="94"/>
      <c r="AI349" s="94"/>
      <c r="AM349" s="94"/>
      <c r="AO349" s="94"/>
      <c r="AS349" s="94"/>
      <c r="AU349" s="94"/>
      <c r="AY349" s="94"/>
      <c r="BA349" s="94"/>
      <c r="BI349" s="45"/>
      <c r="BN349" s="93"/>
    </row>
    <row r="350" spans="4:66" s="48" customFormat="1" ht="15" customHeight="1" x14ac:dyDescent="0.2">
      <c r="D350" s="45"/>
      <c r="AA350" s="94"/>
      <c r="AC350" s="94"/>
      <c r="AG350" s="94"/>
      <c r="AI350" s="94"/>
      <c r="AM350" s="94"/>
      <c r="AO350" s="94"/>
      <c r="AS350" s="94"/>
      <c r="AU350" s="94"/>
      <c r="AY350" s="94"/>
      <c r="BA350" s="94"/>
      <c r="BI350" s="45"/>
      <c r="BN350" s="93"/>
    </row>
    <row r="351" spans="4:66" s="48" customFormat="1" ht="15" customHeight="1" x14ac:dyDescent="0.2">
      <c r="D351" s="45"/>
      <c r="AA351" s="94"/>
      <c r="AC351" s="94"/>
      <c r="AG351" s="94"/>
      <c r="AI351" s="94"/>
      <c r="AM351" s="94"/>
      <c r="AO351" s="94"/>
      <c r="AS351" s="94"/>
      <c r="AU351" s="94"/>
      <c r="AY351" s="94"/>
      <c r="BA351" s="94"/>
      <c r="BI351" s="45"/>
      <c r="BN351" s="93"/>
    </row>
    <row r="352" spans="4:66" s="48" customFormat="1" ht="15" customHeight="1" x14ac:dyDescent="0.2">
      <c r="D352" s="45"/>
      <c r="AA352" s="94"/>
      <c r="AC352" s="94"/>
      <c r="AG352" s="94"/>
      <c r="AI352" s="94"/>
      <c r="AM352" s="94"/>
      <c r="AO352" s="94"/>
      <c r="AS352" s="94"/>
      <c r="AU352" s="94"/>
      <c r="AY352" s="94"/>
      <c r="BA352" s="94"/>
      <c r="BI352" s="45"/>
      <c r="BN352" s="93"/>
    </row>
    <row r="353" spans="4:66" s="48" customFormat="1" ht="15" customHeight="1" x14ac:dyDescent="0.2">
      <c r="D353" s="45"/>
      <c r="AA353" s="94"/>
      <c r="AC353" s="94"/>
      <c r="AG353" s="94"/>
      <c r="AI353" s="94"/>
      <c r="AM353" s="94"/>
      <c r="AO353" s="94"/>
      <c r="AS353" s="94"/>
      <c r="AU353" s="94"/>
      <c r="AY353" s="94"/>
      <c r="BA353" s="94"/>
      <c r="BI353" s="45"/>
      <c r="BN353" s="93"/>
    </row>
    <row r="354" spans="4:66" s="48" customFormat="1" ht="15" customHeight="1" x14ac:dyDescent="0.2">
      <c r="D354" s="45"/>
      <c r="AA354" s="94"/>
      <c r="AC354" s="94"/>
      <c r="AG354" s="94"/>
      <c r="AI354" s="94"/>
      <c r="AM354" s="94"/>
      <c r="AO354" s="94"/>
      <c r="AS354" s="94"/>
      <c r="AU354" s="94"/>
      <c r="AY354" s="94"/>
      <c r="BA354" s="94"/>
      <c r="BI354" s="45"/>
      <c r="BN354" s="93"/>
    </row>
    <row r="355" spans="4:66" s="48" customFormat="1" ht="15" customHeight="1" x14ac:dyDescent="0.2">
      <c r="D355" s="45"/>
      <c r="AA355" s="94"/>
      <c r="AC355" s="94"/>
      <c r="AG355" s="94"/>
      <c r="AI355" s="94"/>
      <c r="AM355" s="94"/>
      <c r="AO355" s="94"/>
      <c r="AS355" s="94"/>
      <c r="AU355" s="94"/>
      <c r="AY355" s="94"/>
      <c r="BA355" s="94"/>
      <c r="BI355" s="45"/>
      <c r="BN355" s="93"/>
    </row>
    <row r="356" spans="4:66" s="48" customFormat="1" ht="15" customHeight="1" x14ac:dyDescent="0.2">
      <c r="D356" s="45"/>
      <c r="AA356" s="94"/>
      <c r="AC356" s="94"/>
      <c r="AG356" s="94"/>
      <c r="AI356" s="94"/>
      <c r="AM356" s="94"/>
      <c r="AO356" s="94"/>
      <c r="AS356" s="94"/>
      <c r="AU356" s="94"/>
      <c r="AY356" s="94"/>
      <c r="BA356" s="94"/>
      <c r="BI356" s="45"/>
      <c r="BN356" s="93"/>
    </row>
    <row r="357" spans="4:66" s="48" customFormat="1" ht="15" customHeight="1" x14ac:dyDescent="0.2">
      <c r="D357" s="45"/>
      <c r="AA357" s="94"/>
      <c r="AC357" s="94"/>
      <c r="AG357" s="94"/>
      <c r="AI357" s="94"/>
      <c r="AM357" s="94"/>
      <c r="AO357" s="94"/>
      <c r="AS357" s="94"/>
      <c r="AU357" s="94"/>
      <c r="AY357" s="94"/>
      <c r="BA357" s="94"/>
      <c r="BI357" s="45"/>
      <c r="BN357" s="93"/>
    </row>
    <row r="358" spans="4:66" s="48" customFormat="1" ht="15" customHeight="1" x14ac:dyDescent="0.2">
      <c r="D358" s="45"/>
      <c r="AA358" s="94"/>
      <c r="AC358" s="94"/>
      <c r="AG358" s="94"/>
      <c r="AI358" s="94"/>
      <c r="AM358" s="94"/>
      <c r="AO358" s="94"/>
      <c r="AS358" s="94"/>
      <c r="AU358" s="94"/>
      <c r="AY358" s="94"/>
      <c r="BA358" s="94"/>
      <c r="BI358" s="45"/>
      <c r="BN358" s="93"/>
    </row>
    <row r="359" spans="4:66" s="48" customFormat="1" ht="15" customHeight="1" x14ac:dyDescent="0.2">
      <c r="D359" s="45"/>
      <c r="AA359" s="94"/>
      <c r="AC359" s="94"/>
      <c r="AG359" s="94"/>
      <c r="AI359" s="94"/>
      <c r="AM359" s="94"/>
      <c r="AO359" s="94"/>
      <c r="AS359" s="94"/>
      <c r="AU359" s="94"/>
      <c r="AY359" s="94"/>
      <c r="BA359" s="94"/>
      <c r="BI359" s="45"/>
      <c r="BN359" s="93"/>
    </row>
    <row r="360" spans="4:66" s="48" customFormat="1" ht="15" customHeight="1" x14ac:dyDescent="0.2">
      <c r="D360" s="45"/>
      <c r="AA360" s="94"/>
      <c r="AC360" s="94"/>
      <c r="AG360" s="94"/>
      <c r="AI360" s="94"/>
      <c r="AM360" s="94"/>
      <c r="AO360" s="94"/>
      <c r="AS360" s="94"/>
      <c r="AU360" s="94"/>
      <c r="AY360" s="94"/>
      <c r="BA360" s="94"/>
      <c r="BI360" s="45"/>
      <c r="BN360" s="93"/>
    </row>
    <row r="361" spans="4:66" s="48" customFormat="1" ht="15" customHeight="1" x14ac:dyDescent="0.2">
      <c r="D361" s="45"/>
      <c r="AA361" s="94"/>
      <c r="AC361" s="94"/>
      <c r="AG361" s="94"/>
      <c r="AI361" s="94"/>
      <c r="AM361" s="94"/>
      <c r="AO361" s="94"/>
      <c r="AS361" s="94"/>
      <c r="AU361" s="94"/>
      <c r="AY361" s="94"/>
      <c r="BA361" s="94"/>
      <c r="BI361" s="45"/>
      <c r="BN361" s="93"/>
    </row>
    <row r="362" spans="4:66" s="48" customFormat="1" ht="15" customHeight="1" x14ac:dyDescent="0.2">
      <c r="D362" s="45"/>
      <c r="AA362" s="94"/>
      <c r="AC362" s="94"/>
      <c r="AG362" s="94"/>
      <c r="AI362" s="94"/>
      <c r="AM362" s="94"/>
      <c r="AO362" s="94"/>
      <c r="AS362" s="94"/>
      <c r="AU362" s="94"/>
      <c r="AY362" s="94"/>
      <c r="BA362" s="94"/>
      <c r="BI362" s="45"/>
      <c r="BN362" s="93"/>
    </row>
    <row r="363" spans="4:66" s="48" customFormat="1" ht="15" customHeight="1" x14ac:dyDescent="0.2">
      <c r="D363" s="45"/>
      <c r="AA363" s="94"/>
      <c r="AC363" s="94"/>
      <c r="AG363" s="94"/>
      <c r="AI363" s="94"/>
      <c r="AM363" s="94"/>
      <c r="AO363" s="94"/>
      <c r="AS363" s="94"/>
      <c r="AU363" s="94"/>
      <c r="AY363" s="94"/>
      <c r="BA363" s="94"/>
      <c r="BI363" s="45"/>
      <c r="BN363" s="93"/>
    </row>
    <row r="364" spans="4:66" s="48" customFormat="1" ht="15" customHeight="1" x14ac:dyDescent="0.2">
      <c r="D364" s="45"/>
      <c r="AA364" s="94"/>
      <c r="AC364" s="94"/>
      <c r="AG364" s="94"/>
      <c r="AI364" s="94"/>
      <c r="AM364" s="94"/>
      <c r="AO364" s="94"/>
      <c r="AS364" s="94"/>
      <c r="AU364" s="94"/>
      <c r="AY364" s="94"/>
      <c r="BA364" s="94"/>
      <c r="BI364" s="45"/>
      <c r="BN364" s="93"/>
    </row>
    <row r="365" spans="4:66" s="48" customFormat="1" ht="15" customHeight="1" x14ac:dyDescent="0.2">
      <c r="D365" s="45"/>
      <c r="AA365" s="94"/>
      <c r="AC365" s="94"/>
      <c r="AG365" s="94"/>
      <c r="AI365" s="94"/>
      <c r="AM365" s="94"/>
      <c r="AO365" s="94"/>
      <c r="AS365" s="94"/>
      <c r="AU365" s="94"/>
      <c r="AY365" s="94"/>
      <c r="BA365" s="94"/>
      <c r="BI365" s="45"/>
      <c r="BN365" s="93"/>
    </row>
    <row r="366" spans="4:66" s="48" customFormat="1" ht="15" customHeight="1" x14ac:dyDescent="0.2">
      <c r="D366" s="45"/>
      <c r="AA366" s="94"/>
      <c r="AC366" s="94"/>
      <c r="AG366" s="94"/>
      <c r="AI366" s="94"/>
      <c r="AM366" s="94"/>
      <c r="AO366" s="94"/>
      <c r="AS366" s="94"/>
      <c r="AU366" s="94"/>
      <c r="AY366" s="94"/>
      <c r="BA366" s="94"/>
      <c r="BI366" s="45"/>
      <c r="BN366" s="93"/>
    </row>
    <row r="367" spans="4:66" s="48" customFormat="1" ht="15" customHeight="1" x14ac:dyDescent="0.2">
      <c r="D367" s="45"/>
      <c r="AA367" s="94"/>
      <c r="AC367" s="94"/>
      <c r="AG367" s="94"/>
      <c r="AI367" s="94"/>
      <c r="AM367" s="94"/>
      <c r="AO367" s="94"/>
      <c r="AS367" s="94"/>
      <c r="AU367" s="94"/>
      <c r="AY367" s="94"/>
      <c r="BA367" s="94"/>
      <c r="BI367" s="45"/>
      <c r="BN367" s="93"/>
    </row>
    <row r="368" spans="4:66" s="48" customFormat="1" ht="15" customHeight="1" x14ac:dyDescent="0.2">
      <c r="D368" s="45"/>
      <c r="AA368" s="94"/>
      <c r="AC368" s="94"/>
      <c r="AG368" s="94"/>
      <c r="AI368" s="94"/>
      <c r="AM368" s="94"/>
      <c r="AO368" s="94"/>
      <c r="AS368" s="94"/>
      <c r="AU368" s="94"/>
      <c r="AY368" s="94"/>
      <c r="BA368" s="94"/>
      <c r="BI368" s="45"/>
      <c r="BN368" s="93"/>
    </row>
    <row r="369" spans="4:66" s="48" customFormat="1" ht="15" customHeight="1" x14ac:dyDescent="0.2">
      <c r="D369" s="45"/>
      <c r="AA369" s="94"/>
      <c r="AC369" s="94"/>
      <c r="AG369" s="94"/>
      <c r="AI369" s="94"/>
      <c r="AM369" s="94"/>
      <c r="AO369" s="94"/>
      <c r="AS369" s="94"/>
      <c r="AU369" s="94"/>
      <c r="AY369" s="94"/>
      <c r="BA369" s="94"/>
      <c r="BI369" s="45"/>
      <c r="BN369" s="93"/>
    </row>
    <row r="370" spans="4:66" s="48" customFormat="1" ht="15" customHeight="1" x14ac:dyDescent="0.2">
      <c r="D370" s="45"/>
      <c r="AA370" s="94"/>
      <c r="AC370" s="94"/>
      <c r="AG370" s="94"/>
      <c r="AI370" s="94"/>
      <c r="AM370" s="94"/>
      <c r="AO370" s="94"/>
      <c r="AS370" s="94"/>
      <c r="AU370" s="94"/>
      <c r="AY370" s="94"/>
      <c r="BA370" s="94"/>
      <c r="BI370" s="45"/>
      <c r="BN370" s="93"/>
    </row>
    <row r="371" spans="4:66" s="48" customFormat="1" ht="15" customHeight="1" x14ac:dyDescent="0.2">
      <c r="D371" s="45"/>
      <c r="AA371" s="94"/>
      <c r="AC371" s="94"/>
      <c r="AG371" s="94"/>
      <c r="AI371" s="94"/>
      <c r="AM371" s="94"/>
      <c r="AO371" s="94"/>
      <c r="AS371" s="94"/>
      <c r="AU371" s="94"/>
      <c r="AY371" s="94"/>
      <c r="BA371" s="94"/>
      <c r="BI371" s="45"/>
      <c r="BN371" s="93"/>
    </row>
    <row r="372" spans="4:66" s="48" customFormat="1" ht="15" customHeight="1" x14ac:dyDescent="0.2">
      <c r="D372" s="45"/>
      <c r="AA372" s="94"/>
      <c r="AC372" s="94"/>
      <c r="AG372" s="94"/>
      <c r="AI372" s="94"/>
      <c r="AM372" s="94"/>
      <c r="AO372" s="94"/>
      <c r="AS372" s="94"/>
      <c r="AU372" s="94"/>
      <c r="AY372" s="94"/>
      <c r="BA372" s="94"/>
      <c r="BI372" s="45"/>
      <c r="BN372" s="93"/>
    </row>
    <row r="373" spans="4:66" s="48" customFormat="1" ht="15" customHeight="1" x14ac:dyDescent="0.2">
      <c r="D373" s="45"/>
      <c r="AA373" s="94"/>
      <c r="AC373" s="94"/>
      <c r="AG373" s="94"/>
      <c r="AI373" s="94"/>
      <c r="AM373" s="94"/>
      <c r="AO373" s="94"/>
      <c r="AS373" s="94"/>
      <c r="AU373" s="94"/>
      <c r="AY373" s="94"/>
      <c r="BA373" s="94"/>
      <c r="BI373" s="45"/>
      <c r="BN373" s="93"/>
    </row>
    <row r="374" spans="4:66" s="48" customFormat="1" ht="15" customHeight="1" x14ac:dyDescent="0.2">
      <c r="D374" s="45"/>
      <c r="AA374" s="94"/>
      <c r="AC374" s="94"/>
      <c r="AG374" s="94"/>
      <c r="AI374" s="94"/>
      <c r="AM374" s="94"/>
      <c r="AO374" s="94"/>
      <c r="AS374" s="94"/>
      <c r="AU374" s="94"/>
      <c r="AY374" s="94"/>
      <c r="BA374" s="94"/>
      <c r="BI374" s="45"/>
      <c r="BN374" s="93"/>
    </row>
    <row r="375" spans="4:66" s="48" customFormat="1" ht="15" customHeight="1" x14ac:dyDescent="0.2">
      <c r="D375" s="45"/>
      <c r="AA375" s="94"/>
      <c r="AC375" s="94"/>
      <c r="AG375" s="94"/>
      <c r="AI375" s="94"/>
      <c r="AM375" s="94"/>
      <c r="AO375" s="94"/>
      <c r="AS375" s="94"/>
      <c r="AU375" s="94"/>
      <c r="AY375" s="94"/>
      <c r="BA375" s="94"/>
      <c r="BI375" s="45"/>
      <c r="BN375" s="93"/>
    </row>
    <row r="376" spans="4:66" s="48" customFormat="1" ht="15" customHeight="1" x14ac:dyDescent="0.2">
      <c r="D376" s="45"/>
      <c r="AA376" s="94"/>
      <c r="AC376" s="94"/>
      <c r="AG376" s="94"/>
      <c r="AI376" s="94"/>
      <c r="AM376" s="94"/>
      <c r="AO376" s="94"/>
      <c r="AS376" s="94"/>
      <c r="AU376" s="94"/>
      <c r="AY376" s="94"/>
      <c r="BA376" s="94"/>
      <c r="BI376" s="45"/>
      <c r="BN376" s="93"/>
    </row>
    <row r="377" spans="4:66" s="48" customFormat="1" ht="15" customHeight="1" x14ac:dyDescent="0.2">
      <c r="D377" s="45"/>
      <c r="AA377" s="94"/>
      <c r="AC377" s="94"/>
      <c r="AG377" s="94"/>
      <c r="AI377" s="94"/>
      <c r="AM377" s="94"/>
      <c r="AO377" s="94"/>
      <c r="AS377" s="94"/>
      <c r="AU377" s="94"/>
      <c r="AY377" s="94"/>
      <c r="BA377" s="94"/>
      <c r="BI377" s="45"/>
      <c r="BN377" s="93"/>
    </row>
    <row r="378" spans="4:66" s="48" customFormat="1" ht="15" customHeight="1" x14ac:dyDescent="0.2">
      <c r="D378" s="45"/>
      <c r="AA378" s="94"/>
      <c r="AC378" s="94"/>
      <c r="AG378" s="94"/>
      <c r="AI378" s="94"/>
      <c r="AM378" s="94"/>
      <c r="AO378" s="94"/>
      <c r="AS378" s="94"/>
      <c r="AU378" s="94"/>
      <c r="AY378" s="94"/>
      <c r="BA378" s="94"/>
      <c r="BI378" s="45"/>
      <c r="BN378" s="93"/>
    </row>
    <row r="379" spans="4:66" s="48" customFormat="1" ht="15" customHeight="1" x14ac:dyDescent="0.2">
      <c r="D379" s="45"/>
      <c r="AA379" s="94"/>
      <c r="AC379" s="94"/>
      <c r="AG379" s="94"/>
      <c r="AI379" s="94"/>
      <c r="AM379" s="94"/>
      <c r="AO379" s="94"/>
      <c r="AS379" s="94"/>
      <c r="AU379" s="94"/>
      <c r="AY379" s="94"/>
      <c r="BA379" s="94"/>
      <c r="BI379" s="45"/>
      <c r="BN379" s="93"/>
    </row>
    <row r="380" spans="4:66" s="48" customFormat="1" ht="15" customHeight="1" x14ac:dyDescent="0.2">
      <c r="D380" s="45"/>
      <c r="AA380" s="94"/>
      <c r="AC380" s="94"/>
      <c r="AG380" s="94"/>
      <c r="AI380" s="94"/>
      <c r="AM380" s="94"/>
      <c r="AO380" s="94"/>
      <c r="AS380" s="94"/>
      <c r="AU380" s="94"/>
      <c r="AY380" s="94"/>
      <c r="BA380" s="94"/>
      <c r="BI380" s="45"/>
      <c r="BN380" s="93"/>
    </row>
    <row r="381" spans="4:66" s="48" customFormat="1" ht="15" customHeight="1" x14ac:dyDescent="0.2">
      <c r="D381" s="45"/>
      <c r="AA381" s="94"/>
      <c r="AC381" s="94"/>
      <c r="AG381" s="94"/>
      <c r="AI381" s="94"/>
      <c r="AM381" s="94"/>
      <c r="AO381" s="94"/>
      <c r="AS381" s="94"/>
      <c r="AU381" s="94"/>
      <c r="AY381" s="94"/>
      <c r="BA381" s="94"/>
      <c r="BI381" s="45"/>
      <c r="BN381" s="93"/>
    </row>
    <row r="382" spans="4:66" s="48" customFormat="1" ht="15" customHeight="1" x14ac:dyDescent="0.2">
      <c r="D382" s="45"/>
      <c r="AA382" s="94"/>
      <c r="AC382" s="94"/>
      <c r="AG382" s="94"/>
      <c r="AI382" s="94"/>
      <c r="AM382" s="94"/>
      <c r="AO382" s="94"/>
      <c r="AS382" s="94"/>
      <c r="AU382" s="94"/>
      <c r="AY382" s="94"/>
      <c r="BA382" s="94"/>
      <c r="BI382" s="45"/>
      <c r="BN382" s="93"/>
    </row>
    <row r="383" spans="4:66" s="48" customFormat="1" ht="15" customHeight="1" x14ac:dyDescent="0.2">
      <c r="D383" s="45"/>
      <c r="AA383" s="94"/>
      <c r="AC383" s="94"/>
      <c r="AG383" s="94"/>
      <c r="AI383" s="94"/>
      <c r="AM383" s="94"/>
      <c r="AO383" s="94"/>
      <c r="AS383" s="94"/>
      <c r="AU383" s="94"/>
      <c r="AY383" s="94"/>
      <c r="BA383" s="94"/>
      <c r="BI383" s="45"/>
      <c r="BN383" s="93"/>
    </row>
    <row r="384" spans="4:66" s="48" customFormat="1" ht="15" customHeight="1" x14ac:dyDescent="0.2">
      <c r="D384" s="45"/>
      <c r="AA384" s="94"/>
      <c r="AC384" s="94"/>
      <c r="AG384" s="94"/>
      <c r="AI384" s="94"/>
      <c r="AM384" s="94"/>
      <c r="AO384" s="94"/>
      <c r="AS384" s="94"/>
      <c r="AU384" s="94"/>
      <c r="AY384" s="94"/>
      <c r="BA384" s="94"/>
      <c r="BI384" s="45"/>
      <c r="BN384" s="93"/>
    </row>
    <row r="385" spans="4:66" s="48" customFormat="1" ht="15" customHeight="1" x14ac:dyDescent="0.2">
      <c r="D385" s="45"/>
      <c r="AA385" s="94"/>
      <c r="AC385" s="94"/>
      <c r="AG385" s="94"/>
      <c r="AI385" s="94"/>
      <c r="AM385" s="94"/>
      <c r="AO385" s="94"/>
      <c r="AS385" s="94"/>
      <c r="AU385" s="94"/>
      <c r="AY385" s="94"/>
      <c r="BA385" s="94"/>
      <c r="BI385" s="45"/>
      <c r="BN385" s="93"/>
    </row>
    <row r="386" spans="4:66" s="48" customFormat="1" ht="15" customHeight="1" x14ac:dyDescent="0.2">
      <c r="D386" s="45"/>
      <c r="AA386" s="94"/>
      <c r="AC386" s="94"/>
      <c r="AG386" s="94"/>
      <c r="AI386" s="94"/>
      <c r="AM386" s="94"/>
      <c r="AO386" s="94"/>
      <c r="AS386" s="94"/>
      <c r="AU386" s="94"/>
      <c r="AY386" s="94"/>
      <c r="BA386" s="94"/>
      <c r="BI386" s="45"/>
      <c r="BN386" s="93"/>
    </row>
    <row r="387" spans="4:66" s="48" customFormat="1" ht="15" customHeight="1" x14ac:dyDescent="0.2">
      <c r="D387" s="45"/>
      <c r="AA387" s="94"/>
      <c r="AC387" s="94"/>
      <c r="AG387" s="94"/>
      <c r="AI387" s="94"/>
      <c r="AM387" s="94"/>
      <c r="AO387" s="94"/>
      <c r="AS387" s="94"/>
      <c r="AU387" s="94"/>
      <c r="AY387" s="94"/>
      <c r="BA387" s="94"/>
      <c r="BI387" s="45"/>
      <c r="BN387" s="93"/>
    </row>
    <row r="388" spans="4:66" s="48" customFormat="1" ht="15" customHeight="1" x14ac:dyDescent="0.2">
      <c r="D388" s="45"/>
      <c r="AA388" s="94"/>
      <c r="AC388" s="94"/>
      <c r="AG388" s="94"/>
      <c r="AI388" s="94"/>
      <c r="AM388" s="94"/>
      <c r="AO388" s="94"/>
      <c r="AS388" s="94"/>
      <c r="AU388" s="94"/>
      <c r="AY388" s="94"/>
      <c r="BA388" s="94"/>
      <c r="BI388" s="45"/>
      <c r="BN388" s="93"/>
    </row>
    <row r="389" spans="4:66" s="48" customFormat="1" ht="15" customHeight="1" x14ac:dyDescent="0.2">
      <c r="D389" s="45"/>
      <c r="AA389" s="94"/>
      <c r="AC389" s="94"/>
      <c r="AG389" s="94"/>
      <c r="AI389" s="94"/>
      <c r="AM389" s="94"/>
      <c r="AO389" s="94"/>
      <c r="AS389" s="94"/>
      <c r="AU389" s="94"/>
      <c r="AY389" s="94"/>
      <c r="BA389" s="94"/>
      <c r="BI389" s="45"/>
      <c r="BN389" s="93"/>
    </row>
    <row r="390" spans="4:66" s="48" customFormat="1" ht="15" customHeight="1" x14ac:dyDescent="0.2">
      <c r="D390" s="45"/>
      <c r="AA390" s="94"/>
      <c r="AC390" s="94"/>
      <c r="AG390" s="94"/>
      <c r="AI390" s="94"/>
      <c r="AM390" s="94"/>
      <c r="AO390" s="94"/>
      <c r="AS390" s="94"/>
      <c r="AU390" s="94"/>
      <c r="AY390" s="94"/>
      <c r="BA390" s="94"/>
      <c r="BI390" s="45"/>
      <c r="BN390" s="93"/>
    </row>
    <row r="391" spans="4:66" s="48" customFormat="1" ht="15" customHeight="1" x14ac:dyDescent="0.2">
      <c r="D391" s="45"/>
      <c r="AA391" s="94"/>
      <c r="AC391" s="94"/>
      <c r="AG391" s="94"/>
      <c r="AI391" s="94"/>
      <c r="AM391" s="94"/>
      <c r="AO391" s="94"/>
      <c r="AS391" s="94"/>
      <c r="AU391" s="94"/>
      <c r="AY391" s="94"/>
      <c r="BA391" s="94"/>
      <c r="BI391" s="45"/>
      <c r="BN391" s="93"/>
    </row>
    <row r="392" spans="4:66" s="48" customFormat="1" ht="15" customHeight="1" x14ac:dyDescent="0.2">
      <c r="D392" s="45"/>
      <c r="AA392" s="94"/>
      <c r="AC392" s="94"/>
      <c r="AG392" s="94"/>
      <c r="AI392" s="94"/>
      <c r="AM392" s="94"/>
      <c r="AO392" s="94"/>
      <c r="AS392" s="94"/>
      <c r="AU392" s="94"/>
      <c r="AY392" s="94"/>
      <c r="BA392" s="94"/>
      <c r="BI392" s="45"/>
      <c r="BN392" s="93"/>
    </row>
    <row r="393" spans="4:66" s="48" customFormat="1" ht="15" customHeight="1" x14ac:dyDescent="0.2">
      <c r="D393" s="45"/>
      <c r="AA393" s="94"/>
      <c r="AC393" s="94"/>
      <c r="AG393" s="94"/>
      <c r="AI393" s="94"/>
      <c r="AM393" s="94"/>
      <c r="AO393" s="94"/>
      <c r="AS393" s="94"/>
      <c r="AU393" s="94"/>
      <c r="AY393" s="94"/>
      <c r="BA393" s="94"/>
      <c r="BI393" s="45"/>
      <c r="BN393" s="93"/>
    </row>
    <row r="394" spans="4:66" s="48" customFormat="1" ht="15" customHeight="1" x14ac:dyDescent="0.2">
      <c r="D394" s="45"/>
      <c r="AA394" s="94"/>
      <c r="AC394" s="94"/>
      <c r="AG394" s="94"/>
      <c r="AI394" s="94"/>
      <c r="AM394" s="94"/>
      <c r="AO394" s="94"/>
      <c r="AS394" s="94"/>
      <c r="AU394" s="94"/>
      <c r="AY394" s="94"/>
      <c r="BA394" s="94"/>
      <c r="BI394" s="45"/>
      <c r="BN394" s="93"/>
    </row>
    <row r="395" spans="4:66" s="48" customFormat="1" ht="15" customHeight="1" x14ac:dyDescent="0.2">
      <c r="D395" s="45"/>
      <c r="AA395" s="94"/>
      <c r="AC395" s="94"/>
      <c r="AG395" s="94"/>
      <c r="AI395" s="94"/>
      <c r="AM395" s="94"/>
      <c r="AO395" s="94"/>
      <c r="AS395" s="94"/>
      <c r="AU395" s="94"/>
      <c r="AY395" s="94"/>
      <c r="BA395" s="94"/>
      <c r="BI395" s="45"/>
      <c r="BN395" s="93"/>
    </row>
    <row r="396" spans="4:66" s="48" customFormat="1" ht="15" customHeight="1" x14ac:dyDescent="0.2">
      <c r="D396" s="45"/>
      <c r="AA396" s="94"/>
      <c r="AC396" s="94"/>
      <c r="AG396" s="94"/>
      <c r="AI396" s="94"/>
      <c r="AM396" s="94"/>
      <c r="AO396" s="94"/>
      <c r="AS396" s="94"/>
      <c r="AU396" s="94"/>
      <c r="AY396" s="94"/>
      <c r="BA396" s="94"/>
      <c r="BI396" s="45"/>
      <c r="BN396" s="93"/>
    </row>
    <row r="397" spans="4:66" s="48" customFormat="1" ht="15" customHeight="1" x14ac:dyDescent="0.2">
      <c r="D397" s="45"/>
      <c r="AA397" s="94"/>
      <c r="AC397" s="94"/>
      <c r="AG397" s="94"/>
      <c r="AI397" s="94"/>
      <c r="AM397" s="94"/>
      <c r="AO397" s="94"/>
      <c r="AS397" s="94"/>
      <c r="AU397" s="94"/>
      <c r="AY397" s="94"/>
      <c r="BA397" s="94"/>
      <c r="BI397" s="45"/>
      <c r="BN397" s="93"/>
    </row>
    <row r="398" spans="4:66" s="48" customFormat="1" ht="15" customHeight="1" x14ac:dyDescent="0.2">
      <c r="D398" s="45"/>
      <c r="AA398" s="94"/>
      <c r="AC398" s="94"/>
      <c r="AG398" s="94"/>
      <c r="AI398" s="94"/>
      <c r="AM398" s="94"/>
      <c r="AO398" s="94"/>
      <c r="AS398" s="94"/>
      <c r="AU398" s="94"/>
      <c r="AY398" s="94"/>
      <c r="BA398" s="94"/>
      <c r="BI398" s="45"/>
      <c r="BN398" s="93"/>
    </row>
    <row r="399" spans="4:66" s="48" customFormat="1" ht="15" customHeight="1" x14ac:dyDescent="0.2">
      <c r="D399" s="45"/>
      <c r="AA399" s="94"/>
      <c r="AC399" s="94"/>
      <c r="AG399" s="94"/>
      <c r="AI399" s="94"/>
      <c r="AM399" s="94"/>
      <c r="AO399" s="94"/>
      <c r="AS399" s="94"/>
      <c r="AU399" s="94"/>
      <c r="AY399" s="94"/>
      <c r="BA399" s="94"/>
      <c r="BI399" s="45"/>
      <c r="BN399" s="93"/>
    </row>
    <row r="400" spans="4:66" s="48" customFormat="1" ht="15" customHeight="1" x14ac:dyDescent="0.2">
      <c r="D400" s="45"/>
      <c r="AA400" s="94"/>
      <c r="AC400" s="94"/>
      <c r="AG400" s="94"/>
      <c r="AI400" s="94"/>
      <c r="AM400" s="94"/>
      <c r="AO400" s="94"/>
      <c r="AS400" s="94"/>
      <c r="AU400" s="94"/>
      <c r="AY400" s="94"/>
      <c r="BA400" s="94"/>
      <c r="BI400" s="45"/>
      <c r="BN400" s="93"/>
    </row>
    <row r="401" spans="4:66" s="48" customFormat="1" ht="15" customHeight="1" x14ac:dyDescent="0.2">
      <c r="D401" s="45"/>
      <c r="AA401" s="94"/>
      <c r="AC401" s="94"/>
      <c r="AG401" s="94"/>
      <c r="AI401" s="94"/>
      <c r="AM401" s="94"/>
      <c r="AO401" s="94"/>
      <c r="AS401" s="94"/>
      <c r="AU401" s="94"/>
      <c r="AY401" s="94"/>
      <c r="BA401" s="94"/>
      <c r="BI401" s="45"/>
      <c r="BN401" s="93"/>
    </row>
    <row r="402" spans="4:66" s="48" customFormat="1" ht="15" customHeight="1" x14ac:dyDescent="0.2">
      <c r="D402" s="45"/>
      <c r="AA402" s="94"/>
      <c r="AC402" s="94"/>
      <c r="AG402" s="94"/>
      <c r="AI402" s="94"/>
      <c r="AM402" s="94"/>
      <c r="AO402" s="94"/>
      <c r="AS402" s="94"/>
      <c r="AU402" s="94"/>
      <c r="AY402" s="94"/>
      <c r="BA402" s="94"/>
      <c r="BI402" s="45"/>
      <c r="BN402" s="93"/>
    </row>
    <row r="403" spans="4:66" s="48" customFormat="1" ht="15" customHeight="1" x14ac:dyDescent="0.2">
      <c r="D403" s="45"/>
      <c r="AA403" s="94"/>
      <c r="AC403" s="94"/>
      <c r="AG403" s="94"/>
      <c r="AI403" s="94"/>
      <c r="AM403" s="94"/>
      <c r="AO403" s="94"/>
      <c r="AS403" s="94"/>
      <c r="AU403" s="94"/>
      <c r="AY403" s="94"/>
      <c r="BA403" s="94"/>
      <c r="BI403" s="45"/>
      <c r="BN403" s="93"/>
    </row>
    <row r="404" spans="4:66" s="48" customFormat="1" ht="15" customHeight="1" x14ac:dyDescent="0.2">
      <c r="D404" s="45"/>
      <c r="AA404" s="94"/>
      <c r="AC404" s="94"/>
      <c r="AG404" s="94"/>
      <c r="AI404" s="94"/>
      <c r="AM404" s="94"/>
      <c r="AO404" s="94"/>
      <c r="AS404" s="94"/>
      <c r="AU404" s="94"/>
      <c r="AY404" s="94"/>
      <c r="BA404" s="94"/>
      <c r="BI404" s="45"/>
      <c r="BN404" s="93"/>
    </row>
    <row r="405" spans="4:66" s="48" customFormat="1" ht="15" customHeight="1" x14ac:dyDescent="0.2">
      <c r="D405" s="45"/>
      <c r="AA405" s="94"/>
      <c r="AC405" s="94"/>
      <c r="AG405" s="94"/>
      <c r="AI405" s="94"/>
      <c r="AM405" s="94"/>
      <c r="AO405" s="94"/>
      <c r="AS405" s="94"/>
      <c r="AU405" s="94"/>
      <c r="AY405" s="94"/>
      <c r="BA405" s="94"/>
      <c r="BI405" s="45"/>
      <c r="BN405" s="93"/>
    </row>
    <row r="406" spans="4:66" s="48" customFormat="1" ht="15" customHeight="1" x14ac:dyDescent="0.2">
      <c r="D406" s="45"/>
      <c r="AA406" s="94"/>
      <c r="AC406" s="94"/>
      <c r="AG406" s="94"/>
      <c r="AI406" s="94"/>
      <c r="AM406" s="94"/>
      <c r="AO406" s="94"/>
      <c r="AS406" s="94"/>
      <c r="AU406" s="94"/>
      <c r="AY406" s="94"/>
      <c r="BA406" s="94"/>
      <c r="BI406" s="45"/>
      <c r="BN406" s="93"/>
    </row>
    <row r="407" spans="4:66" s="48" customFormat="1" ht="15" customHeight="1" x14ac:dyDescent="0.2">
      <c r="D407" s="45"/>
      <c r="AA407" s="94"/>
      <c r="AC407" s="94"/>
      <c r="AG407" s="94"/>
      <c r="AI407" s="94"/>
      <c r="AM407" s="94"/>
      <c r="AO407" s="94"/>
      <c r="AS407" s="94"/>
      <c r="AU407" s="94"/>
      <c r="AY407" s="94"/>
      <c r="BA407" s="94"/>
      <c r="BI407" s="45"/>
      <c r="BN407" s="93"/>
    </row>
    <row r="408" spans="4:66" s="48" customFormat="1" ht="15" customHeight="1" x14ac:dyDescent="0.2">
      <c r="D408" s="45"/>
      <c r="AA408" s="94"/>
      <c r="AC408" s="94"/>
      <c r="AG408" s="94"/>
      <c r="AI408" s="94"/>
      <c r="AM408" s="94"/>
      <c r="AO408" s="94"/>
      <c r="AS408" s="94"/>
      <c r="AU408" s="94"/>
      <c r="AY408" s="94"/>
      <c r="BA408" s="94"/>
      <c r="BI408" s="45"/>
      <c r="BN408" s="93"/>
    </row>
    <row r="409" spans="4:66" s="48" customFormat="1" ht="15" customHeight="1" x14ac:dyDescent="0.2">
      <c r="D409" s="45"/>
      <c r="AA409" s="94"/>
      <c r="AC409" s="94"/>
      <c r="AG409" s="94"/>
      <c r="AI409" s="94"/>
      <c r="AM409" s="94"/>
      <c r="AO409" s="94"/>
      <c r="AS409" s="94"/>
      <c r="AU409" s="94"/>
      <c r="AY409" s="94"/>
      <c r="BA409" s="94"/>
      <c r="BI409" s="45"/>
      <c r="BN409" s="93"/>
    </row>
    <row r="410" spans="4:66" s="48" customFormat="1" ht="15" customHeight="1" x14ac:dyDescent="0.2">
      <c r="D410" s="45"/>
      <c r="AA410" s="94"/>
      <c r="AC410" s="94"/>
      <c r="AG410" s="94"/>
      <c r="AI410" s="94"/>
      <c r="AM410" s="94"/>
      <c r="AO410" s="94"/>
      <c r="AS410" s="94"/>
      <c r="AU410" s="94"/>
      <c r="AY410" s="94"/>
      <c r="BA410" s="94"/>
      <c r="BI410" s="45"/>
      <c r="BN410" s="93"/>
    </row>
    <row r="411" spans="4:66" s="48" customFormat="1" ht="15" customHeight="1" x14ac:dyDescent="0.2">
      <c r="D411" s="45"/>
      <c r="AA411" s="94"/>
      <c r="AC411" s="94"/>
      <c r="AG411" s="94"/>
      <c r="AI411" s="94"/>
      <c r="AM411" s="94"/>
      <c r="AO411" s="94"/>
      <c r="AS411" s="94"/>
      <c r="AU411" s="94"/>
      <c r="AY411" s="94"/>
      <c r="BA411" s="94"/>
      <c r="BI411" s="45"/>
      <c r="BN411" s="93"/>
    </row>
    <row r="412" spans="4:66" s="48" customFormat="1" ht="15" customHeight="1" x14ac:dyDescent="0.2">
      <c r="D412" s="45"/>
      <c r="AA412" s="94"/>
      <c r="AC412" s="94"/>
      <c r="AG412" s="94"/>
      <c r="AI412" s="94"/>
      <c r="AM412" s="94"/>
      <c r="AO412" s="94"/>
      <c r="AS412" s="94"/>
      <c r="AU412" s="94"/>
      <c r="AY412" s="94"/>
      <c r="BA412" s="94"/>
      <c r="BI412" s="45"/>
      <c r="BN412" s="93"/>
    </row>
    <row r="413" spans="4:66" s="48" customFormat="1" ht="15" customHeight="1" x14ac:dyDescent="0.2">
      <c r="D413" s="45"/>
      <c r="AA413" s="94"/>
      <c r="AC413" s="94"/>
      <c r="AG413" s="94"/>
      <c r="AI413" s="94"/>
      <c r="AM413" s="94"/>
      <c r="AO413" s="94"/>
      <c r="AS413" s="94"/>
      <c r="AU413" s="94"/>
      <c r="AY413" s="94"/>
      <c r="BA413" s="94"/>
      <c r="BI413" s="45"/>
      <c r="BN413" s="93"/>
    </row>
    <row r="414" spans="4:66" s="48" customFormat="1" ht="15" customHeight="1" x14ac:dyDescent="0.2">
      <c r="D414" s="45"/>
      <c r="AA414" s="94"/>
      <c r="AC414" s="94"/>
      <c r="AG414" s="94"/>
      <c r="AI414" s="94"/>
      <c r="AM414" s="94"/>
      <c r="AO414" s="94"/>
      <c r="AS414" s="94"/>
      <c r="AU414" s="94"/>
      <c r="AY414" s="94"/>
      <c r="BA414" s="94"/>
      <c r="BI414" s="45"/>
      <c r="BN414" s="93"/>
    </row>
    <row r="415" spans="4:66" s="48" customFormat="1" ht="15" customHeight="1" x14ac:dyDescent="0.2">
      <c r="D415" s="45"/>
      <c r="AA415" s="94"/>
      <c r="AC415" s="94"/>
      <c r="AG415" s="94"/>
      <c r="AI415" s="94"/>
      <c r="AM415" s="94"/>
      <c r="AO415" s="94"/>
      <c r="AS415" s="94"/>
      <c r="AU415" s="94"/>
      <c r="AY415" s="94"/>
      <c r="BA415" s="94"/>
      <c r="BI415" s="45"/>
      <c r="BN415" s="93"/>
    </row>
    <row r="416" spans="4:66" s="48" customFormat="1" ht="15" customHeight="1" x14ac:dyDescent="0.2">
      <c r="D416" s="45"/>
      <c r="AA416" s="94"/>
      <c r="AC416" s="94"/>
      <c r="AG416" s="94"/>
      <c r="AI416" s="94"/>
      <c r="AM416" s="94"/>
      <c r="AO416" s="94"/>
      <c r="AS416" s="94"/>
      <c r="AU416" s="94"/>
      <c r="AY416" s="94"/>
      <c r="BA416" s="94"/>
      <c r="BI416" s="45"/>
      <c r="BN416" s="93"/>
    </row>
    <row r="417" spans="4:66" s="48" customFormat="1" ht="15" customHeight="1" x14ac:dyDescent="0.2">
      <c r="D417" s="45"/>
      <c r="AA417" s="94"/>
      <c r="AC417" s="94"/>
      <c r="AG417" s="94"/>
      <c r="AI417" s="94"/>
      <c r="AM417" s="94"/>
      <c r="AO417" s="94"/>
      <c r="AS417" s="94"/>
      <c r="AU417" s="94"/>
      <c r="AY417" s="94"/>
      <c r="BA417" s="94"/>
      <c r="BI417" s="45"/>
      <c r="BN417" s="93"/>
    </row>
    <row r="418" spans="4:66" s="48" customFormat="1" ht="15" customHeight="1" x14ac:dyDescent="0.2">
      <c r="D418" s="45"/>
      <c r="AA418" s="94"/>
      <c r="AC418" s="94"/>
      <c r="AG418" s="94"/>
      <c r="AI418" s="94"/>
      <c r="AM418" s="94"/>
      <c r="AO418" s="94"/>
      <c r="AS418" s="94"/>
      <c r="AU418" s="94"/>
      <c r="AY418" s="94"/>
      <c r="BA418" s="94"/>
      <c r="BI418" s="45"/>
      <c r="BN418" s="93"/>
    </row>
    <row r="419" spans="4:66" s="48" customFormat="1" ht="15" customHeight="1" x14ac:dyDescent="0.2">
      <c r="D419" s="45"/>
      <c r="AA419" s="94"/>
      <c r="AC419" s="94"/>
      <c r="AG419" s="94"/>
      <c r="AI419" s="94"/>
      <c r="AM419" s="94"/>
      <c r="AO419" s="94"/>
      <c r="AS419" s="94"/>
      <c r="AU419" s="94"/>
      <c r="AY419" s="94"/>
      <c r="BA419" s="94"/>
      <c r="BI419" s="45"/>
      <c r="BN419" s="93"/>
    </row>
    <row r="420" spans="4:66" s="48" customFormat="1" ht="15" customHeight="1" x14ac:dyDescent="0.2">
      <c r="D420" s="45"/>
      <c r="AA420" s="94"/>
      <c r="AC420" s="94"/>
      <c r="AG420" s="94"/>
      <c r="AI420" s="94"/>
      <c r="AM420" s="94"/>
      <c r="AO420" s="94"/>
      <c r="AS420" s="94"/>
      <c r="AU420" s="94"/>
      <c r="AY420" s="94"/>
      <c r="BA420" s="94"/>
      <c r="BI420" s="45"/>
      <c r="BN420" s="93"/>
    </row>
    <row r="421" spans="4:66" s="48" customFormat="1" ht="15" customHeight="1" x14ac:dyDescent="0.2">
      <c r="D421" s="45"/>
      <c r="AA421" s="94"/>
      <c r="AC421" s="94"/>
      <c r="AG421" s="94"/>
      <c r="AI421" s="94"/>
      <c r="AM421" s="94"/>
      <c r="AO421" s="94"/>
      <c r="AS421" s="94"/>
      <c r="AU421" s="94"/>
      <c r="AY421" s="94"/>
      <c r="BA421" s="94"/>
      <c r="BI421" s="45"/>
      <c r="BN421" s="93"/>
    </row>
    <row r="422" spans="4:66" s="48" customFormat="1" ht="15" customHeight="1" x14ac:dyDescent="0.2">
      <c r="D422" s="45"/>
      <c r="AA422" s="94"/>
      <c r="AC422" s="94"/>
      <c r="AG422" s="94"/>
      <c r="AI422" s="94"/>
      <c r="AM422" s="94"/>
      <c r="AO422" s="94"/>
      <c r="AS422" s="94"/>
      <c r="AU422" s="94"/>
      <c r="AY422" s="94"/>
      <c r="BA422" s="94"/>
      <c r="BI422" s="45"/>
      <c r="BN422" s="93"/>
    </row>
    <row r="423" spans="4:66" s="48" customFormat="1" ht="15" customHeight="1" x14ac:dyDescent="0.2">
      <c r="D423" s="45"/>
      <c r="AA423" s="94"/>
      <c r="AC423" s="94"/>
      <c r="AG423" s="94"/>
      <c r="AI423" s="94"/>
      <c r="AM423" s="94"/>
      <c r="AO423" s="94"/>
      <c r="AS423" s="94"/>
      <c r="AU423" s="94"/>
      <c r="AY423" s="94"/>
      <c r="BA423" s="94"/>
      <c r="BI423" s="45"/>
      <c r="BN423" s="93"/>
    </row>
    <row r="424" spans="4:66" s="48" customFormat="1" ht="15" customHeight="1" x14ac:dyDescent="0.2">
      <c r="D424" s="45"/>
      <c r="AA424" s="94"/>
      <c r="AC424" s="94"/>
      <c r="AG424" s="94"/>
      <c r="AI424" s="94"/>
      <c r="AM424" s="94"/>
      <c r="AO424" s="94"/>
      <c r="AS424" s="94"/>
      <c r="AU424" s="94"/>
      <c r="AY424" s="94"/>
      <c r="BA424" s="94"/>
      <c r="BI424" s="45"/>
      <c r="BN424" s="93"/>
    </row>
    <row r="425" spans="4:66" s="48" customFormat="1" ht="15" customHeight="1" x14ac:dyDescent="0.2">
      <c r="D425" s="45"/>
      <c r="AA425" s="94"/>
      <c r="AC425" s="94"/>
      <c r="AG425" s="94"/>
      <c r="AI425" s="94"/>
      <c r="AM425" s="94"/>
      <c r="AO425" s="94"/>
      <c r="AS425" s="94"/>
      <c r="AU425" s="94"/>
      <c r="AY425" s="94"/>
      <c r="BA425" s="94"/>
      <c r="BI425" s="45"/>
      <c r="BN425" s="93"/>
    </row>
    <row r="426" spans="4:66" s="48" customFormat="1" ht="15" customHeight="1" x14ac:dyDescent="0.2">
      <c r="D426" s="45"/>
      <c r="AA426" s="94"/>
      <c r="AC426" s="94"/>
      <c r="AG426" s="94"/>
      <c r="AI426" s="94"/>
      <c r="AM426" s="94"/>
      <c r="AO426" s="94"/>
      <c r="AS426" s="94"/>
      <c r="AU426" s="94"/>
      <c r="AY426" s="94"/>
      <c r="BA426" s="94"/>
      <c r="BI426" s="45"/>
      <c r="BN426" s="93"/>
    </row>
    <row r="427" spans="4:66" s="48" customFormat="1" ht="15" customHeight="1" x14ac:dyDescent="0.2">
      <c r="D427" s="45"/>
      <c r="AA427" s="94"/>
      <c r="AC427" s="94"/>
      <c r="AG427" s="94"/>
      <c r="AI427" s="94"/>
      <c r="AM427" s="94"/>
      <c r="AO427" s="94"/>
      <c r="AS427" s="94"/>
      <c r="AU427" s="94"/>
      <c r="AY427" s="94"/>
      <c r="BA427" s="94"/>
      <c r="BI427" s="45"/>
      <c r="BN427" s="93"/>
    </row>
    <row r="428" spans="4:66" s="48" customFormat="1" ht="15" customHeight="1" x14ac:dyDescent="0.2">
      <c r="D428" s="45"/>
      <c r="AA428" s="94"/>
      <c r="AC428" s="94"/>
      <c r="AG428" s="94"/>
      <c r="AI428" s="94"/>
      <c r="AM428" s="94"/>
      <c r="AO428" s="94"/>
      <c r="AS428" s="94"/>
      <c r="AU428" s="94"/>
      <c r="AY428" s="94"/>
      <c r="BA428" s="94"/>
      <c r="BI428" s="45"/>
      <c r="BN428" s="93"/>
    </row>
    <row r="429" spans="4:66" s="48" customFormat="1" ht="15" customHeight="1" x14ac:dyDescent="0.2">
      <c r="D429" s="45"/>
      <c r="AA429" s="94"/>
      <c r="AC429" s="94"/>
      <c r="AG429" s="94"/>
      <c r="AI429" s="94"/>
      <c r="AM429" s="94"/>
      <c r="AO429" s="94"/>
      <c r="AS429" s="94"/>
      <c r="AU429" s="94"/>
      <c r="AY429" s="94"/>
      <c r="BA429" s="94"/>
      <c r="BI429" s="45"/>
      <c r="BN429" s="93"/>
    </row>
    <row r="430" spans="4:66" s="48" customFormat="1" ht="15" customHeight="1" x14ac:dyDescent="0.2">
      <c r="D430" s="45"/>
      <c r="AA430" s="94"/>
      <c r="AC430" s="94"/>
      <c r="AG430" s="94"/>
      <c r="AI430" s="94"/>
      <c r="AM430" s="94"/>
      <c r="AO430" s="94"/>
      <c r="AS430" s="94"/>
      <c r="AU430" s="94"/>
      <c r="AY430" s="94"/>
      <c r="BA430" s="94"/>
      <c r="BI430" s="45"/>
      <c r="BN430" s="93"/>
    </row>
    <row r="431" spans="4:66" s="48" customFormat="1" ht="15" customHeight="1" x14ac:dyDescent="0.2">
      <c r="D431" s="45"/>
      <c r="AA431" s="94"/>
      <c r="AC431" s="94"/>
      <c r="AG431" s="94"/>
      <c r="AI431" s="94"/>
      <c r="AM431" s="94"/>
      <c r="AO431" s="94"/>
      <c r="AS431" s="94"/>
      <c r="AU431" s="94"/>
      <c r="AY431" s="94"/>
      <c r="BA431" s="94"/>
      <c r="BI431" s="45"/>
      <c r="BN431" s="93"/>
    </row>
    <row r="432" spans="4:66" s="48" customFormat="1" ht="15" customHeight="1" x14ac:dyDescent="0.2">
      <c r="D432" s="45"/>
      <c r="AA432" s="94"/>
      <c r="AC432" s="94"/>
      <c r="AG432" s="94"/>
      <c r="AI432" s="94"/>
      <c r="AM432" s="94"/>
      <c r="AO432" s="94"/>
      <c r="AS432" s="94"/>
      <c r="AU432" s="94"/>
      <c r="AY432" s="94"/>
      <c r="BA432" s="94"/>
      <c r="BI432" s="45"/>
      <c r="BN432" s="93"/>
    </row>
    <row r="433" spans="4:66" s="48" customFormat="1" ht="15" customHeight="1" x14ac:dyDescent="0.2">
      <c r="D433" s="45"/>
      <c r="AA433" s="94"/>
      <c r="AC433" s="94"/>
      <c r="AG433" s="94"/>
      <c r="AI433" s="94"/>
      <c r="AM433" s="94"/>
      <c r="AO433" s="94"/>
      <c r="AS433" s="94"/>
      <c r="AU433" s="94"/>
      <c r="AY433" s="94"/>
      <c r="BA433" s="94"/>
      <c r="BI433" s="45"/>
      <c r="BN433" s="93"/>
    </row>
    <row r="434" spans="4:66" s="48" customFormat="1" ht="15" customHeight="1" x14ac:dyDescent="0.2">
      <c r="D434" s="45"/>
      <c r="AA434" s="94"/>
      <c r="AC434" s="94"/>
      <c r="AG434" s="94"/>
      <c r="AI434" s="94"/>
      <c r="AM434" s="94"/>
      <c r="AO434" s="94"/>
      <c r="AS434" s="94"/>
      <c r="AU434" s="94"/>
      <c r="AY434" s="94"/>
      <c r="BA434" s="94"/>
      <c r="BI434" s="45"/>
      <c r="BN434" s="93"/>
    </row>
    <row r="435" spans="4:66" s="48" customFormat="1" ht="15" customHeight="1" x14ac:dyDescent="0.2">
      <c r="D435" s="45"/>
      <c r="AA435" s="94"/>
      <c r="AC435" s="94"/>
      <c r="AG435" s="94"/>
      <c r="AI435" s="94"/>
      <c r="AM435" s="94"/>
      <c r="AO435" s="94"/>
      <c r="AS435" s="94"/>
      <c r="AU435" s="94"/>
      <c r="AY435" s="94"/>
      <c r="BA435" s="94"/>
      <c r="BI435" s="45"/>
      <c r="BN435" s="93"/>
    </row>
    <row r="436" spans="4:66" s="48" customFormat="1" ht="15" customHeight="1" x14ac:dyDescent="0.2">
      <c r="D436" s="45"/>
      <c r="AA436" s="94"/>
      <c r="AC436" s="94"/>
      <c r="AG436" s="94"/>
      <c r="AI436" s="94"/>
      <c r="AM436" s="94"/>
      <c r="AO436" s="94"/>
      <c r="AS436" s="94"/>
      <c r="AU436" s="94"/>
      <c r="AY436" s="94"/>
      <c r="BA436" s="94"/>
      <c r="BI436" s="45"/>
      <c r="BN436" s="93"/>
    </row>
    <row r="437" spans="4:66" s="48" customFormat="1" ht="15" customHeight="1" x14ac:dyDescent="0.2">
      <c r="D437" s="45"/>
      <c r="AA437" s="94"/>
      <c r="AC437" s="94"/>
      <c r="AG437" s="94"/>
      <c r="AI437" s="94"/>
      <c r="AM437" s="94"/>
      <c r="AO437" s="94"/>
      <c r="AS437" s="94"/>
      <c r="AU437" s="94"/>
      <c r="AY437" s="94"/>
      <c r="BA437" s="94"/>
      <c r="BI437" s="45"/>
      <c r="BN437" s="93"/>
    </row>
    <row r="438" spans="4:66" s="48" customFormat="1" ht="15" customHeight="1" x14ac:dyDescent="0.2">
      <c r="D438" s="45"/>
      <c r="AA438" s="94"/>
      <c r="AC438" s="94"/>
      <c r="AG438" s="94"/>
      <c r="AI438" s="94"/>
      <c r="AM438" s="94"/>
      <c r="AO438" s="94"/>
      <c r="AS438" s="94"/>
      <c r="AU438" s="94"/>
      <c r="AY438" s="94"/>
      <c r="BA438" s="94"/>
      <c r="BI438" s="45"/>
      <c r="BN438" s="93"/>
    </row>
    <row r="439" spans="4:66" s="48" customFormat="1" ht="15" customHeight="1" x14ac:dyDescent="0.2">
      <c r="D439" s="45"/>
      <c r="AA439" s="94"/>
      <c r="AC439" s="94"/>
      <c r="AG439" s="94"/>
      <c r="AI439" s="94"/>
      <c r="AM439" s="94"/>
      <c r="AO439" s="94"/>
      <c r="AS439" s="94"/>
      <c r="AU439" s="94"/>
      <c r="AY439" s="94"/>
      <c r="BA439" s="94"/>
      <c r="BI439" s="45"/>
      <c r="BN439" s="93"/>
    </row>
    <row r="440" spans="4:66" s="48" customFormat="1" ht="15" customHeight="1" x14ac:dyDescent="0.2">
      <c r="D440" s="45"/>
      <c r="AA440" s="94"/>
      <c r="AC440" s="94"/>
      <c r="AG440" s="94"/>
      <c r="AI440" s="94"/>
      <c r="AM440" s="94"/>
      <c r="AO440" s="94"/>
      <c r="AS440" s="94"/>
      <c r="AU440" s="94"/>
      <c r="AY440" s="94"/>
      <c r="BA440" s="94"/>
      <c r="BI440" s="45"/>
      <c r="BN440" s="93"/>
    </row>
    <row r="441" spans="4:66" s="48" customFormat="1" ht="15" customHeight="1" x14ac:dyDescent="0.2">
      <c r="D441" s="45"/>
      <c r="AA441" s="94"/>
      <c r="AC441" s="94"/>
      <c r="AG441" s="94"/>
      <c r="AI441" s="94"/>
      <c r="AM441" s="94"/>
      <c r="AO441" s="94"/>
      <c r="AS441" s="94"/>
      <c r="AU441" s="94"/>
      <c r="AY441" s="94"/>
      <c r="BA441" s="94"/>
      <c r="BI441" s="45"/>
      <c r="BN441" s="93"/>
    </row>
    <row r="442" spans="4:66" s="48" customFormat="1" ht="15" customHeight="1" x14ac:dyDescent="0.2">
      <c r="D442" s="45"/>
      <c r="AA442" s="94"/>
      <c r="AC442" s="94"/>
      <c r="AG442" s="94"/>
      <c r="AI442" s="94"/>
      <c r="AM442" s="94"/>
      <c r="AO442" s="94"/>
      <c r="AS442" s="94"/>
      <c r="AU442" s="94"/>
      <c r="AY442" s="94"/>
      <c r="BA442" s="94"/>
      <c r="BI442" s="45"/>
      <c r="BN442" s="93"/>
    </row>
    <row r="443" spans="4:66" s="48" customFormat="1" ht="15" customHeight="1" x14ac:dyDescent="0.2">
      <c r="D443" s="45"/>
      <c r="AA443" s="94"/>
      <c r="AC443" s="94"/>
      <c r="AG443" s="94"/>
      <c r="AI443" s="94"/>
      <c r="AM443" s="94"/>
      <c r="AO443" s="94"/>
      <c r="AS443" s="94"/>
      <c r="AU443" s="94"/>
      <c r="AY443" s="94"/>
      <c r="BA443" s="94"/>
      <c r="BI443" s="45"/>
      <c r="BN443" s="93"/>
    </row>
    <row r="444" spans="4:66" s="48" customFormat="1" ht="15" customHeight="1" x14ac:dyDescent="0.2">
      <c r="D444" s="45"/>
      <c r="AA444" s="94"/>
      <c r="AC444" s="94"/>
      <c r="AG444" s="94"/>
      <c r="AI444" s="94"/>
      <c r="AM444" s="94"/>
      <c r="AO444" s="94"/>
      <c r="AS444" s="94"/>
      <c r="AU444" s="94"/>
      <c r="AY444" s="94"/>
      <c r="BA444" s="94"/>
      <c r="BI444" s="45"/>
      <c r="BN444" s="93"/>
    </row>
    <row r="445" spans="4:66" s="48" customFormat="1" ht="15" customHeight="1" x14ac:dyDescent="0.2">
      <c r="D445" s="45"/>
      <c r="AA445" s="94"/>
      <c r="AC445" s="94"/>
      <c r="AG445" s="94"/>
      <c r="AI445" s="94"/>
      <c r="AM445" s="94"/>
      <c r="AO445" s="94"/>
      <c r="AS445" s="94"/>
      <c r="AU445" s="94"/>
      <c r="AY445" s="94"/>
      <c r="BA445" s="94"/>
      <c r="BI445" s="45"/>
      <c r="BN445" s="93"/>
    </row>
    <row r="446" spans="4:66" s="48" customFormat="1" ht="15" customHeight="1" x14ac:dyDescent="0.2">
      <c r="D446" s="45"/>
      <c r="AA446" s="94"/>
      <c r="AC446" s="94"/>
      <c r="AG446" s="94"/>
      <c r="AI446" s="94"/>
      <c r="AM446" s="94"/>
      <c r="AO446" s="94"/>
      <c r="AS446" s="94"/>
      <c r="AU446" s="94"/>
      <c r="AY446" s="94"/>
      <c r="BA446" s="94"/>
      <c r="BI446" s="45"/>
      <c r="BN446" s="93"/>
    </row>
    <row r="447" spans="4:66" s="48" customFormat="1" ht="15" customHeight="1" x14ac:dyDescent="0.2">
      <c r="D447" s="45"/>
      <c r="AA447" s="94"/>
      <c r="AC447" s="94"/>
      <c r="AG447" s="94"/>
      <c r="AI447" s="94"/>
      <c r="AM447" s="94"/>
      <c r="AO447" s="94"/>
      <c r="AS447" s="94"/>
      <c r="AU447" s="94"/>
      <c r="AY447" s="94"/>
      <c r="BA447" s="94"/>
      <c r="BI447" s="45"/>
      <c r="BN447" s="93"/>
    </row>
    <row r="448" spans="4:66" s="48" customFormat="1" ht="15" customHeight="1" x14ac:dyDescent="0.2">
      <c r="D448" s="45"/>
      <c r="AA448" s="94"/>
      <c r="AC448" s="94"/>
      <c r="AG448" s="94"/>
      <c r="AI448" s="94"/>
      <c r="AM448" s="94"/>
      <c r="AO448" s="94"/>
      <c r="AS448" s="94"/>
      <c r="AU448" s="94"/>
      <c r="AY448" s="94"/>
      <c r="BA448" s="94"/>
      <c r="BI448" s="45"/>
      <c r="BN448" s="93"/>
    </row>
    <row r="449" spans="4:66" s="48" customFormat="1" ht="15" customHeight="1" x14ac:dyDescent="0.2">
      <c r="D449" s="45"/>
      <c r="AA449" s="94"/>
      <c r="AC449" s="94"/>
      <c r="AG449" s="94"/>
      <c r="AI449" s="94"/>
      <c r="AM449" s="94"/>
      <c r="AO449" s="94"/>
      <c r="AS449" s="94"/>
      <c r="AU449" s="94"/>
      <c r="AY449" s="94"/>
      <c r="BA449" s="94"/>
      <c r="BI449" s="45"/>
      <c r="BN449" s="93"/>
    </row>
    <row r="450" spans="4:66" s="48" customFormat="1" ht="15" customHeight="1" x14ac:dyDescent="0.2">
      <c r="D450" s="45"/>
      <c r="AA450" s="94"/>
      <c r="AC450" s="94"/>
      <c r="AG450" s="94"/>
      <c r="AI450" s="94"/>
      <c r="AM450" s="94"/>
      <c r="AO450" s="94"/>
      <c r="AS450" s="94"/>
      <c r="AU450" s="94"/>
      <c r="AY450" s="94"/>
      <c r="BA450" s="94"/>
      <c r="BI450" s="45"/>
      <c r="BN450" s="93"/>
    </row>
    <row r="451" spans="4:66" s="48" customFormat="1" ht="15" customHeight="1" x14ac:dyDescent="0.2">
      <c r="D451" s="45"/>
      <c r="AA451" s="94"/>
      <c r="AC451" s="94"/>
      <c r="AG451" s="94"/>
      <c r="AI451" s="94"/>
      <c r="AM451" s="94"/>
      <c r="AO451" s="94"/>
      <c r="AS451" s="94"/>
      <c r="AU451" s="94"/>
      <c r="AY451" s="94"/>
      <c r="BA451" s="94"/>
      <c r="BI451" s="45"/>
      <c r="BN451" s="93"/>
    </row>
    <row r="452" spans="4:66" s="48" customFormat="1" ht="15" customHeight="1" x14ac:dyDescent="0.2">
      <c r="D452" s="45"/>
      <c r="AA452" s="94"/>
      <c r="AC452" s="94"/>
      <c r="AG452" s="94"/>
      <c r="AI452" s="94"/>
      <c r="AM452" s="94"/>
      <c r="AO452" s="94"/>
      <c r="AS452" s="94"/>
      <c r="AU452" s="94"/>
      <c r="AY452" s="94"/>
      <c r="BA452" s="94"/>
      <c r="BI452" s="45"/>
      <c r="BN452" s="93"/>
    </row>
    <row r="453" spans="4:66" s="48" customFormat="1" ht="15" customHeight="1" x14ac:dyDescent="0.2">
      <c r="D453" s="45"/>
      <c r="AA453" s="94"/>
      <c r="AC453" s="94"/>
      <c r="AG453" s="94"/>
      <c r="AI453" s="94"/>
      <c r="AM453" s="94"/>
      <c r="AO453" s="94"/>
      <c r="AS453" s="94"/>
      <c r="AU453" s="94"/>
      <c r="AY453" s="94"/>
      <c r="BA453" s="94"/>
      <c r="BI453" s="45"/>
      <c r="BN453" s="93"/>
    </row>
    <row r="454" spans="4:66" s="48" customFormat="1" ht="15" customHeight="1" x14ac:dyDescent="0.2">
      <c r="D454" s="45"/>
      <c r="AA454" s="94"/>
      <c r="AC454" s="94"/>
      <c r="AG454" s="94"/>
      <c r="AI454" s="94"/>
      <c r="AM454" s="94"/>
      <c r="AO454" s="94"/>
      <c r="AS454" s="94"/>
      <c r="AU454" s="94"/>
      <c r="AY454" s="94"/>
      <c r="BA454" s="94"/>
      <c r="BI454" s="45"/>
      <c r="BN454" s="93"/>
    </row>
    <row r="455" spans="4:66" s="48" customFormat="1" ht="15" customHeight="1" x14ac:dyDescent="0.2">
      <c r="D455" s="45"/>
      <c r="AA455" s="94"/>
      <c r="AC455" s="94"/>
      <c r="AG455" s="94"/>
      <c r="AI455" s="94"/>
      <c r="AM455" s="94"/>
      <c r="AO455" s="94"/>
      <c r="AS455" s="94"/>
      <c r="AU455" s="94"/>
      <c r="AY455" s="94"/>
      <c r="BA455" s="94"/>
      <c r="BI455" s="45"/>
      <c r="BN455" s="93"/>
    </row>
    <row r="456" spans="4:66" s="48" customFormat="1" ht="15" customHeight="1" x14ac:dyDescent="0.2">
      <c r="D456" s="45"/>
      <c r="AA456" s="94"/>
      <c r="AC456" s="94"/>
      <c r="AG456" s="94"/>
      <c r="AI456" s="94"/>
      <c r="AM456" s="94"/>
      <c r="AO456" s="94"/>
      <c r="AS456" s="94"/>
      <c r="AU456" s="94"/>
      <c r="AY456" s="94"/>
      <c r="BA456" s="94"/>
      <c r="BI456" s="45"/>
      <c r="BN456" s="93"/>
    </row>
    <row r="457" spans="4:66" s="48" customFormat="1" ht="15" customHeight="1" x14ac:dyDescent="0.2">
      <c r="D457" s="45"/>
      <c r="AA457" s="94"/>
      <c r="AC457" s="94"/>
      <c r="AG457" s="94"/>
      <c r="AI457" s="94"/>
      <c r="AM457" s="94"/>
      <c r="AO457" s="94"/>
      <c r="AS457" s="94"/>
      <c r="AU457" s="94"/>
      <c r="AY457" s="94"/>
      <c r="BA457" s="94"/>
      <c r="BI457" s="45"/>
      <c r="BN457" s="93"/>
    </row>
    <row r="458" spans="4:66" s="48" customFormat="1" ht="15" customHeight="1" x14ac:dyDescent="0.2">
      <c r="D458" s="45"/>
      <c r="AA458" s="94"/>
      <c r="AC458" s="94"/>
      <c r="AG458" s="94"/>
      <c r="AI458" s="94"/>
      <c r="AM458" s="94"/>
      <c r="AO458" s="94"/>
      <c r="AS458" s="94"/>
      <c r="AU458" s="94"/>
      <c r="AY458" s="94"/>
      <c r="BA458" s="94"/>
      <c r="BI458" s="45"/>
      <c r="BN458" s="93"/>
    </row>
    <row r="459" spans="4:66" s="48" customFormat="1" ht="15" customHeight="1" x14ac:dyDescent="0.2">
      <c r="D459" s="45"/>
      <c r="AA459" s="94"/>
      <c r="AC459" s="94"/>
      <c r="AG459" s="94"/>
      <c r="AI459" s="94"/>
      <c r="AM459" s="94"/>
      <c r="AO459" s="94"/>
      <c r="AS459" s="94"/>
      <c r="AU459" s="94"/>
      <c r="AY459" s="94"/>
      <c r="BA459" s="94"/>
      <c r="BI459" s="45"/>
      <c r="BN459" s="93"/>
    </row>
    <row r="460" spans="4:66" s="48" customFormat="1" ht="15" customHeight="1" x14ac:dyDescent="0.2">
      <c r="D460" s="45"/>
      <c r="AA460" s="94"/>
      <c r="AC460" s="94"/>
      <c r="AG460" s="94"/>
      <c r="AI460" s="94"/>
      <c r="AM460" s="94"/>
      <c r="AO460" s="94"/>
      <c r="AS460" s="94"/>
      <c r="AU460" s="94"/>
      <c r="AY460" s="94"/>
      <c r="BA460" s="94"/>
      <c r="BI460" s="45"/>
      <c r="BN460" s="93"/>
    </row>
    <row r="461" spans="4:66" s="48" customFormat="1" ht="15" customHeight="1" x14ac:dyDescent="0.2">
      <c r="D461" s="45"/>
      <c r="AA461" s="94"/>
      <c r="AC461" s="94"/>
      <c r="AG461" s="94"/>
      <c r="AI461" s="94"/>
      <c r="AM461" s="94"/>
      <c r="AO461" s="94"/>
      <c r="AS461" s="94"/>
      <c r="AU461" s="94"/>
      <c r="AY461" s="94"/>
      <c r="BA461" s="94"/>
      <c r="BI461" s="45"/>
      <c r="BN461" s="93"/>
    </row>
    <row r="462" spans="4:66" s="48" customFormat="1" ht="15" customHeight="1" x14ac:dyDescent="0.2">
      <c r="D462" s="45"/>
      <c r="AA462" s="94"/>
      <c r="AC462" s="94"/>
      <c r="AG462" s="94"/>
      <c r="AI462" s="94"/>
      <c r="AM462" s="94"/>
      <c r="AO462" s="94"/>
      <c r="AS462" s="94"/>
      <c r="AU462" s="94"/>
      <c r="AY462" s="94"/>
      <c r="BA462" s="94"/>
      <c r="BI462" s="45"/>
      <c r="BN462" s="93"/>
    </row>
    <row r="463" spans="4:66" s="48" customFormat="1" ht="15" customHeight="1" x14ac:dyDescent="0.2">
      <c r="D463" s="45"/>
      <c r="AA463" s="94"/>
      <c r="AC463" s="94"/>
      <c r="AG463" s="94"/>
      <c r="AI463" s="94"/>
      <c r="AM463" s="94"/>
      <c r="AO463" s="94"/>
      <c r="AS463" s="94"/>
      <c r="AU463" s="94"/>
      <c r="AY463" s="94"/>
      <c r="BA463" s="94"/>
      <c r="BI463" s="45"/>
      <c r="BN463" s="93"/>
    </row>
    <row r="464" spans="4:66" s="48" customFormat="1" ht="15" customHeight="1" x14ac:dyDescent="0.2">
      <c r="D464" s="45"/>
      <c r="AA464" s="94"/>
      <c r="AC464" s="94"/>
      <c r="AG464" s="94"/>
      <c r="AI464" s="94"/>
      <c r="AM464" s="94"/>
      <c r="AO464" s="94"/>
      <c r="AS464" s="94"/>
      <c r="AU464" s="94"/>
      <c r="AY464" s="94"/>
      <c r="BA464" s="94"/>
      <c r="BI464" s="45"/>
      <c r="BN464" s="93"/>
    </row>
    <row r="465" spans="4:66" s="48" customFormat="1" ht="15" customHeight="1" x14ac:dyDescent="0.2">
      <c r="D465" s="45"/>
      <c r="AA465" s="94"/>
      <c r="AC465" s="94"/>
      <c r="AG465" s="94"/>
      <c r="AI465" s="94"/>
      <c r="AM465" s="94"/>
      <c r="AO465" s="94"/>
      <c r="AS465" s="94"/>
      <c r="AU465" s="94"/>
      <c r="AY465" s="94"/>
      <c r="BA465" s="94"/>
      <c r="BI465" s="45"/>
      <c r="BN465" s="93"/>
    </row>
    <row r="466" spans="4:66" s="48" customFormat="1" ht="15" customHeight="1" x14ac:dyDescent="0.2">
      <c r="D466" s="45"/>
      <c r="AA466" s="94"/>
      <c r="AC466" s="94"/>
      <c r="AG466" s="94"/>
      <c r="AI466" s="94"/>
      <c r="AM466" s="94"/>
      <c r="AO466" s="94"/>
      <c r="AS466" s="94"/>
      <c r="AU466" s="94"/>
      <c r="AY466" s="94"/>
      <c r="BA466" s="94"/>
      <c r="BI466" s="45"/>
      <c r="BN466" s="93"/>
    </row>
    <row r="467" spans="4:66" s="48" customFormat="1" ht="15" customHeight="1" x14ac:dyDescent="0.2">
      <c r="D467" s="45"/>
      <c r="AA467" s="94"/>
      <c r="AC467" s="94"/>
      <c r="AG467" s="94"/>
      <c r="AI467" s="94"/>
      <c r="AM467" s="94"/>
      <c r="AO467" s="94"/>
      <c r="AS467" s="94"/>
      <c r="AU467" s="94"/>
      <c r="AY467" s="94"/>
      <c r="BA467" s="94"/>
      <c r="BI467" s="45"/>
      <c r="BN467" s="93"/>
    </row>
    <row r="468" spans="4:66" s="48" customFormat="1" ht="15" customHeight="1" x14ac:dyDescent="0.2">
      <c r="D468" s="45"/>
      <c r="AA468" s="94"/>
      <c r="AC468" s="94"/>
      <c r="AG468" s="94"/>
      <c r="AI468" s="94"/>
      <c r="AM468" s="94"/>
      <c r="AO468" s="94"/>
      <c r="AS468" s="94"/>
      <c r="AU468" s="94"/>
      <c r="AY468" s="94"/>
      <c r="BA468" s="94"/>
      <c r="BI468" s="45"/>
      <c r="BN468" s="93"/>
    </row>
    <row r="469" spans="4:66" s="48" customFormat="1" ht="15" customHeight="1" x14ac:dyDescent="0.2">
      <c r="D469" s="45"/>
      <c r="AA469" s="94"/>
      <c r="AC469" s="94"/>
      <c r="AG469" s="94"/>
      <c r="AI469" s="94"/>
      <c r="AM469" s="94"/>
      <c r="AO469" s="94"/>
      <c r="AS469" s="94"/>
      <c r="AU469" s="94"/>
      <c r="AY469" s="94"/>
      <c r="BA469" s="94"/>
      <c r="BI469" s="45"/>
      <c r="BN469" s="93"/>
    </row>
    <row r="470" spans="4:66" s="48" customFormat="1" ht="15" customHeight="1" x14ac:dyDescent="0.2">
      <c r="D470" s="45"/>
      <c r="AA470" s="94"/>
      <c r="AC470" s="94"/>
      <c r="AG470" s="94"/>
      <c r="AI470" s="94"/>
      <c r="AM470" s="94"/>
      <c r="AO470" s="94"/>
      <c r="AS470" s="94"/>
      <c r="AU470" s="94"/>
      <c r="AY470" s="94"/>
      <c r="BA470" s="94"/>
      <c r="BI470" s="45"/>
      <c r="BN470" s="93"/>
    </row>
    <row r="471" spans="4:66" s="48" customFormat="1" ht="15" customHeight="1" x14ac:dyDescent="0.2">
      <c r="D471" s="45"/>
      <c r="AA471" s="94"/>
      <c r="AC471" s="94"/>
      <c r="AG471" s="94"/>
      <c r="AI471" s="94"/>
      <c r="AM471" s="94"/>
      <c r="AO471" s="94"/>
      <c r="AS471" s="94"/>
      <c r="AU471" s="94"/>
      <c r="AY471" s="94"/>
      <c r="BA471" s="94"/>
      <c r="BI471" s="45"/>
      <c r="BN471" s="93"/>
    </row>
    <row r="472" spans="4:66" s="48" customFormat="1" ht="15" customHeight="1" x14ac:dyDescent="0.2">
      <c r="D472" s="45"/>
      <c r="AA472" s="94"/>
      <c r="AC472" s="94"/>
      <c r="AG472" s="94"/>
      <c r="AI472" s="94"/>
      <c r="AM472" s="94"/>
      <c r="AO472" s="94"/>
      <c r="AS472" s="94"/>
      <c r="AU472" s="94"/>
      <c r="AY472" s="94"/>
      <c r="BA472" s="94"/>
      <c r="BI472" s="45"/>
      <c r="BN472" s="93"/>
    </row>
    <row r="473" spans="4:66" s="48" customFormat="1" ht="15" customHeight="1" x14ac:dyDescent="0.2">
      <c r="D473" s="45"/>
      <c r="AA473" s="94"/>
      <c r="AC473" s="94"/>
      <c r="AG473" s="94"/>
      <c r="AI473" s="94"/>
      <c r="AM473" s="94"/>
      <c r="AO473" s="94"/>
      <c r="AS473" s="94"/>
      <c r="AU473" s="94"/>
      <c r="AY473" s="94"/>
      <c r="BA473" s="94"/>
      <c r="BI473" s="45"/>
      <c r="BN473" s="93"/>
    </row>
    <row r="474" spans="4:66" s="48" customFormat="1" ht="15" customHeight="1" x14ac:dyDescent="0.2">
      <c r="D474" s="45"/>
      <c r="AA474" s="94"/>
      <c r="AC474" s="94"/>
      <c r="AG474" s="94"/>
      <c r="AI474" s="94"/>
      <c r="AM474" s="94"/>
      <c r="AO474" s="94"/>
      <c r="AS474" s="94"/>
      <c r="AU474" s="94"/>
      <c r="AY474" s="94"/>
      <c r="BA474" s="94"/>
      <c r="BI474" s="45"/>
      <c r="BN474" s="93"/>
    </row>
    <row r="475" spans="4:66" s="48" customFormat="1" ht="15" customHeight="1" x14ac:dyDescent="0.2">
      <c r="D475" s="45"/>
      <c r="AA475" s="94"/>
      <c r="AC475" s="94"/>
      <c r="AG475" s="94"/>
      <c r="AI475" s="94"/>
      <c r="AM475" s="94"/>
      <c r="AO475" s="94"/>
      <c r="AS475" s="94"/>
      <c r="AU475" s="94"/>
      <c r="AY475" s="94"/>
      <c r="BA475" s="94"/>
      <c r="BI475" s="45"/>
      <c r="BN475" s="93"/>
    </row>
    <row r="476" spans="4:66" s="48" customFormat="1" ht="15" customHeight="1" x14ac:dyDescent="0.2">
      <c r="D476" s="45"/>
      <c r="AA476" s="94"/>
      <c r="AC476" s="94"/>
      <c r="AG476" s="94"/>
      <c r="AI476" s="94"/>
      <c r="AM476" s="94"/>
      <c r="AO476" s="94"/>
      <c r="AS476" s="94"/>
      <c r="AU476" s="94"/>
      <c r="AY476" s="94"/>
      <c r="BA476" s="94"/>
      <c r="BI476" s="45"/>
      <c r="BN476" s="93"/>
    </row>
    <row r="477" spans="4:66" s="48" customFormat="1" ht="15" customHeight="1" x14ac:dyDescent="0.2">
      <c r="D477" s="45"/>
      <c r="AA477" s="94"/>
      <c r="AC477" s="94"/>
      <c r="AG477" s="94"/>
      <c r="AI477" s="94"/>
      <c r="AM477" s="94"/>
      <c r="AO477" s="94"/>
      <c r="AS477" s="94"/>
      <c r="AU477" s="94"/>
      <c r="AY477" s="94"/>
      <c r="BA477" s="94"/>
      <c r="BI477" s="45"/>
      <c r="BN477" s="93"/>
    </row>
    <row r="478" spans="4:66" s="48" customFormat="1" ht="15" customHeight="1" x14ac:dyDescent="0.2">
      <c r="D478" s="45"/>
      <c r="AA478" s="94"/>
      <c r="AC478" s="94"/>
      <c r="AG478" s="94"/>
      <c r="AI478" s="94"/>
      <c r="AM478" s="94"/>
      <c r="AO478" s="94"/>
      <c r="AS478" s="94"/>
      <c r="AU478" s="94"/>
      <c r="AY478" s="94"/>
      <c r="BA478" s="94"/>
      <c r="BI478" s="45"/>
      <c r="BN478" s="93"/>
    </row>
    <row r="479" spans="4:66" s="48" customFormat="1" ht="15" customHeight="1" x14ac:dyDescent="0.2">
      <c r="D479" s="45"/>
      <c r="AA479" s="94"/>
      <c r="AC479" s="94"/>
      <c r="AG479" s="94"/>
      <c r="AI479" s="94"/>
      <c r="AM479" s="94"/>
      <c r="AO479" s="94"/>
      <c r="AS479" s="94"/>
      <c r="AU479" s="94"/>
      <c r="AY479" s="94"/>
      <c r="BA479" s="94"/>
      <c r="BI479" s="45"/>
      <c r="BN479" s="93"/>
    </row>
    <row r="480" spans="4:66" s="48" customFormat="1" ht="15" customHeight="1" x14ac:dyDescent="0.2">
      <c r="D480" s="45"/>
      <c r="AA480" s="94"/>
      <c r="AC480" s="94"/>
      <c r="AG480" s="94"/>
      <c r="AI480" s="94"/>
      <c r="AM480" s="94"/>
      <c r="AO480" s="94"/>
      <c r="AS480" s="94"/>
      <c r="AU480" s="94"/>
      <c r="AY480" s="94"/>
      <c r="BA480" s="94"/>
      <c r="BI480" s="45"/>
      <c r="BN480" s="93"/>
    </row>
    <row r="481" spans="4:66" s="48" customFormat="1" ht="15" customHeight="1" x14ac:dyDescent="0.2">
      <c r="D481" s="45"/>
      <c r="AA481" s="94"/>
      <c r="AC481" s="94"/>
      <c r="AG481" s="94"/>
      <c r="AI481" s="94"/>
      <c r="AM481" s="94"/>
      <c r="AO481" s="94"/>
      <c r="AS481" s="94"/>
      <c r="AU481" s="94"/>
      <c r="AY481" s="94"/>
      <c r="BA481" s="94"/>
      <c r="BI481" s="45"/>
      <c r="BN481" s="93"/>
    </row>
    <row r="482" spans="4:66" s="48" customFormat="1" ht="15" customHeight="1" x14ac:dyDescent="0.2">
      <c r="D482" s="45"/>
      <c r="AA482" s="94"/>
      <c r="AC482" s="94"/>
      <c r="AG482" s="94"/>
      <c r="AI482" s="94"/>
      <c r="AM482" s="94"/>
      <c r="AO482" s="94"/>
      <c r="AS482" s="94"/>
      <c r="AU482" s="94"/>
      <c r="AY482" s="94"/>
      <c r="BA482" s="94"/>
      <c r="BI482" s="45"/>
      <c r="BN482" s="93"/>
    </row>
    <row r="483" spans="4:66" s="48" customFormat="1" ht="15" customHeight="1" x14ac:dyDescent="0.2">
      <c r="D483" s="45"/>
      <c r="AA483" s="94"/>
      <c r="AC483" s="94"/>
      <c r="AG483" s="94"/>
      <c r="AI483" s="94"/>
      <c r="AM483" s="94"/>
      <c r="AO483" s="94"/>
      <c r="AS483" s="94"/>
      <c r="AU483" s="94"/>
      <c r="AY483" s="94"/>
      <c r="BA483" s="94"/>
      <c r="BI483" s="45"/>
      <c r="BN483" s="93"/>
    </row>
    <row r="484" spans="4:66" s="48" customFormat="1" ht="15" customHeight="1" x14ac:dyDescent="0.2">
      <c r="D484" s="45"/>
      <c r="AA484" s="94"/>
      <c r="AC484" s="94"/>
      <c r="AG484" s="94"/>
      <c r="AI484" s="94"/>
      <c r="AM484" s="94"/>
      <c r="AO484" s="94"/>
      <c r="AS484" s="94"/>
      <c r="AU484" s="94"/>
      <c r="AY484" s="94"/>
      <c r="BA484" s="94"/>
      <c r="BI484" s="45"/>
      <c r="BN484" s="93"/>
    </row>
    <row r="485" spans="4:66" s="48" customFormat="1" ht="15" customHeight="1" x14ac:dyDescent="0.2">
      <c r="D485" s="45"/>
      <c r="AA485" s="94"/>
      <c r="AC485" s="94"/>
      <c r="AG485" s="94"/>
      <c r="AI485" s="94"/>
      <c r="AM485" s="94"/>
      <c r="AO485" s="94"/>
      <c r="AS485" s="94"/>
      <c r="AU485" s="94"/>
      <c r="AY485" s="94"/>
      <c r="BA485" s="94"/>
      <c r="BI485" s="45"/>
      <c r="BN485" s="93"/>
    </row>
    <row r="486" spans="4:66" s="48" customFormat="1" ht="15" customHeight="1" x14ac:dyDescent="0.2">
      <c r="D486" s="45"/>
      <c r="AA486" s="94"/>
      <c r="AC486" s="94"/>
      <c r="AG486" s="94"/>
      <c r="AI486" s="94"/>
      <c r="AM486" s="94"/>
      <c r="AO486" s="94"/>
      <c r="AS486" s="94"/>
      <c r="AU486" s="94"/>
      <c r="AY486" s="94"/>
      <c r="BA486" s="94"/>
      <c r="BI486" s="45"/>
      <c r="BN486" s="93"/>
    </row>
    <row r="487" spans="4:66" s="48" customFormat="1" ht="15" customHeight="1" x14ac:dyDescent="0.2">
      <c r="D487" s="45"/>
      <c r="AA487" s="94"/>
      <c r="AC487" s="94"/>
      <c r="AG487" s="94"/>
      <c r="AI487" s="94"/>
      <c r="AM487" s="94"/>
      <c r="AO487" s="94"/>
      <c r="AS487" s="94"/>
      <c r="AU487" s="94"/>
      <c r="AY487" s="94"/>
      <c r="BA487" s="94"/>
      <c r="BI487" s="45"/>
      <c r="BN487" s="93"/>
    </row>
    <row r="488" spans="4:66" s="48" customFormat="1" ht="15" customHeight="1" x14ac:dyDescent="0.2">
      <c r="D488" s="45"/>
      <c r="AA488" s="94"/>
      <c r="AC488" s="94"/>
      <c r="AG488" s="94"/>
      <c r="AI488" s="94"/>
      <c r="AM488" s="94"/>
      <c r="AO488" s="94"/>
      <c r="AS488" s="94"/>
      <c r="AU488" s="94"/>
      <c r="AY488" s="94"/>
      <c r="BA488" s="94"/>
      <c r="BI488" s="45"/>
      <c r="BN488" s="93"/>
    </row>
    <row r="489" spans="4:66" s="48" customFormat="1" ht="15" customHeight="1" x14ac:dyDescent="0.2">
      <c r="D489" s="45"/>
      <c r="AA489" s="94"/>
      <c r="AC489" s="94"/>
      <c r="AG489" s="94"/>
      <c r="AI489" s="94"/>
      <c r="AM489" s="94"/>
      <c r="AO489" s="94"/>
      <c r="AS489" s="94"/>
      <c r="AU489" s="94"/>
      <c r="AY489" s="94"/>
      <c r="BA489" s="94"/>
      <c r="BI489" s="45"/>
      <c r="BN489" s="93"/>
    </row>
    <row r="490" spans="4:66" s="48" customFormat="1" ht="15" customHeight="1" x14ac:dyDescent="0.2">
      <c r="D490" s="45"/>
      <c r="AA490" s="94"/>
      <c r="AC490" s="94"/>
      <c r="AG490" s="94"/>
      <c r="AI490" s="94"/>
      <c r="AM490" s="94"/>
      <c r="AO490" s="94"/>
      <c r="AS490" s="94"/>
      <c r="AU490" s="94"/>
      <c r="AY490" s="94"/>
      <c r="BA490" s="94"/>
      <c r="BI490" s="45"/>
      <c r="BN490" s="93"/>
    </row>
    <row r="491" spans="4:66" s="48" customFormat="1" ht="15" customHeight="1" x14ac:dyDescent="0.2">
      <c r="D491" s="45"/>
      <c r="AA491" s="94"/>
      <c r="AC491" s="94"/>
      <c r="AG491" s="94"/>
      <c r="AI491" s="94"/>
      <c r="AM491" s="94"/>
      <c r="AO491" s="94"/>
      <c r="AS491" s="94"/>
      <c r="AU491" s="94"/>
      <c r="AY491" s="94"/>
      <c r="BA491" s="94"/>
      <c r="BI491" s="45"/>
      <c r="BN491" s="93"/>
    </row>
    <row r="492" spans="4:66" s="48" customFormat="1" ht="15" customHeight="1" x14ac:dyDescent="0.2">
      <c r="D492" s="45"/>
      <c r="AA492" s="94"/>
      <c r="AC492" s="94"/>
      <c r="AG492" s="94"/>
      <c r="AI492" s="94"/>
      <c r="AM492" s="94"/>
      <c r="AO492" s="94"/>
      <c r="AS492" s="94"/>
      <c r="AU492" s="94"/>
      <c r="AY492" s="94"/>
      <c r="BA492" s="94"/>
      <c r="BI492" s="45"/>
      <c r="BN492" s="93"/>
    </row>
    <row r="493" spans="4:66" s="48" customFormat="1" ht="15" customHeight="1" x14ac:dyDescent="0.2">
      <c r="D493" s="45"/>
      <c r="AA493" s="94"/>
      <c r="AC493" s="94"/>
      <c r="AG493" s="94"/>
      <c r="AI493" s="94"/>
      <c r="AM493" s="94"/>
      <c r="AO493" s="94"/>
      <c r="AS493" s="94"/>
      <c r="AU493" s="94"/>
      <c r="AY493" s="94"/>
      <c r="BA493" s="94"/>
      <c r="BI493" s="45"/>
      <c r="BN493" s="93"/>
    </row>
    <row r="494" spans="4:66" s="48" customFormat="1" ht="15" customHeight="1" x14ac:dyDescent="0.2">
      <c r="D494" s="45"/>
      <c r="AA494" s="94"/>
      <c r="AC494" s="94"/>
      <c r="AG494" s="94"/>
      <c r="AI494" s="94"/>
      <c r="AM494" s="94"/>
      <c r="AO494" s="94"/>
      <c r="AS494" s="94"/>
      <c r="AU494" s="94"/>
      <c r="AY494" s="94"/>
      <c r="BA494" s="94"/>
      <c r="BI494" s="45"/>
      <c r="BN494" s="93"/>
    </row>
    <row r="495" spans="4:66" s="48" customFormat="1" ht="15" customHeight="1" x14ac:dyDescent="0.2">
      <c r="D495" s="45"/>
      <c r="AA495" s="94"/>
      <c r="AC495" s="94"/>
      <c r="AG495" s="94"/>
      <c r="AI495" s="94"/>
      <c r="AM495" s="94"/>
      <c r="AO495" s="94"/>
      <c r="AS495" s="94"/>
      <c r="AU495" s="94"/>
      <c r="AY495" s="94"/>
      <c r="BA495" s="94"/>
      <c r="BI495" s="45"/>
      <c r="BN495" s="93"/>
    </row>
    <row r="496" spans="4:66" s="48" customFormat="1" ht="15" customHeight="1" x14ac:dyDescent="0.2">
      <c r="D496" s="45"/>
      <c r="AA496" s="94"/>
      <c r="AC496" s="94"/>
      <c r="AG496" s="94"/>
      <c r="AI496" s="94"/>
      <c r="AM496" s="94"/>
      <c r="AO496" s="94"/>
      <c r="AS496" s="94"/>
      <c r="AU496" s="94"/>
      <c r="AY496" s="94"/>
      <c r="BA496" s="94"/>
      <c r="BI496" s="45"/>
      <c r="BN496" s="93"/>
    </row>
    <row r="497" spans="4:66" s="48" customFormat="1" ht="15" customHeight="1" x14ac:dyDescent="0.2">
      <c r="D497" s="45"/>
      <c r="AA497" s="94"/>
      <c r="AC497" s="94"/>
      <c r="AG497" s="94"/>
      <c r="AI497" s="94"/>
      <c r="AM497" s="94"/>
      <c r="AO497" s="94"/>
      <c r="AS497" s="94"/>
      <c r="AU497" s="94"/>
      <c r="AY497" s="94"/>
      <c r="BA497" s="94"/>
      <c r="BI497" s="45"/>
      <c r="BN497" s="93"/>
    </row>
    <row r="498" spans="4:66" s="48" customFormat="1" ht="15" customHeight="1" x14ac:dyDescent="0.2">
      <c r="D498" s="45"/>
      <c r="AA498" s="94"/>
      <c r="AC498" s="94"/>
      <c r="AG498" s="94"/>
      <c r="AI498" s="94"/>
      <c r="AM498" s="94"/>
      <c r="AO498" s="94"/>
      <c r="AS498" s="94"/>
      <c r="AU498" s="94"/>
      <c r="AY498" s="94"/>
      <c r="BA498" s="94"/>
      <c r="BI498" s="45"/>
      <c r="BN498" s="93"/>
    </row>
    <row r="499" spans="4:66" s="48" customFormat="1" ht="15" customHeight="1" x14ac:dyDescent="0.2">
      <c r="D499" s="45"/>
      <c r="AA499" s="94"/>
      <c r="AC499" s="94"/>
      <c r="AG499" s="94"/>
      <c r="AI499" s="94"/>
      <c r="AM499" s="94"/>
      <c r="AO499" s="94"/>
      <c r="AS499" s="94"/>
      <c r="AU499" s="94"/>
      <c r="AY499" s="94"/>
      <c r="BA499" s="94"/>
      <c r="BI499" s="45"/>
      <c r="BN499" s="93"/>
    </row>
    <row r="500" spans="4:66" s="48" customFormat="1" ht="15" customHeight="1" x14ac:dyDescent="0.2">
      <c r="D500" s="45"/>
      <c r="AA500" s="94"/>
      <c r="AC500" s="94"/>
      <c r="AG500" s="94"/>
      <c r="AI500" s="94"/>
      <c r="AM500" s="94"/>
      <c r="AO500" s="94"/>
      <c r="AS500" s="94"/>
      <c r="AU500" s="94"/>
      <c r="AY500" s="94"/>
      <c r="BA500" s="94"/>
      <c r="BI500" s="45"/>
      <c r="BN500" s="93"/>
    </row>
    <row r="501" spans="4:66" s="48" customFormat="1" ht="15" customHeight="1" x14ac:dyDescent="0.2">
      <c r="D501" s="45"/>
      <c r="AA501" s="94"/>
      <c r="AC501" s="94"/>
      <c r="AG501" s="94"/>
      <c r="AI501" s="94"/>
      <c r="AM501" s="94"/>
      <c r="AO501" s="94"/>
      <c r="AS501" s="94"/>
      <c r="AU501" s="94"/>
      <c r="AY501" s="94"/>
      <c r="BA501" s="94"/>
      <c r="BI501" s="45"/>
      <c r="BN501" s="93"/>
    </row>
    <row r="502" spans="4:66" s="48" customFormat="1" ht="15" customHeight="1" x14ac:dyDescent="0.2">
      <c r="D502" s="45"/>
      <c r="AA502" s="94"/>
      <c r="AC502" s="94"/>
      <c r="AG502" s="94"/>
      <c r="AI502" s="94"/>
      <c r="AM502" s="94"/>
      <c r="AO502" s="94"/>
      <c r="AS502" s="94"/>
      <c r="AU502" s="94"/>
      <c r="AY502" s="94"/>
      <c r="BA502" s="94"/>
      <c r="BI502" s="45"/>
      <c r="BN502" s="93"/>
    </row>
    <row r="503" spans="4:66" s="48" customFormat="1" ht="15" customHeight="1" x14ac:dyDescent="0.2">
      <c r="D503" s="45"/>
      <c r="AA503" s="94"/>
      <c r="AC503" s="94"/>
      <c r="AG503" s="94"/>
      <c r="AI503" s="94"/>
      <c r="AM503" s="94"/>
      <c r="AO503" s="94"/>
      <c r="AS503" s="94"/>
      <c r="AU503" s="94"/>
      <c r="AY503" s="94"/>
      <c r="BA503" s="94"/>
      <c r="BI503" s="45"/>
      <c r="BN503" s="93"/>
    </row>
    <row r="504" spans="4:66" s="48" customFormat="1" ht="15" customHeight="1" x14ac:dyDescent="0.2">
      <c r="D504" s="45"/>
      <c r="AA504" s="94"/>
      <c r="AC504" s="94"/>
      <c r="AG504" s="94"/>
      <c r="AI504" s="94"/>
      <c r="AM504" s="94"/>
      <c r="AO504" s="94"/>
      <c r="AS504" s="94"/>
      <c r="AU504" s="94"/>
      <c r="AY504" s="94"/>
      <c r="BA504" s="94"/>
      <c r="BI504" s="45"/>
      <c r="BN504" s="93"/>
    </row>
    <row r="505" spans="4:66" s="48" customFormat="1" ht="15" customHeight="1" x14ac:dyDescent="0.2">
      <c r="D505" s="45"/>
      <c r="AA505" s="94"/>
      <c r="AC505" s="94"/>
      <c r="AG505" s="94"/>
      <c r="AI505" s="94"/>
      <c r="AM505" s="94"/>
      <c r="AO505" s="94"/>
      <c r="AS505" s="94"/>
      <c r="AU505" s="94"/>
      <c r="AY505" s="94"/>
      <c r="BA505" s="94"/>
      <c r="BI505" s="45"/>
      <c r="BN505" s="93"/>
    </row>
    <row r="506" spans="4:66" s="48" customFormat="1" ht="15" customHeight="1" x14ac:dyDescent="0.2">
      <c r="D506" s="45"/>
      <c r="AA506" s="94"/>
      <c r="AC506" s="94"/>
      <c r="AG506" s="94"/>
      <c r="AI506" s="94"/>
      <c r="AM506" s="94"/>
      <c r="AO506" s="94"/>
      <c r="AS506" s="94"/>
      <c r="AU506" s="94"/>
      <c r="AY506" s="94"/>
      <c r="BA506" s="94"/>
      <c r="BI506" s="45"/>
      <c r="BN506" s="93"/>
    </row>
    <row r="507" spans="4:66" s="48" customFormat="1" ht="15" customHeight="1" x14ac:dyDescent="0.2">
      <c r="D507" s="45"/>
      <c r="AA507" s="94"/>
      <c r="AC507" s="94"/>
      <c r="AG507" s="94"/>
      <c r="AI507" s="94"/>
      <c r="AM507" s="94"/>
      <c r="AO507" s="94"/>
      <c r="AS507" s="94"/>
      <c r="AU507" s="94"/>
      <c r="AY507" s="94"/>
      <c r="BA507" s="94"/>
      <c r="BI507" s="45"/>
      <c r="BN507" s="93"/>
    </row>
    <row r="508" spans="4:66" s="48" customFormat="1" ht="15" customHeight="1" x14ac:dyDescent="0.2">
      <c r="D508" s="45"/>
      <c r="AA508" s="94"/>
      <c r="AC508" s="94"/>
      <c r="AG508" s="94"/>
      <c r="AI508" s="94"/>
      <c r="AM508" s="94"/>
      <c r="AO508" s="94"/>
      <c r="AS508" s="94"/>
      <c r="AU508" s="94"/>
      <c r="AY508" s="94"/>
      <c r="BA508" s="94"/>
      <c r="BI508" s="45"/>
      <c r="BN508" s="93"/>
    </row>
    <row r="509" spans="4:66" s="48" customFormat="1" ht="15" customHeight="1" x14ac:dyDescent="0.2">
      <c r="D509" s="45"/>
      <c r="AA509" s="94"/>
      <c r="AC509" s="94"/>
      <c r="AG509" s="94"/>
      <c r="AI509" s="94"/>
      <c r="AM509" s="94"/>
      <c r="AO509" s="94"/>
      <c r="AS509" s="94"/>
      <c r="AU509" s="94"/>
      <c r="AY509" s="94"/>
      <c r="BA509" s="94"/>
      <c r="BI509" s="45"/>
      <c r="BN509" s="93"/>
    </row>
    <row r="510" spans="4:66" s="48" customFormat="1" ht="15" customHeight="1" x14ac:dyDescent="0.2">
      <c r="D510" s="45"/>
      <c r="AA510" s="94"/>
      <c r="AC510" s="94"/>
      <c r="AG510" s="94"/>
      <c r="AI510" s="94"/>
      <c r="AM510" s="94"/>
      <c r="AO510" s="94"/>
      <c r="AS510" s="94"/>
      <c r="AU510" s="94"/>
      <c r="AY510" s="94"/>
      <c r="BA510" s="94"/>
      <c r="BI510" s="45"/>
      <c r="BN510" s="93"/>
    </row>
    <row r="511" spans="4:66" s="48" customFormat="1" ht="15" customHeight="1" x14ac:dyDescent="0.2">
      <c r="D511" s="45"/>
      <c r="AA511" s="94"/>
      <c r="AC511" s="94"/>
      <c r="AG511" s="94"/>
      <c r="AI511" s="94"/>
      <c r="AM511" s="94"/>
      <c r="AO511" s="94"/>
      <c r="AS511" s="94"/>
      <c r="AU511" s="94"/>
      <c r="AY511" s="94"/>
      <c r="BA511" s="94"/>
      <c r="BI511" s="45"/>
      <c r="BN511" s="93"/>
    </row>
    <row r="512" spans="4:66" s="48" customFormat="1" ht="15" customHeight="1" x14ac:dyDescent="0.2">
      <c r="D512" s="45"/>
      <c r="AA512" s="94"/>
      <c r="AC512" s="94"/>
      <c r="AG512" s="94"/>
      <c r="AI512" s="94"/>
      <c r="AM512" s="94"/>
      <c r="AO512" s="94"/>
      <c r="AS512" s="94"/>
      <c r="AU512" s="94"/>
      <c r="AY512" s="94"/>
      <c r="BA512" s="94"/>
      <c r="BI512" s="45"/>
      <c r="BN512" s="93"/>
    </row>
    <row r="513" spans="4:66" s="48" customFormat="1" ht="15" customHeight="1" x14ac:dyDescent="0.2">
      <c r="D513" s="45"/>
      <c r="AA513" s="94"/>
      <c r="AC513" s="94"/>
      <c r="AG513" s="94"/>
      <c r="AI513" s="94"/>
      <c r="AM513" s="94"/>
      <c r="AO513" s="94"/>
      <c r="AS513" s="94"/>
      <c r="AU513" s="94"/>
      <c r="AY513" s="94"/>
      <c r="BA513" s="94"/>
      <c r="BI513" s="45"/>
      <c r="BN513" s="93"/>
    </row>
    <row r="514" spans="4:66" s="48" customFormat="1" ht="15" customHeight="1" x14ac:dyDescent="0.2">
      <c r="D514" s="45"/>
      <c r="AA514" s="94"/>
      <c r="AC514" s="94"/>
      <c r="AG514" s="94"/>
      <c r="AI514" s="94"/>
      <c r="AM514" s="94"/>
      <c r="AO514" s="94"/>
      <c r="AS514" s="94"/>
      <c r="AU514" s="94"/>
      <c r="AY514" s="94"/>
      <c r="BA514" s="94"/>
      <c r="BI514" s="45"/>
      <c r="BN514" s="93"/>
    </row>
    <row r="515" spans="4:66" s="48" customFormat="1" ht="15" customHeight="1" x14ac:dyDescent="0.2">
      <c r="D515" s="45"/>
      <c r="AA515" s="94"/>
      <c r="AC515" s="94"/>
      <c r="AG515" s="94"/>
      <c r="AI515" s="94"/>
      <c r="AM515" s="94"/>
      <c r="AO515" s="94"/>
      <c r="AS515" s="94"/>
      <c r="AU515" s="94"/>
      <c r="AY515" s="94"/>
      <c r="BA515" s="94"/>
      <c r="BI515" s="45"/>
      <c r="BN515" s="93"/>
    </row>
    <row r="516" spans="4:66" s="48" customFormat="1" ht="15" customHeight="1" x14ac:dyDescent="0.2">
      <c r="D516" s="45"/>
      <c r="AA516" s="94"/>
      <c r="AC516" s="94"/>
      <c r="AG516" s="94"/>
      <c r="AI516" s="94"/>
      <c r="AM516" s="94"/>
      <c r="AO516" s="94"/>
      <c r="AS516" s="94"/>
      <c r="AU516" s="94"/>
      <c r="AY516" s="94"/>
      <c r="BA516" s="94"/>
      <c r="BI516" s="45"/>
      <c r="BN516" s="93"/>
    </row>
    <row r="517" spans="4:66" s="48" customFormat="1" ht="15" customHeight="1" x14ac:dyDescent="0.2">
      <c r="D517" s="45"/>
      <c r="AA517" s="94"/>
      <c r="AC517" s="94"/>
      <c r="AG517" s="94"/>
      <c r="AI517" s="94"/>
      <c r="AM517" s="94"/>
      <c r="AO517" s="94"/>
      <c r="AS517" s="94"/>
      <c r="AU517" s="94"/>
      <c r="AY517" s="94"/>
      <c r="BA517" s="94"/>
      <c r="BI517" s="45"/>
      <c r="BN517" s="93"/>
    </row>
    <row r="518" spans="4:66" s="48" customFormat="1" ht="15" customHeight="1" x14ac:dyDescent="0.2">
      <c r="D518" s="45"/>
      <c r="AA518" s="94"/>
      <c r="AC518" s="94"/>
      <c r="AG518" s="94"/>
      <c r="AI518" s="94"/>
      <c r="AM518" s="94"/>
      <c r="AO518" s="94"/>
      <c r="AS518" s="94"/>
      <c r="AU518" s="94"/>
      <c r="AY518" s="94"/>
      <c r="BA518" s="94"/>
      <c r="BI518" s="45"/>
      <c r="BN518" s="93"/>
    </row>
    <row r="519" spans="4:66" s="48" customFormat="1" ht="15" customHeight="1" x14ac:dyDescent="0.2">
      <c r="D519" s="45"/>
      <c r="AA519" s="94"/>
      <c r="AC519" s="94"/>
      <c r="AG519" s="94"/>
      <c r="AI519" s="94"/>
      <c r="AM519" s="94"/>
      <c r="AO519" s="94"/>
      <c r="AS519" s="94"/>
      <c r="AU519" s="94"/>
      <c r="AY519" s="94"/>
      <c r="BA519" s="94"/>
      <c r="BI519" s="45"/>
      <c r="BN519" s="93"/>
    </row>
    <row r="520" spans="4:66" s="48" customFormat="1" ht="15" customHeight="1" x14ac:dyDescent="0.2">
      <c r="D520" s="45"/>
      <c r="AA520" s="94"/>
      <c r="AC520" s="94"/>
      <c r="AG520" s="94"/>
      <c r="AI520" s="94"/>
      <c r="AM520" s="94"/>
      <c r="AO520" s="94"/>
      <c r="AS520" s="94"/>
      <c r="AU520" s="94"/>
      <c r="AY520" s="94"/>
      <c r="BA520" s="94"/>
      <c r="BI520" s="45"/>
      <c r="BN520" s="93"/>
    </row>
    <row r="521" spans="4:66" s="48" customFormat="1" ht="15" customHeight="1" x14ac:dyDescent="0.2">
      <c r="D521" s="45"/>
      <c r="AA521" s="94"/>
      <c r="AC521" s="94"/>
      <c r="AG521" s="94"/>
      <c r="AI521" s="94"/>
      <c r="AM521" s="94"/>
      <c r="AO521" s="94"/>
      <c r="AS521" s="94"/>
      <c r="AU521" s="94"/>
      <c r="AY521" s="94"/>
      <c r="BA521" s="94"/>
      <c r="BI521" s="45"/>
      <c r="BN521" s="93"/>
    </row>
    <row r="522" spans="4:66" s="48" customFormat="1" ht="15" customHeight="1" x14ac:dyDescent="0.2">
      <c r="D522" s="45"/>
      <c r="AA522" s="94"/>
      <c r="AC522" s="94"/>
      <c r="AG522" s="94"/>
      <c r="AI522" s="94"/>
      <c r="AM522" s="94"/>
      <c r="AO522" s="94"/>
      <c r="AS522" s="94"/>
      <c r="AU522" s="94"/>
      <c r="AY522" s="94"/>
      <c r="BA522" s="94"/>
      <c r="BI522" s="45"/>
      <c r="BN522" s="93"/>
    </row>
    <row r="523" spans="4:66" s="48" customFormat="1" ht="15" customHeight="1" x14ac:dyDescent="0.2">
      <c r="D523" s="45"/>
      <c r="AA523" s="94"/>
      <c r="AC523" s="94"/>
      <c r="AG523" s="94"/>
      <c r="AI523" s="94"/>
      <c r="AM523" s="94"/>
      <c r="AO523" s="94"/>
      <c r="AS523" s="94"/>
      <c r="AU523" s="94"/>
      <c r="AY523" s="94"/>
      <c r="BA523" s="94"/>
      <c r="BI523" s="45"/>
      <c r="BN523" s="93"/>
    </row>
    <row r="524" spans="4:66" s="48" customFormat="1" ht="15" customHeight="1" x14ac:dyDescent="0.2">
      <c r="D524" s="45"/>
      <c r="AA524" s="94"/>
      <c r="AC524" s="94"/>
      <c r="AG524" s="94"/>
      <c r="AI524" s="94"/>
      <c r="AM524" s="94"/>
      <c r="AO524" s="94"/>
      <c r="AS524" s="94"/>
      <c r="AU524" s="94"/>
      <c r="AY524" s="94"/>
      <c r="BA524" s="94"/>
      <c r="BI524" s="45"/>
      <c r="BN524" s="93"/>
    </row>
    <row r="525" spans="4:66" s="48" customFormat="1" ht="15" customHeight="1" x14ac:dyDescent="0.2">
      <c r="D525" s="45"/>
      <c r="AA525" s="94"/>
      <c r="AC525" s="94"/>
      <c r="AG525" s="94"/>
      <c r="AI525" s="94"/>
      <c r="AM525" s="94"/>
      <c r="AO525" s="94"/>
      <c r="AS525" s="94"/>
      <c r="AU525" s="94"/>
      <c r="AY525" s="94"/>
      <c r="BA525" s="94"/>
      <c r="BI525" s="45"/>
      <c r="BN525" s="93"/>
    </row>
    <row r="526" spans="4:66" s="48" customFormat="1" ht="15" customHeight="1" x14ac:dyDescent="0.2">
      <c r="D526" s="45"/>
      <c r="AA526" s="94"/>
      <c r="AC526" s="94"/>
      <c r="AG526" s="94"/>
      <c r="AI526" s="94"/>
      <c r="AM526" s="94"/>
      <c r="AO526" s="94"/>
      <c r="AS526" s="94"/>
      <c r="AU526" s="94"/>
      <c r="AY526" s="94"/>
      <c r="BA526" s="94"/>
      <c r="BI526" s="45"/>
      <c r="BN526" s="93"/>
    </row>
    <row r="527" spans="4:66" s="48" customFormat="1" ht="15" customHeight="1" x14ac:dyDescent="0.2">
      <c r="D527" s="45"/>
      <c r="AA527" s="94"/>
      <c r="AC527" s="94"/>
      <c r="AG527" s="94"/>
      <c r="AI527" s="94"/>
      <c r="AM527" s="94"/>
      <c r="AO527" s="94"/>
      <c r="AS527" s="94"/>
      <c r="AU527" s="94"/>
      <c r="AY527" s="94"/>
      <c r="BA527" s="94"/>
      <c r="BI527" s="45"/>
      <c r="BN527" s="93"/>
    </row>
    <row r="528" spans="4:66" s="48" customFormat="1" ht="15" customHeight="1" x14ac:dyDescent="0.2">
      <c r="D528" s="45"/>
      <c r="AA528" s="94"/>
      <c r="AC528" s="94"/>
      <c r="AG528" s="94"/>
      <c r="AI528" s="94"/>
      <c r="AM528" s="94"/>
      <c r="AO528" s="94"/>
      <c r="AS528" s="94"/>
      <c r="AU528" s="94"/>
      <c r="AY528" s="94"/>
      <c r="BA528" s="94"/>
      <c r="BI528" s="45"/>
      <c r="BN528" s="93"/>
    </row>
    <row r="529" spans="4:66" s="48" customFormat="1" ht="15" customHeight="1" x14ac:dyDescent="0.2">
      <c r="D529" s="45"/>
      <c r="AA529" s="94"/>
      <c r="AC529" s="94"/>
      <c r="AG529" s="94"/>
      <c r="AI529" s="94"/>
      <c r="AM529" s="94"/>
      <c r="AO529" s="94"/>
      <c r="AS529" s="94"/>
      <c r="AU529" s="94"/>
      <c r="AY529" s="94"/>
      <c r="BA529" s="94"/>
      <c r="BI529" s="45"/>
      <c r="BN529" s="93"/>
    </row>
    <row r="530" spans="4:66" s="48" customFormat="1" ht="15" customHeight="1" x14ac:dyDescent="0.2">
      <c r="D530" s="45"/>
      <c r="AA530" s="94"/>
      <c r="AC530" s="94"/>
      <c r="AG530" s="94"/>
      <c r="AI530" s="94"/>
      <c r="AM530" s="94"/>
      <c r="AO530" s="94"/>
      <c r="AS530" s="94"/>
      <c r="AU530" s="94"/>
      <c r="AY530" s="94"/>
      <c r="BA530" s="94"/>
      <c r="BI530" s="45"/>
      <c r="BN530" s="93"/>
    </row>
    <row r="531" spans="4:66" s="48" customFormat="1" ht="15" customHeight="1" x14ac:dyDescent="0.2">
      <c r="D531" s="45"/>
      <c r="AA531" s="94"/>
      <c r="AC531" s="94"/>
      <c r="AG531" s="94"/>
      <c r="AI531" s="94"/>
      <c r="AM531" s="94"/>
      <c r="AO531" s="94"/>
      <c r="AS531" s="94"/>
      <c r="AU531" s="94"/>
      <c r="AY531" s="94"/>
      <c r="BA531" s="94"/>
      <c r="BI531" s="45"/>
      <c r="BN531" s="93"/>
    </row>
    <row r="532" spans="4:66" s="48" customFormat="1" ht="15" customHeight="1" x14ac:dyDescent="0.2">
      <c r="D532" s="45"/>
      <c r="AA532" s="94"/>
      <c r="AC532" s="94"/>
      <c r="AG532" s="94"/>
      <c r="AI532" s="94"/>
      <c r="AM532" s="94"/>
      <c r="AO532" s="94"/>
      <c r="AS532" s="94"/>
      <c r="AU532" s="94"/>
      <c r="AY532" s="94"/>
      <c r="BA532" s="94"/>
      <c r="BI532" s="45"/>
      <c r="BN532" s="93"/>
    </row>
    <row r="533" spans="4:66" s="48" customFormat="1" ht="15" customHeight="1" x14ac:dyDescent="0.2">
      <c r="D533" s="45"/>
      <c r="AA533" s="94"/>
      <c r="AC533" s="94"/>
      <c r="AG533" s="94"/>
      <c r="AI533" s="94"/>
      <c r="AM533" s="94"/>
      <c r="AO533" s="94"/>
      <c r="AS533" s="94"/>
      <c r="AU533" s="94"/>
      <c r="AY533" s="94"/>
      <c r="BA533" s="94"/>
      <c r="BI533" s="45"/>
      <c r="BN533" s="93"/>
    </row>
    <row r="534" spans="4:66" s="48" customFormat="1" ht="15" customHeight="1" x14ac:dyDescent="0.2">
      <c r="D534" s="45"/>
      <c r="AA534" s="94"/>
      <c r="AC534" s="94"/>
      <c r="AG534" s="94"/>
      <c r="AI534" s="94"/>
      <c r="AM534" s="94"/>
      <c r="AO534" s="94"/>
      <c r="AS534" s="94"/>
      <c r="AU534" s="94"/>
      <c r="AY534" s="94"/>
      <c r="BA534" s="94"/>
      <c r="BI534" s="45"/>
      <c r="BN534" s="93"/>
    </row>
    <row r="535" spans="4:66" s="48" customFormat="1" ht="15" customHeight="1" x14ac:dyDescent="0.2">
      <c r="D535" s="45"/>
      <c r="AA535" s="94"/>
      <c r="AC535" s="94"/>
      <c r="AG535" s="94"/>
      <c r="AI535" s="94"/>
      <c r="AM535" s="94"/>
      <c r="AO535" s="94"/>
      <c r="AS535" s="94"/>
      <c r="AU535" s="94"/>
      <c r="AY535" s="94"/>
      <c r="BA535" s="94"/>
      <c r="BI535" s="45"/>
      <c r="BN535" s="93"/>
    </row>
    <row r="536" spans="4:66" s="48" customFormat="1" ht="15" customHeight="1" x14ac:dyDescent="0.2">
      <c r="D536" s="45"/>
      <c r="AA536" s="94"/>
      <c r="AC536" s="94"/>
      <c r="AG536" s="94"/>
      <c r="AI536" s="94"/>
      <c r="AM536" s="94"/>
      <c r="AO536" s="94"/>
      <c r="AS536" s="94"/>
      <c r="AU536" s="94"/>
      <c r="AY536" s="94"/>
      <c r="BA536" s="94"/>
      <c r="BI536" s="45"/>
      <c r="BN536" s="93"/>
    </row>
    <row r="537" spans="4:66" s="48" customFormat="1" ht="15" customHeight="1" x14ac:dyDescent="0.2">
      <c r="D537" s="45"/>
      <c r="AA537" s="94"/>
      <c r="AC537" s="94"/>
      <c r="AG537" s="94"/>
      <c r="AI537" s="94"/>
      <c r="AM537" s="94"/>
      <c r="AO537" s="94"/>
      <c r="AS537" s="94"/>
      <c r="AU537" s="94"/>
      <c r="AY537" s="94"/>
      <c r="BA537" s="94"/>
      <c r="BI537" s="45"/>
      <c r="BN537" s="93"/>
    </row>
    <row r="538" spans="4:66" s="48" customFormat="1" ht="15" customHeight="1" x14ac:dyDescent="0.2">
      <c r="D538" s="45"/>
      <c r="AA538" s="94"/>
      <c r="AC538" s="94"/>
      <c r="AG538" s="94"/>
      <c r="AI538" s="94"/>
      <c r="AM538" s="94"/>
      <c r="AO538" s="94"/>
      <c r="AS538" s="94"/>
      <c r="AU538" s="94"/>
      <c r="AY538" s="94"/>
      <c r="BA538" s="94"/>
      <c r="BI538" s="45"/>
      <c r="BN538" s="93"/>
    </row>
    <row r="539" spans="4:66" s="48" customFormat="1" ht="15" customHeight="1" x14ac:dyDescent="0.2">
      <c r="D539" s="45"/>
      <c r="AA539" s="94"/>
      <c r="AC539" s="94"/>
      <c r="AG539" s="94"/>
      <c r="AI539" s="94"/>
      <c r="AM539" s="94"/>
      <c r="AO539" s="94"/>
      <c r="AS539" s="94"/>
      <c r="AU539" s="94"/>
      <c r="AY539" s="94"/>
      <c r="BA539" s="94"/>
      <c r="BI539" s="45"/>
      <c r="BN539" s="93"/>
    </row>
    <row r="540" spans="4:66" s="48" customFormat="1" ht="15" customHeight="1" x14ac:dyDescent="0.2">
      <c r="D540" s="45"/>
      <c r="AA540" s="94"/>
      <c r="AC540" s="94"/>
      <c r="AG540" s="94"/>
      <c r="AI540" s="94"/>
      <c r="AM540" s="94"/>
      <c r="AO540" s="94"/>
      <c r="AS540" s="94"/>
      <c r="AU540" s="94"/>
      <c r="AY540" s="94"/>
      <c r="BA540" s="94"/>
      <c r="BI540" s="45"/>
      <c r="BN540" s="93"/>
    </row>
    <row r="541" spans="4:66" s="48" customFormat="1" ht="15" customHeight="1" x14ac:dyDescent="0.2">
      <c r="D541" s="45"/>
      <c r="AA541" s="94"/>
      <c r="AC541" s="94"/>
      <c r="AG541" s="94"/>
      <c r="AI541" s="94"/>
      <c r="AM541" s="94"/>
      <c r="AO541" s="94"/>
      <c r="AS541" s="94"/>
      <c r="AU541" s="94"/>
      <c r="AY541" s="94"/>
      <c r="BA541" s="94"/>
      <c r="BI541" s="45"/>
      <c r="BN541" s="93"/>
    </row>
    <row r="542" spans="4:66" s="48" customFormat="1" ht="15" customHeight="1" x14ac:dyDescent="0.2">
      <c r="D542" s="45"/>
      <c r="AA542" s="94"/>
      <c r="AC542" s="94"/>
      <c r="AG542" s="94"/>
      <c r="AI542" s="94"/>
      <c r="AM542" s="94"/>
      <c r="AO542" s="94"/>
      <c r="AS542" s="94"/>
      <c r="AU542" s="94"/>
      <c r="AY542" s="94"/>
      <c r="BA542" s="94"/>
      <c r="BI542" s="45"/>
      <c r="BN542" s="93"/>
    </row>
    <row r="543" spans="4:66" s="48" customFormat="1" ht="15" customHeight="1" x14ac:dyDescent="0.2">
      <c r="D543" s="45"/>
      <c r="AA543" s="94"/>
      <c r="AC543" s="94"/>
      <c r="AG543" s="94"/>
      <c r="AI543" s="94"/>
      <c r="AM543" s="94"/>
      <c r="AO543" s="94"/>
      <c r="AS543" s="94"/>
      <c r="AU543" s="94"/>
      <c r="AY543" s="94"/>
      <c r="BA543" s="94"/>
      <c r="BI543" s="45"/>
      <c r="BN543" s="93"/>
    </row>
    <row r="544" spans="4:66" s="48" customFormat="1" ht="15" customHeight="1" x14ac:dyDescent="0.2">
      <c r="D544" s="45"/>
      <c r="AA544" s="94"/>
      <c r="AC544" s="94"/>
      <c r="AG544" s="94"/>
      <c r="AI544" s="94"/>
      <c r="AM544" s="94"/>
      <c r="AO544" s="94"/>
      <c r="AS544" s="94"/>
      <c r="AU544" s="94"/>
      <c r="AY544" s="94"/>
      <c r="BA544" s="94"/>
      <c r="BI544" s="45"/>
      <c r="BN544" s="93"/>
    </row>
    <row r="545" spans="4:66" s="48" customFormat="1" ht="15" customHeight="1" x14ac:dyDescent="0.2">
      <c r="D545" s="45"/>
      <c r="AA545" s="94"/>
      <c r="AC545" s="94"/>
      <c r="AG545" s="94"/>
      <c r="AI545" s="94"/>
      <c r="AM545" s="94"/>
      <c r="AO545" s="94"/>
      <c r="AS545" s="94"/>
      <c r="AU545" s="94"/>
      <c r="AY545" s="94"/>
      <c r="BA545" s="94"/>
      <c r="BI545" s="45"/>
      <c r="BN545" s="93"/>
    </row>
    <row r="546" spans="4:66" s="48" customFormat="1" ht="15" customHeight="1" x14ac:dyDescent="0.2">
      <c r="D546" s="45"/>
      <c r="AA546" s="94"/>
      <c r="AC546" s="94"/>
      <c r="AG546" s="94"/>
      <c r="AI546" s="94"/>
      <c r="AM546" s="94"/>
      <c r="AO546" s="94"/>
      <c r="AS546" s="94"/>
      <c r="AU546" s="94"/>
      <c r="AY546" s="94"/>
      <c r="BA546" s="94"/>
      <c r="BI546" s="45"/>
      <c r="BN546" s="93"/>
    </row>
    <row r="547" spans="4:66" s="48" customFormat="1" ht="15" customHeight="1" x14ac:dyDescent="0.2">
      <c r="D547" s="45"/>
      <c r="AA547" s="94"/>
      <c r="AC547" s="94"/>
      <c r="AG547" s="94"/>
      <c r="AI547" s="94"/>
      <c r="AM547" s="94"/>
      <c r="AO547" s="94"/>
      <c r="AS547" s="94"/>
      <c r="AU547" s="94"/>
      <c r="AY547" s="94"/>
      <c r="BA547" s="94"/>
      <c r="BI547" s="45"/>
      <c r="BN547" s="93"/>
    </row>
    <row r="548" spans="4:66" s="48" customFormat="1" ht="15" customHeight="1" x14ac:dyDescent="0.2">
      <c r="D548" s="45"/>
      <c r="AA548" s="94"/>
      <c r="AC548" s="94"/>
      <c r="AG548" s="94"/>
      <c r="AI548" s="94"/>
      <c r="AM548" s="94"/>
      <c r="AO548" s="94"/>
      <c r="AS548" s="94"/>
      <c r="AU548" s="94"/>
      <c r="AY548" s="94"/>
      <c r="BA548" s="94"/>
      <c r="BI548" s="45"/>
      <c r="BN548" s="93"/>
    </row>
    <row r="549" spans="4:66" s="48" customFormat="1" ht="15" customHeight="1" x14ac:dyDescent="0.2">
      <c r="D549" s="45"/>
      <c r="AA549" s="94"/>
      <c r="AC549" s="94"/>
      <c r="AG549" s="94"/>
      <c r="AI549" s="94"/>
      <c r="AM549" s="94"/>
      <c r="AO549" s="94"/>
      <c r="AS549" s="94"/>
      <c r="AU549" s="94"/>
      <c r="AY549" s="94"/>
      <c r="BA549" s="94"/>
      <c r="BI549" s="45"/>
      <c r="BN549" s="93"/>
    </row>
    <row r="550" spans="4:66" s="48" customFormat="1" ht="15" customHeight="1" x14ac:dyDescent="0.2">
      <c r="D550" s="45"/>
      <c r="AA550" s="94"/>
      <c r="AC550" s="94"/>
      <c r="AG550" s="94"/>
      <c r="AI550" s="94"/>
      <c r="AM550" s="94"/>
      <c r="AO550" s="94"/>
      <c r="AS550" s="94"/>
      <c r="AU550" s="94"/>
      <c r="AY550" s="94"/>
      <c r="BA550" s="94"/>
      <c r="BI550" s="45"/>
      <c r="BN550" s="93"/>
    </row>
    <row r="551" spans="4:66" s="48" customFormat="1" ht="15" customHeight="1" x14ac:dyDescent="0.2">
      <c r="D551" s="45"/>
      <c r="AA551" s="94"/>
      <c r="AC551" s="94"/>
      <c r="AG551" s="94"/>
      <c r="AI551" s="94"/>
      <c r="AM551" s="94"/>
      <c r="AO551" s="94"/>
      <c r="AS551" s="94"/>
      <c r="AU551" s="94"/>
      <c r="AY551" s="94"/>
      <c r="BA551" s="94"/>
      <c r="BI551" s="45"/>
      <c r="BN551" s="93"/>
    </row>
    <row r="552" spans="4:66" s="48" customFormat="1" ht="15" customHeight="1" x14ac:dyDescent="0.2">
      <c r="D552" s="45"/>
      <c r="AA552" s="94"/>
      <c r="AC552" s="94"/>
      <c r="AG552" s="94"/>
      <c r="AI552" s="94"/>
      <c r="AM552" s="94"/>
      <c r="AO552" s="94"/>
      <c r="AS552" s="94"/>
      <c r="AU552" s="94"/>
      <c r="AY552" s="94"/>
      <c r="BA552" s="94"/>
      <c r="BI552" s="45"/>
      <c r="BN552" s="93"/>
    </row>
    <row r="553" spans="4:66" s="48" customFormat="1" ht="15" customHeight="1" x14ac:dyDescent="0.2">
      <c r="D553" s="45"/>
      <c r="AA553" s="94"/>
      <c r="AC553" s="94"/>
      <c r="AG553" s="94"/>
      <c r="AI553" s="94"/>
      <c r="AM553" s="94"/>
      <c r="AO553" s="94"/>
      <c r="AS553" s="94"/>
      <c r="AU553" s="94"/>
      <c r="AY553" s="94"/>
      <c r="BA553" s="94"/>
      <c r="BI553" s="45"/>
      <c r="BN553" s="93"/>
    </row>
    <row r="554" spans="4:66" s="48" customFormat="1" ht="15" customHeight="1" x14ac:dyDescent="0.2">
      <c r="D554" s="45"/>
      <c r="AA554" s="94"/>
      <c r="AC554" s="94"/>
      <c r="AG554" s="94"/>
      <c r="AI554" s="94"/>
      <c r="AM554" s="94"/>
      <c r="AO554" s="94"/>
      <c r="AS554" s="94"/>
      <c r="AU554" s="94"/>
      <c r="AY554" s="94"/>
      <c r="BA554" s="94"/>
      <c r="BI554" s="45"/>
      <c r="BN554" s="93"/>
    </row>
    <row r="555" spans="4:66" s="48" customFormat="1" ht="15" customHeight="1" x14ac:dyDescent="0.2">
      <c r="D555" s="45"/>
      <c r="AA555" s="94"/>
      <c r="AC555" s="94"/>
      <c r="AG555" s="94"/>
      <c r="AI555" s="94"/>
      <c r="AM555" s="94"/>
      <c r="AO555" s="94"/>
      <c r="AS555" s="94"/>
      <c r="AU555" s="94"/>
      <c r="AY555" s="94"/>
      <c r="BA555" s="94"/>
      <c r="BI555" s="45"/>
      <c r="BN555" s="93"/>
    </row>
    <row r="556" spans="4:66" s="48" customFormat="1" ht="15" customHeight="1" x14ac:dyDescent="0.2">
      <c r="D556" s="45"/>
      <c r="AA556" s="94"/>
      <c r="AC556" s="94"/>
      <c r="AG556" s="94"/>
      <c r="AI556" s="94"/>
      <c r="AM556" s="94"/>
      <c r="AO556" s="94"/>
      <c r="AS556" s="94"/>
      <c r="AU556" s="94"/>
      <c r="AY556" s="94"/>
      <c r="BA556" s="94"/>
      <c r="BI556" s="45"/>
      <c r="BN556" s="93"/>
    </row>
    <row r="557" spans="4:66" s="48" customFormat="1" ht="15" customHeight="1" x14ac:dyDescent="0.2">
      <c r="D557" s="45"/>
      <c r="AA557" s="94"/>
      <c r="AC557" s="94"/>
      <c r="AG557" s="94"/>
      <c r="AI557" s="94"/>
      <c r="AM557" s="94"/>
      <c r="AO557" s="94"/>
      <c r="AS557" s="94"/>
      <c r="AU557" s="94"/>
      <c r="AY557" s="94"/>
      <c r="BA557" s="94"/>
      <c r="BI557" s="45"/>
      <c r="BN557" s="93"/>
    </row>
    <row r="558" spans="4:66" s="48" customFormat="1" ht="15" customHeight="1" x14ac:dyDescent="0.2">
      <c r="D558" s="45"/>
      <c r="AA558" s="94"/>
      <c r="AC558" s="94"/>
      <c r="AG558" s="94"/>
      <c r="AI558" s="94"/>
      <c r="AM558" s="94"/>
      <c r="AO558" s="94"/>
      <c r="AS558" s="94"/>
      <c r="AU558" s="94"/>
      <c r="AY558" s="94"/>
      <c r="BA558" s="94"/>
      <c r="BI558" s="45"/>
      <c r="BN558" s="93"/>
    </row>
    <row r="559" spans="4:66" s="48" customFormat="1" ht="15" customHeight="1" x14ac:dyDescent="0.2">
      <c r="D559" s="45"/>
      <c r="AA559" s="94"/>
      <c r="AC559" s="94"/>
      <c r="AG559" s="94"/>
      <c r="AI559" s="94"/>
      <c r="AM559" s="94"/>
      <c r="AO559" s="94"/>
      <c r="AS559" s="94"/>
      <c r="AU559" s="94"/>
      <c r="AY559" s="94"/>
      <c r="BA559" s="94"/>
      <c r="BI559" s="45"/>
      <c r="BN559" s="93"/>
    </row>
    <row r="560" spans="4:66" s="48" customFormat="1" ht="15" customHeight="1" x14ac:dyDescent="0.2">
      <c r="D560" s="45"/>
      <c r="AA560" s="94"/>
      <c r="AC560" s="94"/>
      <c r="AG560" s="94"/>
      <c r="AI560" s="94"/>
      <c r="AM560" s="94"/>
      <c r="AO560" s="94"/>
      <c r="AS560" s="94"/>
      <c r="AU560" s="94"/>
      <c r="AY560" s="94"/>
      <c r="BA560" s="94"/>
      <c r="BI560" s="45"/>
      <c r="BN560" s="93"/>
    </row>
    <row r="561" spans="4:66" s="48" customFormat="1" ht="15" customHeight="1" x14ac:dyDescent="0.2">
      <c r="D561" s="45"/>
      <c r="AA561" s="94"/>
      <c r="AC561" s="94"/>
      <c r="AG561" s="94"/>
      <c r="AI561" s="94"/>
      <c r="AM561" s="94"/>
      <c r="AO561" s="94"/>
      <c r="AS561" s="94"/>
      <c r="AU561" s="94"/>
      <c r="AY561" s="94"/>
      <c r="BA561" s="94"/>
      <c r="BI561" s="45"/>
      <c r="BN561" s="93"/>
    </row>
    <row r="562" spans="4:66" s="48" customFormat="1" ht="15" customHeight="1" x14ac:dyDescent="0.2">
      <c r="D562" s="45"/>
      <c r="AA562" s="94"/>
      <c r="AC562" s="94"/>
      <c r="AG562" s="94"/>
      <c r="AI562" s="94"/>
      <c r="AM562" s="94"/>
      <c r="AO562" s="94"/>
      <c r="AS562" s="94"/>
      <c r="AU562" s="94"/>
      <c r="AY562" s="94"/>
      <c r="BA562" s="94"/>
      <c r="BI562" s="45"/>
      <c r="BN562" s="93"/>
    </row>
    <row r="563" spans="4:66" s="48" customFormat="1" ht="15" customHeight="1" x14ac:dyDescent="0.2">
      <c r="D563" s="45"/>
      <c r="AA563" s="94"/>
      <c r="AC563" s="94"/>
      <c r="AG563" s="94"/>
      <c r="AI563" s="94"/>
      <c r="AM563" s="94"/>
      <c r="AO563" s="94"/>
      <c r="AS563" s="94"/>
      <c r="AU563" s="94"/>
      <c r="AY563" s="94"/>
      <c r="BA563" s="94"/>
      <c r="BI563" s="45"/>
      <c r="BN563" s="93"/>
    </row>
    <row r="564" spans="4:66" s="48" customFormat="1" ht="15" customHeight="1" x14ac:dyDescent="0.2">
      <c r="D564" s="45"/>
      <c r="AA564" s="94"/>
      <c r="AC564" s="94"/>
      <c r="AG564" s="94"/>
      <c r="AI564" s="94"/>
      <c r="AM564" s="94"/>
      <c r="AO564" s="94"/>
      <c r="AS564" s="94"/>
      <c r="AU564" s="94"/>
      <c r="AY564" s="94"/>
      <c r="BA564" s="94"/>
      <c r="BI564" s="45"/>
      <c r="BN564" s="93"/>
    </row>
    <row r="565" spans="4:66" s="48" customFormat="1" ht="15" customHeight="1" x14ac:dyDescent="0.2">
      <c r="D565" s="45"/>
      <c r="AA565" s="94"/>
      <c r="AC565" s="94"/>
      <c r="AG565" s="94"/>
      <c r="AI565" s="94"/>
      <c r="AM565" s="94"/>
      <c r="AO565" s="94"/>
      <c r="AS565" s="94"/>
      <c r="AU565" s="94"/>
      <c r="AY565" s="94"/>
      <c r="BA565" s="94"/>
      <c r="BI565" s="45"/>
      <c r="BN565" s="93"/>
    </row>
    <row r="566" spans="4:66" s="48" customFormat="1" ht="15" customHeight="1" x14ac:dyDescent="0.2">
      <c r="D566" s="45"/>
      <c r="AA566" s="94"/>
      <c r="AC566" s="94"/>
      <c r="AG566" s="94"/>
      <c r="AI566" s="94"/>
      <c r="AM566" s="94"/>
      <c r="AO566" s="94"/>
      <c r="AS566" s="94"/>
      <c r="AU566" s="94"/>
      <c r="AY566" s="94"/>
      <c r="BA566" s="94"/>
      <c r="BI566" s="45"/>
      <c r="BN566" s="93"/>
    </row>
    <row r="567" spans="4:66" s="48" customFormat="1" ht="15" customHeight="1" x14ac:dyDescent="0.2">
      <c r="D567" s="45"/>
      <c r="AA567" s="94"/>
      <c r="AC567" s="94"/>
      <c r="AG567" s="94"/>
      <c r="AI567" s="94"/>
      <c r="AM567" s="94"/>
      <c r="AO567" s="94"/>
      <c r="AS567" s="94"/>
      <c r="AU567" s="94"/>
      <c r="AY567" s="94"/>
      <c r="BA567" s="94"/>
      <c r="BI567" s="45"/>
      <c r="BN567" s="93"/>
    </row>
    <row r="568" spans="4:66" s="48" customFormat="1" ht="15" customHeight="1" x14ac:dyDescent="0.2">
      <c r="D568" s="45"/>
      <c r="AA568" s="94"/>
      <c r="AC568" s="94"/>
      <c r="AG568" s="94"/>
      <c r="AI568" s="94"/>
      <c r="AM568" s="94"/>
      <c r="AO568" s="94"/>
      <c r="AS568" s="94"/>
      <c r="AU568" s="94"/>
      <c r="AY568" s="94"/>
      <c r="BA568" s="94"/>
      <c r="BI568" s="45"/>
      <c r="BN568" s="93"/>
    </row>
    <row r="569" spans="4:66" s="48" customFormat="1" ht="15" customHeight="1" x14ac:dyDescent="0.2">
      <c r="D569" s="45"/>
      <c r="AA569" s="94"/>
      <c r="AC569" s="94"/>
      <c r="AG569" s="94"/>
      <c r="AI569" s="94"/>
      <c r="AM569" s="94"/>
      <c r="AO569" s="94"/>
      <c r="AS569" s="94"/>
      <c r="AU569" s="94"/>
      <c r="AY569" s="94"/>
      <c r="BA569" s="94"/>
      <c r="BI569" s="45"/>
      <c r="BN569" s="93"/>
    </row>
    <row r="570" spans="4:66" s="48" customFormat="1" ht="15" customHeight="1" x14ac:dyDescent="0.2">
      <c r="D570" s="45"/>
      <c r="AA570" s="94"/>
      <c r="AC570" s="94"/>
      <c r="AG570" s="94"/>
      <c r="AI570" s="94"/>
      <c r="AM570" s="94"/>
      <c r="AO570" s="94"/>
      <c r="AS570" s="94"/>
      <c r="AU570" s="94"/>
      <c r="AY570" s="94"/>
      <c r="BA570" s="94"/>
      <c r="BI570" s="45"/>
      <c r="BN570" s="93"/>
    </row>
    <row r="571" spans="4:66" s="48" customFormat="1" ht="15" customHeight="1" x14ac:dyDescent="0.2">
      <c r="D571" s="45"/>
      <c r="AA571" s="94"/>
      <c r="AC571" s="94"/>
      <c r="AG571" s="94"/>
      <c r="AI571" s="94"/>
      <c r="AM571" s="94"/>
      <c r="AO571" s="94"/>
      <c r="AS571" s="94"/>
      <c r="AU571" s="94"/>
      <c r="AY571" s="94"/>
      <c r="BA571" s="94"/>
      <c r="BI571" s="45"/>
      <c r="BN571" s="93"/>
    </row>
    <row r="572" spans="4:66" s="48" customFormat="1" ht="15" customHeight="1" x14ac:dyDescent="0.2">
      <c r="D572" s="45"/>
      <c r="AA572" s="94"/>
      <c r="AC572" s="94"/>
      <c r="AG572" s="94"/>
      <c r="AI572" s="94"/>
      <c r="AM572" s="94"/>
      <c r="AO572" s="94"/>
      <c r="AS572" s="94"/>
      <c r="AU572" s="94"/>
      <c r="AY572" s="94"/>
      <c r="BA572" s="94"/>
      <c r="BI572" s="45"/>
      <c r="BN572" s="93"/>
    </row>
    <row r="573" spans="4:66" s="48" customFormat="1" ht="15" customHeight="1" x14ac:dyDescent="0.2">
      <c r="D573" s="45"/>
      <c r="AA573" s="94"/>
      <c r="AC573" s="94"/>
      <c r="AG573" s="94"/>
      <c r="AI573" s="94"/>
      <c r="AM573" s="94"/>
      <c r="AO573" s="94"/>
      <c r="AS573" s="94"/>
      <c r="AU573" s="94"/>
      <c r="AY573" s="94"/>
      <c r="BA573" s="94"/>
      <c r="BI573" s="45"/>
      <c r="BN573" s="93"/>
    </row>
    <row r="574" spans="4:66" s="48" customFormat="1" ht="15" customHeight="1" x14ac:dyDescent="0.2">
      <c r="D574" s="45"/>
      <c r="AA574" s="94"/>
      <c r="AC574" s="94"/>
      <c r="AG574" s="94"/>
      <c r="AI574" s="94"/>
      <c r="AM574" s="94"/>
      <c r="AO574" s="94"/>
      <c r="AS574" s="94"/>
      <c r="AU574" s="94"/>
      <c r="AY574" s="94"/>
      <c r="BA574" s="94"/>
      <c r="BI574" s="45"/>
      <c r="BN574" s="93"/>
    </row>
    <row r="575" spans="4:66" s="48" customFormat="1" ht="15" customHeight="1" x14ac:dyDescent="0.2">
      <c r="D575" s="45"/>
      <c r="AA575" s="94"/>
      <c r="AC575" s="94"/>
      <c r="AG575" s="94"/>
      <c r="AI575" s="94"/>
      <c r="AM575" s="94"/>
      <c r="AO575" s="94"/>
      <c r="AS575" s="94"/>
      <c r="AU575" s="94"/>
      <c r="AY575" s="94"/>
      <c r="BA575" s="94"/>
      <c r="BI575" s="45"/>
      <c r="BN575" s="93"/>
    </row>
    <row r="576" spans="4:66" s="48" customFormat="1" ht="15" customHeight="1" x14ac:dyDescent="0.2">
      <c r="D576" s="45"/>
      <c r="AA576" s="94"/>
      <c r="AC576" s="94"/>
      <c r="AG576" s="94"/>
      <c r="AI576" s="94"/>
      <c r="AM576" s="94"/>
      <c r="AO576" s="94"/>
      <c r="AS576" s="94"/>
      <c r="AU576" s="94"/>
      <c r="AY576" s="94"/>
      <c r="BA576" s="94"/>
      <c r="BI576" s="45"/>
      <c r="BN576" s="93"/>
    </row>
    <row r="577" spans="4:66" s="48" customFormat="1" ht="15" customHeight="1" x14ac:dyDescent="0.2">
      <c r="D577" s="45"/>
      <c r="AA577" s="94"/>
      <c r="AC577" s="94"/>
      <c r="AG577" s="94"/>
      <c r="AI577" s="94"/>
      <c r="AM577" s="94"/>
      <c r="AO577" s="94"/>
      <c r="AS577" s="94"/>
      <c r="AU577" s="94"/>
      <c r="AY577" s="94"/>
      <c r="BA577" s="94"/>
      <c r="BI577" s="45"/>
      <c r="BN577" s="93"/>
    </row>
    <row r="578" spans="4:66" s="48" customFormat="1" ht="15" customHeight="1" x14ac:dyDescent="0.2">
      <c r="D578" s="45"/>
      <c r="AA578" s="94"/>
      <c r="AC578" s="94"/>
      <c r="AG578" s="94"/>
      <c r="AI578" s="94"/>
      <c r="AM578" s="94"/>
      <c r="AO578" s="94"/>
      <c r="AS578" s="94"/>
      <c r="AU578" s="94"/>
      <c r="AY578" s="94"/>
      <c r="BA578" s="94"/>
      <c r="BI578" s="45"/>
      <c r="BN578" s="93"/>
    </row>
    <row r="579" spans="4:66" s="48" customFormat="1" ht="15" customHeight="1" x14ac:dyDescent="0.2">
      <c r="D579" s="45"/>
      <c r="AA579" s="94"/>
      <c r="AC579" s="94"/>
      <c r="AG579" s="94"/>
      <c r="AI579" s="94"/>
      <c r="AM579" s="94"/>
      <c r="AO579" s="94"/>
      <c r="AS579" s="94"/>
      <c r="AU579" s="94"/>
      <c r="AY579" s="94"/>
      <c r="BA579" s="94"/>
      <c r="BI579" s="45"/>
      <c r="BN579" s="93"/>
    </row>
    <row r="580" spans="4:66" s="48" customFormat="1" ht="15" customHeight="1" x14ac:dyDescent="0.2">
      <c r="D580" s="45"/>
      <c r="AA580" s="94"/>
      <c r="AC580" s="94"/>
      <c r="AG580" s="94"/>
      <c r="AI580" s="94"/>
      <c r="AM580" s="94"/>
      <c r="AO580" s="94"/>
      <c r="AS580" s="94"/>
      <c r="AU580" s="94"/>
      <c r="AY580" s="94"/>
      <c r="BA580" s="94"/>
      <c r="BI580" s="45"/>
      <c r="BN580" s="93"/>
    </row>
    <row r="581" spans="4:66" s="48" customFormat="1" ht="15" customHeight="1" x14ac:dyDescent="0.2">
      <c r="D581" s="45"/>
      <c r="AA581" s="94"/>
      <c r="AC581" s="94"/>
      <c r="AG581" s="94"/>
      <c r="AI581" s="94"/>
      <c r="AM581" s="94"/>
      <c r="AO581" s="94"/>
      <c r="AS581" s="94"/>
      <c r="AU581" s="94"/>
      <c r="AY581" s="94"/>
      <c r="BA581" s="94"/>
      <c r="BI581" s="45"/>
      <c r="BN581" s="93"/>
    </row>
    <row r="582" spans="4:66" s="48" customFormat="1" ht="15" customHeight="1" x14ac:dyDescent="0.2">
      <c r="D582" s="45"/>
      <c r="AA582" s="94"/>
      <c r="AC582" s="94"/>
      <c r="AG582" s="94"/>
      <c r="AI582" s="94"/>
      <c r="AM582" s="94"/>
      <c r="AO582" s="94"/>
      <c r="AS582" s="94"/>
      <c r="AU582" s="94"/>
      <c r="AY582" s="94"/>
      <c r="BA582" s="94"/>
      <c r="BI582" s="45"/>
      <c r="BN582" s="93"/>
    </row>
    <row r="583" spans="4:66" s="48" customFormat="1" ht="15" customHeight="1" x14ac:dyDescent="0.2">
      <c r="D583" s="45"/>
      <c r="AA583" s="94"/>
      <c r="AC583" s="94"/>
      <c r="AG583" s="94"/>
      <c r="AI583" s="94"/>
      <c r="AM583" s="94"/>
      <c r="AO583" s="94"/>
      <c r="AS583" s="94"/>
      <c r="AU583" s="94"/>
      <c r="AY583" s="94"/>
      <c r="BA583" s="94"/>
      <c r="BI583" s="45"/>
      <c r="BN583" s="93"/>
    </row>
    <row r="584" spans="4:66" s="48" customFormat="1" ht="15" customHeight="1" x14ac:dyDescent="0.2">
      <c r="D584" s="45"/>
      <c r="AA584" s="94"/>
      <c r="AC584" s="94"/>
      <c r="AG584" s="94"/>
      <c r="AI584" s="94"/>
      <c r="AM584" s="94"/>
      <c r="AO584" s="94"/>
      <c r="AS584" s="94"/>
      <c r="AU584" s="94"/>
      <c r="AY584" s="94"/>
      <c r="BA584" s="94"/>
      <c r="BI584" s="45"/>
      <c r="BN584" s="93"/>
    </row>
    <row r="585" spans="4:66" s="48" customFormat="1" ht="15" customHeight="1" x14ac:dyDescent="0.2">
      <c r="D585" s="45"/>
      <c r="AA585" s="94"/>
      <c r="AC585" s="94"/>
      <c r="AG585" s="94"/>
      <c r="AI585" s="94"/>
      <c r="AM585" s="94"/>
      <c r="AO585" s="94"/>
      <c r="AS585" s="94"/>
      <c r="AU585" s="94"/>
      <c r="AY585" s="94"/>
      <c r="BA585" s="94"/>
      <c r="BI585" s="45"/>
      <c r="BN585" s="93"/>
    </row>
    <row r="586" spans="4:66" s="48" customFormat="1" ht="15" customHeight="1" x14ac:dyDescent="0.2">
      <c r="D586" s="45"/>
      <c r="AA586" s="94"/>
      <c r="AC586" s="94"/>
      <c r="AG586" s="94"/>
      <c r="AI586" s="94"/>
      <c r="AM586" s="94"/>
      <c r="AO586" s="94"/>
      <c r="AS586" s="94"/>
      <c r="AU586" s="94"/>
      <c r="AY586" s="94"/>
      <c r="BA586" s="94"/>
      <c r="BI586" s="45"/>
      <c r="BN586" s="93"/>
    </row>
    <row r="587" spans="4:66" s="48" customFormat="1" ht="15" customHeight="1" x14ac:dyDescent="0.2">
      <c r="D587" s="45"/>
      <c r="AA587" s="94"/>
      <c r="AC587" s="94"/>
      <c r="AG587" s="94"/>
      <c r="AI587" s="94"/>
      <c r="AM587" s="94"/>
      <c r="AO587" s="94"/>
      <c r="AS587" s="94"/>
      <c r="AU587" s="94"/>
      <c r="AY587" s="94"/>
      <c r="BA587" s="94"/>
      <c r="BI587" s="45"/>
      <c r="BN587" s="93"/>
    </row>
    <row r="588" spans="4:66" s="48" customFormat="1" ht="15" customHeight="1" x14ac:dyDescent="0.2">
      <c r="D588" s="45"/>
      <c r="AA588" s="94"/>
      <c r="AC588" s="94"/>
      <c r="AG588" s="94"/>
      <c r="AI588" s="94"/>
      <c r="AM588" s="94"/>
      <c r="AO588" s="94"/>
      <c r="AS588" s="94"/>
      <c r="AU588" s="94"/>
      <c r="AY588" s="94"/>
      <c r="BA588" s="94"/>
      <c r="BI588" s="45"/>
      <c r="BN588" s="93"/>
    </row>
    <row r="589" spans="4:66" s="48" customFormat="1" ht="15" customHeight="1" x14ac:dyDescent="0.2">
      <c r="D589" s="45"/>
      <c r="AA589" s="94"/>
      <c r="AC589" s="94"/>
      <c r="AG589" s="94"/>
      <c r="AI589" s="94"/>
      <c r="AM589" s="94"/>
      <c r="AO589" s="94"/>
      <c r="AS589" s="94"/>
      <c r="AU589" s="94"/>
      <c r="AY589" s="94"/>
      <c r="BA589" s="94"/>
      <c r="BI589" s="45"/>
      <c r="BN589" s="93"/>
    </row>
    <row r="590" spans="4:66" s="48" customFormat="1" ht="15" customHeight="1" x14ac:dyDescent="0.2">
      <c r="D590" s="45"/>
      <c r="AA590" s="94"/>
      <c r="AC590" s="94"/>
      <c r="AG590" s="94"/>
      <c r="AI590" s="94"/>
      <c r="AM590" s="94"/>
      <c r="AO590" s="94"/>
      <c r="AS590" s="94"/>
      <c r="AU590" s="94"/>
      <c r="AY590" s="94"/>
      <c r="BA590" s="94"/>
      <c r="BI590" s="45"/>
      <c r="BN590" s="93"/>
    </row>
    <row r="591" spans="4:66" s="48" customFormat="1" ht="15" customHeight="1" x14ac:dyDescent="0.2">
      <c r="D591" s="45"/>
      <c r="AA591" s="94"/>
      <c r="AC591" s="94"/>
      <c r="AG591" s="94"/>
      <c r="AI591" s="94"/>
      <c r="AM591" s="94"/>
      <c r="AO591" s="94"/>
      <c r="AS591" s="94"/>
      <c r="AU591" s="94"/>
      <c r="AY591" s="94"/>
      <c r="BA591" s="94"/>
      <c r="BI591" s="45"/>
      <c r="BN591" s="93"/>
    </row>
    <row r="592" spans="4:66" s="48" customFormat="1" ht="15" customHeight="1" x14ac:dyDescent="0.2">
      <c r="D592" s="45"/>
      <c r="AA592" s="94"/>
      <c r="AC592" s="94"/>
      <c r="AG592" s="94"/>
      <c r="AI592" s="94"/>
      <c r="AM592" s="94"/>
      <c r="AO592" s="94"/>
      <c r="AS592" s="94"/>
      <c r="AU592" s="94"/>
      <c r="AY592" s="94"/>
      <c r="BA592" s="94"/>
      <c r="BI592" s="45"/>
      <c r="BN592" s="93"/>
    </row>
    <row r="593" spans="4:66" s="48" customFormat="1" ht="15" customHeight="1" x14ac:dyDescent="0.2">
      <c r="D593" s="45"/>
      <c r="AA593" s="94"/>
      <c r="AC593" s="94"/>
      <c r="AG593" s="94"/>
      <c r="AI593" s="94"/>
      <c r="AM593" s="94"/>
      <c r="AO593" s="94"/>
      <c r="AS593" s="94"/>
      <c r="AU593" s="94"/>
      <c r="AY593" s="94"/>
      <c r="BA593" s="94"/>
      <c r="BI593" s="45"/>
      <c r="BN593" s="93"/>
    </row>
    <row r="594" spans="4:66" s="48" customFormat="1" ht="15" customHeight="1" x14ac:dyDescent="0.2">
      <c r="D594" s="45"/>
      <c r="AA594" s="94"/>
      <c r="AC594" s="94"/>
      <c r="AG594" s="94"/>
      <c r="AI594" s="94"/>
      <c r="AM594" s="94"/>
      <c r="AO594" s="94"/>
      <c r="AS594" s="94"/>
      <c r="AU594" s="94"/>
      <c r="AY594" s="94"/>
      <c r="BA594" s="94"/>
      <c r="BI594" s="45"/>
      <c r="BN594" s="93"/>
    </row>
    <row r="595" spans="4:66" s="48" customFormat="1" ht="15" customHeight="1" x14ac:dyDescent="0.2">
      <c r="D595" s="45"/>
      <c r="AA595" s="94"/>
      <c r="AC595" s="94"/>
      <c r="AG595" s="94"/>
      <c r="AI595" s="94"/>
      <c r="AM595" s="94"/>
      <c r="AO595" s="94"/>
      <c r="AS595" s="94"/>
      <c r="AU595" s="94"/>
      <c r="AY595" s="94"/>
      <c r="BA595" s="94"/>
      <c r="BI595" s="45"/>
      <c r="BN595" s="93"/>
    </row>
    <row r="596" spans="4:66" s="48" customFormat="1" ht="15" customHeight="1" x14ac:dyDescent="0.2">
      <c r="D596" s="45"/>
      <c r="AA596" s="94"/>
      <c r="AC596" s="94"/>
      <c r="AG596" s="94"/>
      <c r="AI596" s="94"/>
      <c r="AM596" s="94"/>
      <c r="AO596" s="94"/>
      <c r="AS596" s="94"/>
      <c r="AU596" s="94"/>
      <c r="AY596" s="94"/>
      <c r="BA596" s="94"/>
      <c r="BI596" s="45"/>
      <c r="BN596" s="93"/>
    </row>
    <row r="597" spans="4:66" s="48" customFormat="1" ht="15" customHeight="1" x14ac:dyDescent="0.2">
      <c r="D597" s="45"/>
      <c r="AA597" s="94"/>
      <c r="AC597" s="94"/>
      <c r="AG597" s="94"/>
      <c r="AI597" s="94"/>
      <c r="AM597" s="94"/>
      <c r="AO597" s="94"/>
      <c r="AS597" s="94"/>
      <c r="AU597" s="94"/>
      <c r="AY597" s="94"/>
      <c r="BA597" s="94"/>
      <c r="BI597" s="45"/>
      <c r="BN597" s="93"/>
    </row>
    <row r="598" spans="4:66" s="48" customFormat="1" ht="15" customHeight="1" x14ac:dyDescent="0.2">
      <c r="D598" s="45"/>
      <c r="AA598" s="94"/>
      <c r="AC598" s="94"/>
      <c r="AG598" s="94"/>
      <c r="AI598" s="94"/>
      <c r="AM598" s="94"/>
      <c r="AO598" s="94"/>
      <c r="AS598" s="94"/>
      <c r="AU598" s="94"/>
      <c r="AY598" s="94"/>
      <c r="BA598" s="94"/>
      <c r="BI598" s="45"/>
      <c r="BN598" s="93"/>
    </row>
    <row r="599" spans="4:66" s="48" customFormat="1" ht="15" customHeight="1" x14ac:dyDescent="0.2">
      <c r="D599" s="45"/>
      <c r="AA599" s="94"/>
      <c r="AC599" s="94"/>
      <c r="AG599" s="94"/>
      <c r="AI599" s="94"/>
      <c r="AM599" s="94"/>
      <c r="AO599" s="94"/>
      <c r="AS599" s="94"/>
      <c r="AU599" s="94"/>
      <c r="AY599" s="94"/>
      <c r="BA599" s="94"/>
      <c r="BI599" s="45"/>
      <c r="BN599" s="93"/>
    </row>
    <row r="600" spans="4:66" s="48" customFormat="1" ht="15" customHeight="1" x14ac:dyDescent="0.2">
      <c r="D600" s="45"/>
      <c r="AA600" s="94"/>
      <c r="AC600" s="94"/>
      <c r="AG600" s="94"/>
      <c r="AI600" s="94"/>
      <c r="AM600" s="94"/>
      <c r="AO600" s="94"/>
      <c r="AS600" s="94"/>
      <c r="AU600" s="94"/>
      <c r="AY600" s="94"/>
      <c r="BA600" s="94"/>
      <c r="BI600" s="45"/>
      <c r="BN600" s="93"/>
    </row>
    <row r="601" spans="4:66" s="48" customFormat="1" ht="15" customHeight="1" x14ac:dyDescent="0.2">
      <c r="D601" s="45"/>
      <c r="AA601" s="94"/>
      <c r="AC601" s="94"/>
      <c r="AG601" s="94"/>
      <c r="AI601" s="94"/>
      <c r="AM601" s="94"/>
      <c r="AO601" s="94"/>
      <c r="AS601" s="94"/>
      <c r="AU601" s="94"/>
      <c r="AY601" s="94"/>
      <c r="BA601" s="94"/>
      <c r="BI601" s="45"/>
      <c r="BN601" s="93"/>
    </row>
    <row r="602" spans="4:66" s="48" customFormat="1" ht="15" customHeight="1" x14ac:dyDescent="0.2">
      <c r="D602" s="45"/>
      <c r="AA602" s="94"/>
      <c r="AC602" s="94"/>
      <c r="AG602" s="94"/>
      <c r="AI602" s="94"/>
      <c r="AM602" s="94"/>
      <c r="AO602" s="94"/>
      <c r="AS602" s="94"/>
      <c r="AU602" s="94"/>
      <c r="AY602" s="94"/>
      <c r="BA602" s="94"/>
      <c r="BI602" s="45"/>
      <c r="BN602" s="93"/>
    </row>
    <row r="603" spans="4:66" s="48" customFormat="1" ht="15" customHeight="1" x14ac:dyDescent="0.2">
      <c r="D603" s="45"/>
      <c r="AA603" s="94"/>
      <c r="AC603" s="94"/>
      <c r="AG603" s="94"/>
      <c r="AI603" s="94"/>
      <c r="AM603" s="94"/>
      <c r="AO603" s="94"/>
      <c r="AS603" s="94"/>
      <c r="AU603" s="94"/>
      <c r="AY603" s="94"/>
      <c r="BA603" s="94"/>
      <c r="BI603" s="45"/>
      <c r="BN603" s="93"/>
    </row>
    <row r="604" spans="4:66" s="48" customFormat="1" ht="15" customHeight="1" x14ac:dyDescent="0.2">
      <c r="D604" s="45"/>
      <c r="AA604" s="94"/>
      <c r="AC604" s="94"/>
      <c r="AG604" s="94"/>
      <c r="AI604" s="94"/>
      <c r="AM604" s="94"/>
      <c r="AO604" s="94"/>
      <c r="AS604" s="94"/>
      <c r="AU604" s="94"/>
      <c r="AY604" s="94"/>
      <c r="BA604" s="94"/>
      <c r="BI604" s="45"/>
      <c r="BN604" s="93"/>
    </row>
    <row r="605" spans="4:66" s="48" customFormat="1" ht="15" customHeight="1" x14ac:dyDescent="0.2">
      <c r="D605" s="45"/>
      <c r="AA605" s="94"/>
      <c r="AC605" s="94"/>
      <c r="AG605" s="94"/>
      <c r="AI605" s="94"/>
      <c r="AM605" s="94"/>
      <c r="AO605" s="94"/>
      <c r="AS605" s="94"/>
      <c r="AU605" s="94"/>
      <c r="AY605" s="94"/>
      <c r="BA605" s="94"/>
      <c r="BI605" s="45"/>
      <c r="BN605" s="93"/>
    </row>
    <row r="606" spans="4:66" s="48" customFormat="1" ht="15" customHeight="1" x14ac:dyDescent="0.2">
      <c r="D606" s="45"/>
      <c r="AA606" s="94"/>
      <c r="AC606" s="94"/>
      <c r="AG606" s="94"/>
      <c r="AI606" s="94"/>
      <c r="AM606" s="94"/>
      <c r="AO606" s="94"/>
      <c r="AS606" s="94"/>
      <c r="AU606" s="94"/>
      <c r="AY606" s="94"/>
      <c r="BA606" s="94"/>
      <c r="BI606" s="45"/>
      <c r="BN606" s="93"/>
    </row>
    <row r="607" spans="4:66" s="48" customFormat="1" ht="15" customHeight="1" x14ac:dyDescent="0.2">
      <c r="D607" s="45"/>
      <c r="AA607" s="94"/>
      <c r="AC607" s="94"/>
      <c r="AG607" s="94"/>
      <c r="AI607" s="94"/>
      <c r="AM607" s="94"/>
      <c r="AO607" s="94"/>
      <c r="AS607" s="94"/>
      <c r="AU607" s="94"/>
      <c r="AY607" s="94"/>
      <c r="BA607" s="94"/>
      <c r="BI607" s="45"/>
      <c r="BN607" s="93"/>
    </row>
    <row r="608" spans="4:66" s="48" customFormat="1" ht="15" customHeight="1" x14ac:dyDescent="0.2">
      <c r="D608" s="45"/>
      <c r="AA608" s="94"/>
      <c r="AC608" s="94"/>
      <c r="AG608" s="94"/>
      <c r="AI608" s="94"/>
      <c r="AM608" s="94"/>
      <c r="AO608" s="94"/>
      <c r="AS608" s="94"/>
      <c r="AU608" s="94"/>
      <c r="AY608" s="94"/>
      <c r="BA608" s="94"/>
      <c r="BI608" s="45"/>
      <c r="BN608" s="93"/>
    </row>
    <row r="609" spans="4:66" s="48" customFormat="1" ht="15" customHeight="1" x14ac:dyDescent="0.2">
      <c r="D609" s="45"/>
      <c r="AA609" s="94"/>
      <c r="AC609" s="94"/>
      <c r="AG609" s="94"/>
      <c r="AI609" s="94"/>
      <c r="AM609" s="94"/>
      <c r="AO609" s="94"/>
      <c r="AS609" s="94"/>
      <c r="AU609" s="94"/>
      <c r="AY609" s="94"/>
      <c r="BA609" s="94"/>
      <c r="BI609" s="45"/>
      <c r="BN609" s="93"/>
    </row>
    <row r="610" spans="4:66" s="48" customFormat="1" ht="15" customHeight="1" x14ac:dyDescent="0.2">
      <c r="D610" s="45"/>
      <c r="AA610" s="94"/>
      <c r="AC610" s="94"/>
      <c r="AG610" s="94"/>
      <c r="AI610" s="94"/>
      <c r="AM610" s="94"/>
      <c r="AO610" s="94"/>
      <c r="AS610" s="94"/>
      <c r="AU610" s="94"/>
      <c r="AY610" s="94"/>
      <c r="BA610" s="94"/>
      <c r="BI610" s="45"/>
      <c r="BN610" s="93"/>
    </row>
    <row r="611" spans="4:66" s="48" customFormat="1" ht="15" customHeight="1" x14ac:dyDescent="0.2">
      <c r="D611" s="45"/>
      <c r="AA611" s="94"/>
      <c r="AC611" s="94"/>
      <c r="AG611" s="94"/>
      <c r="AI611" s="94"/>
      <c r="AM611" s="94"/>
      <c r="AO611" s="94"/>
      <c r="AS611" s="94"/>
      <c r="AU611" s="94"/>
      <c r="AY611" s="94"/>
      <c r="BA611" s="94"/>
      <c r="BI611" s="45"/>
      <c r="BN611" s="93"/>
    </row>
    <row r="612" spans="4:66" s="48" customFormat="1" ht="15" customHeight="1" x14ac:dyDescent="0.2">
      <c r="D612" s="45"/>
      <c r="AA612" s="94"/>
      <c r="AC612" s="94"/>
      <c r="AG612" s="94"/>
      <c r="AI612" s="94"/>
      <c r="AM612" s="94"/>
      <c r="AO612" s="94"/>
      <c r="AS612" s="94"/>
      <c r="AU612" s="94"/>
      <c r="AY612" s="94"/>
      <c r="BA612" s="94"/>
      <c r="BI612" s="45"/>
      <c r="BN612" s="93"/>
    </row>
    <row r="613" spans="4:66" s="48" customFormat="1" ht="15" customHeight="1" x14ac:dyDescent="0.2">
      <c r="D613" s="45"/>
      <c r="AA613" s="94"/>
      <c r="AC613" s="94"/>
      <c r="AG613" s="94"/>
      <c r="AI613" s="94"/>
      <c r="AM613" s="94"/>
      <c r="AO613" s="94"/>
      <c r="AS613" s="94"/>
      <c r="AU613" s="94"/>
      <c r="AY613" s="94"/>
      <c r="BA613" s="94"/>
      <c r="BI613" s="45"/>
      <c r="BN613" s="93"/>
    </row>
    <row r="614" spans="4:66" s="48" customFormat="1" ht="15" customHeight="1" x14ac:dyDescent="0.2">
      <c r="D614" s="45"/>
      <c r="AA614" s="94"/>
      <c r="AC614" s="94"/>
      <c r="AG614" s="94"/>
      <c r="AI614" s="94"/>
      <c r="AM614" s="94"/>
      <c r="AO614" s="94"/>
      <c r="AS614" s="94"/>
      <c r="AU614" s="94"/>
      <c r="AY614" s="94"/>
      <c r="BA614" s="94"/>
      <c r="BI614" s="45"/>
      <c r="BN614" s="93"/>
    </row>
    <row r="615" spans="4:66" s="48" customFormat="1" ht="15" customHeight="1" x14ac:dyDescent="0.2">
      <c r="D615" s="45"/>
      <c r="AA615" s="94"/>
      <c r="AC615" s="94"/>
      <c r="AG615" s="94"/>
      <c r="AI615" s="94"/>
      <c r="AM615" s="94"/>
      <c r="AO615" s="94"/>
      <c r="AS615" s="94"/>
      <c r="AU615" s="94"/>
      <c r="AY615" s="94"/>
      <c r="BA615" s="94"/>
      <c r="BI615" s="45"/>
      <c r="BN615" s="93"/>
    </row>
    <row r="616" spans="4:66" s="48" customFormat="1" ht="15" customHeight="1" x14ac:dyDescent="0.2">
      <c r="D616" s="45"/>
      <c r="AA616" s="94"/>
      <c r="AC616" s="94"/>
      <c r="AG616" s="94"/>
      <c r="AI616" s="94"/>
      <c r="AM616" s="94"/>
      <c r="AO616" s="94"/>
      <c r="AS616" s="94"/>
      <c r="AU616" s="94"/>
      <c r="AY616" s="94"/>
      <c r="BA616" s="94"/>
      <c r="BI616" s="45"/>
      <c r="BN616" s="93"/>
    </row>
    <row r="617" spans="4:66" s="48" customFormat="1" ht="15" customHeight="1" x14ac:dyDescent="0.2">
      <c r="D617" s="45"/>
      <c r="AA617" s="94"/>
      <c r="AC617" s="94"/>
      <c r="AG617" s="94"/>
      <c r="AI617" s="94"/>
      <c r="AM617" s="94"/>
      <c r="AO617" s="94"/>
      <c r="AS617" s="94"/>
      <c r="AU617" s="94"/>
      <c r="AY617" s="94"/>
      <c r="BA617" s="94"/>
      <c r="BI617" s="45"/>
      <c r="BN617" s="93"/>
    </row>
    <row r="618" spans="4:66" s="48" customFormat="1" ht="15" customHeight="1" x14ac:dyDescent="0.2">
      <c r="D618" s="45"/>
      <c r="AA618" s="94"/>
      <c r="AC618" s="94"/>
      <c r="AG618" s="94"/>
      <c r="AI618" s="94"/>
      <c r="AM618" s="94"/>
      <c r="AO618" s="94"/>
      <c r="AS618" s="94"/>
      <c r="AU618" s="94"/>
      <c r="AY618" s="94"/>
      <c r="BA618" s="94"/>
      <c r="BI618" s="45"/>
      <c r="BN618" s="93"/>
    </row>
    <row r="619" spans="4:66" s="48" customFormat="1" ht="15" customHeight="1" x14ac:dyDescent="0.2">
      <c r="D619" s="45"/>
      <c r="AA619" s="94"/>
      <c r="AC619" s="94"/>
      <c r="AG619" s="94"/>
      <c r="AI619" s="94"/>
      <c r="AM619" s="94"/>
      <c r="AO619" s="94"/>
      <c r="AS619" s="94"/>
      <c r="AU619" s="94"/>
      <c r="AY619" s="94"/>
      <c r="BA619" s="94"/>
      <c r="BI619" s="45"/>
      <c r="BN619" s="93"/>
    </row>
    <row r="620" spans="4:66" s="48" customFormat="1" ht="15" customHeight="1" x14ac:dyDescent="0.2">
      <c r="D620" s="45"/>
      <c r="AA620" s="94"/>
      <c r="AC620" s="94"/>
      <c r="AG620" s="94"/>
      <c r="AI620" s="94"/>
      <c r="AM620" s="94"/>
      <c r="AO620" s="94"/>
      <c r="AS620" s="94"/>
      <c r="AU620" s="94"/>
      <c r="AY620" s="94"/>
      <c r="BA620" s="94"/>
      <c r="BI620" s="45"/>
      <c r="BN620" s="93"/>
    </row>
    <row r="621" spans="4:66" s="48" customFormat="1" ht="15" customHeight="1" x14ac:dyDescent="0.2">
      <c r="D621" s="45"/>
      <c r="AA621" s="94"/>
      <c r="AC621" s="94"/>
      <c r="AG621" s="94"/>
      <c r="AI621" s="94"/>
      <c r="AM621" s="94"/>
      <c r="AO621" s="94"/>
      <c r="AS621" s="94"/>
      <c r="AU621" s="94"/>
      <c r="AY621" s="94"/>
      <c r="BA621" s="94"/>
      <c r="BI621" s="45"/>
      <c r="BN621" s="93"/>
    </row>
    <row r="622" spans="4:66" s="48" customFormat="1" ht="15" customHeight="1" x14ac:dyDescent="0.2">
      <c r="D622" s="45"/>
      <c r="AA622" s="94"/>
      <c r="AC622" s="94"/>
      <c r="AG622" s="94"/>
      <c r="AI622" s="94"/>
      <c r="AM622" s="94"/>
      <c r="AO622" s="94"/>
      <c r="AS622" s="94"/>
      <c r="AU622" s="94"/>
      <c r="AY622" s="94"/>
      <c r="BA622" s="94"/>
      <c r="BI622" s="45"/>
      <c r="BN622" s="93"/>
    </row>
    <row r="623" spans="4:66" s="48" customFormat="1" ht="15" customHeight="1" x14ac:dyDescent="0.2">
      <c r="D623" s="45"/>
      <c r="AA623" s="94"/>
      <c r="AC623" s="94"/>
      <c r="AG623" s="94"/>
      <c r="AI623" s="94"/>
      <c r="AM623" s="94"/>
      <c r="AO623" s="94"/>
      <c r="AS623" s="94"/>
      <c r="AU623" s="94"/>
      <c r="AY623" s="94"/>
      <c r="BA623" s="94"/>
      <c r="BI623" s="45"/>
      <c r="BN623" s="93"/>
    </row>
    <row r="624" spans="4:66" s="48" customFormat="1" ht="15" customHeight="1" x14ac:dyDescent="0.2">
      <c r="D624" s="45"/>
      <c r="AA624" s="94"/>
      <c r="AC624" s="94"/>
      <c r="AG624" s="94"/>
      <c r="AI624" s="94"/>
      <c r="AM624" s="94"/>
      <c r="AO624" s="94"/>
      <c r="AS624" s="94"/>
      <c r="AU624" s="94"/>
      <c r="AY624" s="94"/>
      <c r="BA624" s="94"/>
      <c r="BI624" s="45"/>
      <c r="BN624" s="93"/>
    </row>
    <row r="625" spans="4:66" s="48" customFormat="1" ht="15" customHeight="1" x14ac:dyDescent="0.2">
      <c r="D625" s="45"/>
      <c r="AA625" s="94"/>
      <c r="AC625" s="94"/>
      <c r="AG625" s="94"/>
      <c r="AI625" s="94"/>
      <c r="AM625" s="94"/>
      <c r="AO625" s="94"/>
      <c r="AS625" s="94"/>
      <c r="AU625" s="94"/>
      <c r="AY625" s="94"/>
      <c r="BA625" s="94"/>
      <c r="BI625" s="45"/>
      <c r="BN625" s="93"/>
    </row>
    <row r="626" spans="4:66" s="48" customFormat="1" ht="15" customHeight="1" x14ac:dyDescent="0.2">
      <c r="D626" s="45"/>
      <c r="AA626" s="94"/>
      <c r="AC626" s="94"/>
      <c r="AG626" s="94"/>
      <c r="AI626" s="94"/>
      <c r="AM626" s="94"/>
      <c r="AO626" s="94"/>
      <c r="AS626" s="94"/>
      <c r="AU626" s="94"/>
      <c r="AY626" s="94"/>
      <c r="BA626" s="94"/>
      <c r="BI626" s="45"/>
      <c r="BN626" s="93"/>
    </row>
    <row r="627" spans="4:66" s="48" customFormat="1" ht="15" customHeight="1" x14ac:dyDescent="0.2">
      <c r="D627" s="45"/>
      <c r="AA627" s="94"/>
      <c r="AC627" s="94"/>
      <c r="AG627" s="94"/>
      <c r="AI627" s="94"/>
      <c r="AM627" s="94"/>
      <c r="AO627" s="94"/>
      <c r="AS627" s="94"/>
      <c r="AU627" s="94"/>
      <c r="AY627" s="94"/>
      <c r="BA627" s="94"/>
      <c r="BI627" s="45"/>
      <c r="BN627" s="93"/>
    </row>
    <row r="628" spans="4:66" s="48" customFormat="1" ht="15" customHeight="1" x14ac:dyDescent="0.2">
      <c r="D628" s="45"/>
      <c r="AA628" s="94"/>
      <c r="AC628" s="94"/>
      <c r="AG628" s="94"/>
      <c r="AI628" s="94"/>
      <c r="AM628" s="94"/>
      <c r="AO628" s="94"/>
      <c r="AS628" s="94"/>
      <c r="AU628" s="94"/>
      <c r="AY628" s="94"/>
      <c r="BA628" s="94"/>
      <c r="BI628" s="45"/>
      <c r="BN628" s="93"/>
    </row>
    <row r="629" spans="4:66" s="48" customFormat="1" ht="15" customHeight="1" x14ac:dyDescent="0.2">
      <c r="D629" s="45"/>
      <c r="AA629" s="94"/>
      <c r="AC629" s="94"/>
      <c r="AG629" s="94"/>
      <c r="AI629" s="94"/>
      <c r="AM629" s="94"/>
      <c r="AO629" s="94"/>
      <c r="AS629" s="94"/>
      <c r="AU629" s="94"/>
      <c r="AY629" s="94"/>
      <c r="BA629" s="94"/>
      <c r="BI629" s="45"/>
      <c r="BN629" s="93"/>
    </row>
    <row r="630" spans="4:66" s="48" customFormat="1" ht="15" customHeight="1" x14ac:dyDescent="0.2">
      <c r="D630" s="45"/>
      <c r="AA630" s="94"/>
      <c r="AC630" s="94"/>
      <c r="AG630" s="94"/>
      <c r="AI630" s="94"/>
      <c r="AM630" s="94"/>
      <c r="AO630" s="94"/>
      <c r="AS630" s="94"/>
      <c r="AU630" s="94"/>
      <c r="AY630" s="94"/>
      <c r="BA630" s="94"/>
      <c r="BI630" s="45"/>
      <c r="BN630" s="93"/>
    </row>
    <row r="631" spans="4:66" s="48" customFormat="1" ht="15" customHeight="1" x14ac:dyDescent="0.2">
      <c r="D631" s="45"/>
      <c r="AA631" s="94"/>
      <c r="AC631" s="94"/>
      <c r="AG631" s="94"/>
      <c r="AI631" s="94"/>
      <c r="AM631" s="94"/>
      <c r="AO631" s="94"/>
      <c r="AS631" s="94"/>
      <c r="AU631" s="94"/>
      <c r="AY631" s="94"/>
      <c r="BA631" s="94"/>
      <c r="BI631" s="45"/>
      <c r="BN631" s="93"/>
    </row>
    <row r="632" spans="4:66" s="48" customFormat="1" ht="15" customHeight="1" x14ac:dyDescent="0.2">
      <c r="D632" s="45"/>
      <c r="AA632" s="94"/>
      <c r="AC632" s="94"/>
      <c r="AG632" s="94"/>
      <c r="AI632" s="94"/>
      <c r="AM632" s="94"/>
      <c r="AO632" s="94"/>
      <c r="AS632" s="94"/>
      <c r="AU632" s="94"/>
      <c r="AY632" s="94"/>
      <c r="BA632" s="94"/>
      <c r="BI632" s="45"/>
      <c r="BN632" s="93"/>
    </row>
    <row r="633" spans="4:66" s="48" customFormat="1" ht="15" customHeight="1" x14ac:dyDescent="0.2">
      <c r="D633" s="45"/>
      <c r="AA633" s="94"/>
      <c r="AC633" s="94"/>
      <c r="AG633" s="94"/>
      <c r="AI633" s="94"/>
      <c r="AM633" s="94"/>
      <c r="AO633" s="94"/>
      <c r="AS633" s="94"/>
      <c r="AU633" s="94"/>
      <c r="AY633" s="94"/>
      <c r="BA633" s="94"/>
      <c r="BI633" s="45"/>
      <c r="BN633" s="93"/>
    </row>
    <row r="634" spans="4:66" s="48" customFormat="1" ht="15" customHeight="1" x14ac:dyDescent="0.2">
      <c r="D634" s="45"/>
      <c r="AA634" s="94"/>
      <c r="AC634" s="94"/>
      <c r="AG634" s="94"/>
      <c r="AI634" s="94"/>
      <c r="AM634" s="94"/>
      <c r="AO634" s="94"/>
      <c r="AS634" s="94"/>
      <c r="AU634" s="94"/>
      <c r="AY634" s="94"/>
      <c r="BA634" s="94"/>
      <c r="BI634" s="45"/>
      <c r="BN634" s="93"/>
    </row>
    <row r="635" spans="4:66" s="48" customFormat="1" ht="15" customHeight="1" x14ac:dyDescent="0.2">
      <c r="D635" s="45"/>
      <c r="AA635" s="94"/>
      <c r="AC635" s="94"/>
      <c r="AG635" s="94"/>
      <c r="AI635" s="94"/>
      <c r="AM635" s="94"/>
      <c r="AO635" s="94"/>
      <c r="AS635" s="94"/>
      <c r="AU635" s="94"/>
      <c r="AY635" s="94"/>
      <c r="BA635" s="94"/>
      <c r="BI635" s="45"/>
      <c r="BN635" s="93"/>
    </row>
    <row r="636" spans="4:66" s="48" customFormat="1" ht="15" customHeight="1" x14ac:dyDescent="0.2">
      <c r="D636" s="45"/>
      <c r="AA636" s="94"/>
      <c r="AC636" s="94"/>
      <c r="AG636" s="94"/>
      <c r="AI636" s="94"/>
      <c r="AM636" s="94"/>
      <c r="AO636" s="94"/>
      <c r="AS636" s="94"/>
      <c r="AU636" s="94"/>
      <c r="AY636" s="94"/>
      <c r="BA636" s="94"/>
      <c r="BI636" s="45"/>
      <c r="BN636" s="93"/>
    </row>
    <row r="637" spans="4:66" s="48" customFormat="1" ht="15" customHeight="1" x14ac:dyDescent="0.2">
      <c r="D637" s="45"/>
      <c r="AA637" s="94"/>
      <c r="AC637" s="94"/>
      <c r="AG637" s="94"/>
      <c r="AI637" s="94"/>
      <c r="AM637" s="94"/>
      <c r="AO637" s="94"/>
      <c r="AS637" s="94"/>
      <c r="AU637" s="94"/>
      <c r="AY637" s="94"/>
      <c r="BA637" s="94"/>
      <c r="BI637" s="45"/>
      <c r="BN637" s="93"/>
    </row>
    <row r="638" spans="4:66" s="48" customFormat="1" ht="15" customHeight="1" x14ac:dyDescent="0.2">
      <c r="D638" s="45"/>
      <c r="AA638" s="94"/>
      <c r="AC638" s="94"/>
      <c r="AG638" s="94"/>
      <c r="AI638" s="94"/>
      <c r="AM638" s="94"/>
      <c r="AO638" s="94"/>
      <c r="AS638" s="94"/>
      <c r="AU638" s="94"/>
      <c r="AY638" s="94"/>
      <c r="BA638" s="94"/>
      <c r="BI638" s="45"/>
      <c r="BN638" s="93"/>
    </row>
    <row r="639" spans="4:66" s="48" customFormat="1" ht="15" customHeight="1" x14ac:dyDescent="0.2">
      <c r="D639" s="45"/>
      <c r="AA639" s="94"/>
      <c r="AC639" s="94"/>
      <c r="AG639" s="94"/>
      <c r="AI639" s="94"/>
      <c r="AM639" s="94"/>
      <c r="AO639" s="94"/>
      <c r="AS639" s="94"/>
      <c r="AU639" s="94"/>
      <c r="AY639" s="94"/>
      <c r="BA639" s="94"/>
      <c r="BI639" s="45"/>
      <c r="BN639" s="93"/>
    </row>
    <row r="640" spans="4:66" s="48" customFormat="1" ht="15" customHeight="1" x14ac:dyDescent="0.2">
      <c r="D640" s="45"/>
      <c r="AA640" s="94"/>
      <c r="AC640" s="94"/>
      <c r="AG640" s="94"/>
      <c r="AI640" s="94"/>
      <c r="AM640" s="94"/>
      <c r="AO640" s="94"/>
      <c r="AS640" s="94"/>
      <c r="AU640" s="94"/>
      <c r="AY640" s="94"/>
      <c r="BA640" s="94"/>
      <c r="BI640" s="45"/>
      <c r="BN640" s="93"/>
    </row>
    <row r="641" spans="4:66" s="48" customFormat="1" ht="15" customHeight="1" x14ac:dyDescent="0.2">
      <c r="D641" s="45"/>
      <c r="AA641" s="94"/>
      <c r="AC641" s="94"/>
      <c r="AG641" s="94"/>
      <c r="AI641" s="94"/>
      <c r="AM641" s="94"/>
      <c r="AO641" s="94"/>
      <c r="AS641" s="94"/>
      <c r="AU641" s="94"/>
      <c r="AY641" s="94"/>
      <c r="BA641" s="94"/>
      <c r="BI641" s="45"/>
      <c r="BN641" s="93"/>
    </row>
    <row r="642" spans="4:66" s="48" customFormat="1" ht="15" customHeight="1" x14ac:dyDescent="0.2">
      <c r="D642" s="45"/>
      <c r="AA642" s="94"/>
      <c r="AC642" s="94"/>
      <c r="AG642" s="94"/>
      <c r="AI642" s="94"/>
      <c r="AM642" s="94"/>
      <c r="AO642" s="94"/>
      <c r="AS642" s="94"/>
      <c r="AU642" s="94"/>
      <c r="AY642" s="94"/>
      <c r="BA642" s="94"/>
      <c r="BI642" s="45"/>
      <c r="BN642" s="93"/>
    </row>
    <row r="643" spans="4:66" s="48" customFormat="1" ht="15" customHeight="1" x14ac:dyDescent="0.2">
      <c r="D643" s="45"/>
      <c r="AA643" s="94"/>
      <c r="AC643" s="94"/>
      <c r="AG643" s="94"/>
      <c r="AI643" s="94"/>
      <c r="AM643" s="94"/>
      <c r="AO643" s="94"/>
      <c r="AS643" s="94"/>
      <c r="AU643" s="94"/>
      <c r="AY643" s="94"/>
      <c r="BA643" s="94"/>
      <c r="BI643" s="45"/>
      <c r="BN643" s="93"/>
    </row>
    <row r="644" spans="4:66" s="48" customFormat="1" ht="15" customHeight="1" x14ac:dyDescent="0.2">
      <c r="D644" s="45"/>
      <c r="AA644" s="94"/>
      <c r="AC644" s="94"/>
      <c r="AG644" s="94"/>
      <c r="AI644" s="94"/>
      <c r="AM644" s="94"/>
      <c r="AO644" s="94"/>
      <c r="AS644" s="94"/>
      <c r="AU644" s="94"/>
      <c r="AY644" s="94"/>
      <c r="BA644" s="94"/>
      <c r="BI644" s="45"/>
      <c r="BN644" s="93"/>
    </row>
    <row r="645" spans="4:66" s="48" customFormat="1" ht="15" customHeight="1" x14ac:dyDescent="0.2">
      <c r="D645" s="45"/>
      <c r="AA645" s="94"/>
      <c r="AC645" s="94"/>
      <c r="AG645" s="94"/>
      <c r="AI645" s="94"/>
      <c r="AM645" s="94"/>
      <c r="AO645" s="94"/>
      <c r="AS645" s="94"/>
      <c r="AU645" s="94"/>
      <c r="AY645" s="94"/>
      <c r="BA645" s="94"/>
      <c r="BI645" s="45"/>
      <c r="BN645" s="93"/>
    </row>
    <row r="646" spans="4:66" s="48" customFormat="1" ht="15" customHeight="1" x14ac:dyDescent="0.2">
      <c r="D646" s="45"/>
      <c r="AA646" s="94"/>
      <c r="AC646" s="94"/>
      <c r="AG646" s="94"/>
      <c r="AI646" s="94"/>
      <c r="AM646" s="94"/>
      <c r="AO646" s="94"/>
      <c r="AS646" s="94"/>
      <c r="AU646" s="94"/>
      <c r="AY646" s="94"/>
      <c r="BA646" s="94"/>
      <c r="BI646" s="45"/>
      <c r="BN646" s="93"/>
    </row>
    <row r="647" spans="4:66" s="48" customFormat="1" ht="15" customHeight="1" x14ac:dyDescent="0.2">
      <c r="D647" s="45"/>
      <c r="AA647" s="94"/>
      <c r="AC647" s="94"/>
      <c r="AG647" s="94"/>
      <c r="AI647" s="94"/>
      <c r="AM647" s="94"/>
      <c r="AO647" s="94"/>
      <c r="AS647" s="94"/>
      <c r="AU647" s="94"/>
      <c r="AY647" s="94"/>
      <c r="BA647" s="94"/>
      <c r="BI647" s="45"/>
      <c r="BN647" s="93"/>
    </row>
    <row r="648" spans="4:66" s="48" customFormat="1" ht="15" customHeight="1" x14ac:dyDescent="0.2">
      <c r="D648" s="45"/>
      <c r="AA648" s="94"/>
      <c r="AC648" s="94"/>
      <c r="AG648" s="94"/>
      <c r="AI648" s="94"/>
      <c r="AM648" s="94"/>
      <c r="AO648" s="94"/>
      <c r="AS648" s="94"/>
      <c r="AU648" s="94"/>
      <c r="AY648" s="94"/>
      <c r="BA648" s="94"/>
      <c r="BI648" s="45"/>
      <c r="BN648" s="93"/>
    </row>
    <row r="649" spans="4:66" s="48" customFormat="1" ht="15" customHeight="1" x14ac:dyDescent="0.2">
      <c r="D649" s="45"/>
      <c r="AA649" s="94"/>
      <c r="AC649" s="94"/>
      <c r="AG649" s="94"/>
      <c r="AI649" s="94"/>
      <c r="AM649" s="94"/>
      <c r="AO649" s="94"/>
      <c r="AS649" s="94"/>
      <c r="AU649" s="94"/>
      <c r="AY649" s="94"/>
      <c r="BA649" s="94"/>
      <c r="BI649" s="45"/>
      <c r="BN649" s="93"/>
    </row>
    <row r="650" spans="4:66" s="48" customFormat="1" ht="15" customHeight="1" x14ac:dyDescent="0.2">
      <c r="D650" s="45"/>
      <c r="AA650" s="94"/>
      <c r="AC650" s="94"/>
      <c r="AG650" s="94"/>
      <c r="AI650" s="94"/>
      <c r="AM650" s="94"/>
      <c r="AO650" s="94"/>
      <c r="AS650" s="94"/>
      <c r="AU650" s="94"/>
      <c r="AY650" s="94"/>
      <c r="BA650" s="94"/>
      <c r="BI650" s="45"/>
      <c r="BN650" s="93"/>
    </row>
    <row r="651" spans="4:66" s="48" customFormat="1" ht="15" customHeight="1" x14ac:dyDescent="0.2">
      <c r="D651" s="45"/>
      <c r="AA651" s="94"/>
      <c r="AC651" s="94"/>
      <c r="AG651" s="94"/>
      <c r="AI651" s="94"/>
      <c r="AM651" s="94"/>
      <c r="AO651" s="94"/>
      <c r="AS651" s="94"/>
      <c r="AU651" s="94"/>
      <c r="AY651" s="94"/>
      <c r="BA651" s="94"/>
      <c r="BI651" s="45"/>
      <c r="BN651" s="93"/>
    </row>
    <row r="652" spans="4:66" s="48" customFormat="1" ht="15" customHeight="1" x14ac:dyDescent="0.2">
      <c r="D652" s="45"/>
      <c r="AA652" s="94"/>
      <c r="AC652" s="94"/>
      <c r="AG652" s="94"/>
      <c r="AI652" s="94"/>
      <c r="AM652" s="94"/>
      <c r="AO652" s="94"/>
      <c r="AS652" s="94"/>
      <c r="AU652" s="94"/>
      <c r="AY652" s="94"/>
      <c r="BA652" s="94"/>
      <c r="BI652" s="45"/>
      <c r="BN652" s="93"/>
    </row>
    <row r="653" spans="4:66" s="48" customFormat="1" ht="15" customHeight="1" x14ac:dyDescent="0.2">
      <c r="D653" s="45"/>
      <c r="AA653" s="94"/>
      <c r="AC653" s="94"/>
      <c r="AG653" s="94"/>
      <c r="AI653" s="94"/>
      <c r="AM653" s="94"/>
      <c r="AO653" s="94"/>
      <c r="AS653" s="94"/>
      <c r="AU653" s="94"/>
      <c r="AY653" s="94"/>
      <c r="BA653" s="94"/>
      <c r="BI653" s="45"/>
      <c r="BN653" s="93"/>
    </row>
    <row r="654" spans="4:66" s="48" customFormat="1" ht="15" customHeight="1" x14ac:dyDescent="0.2">
      <c r="D654" s="45"/>
      <c r="AA654" s="94"/>
      <c r="AC654" s="94"/>
      <c r="AG654" s="94"/>
      <c r="AI654" s="94"/>
      <c r="AM654" s="94"/>
      <c r="AO654" s="94"/>
      <c r="AS654" s="94"/>
      <c r="AU654" s="94"/>
      <c r="AY654" s="94"/>
      <c r="BA654" s="94"/>
      <c r="BI654" s="45"/>
      <c r="BN654" s="93"/>
    </row>
    <row r="655" spans="4:66" s="48" customFormat="1" ht="15" customHeight="1" x14ac:dyDescent="0.2">
      <c r="D655" s="45"/>
      <c r="AA655" s="94"/>
      <c r="AC655" s="94"/>
      <c r="AG655" s="94"/>
      <c r="AI655" s="94"/>
      <c r="AM655" s="94"/>
      <c r="AO655" s="94"/>
      <c r="AS655" s="94"/>
      <c r="AU655" s="94"/>
      <c r="AY655" s="94"/>
      <c r="BA655" s="94"/>
      <c r="BI655" s="45"/>
      <c r="BN655" s="93"/>
    </row>
    <row r="656" spans="4:66" s="48" customFormat="1" ht="15" customHeight="1" x14ac:dyDescent="0.2">
      <c r="D656" s="45"/>
      <c r="AA656" s="94"/>
      <c r="AC656" s="94"/>
      <c r="AG656" s="94"/>
      <c r="AI656" s="94"/>
      <c r="AM656" s="94"/>
      <c r="AO656" s="94"/>
      <c r="AS656" s="94"/>
      <c r="AU656" s="94"/>
      <c r="AY656" s="94"/>
      <c r="BA656" s="94"/>
      <c r="BI656" s="45"/>
      <c r="BN656" s="93"/>
    </row>
    <row r="657" spans="4:66" s="48" customFormat="1" ht="15" customHeight="1" x14ac:dyDescent="0.2">
      <c r="D657" s="45"/>
      <c r="AA657" s="94"/>
      <c r="AC657" s="94"/>
      <c r="AG657" s="94"/>
      <c r="AI657" s="94"/>
      <c r="AM657" s="94"/>
      <c r="AO657" s="94"/>
      <c r="AS657" s="94"/>
      <c r="AU657" s="94"/>
      <c r="AY657" s="94"/>
      <c r="BA657" s="94"/>
      <c r="BI657" s="45"/>
      <c r="BN657" s="93"/>
    </row>
    <row r="658" spans="4:66" s="48" customFormat="1" ht="15" customHeight="1" x14ac:dyDescent="0.2">
      <c r="D658" s="45"/>
      <c r="AA658" s="94"/>
      <c r="AC658" s="94"/>
      <c r="AG658" s="94"/>
      <c r="AI658" s="94"/>
      <c r="AM658" s="94"/>
      <c r="AO658" s="94"/>
      <c r="AS658" s="94"/>
      <c r="AU658" s="94"/>
      <c r="AY658" s="94"/>
      <c r="BA658" s="94"/>
      <c r="BI658" s="45"/>
      <c r="BN658" s="93"/>
    </row>
    <row r="659" spans="4:66" s="48" customFormat="1" ht="15" customHeight="1" x14ac:dyDescent="0.2">
      <c r="D659" s="45"/>
      <c r="AA659" s="94"/>
      <c r="AC659" s="94"/>
      <c r="AG659" s="94"/>
      <c r="AI659" s="94"/>
      <c r="AM659" s="94"/>
      <c r="AO659" s="94"/>
      <c r="AS659" s="94"/>
      <c r="AU659" s="94"/>
      <c r="AY659" s="94"/>
      <c r="BA659" s="94"/>
      <c r="BI659" s="45"/>
      <c r="BN659" s="93"/>
    </row>
    <row r="660" spans="4:66" s="48" customFormat="1" ht="15" customHeight="1" x14ac:dyDescent="0.2">
      <c r="D660" s="45"/>
      <c r="AA660" s="94"/>
      <c r="AC660" s="94"/>
      <c r="AG660" s="94"/>
      <c r="AI660" s="94"/>
      <c r="AM660" s="94"/>
      <c r="AO660" s="94"/>
      <c r="AS660" s="94"/>
      <c r="AU660" s="94"/>
      <c r="AY660" s="94"/>
      <c r="BA660" s="94"/>
      <c r="BI660" s="45"/>
      <c r="BN660" s="93"/>
    </row>
    <row r="661" spans="4:66" s="48" customFormat="1" ht="15" customHeight="1" x14ac:dyDescent="0.2">
      <c r="D661" s="45"/>
      <c r="AA661" s="94"/>
      <c r="AC661" s="94"/>
      <c r="AG661" s="94"/>
      <c r="AI661" s="94"/>
      <c r="AM661" s="94"/>
      <c r="AO661" s="94"/>
      <c r="AS661" s="94"/>
      <c r="AU661" s="94"/>
      <c r="AY661" s="94"/>
      <c r="BA661" s="94"/>
      <c r="BI661" s="45"/>
      <c r="BN661" s="93"/>
    </row>
    <row r="662" spans="4:66" s="48" customFormat="1" ht="15" customHeight="1" x14ac:dyDescent="0.2">
      <c r="D662" s="45"/>
      <c r="AA662" s="94"/>
      <c r="AC662" s="94"/>
      <c r="AG662" s="94"/>
      <c r="AI662" s="94"/>
      <c r="AM662" s="94"/>
      <c r="AO662" s="94"/>
      <c r="AS662" s="94"/>
      <c r="AU662" s="94"/>
      <c r="AY662" s="94"/>
      <c r="BA662" s="94"/>
      <c r="BI662" s="45"/>
      <c r="BN662" s="93"/>
    </row>
    <row r="663" spans="4:66" s="48" customFormat="1" ht="15" customHeight="1" x14ac:dyDescent="0.2">
      <c r="D663" s="45"/>
      <c r="AA663" s="94"/>
      <c r="AC663" s="94"/>
      <c r="AG663" s="94"/>
      <c r="AI663" s="94"/>
      <c r="AM663" s="94"/>
      <c r="AO663" s="94"/>
      <c r="AS663" s="94"/>
      <c r="AU663" s="94"/>
      <c r="AY663" s="94"/>
      <c r="BA663" s="94"/>
      <c r="BI663" s="45"/>
      <c r="BN663" s="93"/>
    </row>
    <row r="664" spans="4:66" s="48" customFormat="1" ht="15" customHeight="1" x14ac:dyDescent="0.2">
      <c r="D664" s="45"/>
      <c r="AA664" s="94"/>
      <c r="AC664" s="94"/>
      <c r="AG664" s="94"/>
      <c r="AI664" s="94"/>
      <c r="AM664" s="94"/>
      <c r="AO664" s="94"/>
      <c r="AS664" s="94"/>
      <c r="AU664" s="94"/>
      <c r="AY664" s="94"/>
      <c r="BA664" s="94"/>
      <c r="BI664" s="45"/>
      <c r="BN664" s="93"/>
    </row>
    <row r="665" spans="4:66" s="48" customFormat="1" ht="15" customHeight="1" x14ac:dyDescent="0.2">
      <c r="D665" s="45"/>
      <c r="AA665" s="94"/>
      <c r="AC665" s="94"/>
      <c r="AG665" s="94"/>
      <c r="AI665" s="94"/>
      <c r="AM665" s="94"/>
      <c r="AO665" s="94"/>
      <c r="AS665" s="94"/>
      <c r="AU665" s="94"/>
      <c r="AY665" s="94"/>
      <c r="BA665" s="94"/>
      <c r="BI665" s="45"/>
      <c r="BN665" s="93"/>
    </row>
    <row r="666" spans="4:66" s="48" customFormat="1" ht="15" customHeight="1" x14ac:dyDescent="0.2">
      <c r="D666" s="45"/>
      <c r="AA666" s="94"/>
      <c r="AC666" s="94"/>
      <c r="AG666" s="94"/>
      <c r="AI666" s="94"/>
      <c r="AM666" s="94"/>
      <c r="AO666" s="94"/>
      <c r="AS666" s="94"/>
      <c r="AU666" s="94"/>
      <c r="AY666" s="94"/>
      <c r="BA666" s="94"/>
      <c r="BI666" s="45"/>
      <c r="BN666" s="93"/>
    </row>
    <row r="667" spans="4:66" s="48" customFormat="1" ht="15" customHeight="1" x14ac:dyDescent="0.2">
      <c r="D667" s="45"/>
      <c r="AA667" s="94"/>
      <c r="AC667" s="94"/>
      <c r="AG667" s="94"/>
      <c r="AI667" s="94"/>
      <c r="AM667" s="94"/>
      <c r="AO667" s="94"/>
      <c r="AS667" s="94"/>
      <c r="AU667" s="94"/>
      <c r="AY667" s="94"/>
      <c r="BA667" s="94"/>
      <c r="BI667" s="45"/>
      <c r="BN667" s="93"/>
    </row>
    <row r="668" spans="4:66" s="48" customFormat="1" ht="15" customHeight="1" x14ac:dyDescent="0.2">
      <c r="D668" s="45"/>
      <c r="AA668" s="94"/>
      <c r="AC668" s="94"/>
      <c r="AG668" s="94"/>
      <c r="AI668" s="94"/>
      <c r="AM668" s="94"/>
      <c r="AO668" s="94"/>
      <c r="AS668" s="94"/>
      <c r="AU668" s="94"/>
      <c r="AY668" s="94"/>
      <c r="BA668" s="94"/>
      <c r="BI668" s="45"/>
      <c r="BN668" s="93"/>
    </row>
    <row r="669" spans="4:66" s="48" customFormat="1" ht="15" customHeight="1" x14ac:dyDescent="0.2">
      <c r="D669" s="45"/>
      <c r="AA669" s="94"/>
      <c r="AC669" s="94"/>
      <c r="AG669" s="94"/>
      <c r="AI669" s="94"/>
      <c r="AM669" s="94"/>
      <c r="AO669" s="94"/>
      <c r="AS669" s="94"/>
      <c r="AU669" s="94"/>
      <c r="AY669" s="94"/>
      <c r="BA669" s="94"/>
      <c r="BI669" s="45"/>
      <c r="BN669" s="93"/>
    </row>
    <row r="670" spans="4:66" s="48" customFormat="1" ht="15" customHeight="1" x14ac:dyDescent="0.2">
      <c r="D670" s="45"/>
      <c r="AA670" s="94"/>
      <c r="AC670" s="94"/>
      <c r="AG670" s="94"/>
      <c r="AI670" s="94"/>
      <c r="AM670" s="94"/>
      <c r="AO670" s="94"/>
      <c r="AS670" s="94"/>
      <c r="AU670" s="94"/>
      <c r="AY670" s="94"/>
      <c r="BA670" s="94"/>
      <c r="BI670" s="45"/>
      <c r="BN670" s="93"/>
    </row>
    <row r="671" spans="4:66" s="48" customFormat="1" ht="15" customHeight="1" x14ac:dyDescent="0.2">
      <c r="D671" s="45"/>
      <c r="AA671" s="94"/>
      <c r="AC671" s="94"/>
      <c r="AG671" s="94"/>
      <c r="AI671" s="94"/>
      <c r="AM671" s="94"/>
      <c r="AO671" s="94"/>
      <c r="AS671" s="94"/>
      <c r="AU671" s="94"/>
      <c r="AY671" s="94"/>
      <c r="BA671" s="94"/>
      <c r="BI671" s="45"/>
      <c r="BN671" s="93"/>
    </row>
    <row r="672" spans="4:66" s="48" customFormat="1" ht="15" customHeight="1" x14ac:dyDescent="0.2">
      <c r="D672" s="45"/>
      <c r="AA672" s="94"/>
      <c r="AC672" s="94"/>
      <c r="AG672" s="94"/>
      <c r="AI672" s="94"/>
      <c r="AM672" s="94"/>
      <c r="AO672" s="94"/>
      <c r="AS672" s="94"/>
      <c r="AU672" s="94"/>
      <c r="AY672" s="94"/>
      <c r="BA672" s="94"/>
      <c r="BI672" s="45"/>
      <c r="BN672" s="93"/>
    </row>
    <row r="673" spans="4:66" s="48" customFormat="1" ht="15" customHeight="1" x14ac:dyDescent="0.2">
      <c r="D673" s="45"/>
      <c r="AA673" s="94"/>
      <c r="AC673" s="94"/>
      <c r="AG673" s="94"/>
      <c r="AI673" s="94"/>
      <c r="AM673" s="94"/>
      <c r="AO673" s="94"/>
      <c r="AS673" s="94"/>
      <c r="AU673" s="94"/>
      <c r="AY673" s="94"/>
      <c r="BA673" s="94"/>
      <c r="BI673" s="45"/>
      <c r="BN673" s="93"/>
    </row>
    <row r="674" spans="4:66" s="48" customFormat="1" ht="15" customHeight="1" x14ac:dyDescent="0.2">
      <c r="D674" s="45"/>
      <c r="AA674" s="94"/>
      <c r="AC674" s="94"/>
      <c r="AG674" s="94"/>
      <c r="AI674" s="94"/>
      <c r="AM674" s="94"/>
      <c r="AO674" s="94"/>
      <c r="AS674" s="94"/>
      <c r="AU674" s="94"/>
      <c r="AY674" s="94"/>
      <c r="BA674" s="94"/>
      <c r="BI674" s="45"/>
      <c r="BN674" s="93"/>
    </row>
    <row r="675" spans="4:66" s="48" customFormat="1" ht="15" customHeight="1" x14ac:dyDescent="0.2">
      <c r="D675" s="45"/>
      <c r="AA675" s="94"/>
      <c r="AC675" s="94"/>
      <c r="AG675" s="94"/>
      <c r="AI675" s="94"/>
      <c r="AM675" s="94"/>
      <c r="AO675" s="94"/>
      <c r="AS675" s="94"/>
      <c r="AU675" s="94"/>
      <c r="AY675" s="94"/>
      <c r="BA675" s="94"/>
      <c r="BI675" s="45"/>
      <c r="BN675" s="93"/>
    </row>
    <row r="676" spans="4:66" s="48" customFormat="1" ht="15" customHeight="1" x14ac:dyDescent="0.2">
      <c r="D676" s="45"/>
      <c r="AA676" s="94"/>
      <c r="AC676" s="94"/>
      <c r="AG676" s="94"/>
      <c r="AI676" s="94"/>
      <c r="AM676" s="94"/>
      <c r="AO676" s="94"/>
      <c r="AS676" s="94"/>
      <c r="AU676" s="94"/>
      <c r="AY676" s="94"/>
      <c r="BA676" s="94"/>
      <c r="BI676" s="45"/>
      <c r="BN676" s="93"/>
    </row>
    <row r="677" spans="4:66" s="48" customFormat="1" ht="15" customHeight="1" x14ac:dyDescent="0.2">
      <c r="D677" s="45"/>
      <c r="AA677" s="94"/>
      <c r="AC677" s="94"/>
      <c r="AG677" s="94"/>
      <c r="AI677" s="94"/>
      <c r="AM677" s="94"/>
      <c r="AO677" s="94"/>
      <c r="AS677" s="94"/>
      <c r="AU677" s="94"/>
      <c r="AY677" s="94"/>
      <c r="BA677" s="94"/>
      <c r="BI677" s="45"/>
      <c r="BN677" s="93"/>
    </row>
    <row r="678" spans="4:66" s="48" customFormat="1" ht="15" customHeight="1" x14ac:dyDescent="0.2">
      <c r="D678" s="45"/>
      <c r="AA678" s="94"/>
      <c r="AC678" s="94"/>
      <c r="AG678" s="94"/>
      <c r="AI678" s="94"/>
      <c r="AM678" s="94"/>
      <c r="AO678" s="94"/>
      <c r="AS678" s="94"/>
      <c r="AU678" s="94"/>
      <c r="AY678" s="94"/>
      <c r="BA678" s="94"/>
      <c r="BI678" s="45"/>
      <c r="BN678" s="93"/>
    </row>
    <row r="679" spans="4:66" s="48" customFormat="1" ht="15" customHeight="1" x14ac:dyDescent="0.2">
      <c r="D679" s="45"/>
      <c r="AA679" s="94"/>
      <c r="AC679" s="94"/>
      <c r="AG679" s="94"/>
      <c r="AI679" s="94"/>
      <c r="AM679" s="94"/>
      <c r="AO679" s="94"/>
      <c r="AS679" s="94"/>
      <c r="AU679" s="94"/>
      <c r="AY679" s="94"/>
      <c r="BA679" s="94"/>
      <c r="BI679" s="45"/>
      <c r="BN679" s="93"/>
    </row>
    <row r="680" spans="4:66" s="48" customFormat="1" ht="15" customHeight="1" x14ac:dyDescent="0.2">
      <c r="D680" s="45"/>
      <c r="AA680" s="94"/>
      <c r="AC680" s="94"/>
      <c r="AG680" s="94"/>
      <c r="AI680" s="94"/>
      <c r="AM680" s="94"/>
      <c r="AO680" s="94"/>
      <c r="AS680" s="94"/>
      <c r="AU680" s="94"/>
      <c r="AY680" s="94"/>
      <c r="BA680" s="94"/>
      <c r="BI680" s="45"/>
      <c r="BN680" s="93"/>
    </row>
    <row r="681" spans="4:66" s="48" customFormat="1" ht="15" customHeight="1" x14ac:dyDescent="0.2">
      <c r="D681" s="45"/>
      <c r="AA681" s="94"/>
      <c r="AC681" s="94"/>
      <c r="AG681" s="94"/>
      <c r="AI681" s="94"/>
      <c r="AM681" s="94"/>
      <c r="AO681" s="94"/>
      <c r="AS681" s="94"/>
      <c r="AU681" s="94"/>
      <c r="AY681" s="94"/>
      <c r="BA681" s="94"/>
      <c r="BI681" s="45"/>
      <c r="BN681" s="93"/>
    </row>
    <row r="682" spans="4:66" s="48" customFormat="1" ht="15" customHeight="1" x14ac:dyDescent="0.2">
      <c r="D682" s="45"/>
      <c r="AA682" s="94"/>
      <c r="AC682" s="94"/>
      <c r="AG682" s="94"/>
      <c r="AI682" s="94"/>
      <c r="AM682" s="94"/>
      <c r="AO682" s="94"/>
      <c r="AS682" s="94"/>
      <c r="AU682" s="94"/>
      <c r="AY682" s="94"/>
      <c r="BA682" s="94"/>
      <c r="BI682" s="45"/>
      <c r="BN682" s="93"/>
    </row>
    <row r="683" spans="4:66" s="48" customFormat="1" ht="15" customHeight="1" x14ac:dyDescent="0.2">
      <c r="D683" s="45"/>
      <c r="AA683" s="94"/>
      <c r="AC683" s="94"/>
      <c r="AG683" s="94"/>
      <c r="AI683" s="94"/>
      <c r="AM683" s="94"/>
      <c r="AO683" s="94"/>
      <c r="AS683" s="94"/>
      <c r="AU683" s="94"/>
      <c r="AY683" s="94"/>
      <c r="BA683" s="94"/>
      <c r="BI683" s="45"/>
      <c r="BN683" s="93"/>
    </row>
    <row r="684" spans="4:66" s="48" customFormat="1" ht="15" customHeight="1" x14ac:dyDescent="0.2">
      <c r="D684" s="45"/>
      <c r="AA684" s="94"/>
      <c r="AC684" s="94"/>
      <c r="AG684" s="94"/>
      <c r="AI684" s="94"/>
      <c r="AM684" s="94"/>
      <c r="AO684" s="94"/>
      <c r="AS684" s="94"/>
      <c r="AU684" s="94"/>
      <c r="AY684" s="94"/>
      <c r="BA684" s="94"/>
      <c r="BI684" s="45"/>
      <c r="BN684" s="93"/>
    </row>
    <row r="685" spans="4:66" s="48" customFormat="1" ht="15" customHeight="1" x14ac:dyDescent="0.2">
      <c r="D685" s="45"/>
      <c r="AA685" s="94"/>
      <c r="AC685" s="94"/>
      <c r="AG685" s="94"/>
      <c r="AI685" s="94"/>
      <c r="AM685" s="94"/>
      <c r="AO685" s="94"/>
      <c r="AS685" s="94"/>
      <c r="AU685" s="94"/>
      <c r="AY685" s="94"/>
      <c r="BA685" s="94"/>
      <c r="BI685" s="45"/>
      <c r="BN685" s="93"/>
    </row>
    <row r="686" spans="4:66" s="48" customFormat="1" ht="15" customHeight="1" x14ac:dyDescent="0.2">
      <c r="D686" s="45"/>
      <c r="AA686" s="94"/>
      <c r="AC686" s="94"/>
      <c r="AG686" s="94"/>
      <c r="AI686" s="94"/>
      <c r="AM686" s="94"/>
      <c r="AO686" s="94"/>
      <c r="AS686" s="94"/>
      <c r="AU686" s="94"/>
      <c r="AY686" s="94"/>
      <c r="BA686" s="94"/>
      <c r="BI686" s="45"/>
      <c r="BN686" s="93"/>
    </row>
    <row r="687" spans="4:66" s="48" customFormat="1" ht="15" customHeight="1" x14ac:dyDescent="0.2">
      <c r="D687" s="45"/>
      <c r="AA687" s="94"/>
      <c r="AC687" s="94"/>
      <c r="AG687" s="94"/>
      <c r="AI687" s="94"/>
      <c r="AM687" s="94"/>
      <c r="AO687" s="94"/>
      <c r="AS687" s="94"/>
      <c r="AU687" s="94"/>
      <c r="AY687" s="94"/>
      <c r="BA687" s="94"/>
      <c r="BI687" s="45"/>
      <c r="BN687" s="93"/>
    </row>
    <row r="688" spans="4:66" s="48" customFormat="1" ht="15" customHeight="1" x14ac:dyDescent="0.2">
      <c r="D688" s="45"/>
      <c r="AA688" s="94"/>
      <c r="AC688" s="94"/>
      <c r="AG688" s="94"/>
      <c r="AI688" s="94"/>
      <c r="AM688" s="94"/>
      <c r="AO688" s="94"/>
      <c r="AS688" s="94"/>
      <c r="AU688" s="94"/>
      <c r="AY688" s="94"/>
      <c r="BA688" s="94"/>
      <c r="BI688" s="45"/>
      <c r="BN688" s="93"/>
    </row>
    <row r="689" spans="4:66" s="48" customFormat="1" ht="15" customHeight="1" x14ac:dyDescent="0.2">
      <c r="D689" s="45"/>
      <c r="AA689" s="94"/>
      <c r="AC689" s="94"/>
      <c r="AG689" s="94"/>
      <c r="AI689" s="94"/>
      <c r="AM689" s="94"/>
      <c r="AO689" s="94"/>
      <c r="AS689" s="94"/>
      <c r="AU689" s="94"/>
      <c r="AY689" s="94"/>
      <c r="BA689" s="94"/>
      <c r="BI689" s="45"/>
      <c r="BN689" s="93"/>
    </row>
    <row r="690" spans="4:66" s="48" customFormat="1" ht="15" customHeight="1" x14ac:dyDescent="0.2">
      <c r="D690" s="45"/>
      <c r="AA690" s="94"/>
      <c r="AC690" s="94"/>
      <c r="AG690" s="94"/>
      <c r="AI690" s="94"/>
      <c r="AM690" s="94"/>
      <c r="AO690" s="94"/>
      <c r="AS690" s="94"/>
      <c r="AU690" s="94"/>
      <c r="AY690" s="94"/>
      <c r="BA690" s="94"/>
      <c r="BI690" s="45"/>
      <c r="BN690" s="93"/>
    </row>
    <row r="691" spans="4:66" s="48" customFormat="1" ht="15" customHeight="1" x14ac:dyDescent="0.2">
      <c r="D691" s="45"/>
      <c r="AA691" s="94"/>
      <c r="AC691" s="94"/>
      <c r="AG691" s="94"/>
      <c r="AI691" s="94"/>
      <c r="AM691" s="94"/>
      <c r="AO691" s="94"/>
      <c r="AS691" s="94"/>
      <c r="AU691" s="94"/>
      <c r="AY691" s="94"/>
      <c r="BA691" s="94"/>
      <c r="BI691" s="45"/>
      <c r="BN691" s="93"/>
    </row>
    <row r="692" spans="4:66" s="48" customFormat="1" ht="15" customHeight="1" x14ac:dyDescent="0.2">
      <c r="D692" s="45"/>
      <c r="AA692" s="94"/>
      <c r="AC692" s="94"/>
      <c r="AG692" s="94"/>
      <c r="AI692" s="94"/>
      <c r="AM692" s="94"/>
      <c r="AO692" s="94"/>
      <c r="AS692" s="94"/>
      <c r="AU692" s="94"/>
      <c r="AY692" s="94"/>
      <c r="BA692" s="94"/>
      <c r="BI692" s="45"/>
      <c r="BN692" s="93"/>
    </row>
    <row r="693" spans="4:66" s="48" customFormat="1" ht="15" customHeight="1" x14ac:dyDescent="0.2">
      <c r="D693" s="45"/>
      <c r="AA693" s="94"/>
      <c r="AC693" s="94"/>
      <c r="AG693" s="94"/>
      <c r="AI693" s="94"/>
      <c r="AM693" s="94"/>
      <c r="AO693" s="94"/>
      <c r="AS693" s="94"/>
      <c r="AU693" s="94"/>
      <c r="AY693" s="94"/>
      <c r="BA693" s="94"/>
      <c r="BI693" s="45"/>
      <c r="BN693" s="93"/>
    </row>
    <row r="694" spans="4:66" s="48" customFormat="1" ht="15" customHeight="1" x14ac:dyDescent="0.2">
      <c r="D694" s="45"/>
      <c r="AA694" s="94"/>
      <c r="AC694" s="94"/>
      <c r="AG694" s="94"/>
      <c r="AI694" s="94"/>
      <c r="AM694" s="94"/>
      <c r="AO694" s="94"/>
      <c r="AS694" s="94"/>
      <c r="AU694" s="94"/>
      <c r="AY694" s="94"/>
      <c r="BA694" s="94"/>
      <c r="BI694" s="45"/>
      <c r="BN694" s="93"/>
    </row>
    <row r="695" spans="4:66" s="48" customFormat="1" ht="15" customHeight="1" x14ac:dyDescent="0.2">
      <c r="D695" s="45"/>
      <c r="AA695" s="94"/>
      <c r="AC695" s="94"/>
      <c r="AG695" s="94"/>
      <c r="AI695" s="94"/>
      <c r="AM695" s="94"/>
      <c r="AO695" s="94"/>
      <c r="AS695" s="94"/>
      <c r="AU695" s="94"/>
      <c r="AY695" s="94"/>
      <c r="BA695" s="94"/>
      <c r="BI695" s="45"/>
      <c r="BN695" s="93"/>
    </row>
    <row r="696" spans="4:66" s="48" customFormat="1" ht="15" customHeight="1" x14ac:dyDescent="0.2">
      <c r="D696" s="45"/>
      <c r="AA696" s="94"/>
      <c r="AC696" s="94"/>
      <c r="AG696" s="94"/>
      <c r="AI696" s="94"/>
      <c r="AM696" s="94"/>
      <c r="AO696" s="94"/>
      <c r="AS696" s="94"/>
      <c r="AU696" s="94"/>
      <c r="AY696" s="94"/>
      <c r="BA696" s="94"/>
      <c r="BI696" s="45"/>
      <c r="BN696" s="93"/>
    </row>
    <row r="697" spans="4:66" s="48" customFormat="1" ht="15" customHeight="1" x14ac:dyDescent="0.2">
      <c r="D697" s="45"/>
      <c r="AA697" s="94"/>
      <c r="AC697" s="94"/>
      <c r="AG697" s="94"/>
      <c r="AI697" s="94"/>
      <c r="AM697" s="94"/>
      <c r="AO697" s="94"/>
      <c r="AS697" s="94"/>
      <c r="AU697" s="94"/>
      <c r="AY697" s="94"/>
      <c r="BA697" s="94"/>
      <c r="BI697" s="45"/>
      <c r="BN697" s="93"/>
    </row>
    <row r="698" spans="4:66" s="48" customFormat="1" ht="15" customHeight="1" x14ac:dyDescent="0.2">
      <c r="D698" s="45"/>
      <c r="AA698" s="94"/>
      <c r="AC698" s="94"/>
      <c r="AG698" s="94"/>
      <c r="AI698" s="94"/>
      <c r="AM698" s="94"/>
      <c r="AO698" s="94"/>
      <c r="AS698" s="94"/>
      <c r="AU698" s="94"/>
      <c r="AY698" s="94"/>
      <c r="BA698" s="94"/>
      <c r="BI698" s="45"/>
      <c r="BN698" s="93"/>
    </row>
    <row r="699" spans="4:66" s="48" customFormat="1" ht="15" customHeight="1" x14ac:dyDescent="0.2">
      <c r="D699" s="45"/>
      <c r="AA699" s="94"/>
      <c r="AC699" s="94"/>
      <c r="AG699" s="94"/>
      <c r="AI699" s="94"/>
      <c r="AM699" s="94"/>
      <c r="AO699" s="94"/>
      <c r="AS699" s="94"/>
      <c r="AU699" s="94"/>
      <c r="AY699" s="94"/>
      <c r="BA699" s="94"/>
      <c r="BI699" s="45"/>
      <c r="BN699" s="93"/>
    </row>
    <row r="700" spans="4:66" s="48" customFormat="1" ht="15" customHeight="1" x14ac:dyDescent="0.2">
      <c r="D700" s="45"/>
      <c r="AA700" s="94"/>
      <c r="AC700" s="94"/>
      <c r="AG700" s="94"/>
      <c r="AI700" s="94"/>
      <c r="AM700" s="94"/>
      <c r="AO700" s="94"/>
      <c r="AS700" s="94"/>
      <c r="AU700" s="94"/>
      <c r="AY700" s="94"/>
      <c r="BA700" s="94"/>
      <c r="BI700" s="45"/>
      <c r="BN700" s="93"/>
    </row>
    <row r="701" spans="4:66" s="48" customFormat="1" ht="15" customHeight="1" x14ac:dyDescent="0.2">
      <c r="D701" s="45"/>
      <c r="AA701" s="94"/>
      <c r="AC701" s="94"/>
      <c r="AG701" s="94"/>
      <c r="AI701" s="94"/>
      <c r="AM701" s="94"/>
      <c r="AO701" s="94"/>
      <c r="AS701" s="94"/>
      <c r="AU701" s="94"/>
      <c r="AY701" s="94"/>
      <c r="BA701" s="94"/>
      <c r="BI701" s="45"/>
      <c r="BN701" s="93"/>
    </row>
    <row r="702" spans="4:66" s="48" customFormat="1" ht="15" customHeight="1" x14ac:dyDescent="0.2">
      <c r="D702" s="45"/>
      <c r="AA702" s="94"/>
      <c r="AC702" s="94"/>
      <c r="AG702" s="94"/>
      <c r="AI702" s="94"/>
      <c r="AM702" s="94"/>
      <c r="AO702" s="94"/>
      <c r="AS702" s="94"/>
      <c r="AU702" s="94"/>
      <c r="AY702" s="94"/>
      <c r="BA702" s="94"/>
      <c r="BI702" s="45"/>
      <c r="BN702" s="93"/>
    </row>
    <row r="703" spans="4:66" s="48" customFormat="1" ht="15" customHeight="1" x14ac:dyDescent="0.2">
      <c r="D703" s="45"/>
      <c r="AA703" s="94"/>
      <c r="AC703" s="94"/>
      <c r="AG703" s="94"/>
      <c r="AI703" s="94"/>
      <c r="AM703" s="94"/>
      <c r="AO703" s="94"/>
      <c r="AS703" s="94"/>
      <c r="AU703" s="94"/>
      <c r="AY703" s="94"/>
      <c r="BA703" s="94"/>
      <c r="BI703" s="45"/>
      <c r="BN703" s="93"/>
    </row>
    <row r="704" spans="4:66" s="48" customFormat="1" ht="15" customHeight="1" x14ac:dyDescent="0.2">
      <c r="D704" s="45"/>
      <c r="AA704" s="94"/>
      <c r="AC704" s="94"/>
      <c r="AG704" s="94"/>
      <c r="AI704" s="94"/>
      <c r="AM704" s="94"/>
      <c r="AO704" s="94"/>
      <c r="AS704" s="94"/>
      <c r="AU704" s="94"/>
      <c r="AY704" s="94"/>
      <c r="BA704" s="94"/>
      <c r="BI704" s="45"/>
      <c r="BN704" s="93"/>
    </row>
    <row r="705" spans="4:66" s="48" customFormat="1" ht="15" customHeight="1" x14ac:dyDescent="0.2">
      <c r="D705" s="45"/>
      <c r="AA705" s="94"/>
      <c r="AC705" s="94"/>
      <c r="AG705" s="94"/>
      <c r="AI705" s="94"/>
      <c r="AM705" s="94"/>
      <c r="AO705" s="94"/>
      <c r="AS705" s="94"/>
      <c r="AU705" s="94"/>
      <c r="AY705" s="94"/>
      <c r="BA705" s="94"/>
      <c r="BI705" s="45"/>
      <c r="BN705" s="93"/>
    </row>
    <row r="706" spans="4:66" s="48" customFormat="1" ht="15" customHeight="1" x14ac:dyDescent="0.2">
      <c r="D706" s="45"/>
      <c r="AA706" s="94"/>
      <c r="AC706" s="94"/>
      <c r="AG706" s="94"/>
      <c r="AI706" s="94"/>
      <c r="AM706" s="94"/>
      <c r="AO706" s="94"/>
      <c r="AS706" s="94"/>
      <c r="AU706" s="94"/>
      <c r="AY706" s="94"/>
      <c r="BA706" s="94"/>
      <c r="BI706" s="45"/>
      <c r="BN706" s="93"/>
    </row>
    <row r="707" spans="4:66" s="48" customFormat="1" ht="15" customHeight="1" x14ac:dyDescent="0.2">
      <c r="D707" s="45"/>
      <c r="AA707" s="94"/>
      <c r="AC707" s="94"/>
      <c r="AG707" s="94"/>
      <c r="AI707" s="94"/>
      <c r="AM707" s="94"/>
      <c r="AO707" s="94"/>
      <c r="AS707" s="94"/>
      <c r="AU707" s="94"/>
      <c r="AY707" s="94"/>
      <c r="BA707" s="94"/>
      <c r="BI707" s="45"/>
      <c r="BN707" s="93"/>
    </row>
    <row r="708" spans="4:66" s="48" customFormat="1" ht="15" customHeight="1" x14ac:dyDescent="0.2">
      <c r="D708" s="45"/>
      <c r="AA708" s="94"/>
      <c r="AC708" s="94"/>
      <c r="AG708" s="94"/>
      <c r="AI708" s="94"/>
      <c r="AM708" s="94"/>
      <c r="AO708" s="94"/>
      <c r="AS708" s="94"/>
      <c r="AU708" s="94"/>
      <c r="AY708" s="94"/>
      <c r="BA708" s="94"/>
      <c r="BI708" s="45"/>
      <c r="BN708" s="93"/>
    </row>
    <row r="709" spans="4:66" s="48" customFormat="1" ht="15" customHeight="1" x14ac:dyDescent="0.2">
      <c r="D709" s="45"/>
      <c r="AA709" s="94"/>
      <c r="AC709" s="94"/>
      <c r="AG709" s="94"/>
      <c r="AI709" s="94"/>
      <c r="AM709" s="94"/>
      <c r="AO709" s="94"/>
      <c r="AS709" s="94"/>
      <c r="AU709" s="94"/>
      <c r="AY709" s="94"/>
      <c r="BA709" s="94"/>
      <c r="BI709" s="45"/>
      <c r="BN709" s="93"/>
    </row>
    <row r="710" spans="4:66" s="48" customFormat="1" ht="15" customHeight="1" x14ac:dyDescent="0.2">
      <c r="D710" s="45"/>
      <c r="AA710" s="94"/>
      <c r="AC710" s="94"/>
      <c r="AG710" s="94"/>
      <c r="AI710" s="94"/>
      <c r="AM710" s="94"/>
      <c r="AO710" s="94"/>
      <c r="AS710" s="94"/>
      <c r="AU710" s="94"/>
      <c r="AY710" s="94"/>
      <c r="BA710" s="94"/>
      <c r="BI710" s="45"/>
      <c r="BN710" s="93"/>
    </row>
    <row r="711" spans="4:66" s="48" customFormat="1" ht="15" customHeight="1" x14ac:dyDescent="0.2">
      <c r="D711" s="45"/>
      <c r="AA711" s="94"/>
      <c r="AC711" s="94"/>
      <c r="AG711" s="94"/>
      <c r="AI711" s="94"/>
      <c r="AM711" s="94"/>
      <c r="AO711" s="94"/>
      <c r="AS711" s="94"/>
      <c r="AU711" s="94"/>
      <c r="AY711" s="94"/>
      <c r="BA711" s="94"/>
      <c r="BI711" s="45"/>
      <c r="BN711" s="93"/>
    </row>
    <row r="712" spans="4:66" s="48" customFormat="1" ht="15" customHeight="1" x14ac:dyDescent="0.2">
      <c r="D712" s="45"/>
      <c r="AA712" s="94"/>
      <c r="AC712" s="94"/>
      <c r="AG712" s="94"/>
      <c r="AI712" s="94"/>
      <c r="AM712" s="94"/>
      <c r="AO712" s="94"/>
      <c r="AS712" s="94"/>
      <c r="AU712" s="94"/>
      <c r="AY712" s="94"/>
      <c r="BA712" s="94"/>
      <c r="BI712" s="45"/>
      <c r="BN712" s="93"/>
    </row>
    <row r="713" spans="4:66" s="48" customFormat="1" ht="15" customHeight="1" x14ac:dyDescent="0.2">
      <c r="D713" s="45"/>
      <c r="AA713" s="94"/>
      <c r="AC713" s="94"/>
      <c r="AG713" s="94"/>
      <c r="AI713" s="94"/>
      <c r="AM713" s="94"/>
      <c r="AO713" s="94"/>
      <c r="AS713" s="94"/>
      <c r="AU713" s="94"/>
      <c r="AY713" s="94"/>
      <c r="BA713" s="94"/>
      <c r="BI713" s="45"/>
      <c r="BN713" s="93"/>
    </row>
    <row r="714" spans="4:66" s="48" customFormat="1" ht="15" customHeight="1" x14ac:dyDescent="0.2">
      <c r="D714" s="45"/>
      <c r="AA714" s="94"/>
      <c r="AC714" s="94"/>
      <c r="AG714" s="94"/>
      <c r="AI714" s="94"/>
      <c r="AM714" s="94"/>
      <c r="AO714" s="94"/>
      <c r="AS714" s="94"/>
      <c r="AU714" s="94"/>
      <c r="AY714" s="94"/>
      <c r="BA714" s="94"/>
      <c r="BI714" s="45"/>
      <c r="BN714" s="93"/>
    </row>
    <row r="715" spans="4:66" s="48" customFormat="1" ht="15" customHeight="1" x14ac:dyDescent="0.2">
      <c r="D715" s="45"/>
      <c r="AA715" s="94"/>
      <c r="AC715" s="94"/>
      <c r="AG715" s="94"/>
      <c r="AI715" s="94"/>
      <c r="AM715" s="94"/>
      <c r="AO715" s="94"/>
      <c r="AS715" s="94"/>
      <c r="AU715" s="94"/>
      <c r="AY715" s="94"/>
      <c r="BA715" s="94"/>
      <c r="BI715" s="45"/>
      <c r="BN715" s="93"/>
    </row>
    <row r="716" spans="4:66" s="48" customFormat="1" ht="15" customHeight="1" x14ac:dyDescent="0.2">
      <c r="D716" s="45"/>
      <c r="AA716" s="94"/>
      <c r="AC716" s="94"/>
      <c r="AG716" s="94"/>
      <c r="AI716" s="94"/>
      <c r="AM716" s="94"/>
      <c r="AO716" s="94"/>
      <c r="AS716" s="94"/>
      <c r="AU716" s="94"/>
      <c r="AY716" s="94"/>
      <c r="BA716" s="94"/>
      <c r="BI716" s="45"/>
      <c r="BN716" s="93"/>
    </row>
    <row r="717" spans="4:66" s="48" customFormat="1" ht="15" customHeight="1" x14ac:dyDescent="0.2">
      <c r="D717" s="45"/>
      <c r="AA717" s="94"/>
      <c r="AC717" s="94"/>
      <c r="AG717" s="94"/>
      <c r="AI717" s="94"/>
      <c r="AM717" s="94"/>
      <c r="AO717" s="94"/>
      <c r="AS717" s="94"/>
      <c r="AU717" s="94"/>
      <c r="AY717" s="94"/>
      <c r="BA717" s="94"/>
      <c r="BI717" s="45"/>
      <c r="BN717" s="93"/>
    </row>
    <row r="718" spans="4:66" s="48" customFormat="1" ht="15" customHeight="1" x14ac:dyDescent="0.2">
      <c r="D718" s="45"/>
      <c r="AA718" s="94"/>
      <c r="AC718" s="94"/>
      <c r="AG718" s="94"/>
      <c r="AI718" s="94"/>
      <c r="AM718" s="94"/>
      <c r="AO718" s="94"/>
      <c r="AS718" s="94"/>
      <c r="AU718" s="94"/>
      <c r="AY718" s="94"/>
      <c r="BA718" s="94"/>
      <c r="BI718" s="45"/>
      <c r="BN718" s="93"/>
    </row>
    <row r="719" spans="4:66" s="48" customFormat="1" ht="15" customHeight="1" x14ac:dyDescent="0.2">
      <c r="D719" s="45"/>
      <c r="AA719" s="94"/>
      <c r="AC719" s="94"/>
      <c r="AG719" s="94"/>
      <c r="AI719" s="94"/>
      <c r="AM719" s="94"/>
      <c r="AO719" s="94"/>
      <c r="AS719" s="94"/>
      <c r="AU719" s="94"/>
      <c r="AY719" s="94"/>
      <c r="BA719" s="94"/>
      <c r="BI719" s="45"/>
      <c r="BN719" s="93"/>
    </row>
    <row r="720" spans="4:66" s="48" customFormat="1" ht="15" customHeight="1" x14ac:dyDescent="0.2">
      <c r="D720" s="45"/>
      <c r="AA720" s="94"/>
      <c r="AC720" s="94"/>
      <c r="AG720" s="94"/>
      <c r="AI720" s="94"/>
      <c r="AM720" s="94"/>
      <c r="AO720" s="94"/>
      <c r="AS720" s="94"/>
      <c r="AU720" s="94"/>
      <c r="AY720" s="94"/>
      <c r="BA720" s="94"/>
      <c r="BI720" s="45"/>
      <c r="BN720" s="93"/>
    </row>
    <row r="721" spans="4:66" s="48" customFormat="1" ht="15" customHeight="1" x14ac:dyDescent="0.2">
      <c r="D721" s="45"/>
      <c r="AA721" s="94"/>
      <c r="AC721" s="94"/>
      <c r="AG721" s="94"/>
      <c r="AI721" s="94"/>
      <c r="AM721" s="94"/>
      <c r="AO721" s="94"/>
      <c r="AS721" s="94"/>
      <c r="AU721" s="94"/>
      <c r="AY721" s="94"/>
      <c r="BA721" s="94"/>
      <c r="BI721" s="45"/>
      <c r="BN721" s="93"/>
    </row>
    <row r="722" spans="4:66" s="48" customFormat="1" ht="15" customHeight="1" x14ac:dyDescent="0.2">
      <c r="D722" s="45"/>
      <c r="AA722" s="94"/>
      <c r="AC722" s="94"/>
      <c r="AG722" s="94"/>
      <c r="AI722" s="94"/>
      <c r="AM722" s="94"/>
      <c r="AO722" s="94"/>
      <c r="AS722" s="94"/>
      <c r="AU722" s="94"/>
      <c r="AY722" s="94"/>
      <c r="BA722" s="94"/>
      <c r="BI722" s="45"/>
      <c r="BN722" s="93"/>
    </row>
    <row r="723" spans="4:66" s="48" customFormat="1" ht="15" customHeight="1" x14ac:dyDescent="0.2">
      <c r="D723" s="45"/>
      <c r="AA723" s="94"/>
      <c r="AC723" s="94"/>
      <c r="AG723" s="94"/>
      <c r="AI723" s="94"/>
      <c r="AM723" s="94"/>
      <c r="AO723" s="94"/>
      <c r="AS723" s="94"/>
      <c r="AU723" s="94"/>
      <c r="AY723" s="94"/>
      <c r="BA723" s="94"/>
      <c r="BI723" s="45"/>
      <c r="BN723" s="93"/>
    </row>
    <row r="724" spans="4:66" s="48" customFormat="1" ht="15" customHeight="1" x14ac:dyDescent="0.2">
      <c r="D724" s="45"/>
      <c r="AA724" s="94"/>
      <c r="AC724" s="94"/>
      <c r="AG724" s="94"/>
      <c r="AI724" s="94"/>
      <c r="AM724" s="94"/>
      <c r="AO724" s="94"/>
      <c r="AS724" s="94"/>
      <c r="AU724" s="94"/>
      <c r="AY724" s="94"/>
      <c r="BA724" s="94"/>
      <c r="BI724" s="45"/>
      <c r="BN724" s="93"/>
    </row>
    <row r="725" spans="4:66" s="48" customFormat="1" ht="15" customHeight="1" x14ac:dyDescent="0.2">
      <c r="D725" s="45"/>
      <c r="AA725" s="94"/>
      <c r="AC725" s="94"/>
      <c r="AG725" s="94"/>
      <c r="AI725" s="94"/>
      <c r="AM725" s="94"/>
      <c r="AO725" s="94"/>
      <c r="AS725" s="94"/>
      <c r="AU725" s="94"/>
      <c r="AY725" s="94"/>
      <c r="BA725" s="94"/>
      <c r="BI725" s="45"/>
      <c r="BN725" s="93"/>
    </row>
    <row r="726" spans="4:66" s="48" customFormat="1" ht="15" customHeight="1" x14ac:dyDescent="0.2">
      <c r="D726" s="45"/>
      <c r="AA726" s="94"/>
      <c r="AC726" s="94"/>
      <c r="AG726" s="94"/>
      <c r="AI726" s="94"/>
      <c r="AM726" s="94"/>
      <c r="AO726" s="94"/>
      <c r="AS726" s="94"/>
      <c r="AU726" s="94"/>
      <c r="AY726" s="94"/>
      <c r="BA726" s="94"/>
      <c r="BI726" s="45"/>
      <c r="BN726" s="93"/>
    </row>
    <row r="727" spans="4:66" s="48" customFormat="1" ht="15" customHeight="1" x14ac:dyDescent="0.2">
      <c r="D727" s="45"/>
      <c r="AA727" s="94"/>
      <c r="AC727" s="94"/>
      <c r="AG727" s="94"/>
      <c r="AI727" s="94"/>
      <c r="AM727" s="94"/>
      <c r="AO727" s="94"/>
      <c r="AS727" s="94"/>
      <c r="AU727" s="94"/>
      <c r="AY727" s="94"/>
      <c r="BA727" s="94"/>
      <c r="BI727" s="45"/>
      <c r="BN727" s="93"/>
    </row>
    <row r="728" spans="4:66" s="48" customFormat="1" ht="15" customHeight="1" x14ac:dyDescent="0.2">
      <c r="D728" s="45"/>
      <c r="AA728" s="94"/>
      <c r="AC728" s="94"/>
      <c r="AG728" s="94"/>
      <c r="AI728" s="94"/>
      <c r="AM728" s="94"/>
      <c r="AO728" s="94"/>
      <c r="AS728" s="94"/>
      <c r="AU728" s="94"/>
      <c r="AY728" s="94"/>
      <c r="BA728" s="94"/>
      <c r="BI728" s="45"/>
      <c r="BN728" s="93"/>
    </row>
    <row r="729" spans="4:66" s="48" customFormat="1" ht="15" customHeight="1" x14ac:dyDescent="0.2">
      <c r="D729" s="45"/>
      <c r="AA729" s="94"/>
      <c r="AC729" s="94"/>
      <c r="AG729" s="94"/>
      <c r="AI729" s="94"/>
      <c r="AM729" s="94"/>
      <c r="AO729" s="94"/>
      <c r="AS729" s="94"/>
      <c r="AU729" s="94"/>
      <c r="AY729" s="94"/>
      <c r="BA729" s="94"/>
      <c r="BI729" s="45"/>
      <c r="BN729" s="93"/>
    </row>
    <row r="730" spans="4:66" s="48" customFormat="1" ht="15" customHeight="1" x14ac:dyDescent="0.2">
      <c r="D730" s="45"/>
      <c r="AA730" s="94"/>
      <c r="AC730" s="94"/>
      <c r="AG730" s="94"/>
      <c r="AI730" s="94"/>
      <c r="AM730" s="94"/>
      <c r="AO730" s="94"/>
      <c r="AS730" s="94"/>
      <c r="AU730" s="94"/>
      <c r="AY730" s="94"/>
      <c r="BA730" s="94"/>
      <c r="BI730" s="45"/>
      <c r="BN730" s="93"/>
    </row>
    <row r="731" spans="4:66" s="48" customFormat="1" ht="15" customHeight="1" x14ac:dyDescent="0.2">
      <c r="D731" s="45"/>
      <c r="AA731" s="94"/>
      <c r="AC731" s="94"/>
      <c r="AG731" s="94"/>
      <c r="AI731" s="94"/>
      <c r="AM731" s="94"/>
      <c r="AO731" s="94"/>
      <c r="AS731" s="94"/>
      <c r="AU731" s="94"/>
      <c r="AY731" s="94"/>
      <c r="BA731" s="94"/>
      <c r="BI731" s="45"/>
      <c r="BN731" s="93"/>
    </row>
    <row r="732" spans="4:66" s="48" customFormat="1" ht="15" customHeight="1" x14ac:dyDescent="0.2">
      <c r="D732" s="45"/>
      <c r="AA732" s="94"/>
      <c r="AC732" s="94"/>
      <c r="AG732" s="94"/>
      <c r="AI732" s="94"/>
      <c r="AM732" s="94"/>
      <c r="AO732" s="94"/>
      <c r="AS732" s="94"/>
      <c r="AU732" s="94"/>
      <c r="AY732" s="94"/>
      <c r="BA732" s="94"/>
      <c r="BI732" s="45"/>
      <c r="BN732" s="93"/>
    </row>
    <row r="733" spans="4:66" s="48" customFormat="1" ht="15" customHeight="1" x14ac:dyDescent="0.2">
      <c r="D733" s="45"/>
      <c r="AA733" s="94"/>
      <c r="AC733" s="94"/>
      <c r="AG733" s="94"/>
      <c r="AI733" s="94"/>
      <c r="AM733" s="94"/>
      <c r="AO733" s="94"/>
      <c r="AS733" s="94"/>
      <c r="AU733" s="94"/>
      <c r="AY733" s="94"/>
      <c r="BA733" s="94"/>
      <c r="BI733" s="45"/>
      <c r="BN733" s="93"/>
    </row>
    <row r="734" spans="4:66" s="48" customFormat="1" ht="15" customHeight="1" x14ac:dyDescent="0.2">
      <c r="D734" s="45"/>
      <c r="AA734" s="94"/>
      <c r="AC734" s="94"/>
      <c r="AG734" s="94"/>
      <c r="AI734" s="94"/>
      <c r="AM734" s="94"/>
      <c r="AO734" s="94"/>
      <c r="AS734" s="94"/>
      <c r="AU734" s="94"/>
      <c r="AY734" s="94"/>
      <c r="BA734" s="94"/>
      <c r="BI734" s="45"/>
      <c r="BN734" s="93"/>
    </row>
    <row r="735" spans="4:66" s="48" customFormat="1" ht="15" customHeight="1" x14ac:dyDescent="0.2">
      <c r="D735" s="45"/>
      <c r="AA735" s="94"/>
      <c r="AC735" s="94"/>
      <c r="AG735" s="94"/>
      <c r="AI735" s="94"/>
      <c r="AM735" s="94"/>
      <c r="AO735" s="94"/>
      <c r="AS735" s="94"/>
      <c r="AU735" s="94"/>
      <c r="AY735" s="94"/>
      <c r="BA735" s="94"/>
      <c r="BI735" s="45"/>
      <c r="BN735" s="93"/>
    </row>
    <row r="736" spans="4:66" s="48" customFormat="1" ht="15" customHeight="1" x14ac:dyDescent="0.2">
      <c r="D736" s="45"/>
      <c r="AA736" s="94"/>
      <c r="AC736" s="94"/>
      <c r="AG736" s="94"/>
      <c r="AI736" s="94"/>
      <c r="AM736" s="94"/>
      <c r="AO736" s="94"/>
      <c r="AS736" s="94"/>
      <c r="AU736" s="94"/>
      <c r="AY736" s="94"/>
      <c r="BA736" s="94"/>
      <c r="BI736" s="45"/>
      <c r="BN736" s="93"/>
    </row>
    <row r="737" spans="4:66" s="48" customFormat="1" ht="15" customHeight="1" x14ac:dyDescent="0.2">
      <c r="D737" s="45"/>
      <c r="AA737" s="94"/>
      <c r="AC737" s="94"/>
      <c r="AG737" s="94"/>
      <c r="AI737" s="94"/>
      <c r="AM737" s="94"/>
      <c r="AO737" s="94"/>
      <c r="AS737" s="94"/>
      <c r="AU737" s="94"/>
      <c r="AY737" s="94"/>
      <c r="BA737" s="94"/>
      <c r="BI737" s="45"/>
      <c r="BN737" s="93"/>
    </row>
    <row r="738" spans="4:66" s="48" customFormat="1" ht="15" customHeight="1" x14ac:dyDescent="0.2">
      <c r="D738" s="45"/>
      <c r="AA738" s="94"/>
      <c r="AC738" s="94"/>
      <c r="AG738" s="94"/>
      <c r="AI738" s="94"/>
      <c r="AM738" s="94"/>
      <c r="AO738" s="94"/>
      <c r="AS738" s="94"/>
      <c r="AU738" s="94"/>
      <c r="AY738" s="94"/>
      <c r="BA738" s="94"/>
      <c r="BI738" s="45"/>
      <c r="BN738" s="93"/>
    </row>
    <row r="739" spans="4:66" s="48" customFormat="1" ht="15" customHeight="1" x14ac:dyDescent="0.2">
      <c r="D739" s="45"/>
      <c r="AA739" s="94"/>
      <c r="AC739" s="94"/>
      <c r="AG739" s="94"/>
      <c r="AI739" s="94"/>
      <c r="AM739" s="94"/>
      <c r="AO739" s="94"/>
      <c r="AS739" s="94"/>
      <c r="AU739" s="94"/>
      <c r="AY739" s="94"/>
      <c r="BA739" s="94"/>
      <c r="BI739" s="45"/>
      <c r="BN739" s="93"/>
    </row>
    <row r="740" spans="4:66" s="48" customFormat="1" ht="15" customHeight="1" x14ac:dyDescent="0.2">
      <c r="D740" s="45"/>
      <c r="AA740" s="94"/>
      <c r="AC740" s="94"/>
      <c r="AG740" s="94"/>
      <c r="AI740" s="94"/>
      <c r="AM740" s="94"/>
      <c r="AO740" s="94"/>
      <c r="AS740" s="94"/>
      <c r="AU740" s="94"/>
      <c r="AY740" s="94"/>
      <c r="BA740" s="94"/>
      <c r="BI740" s="45"/>
      <c r="BN740" s="93"/>
    </row>
    <row r="741" spans="4:66" s="48" customFormat="1" ht="15" customHeight="1" x14ac:dyDescent="0.2">
      <c r="D741" s="45"/>
      <c r="AA741" s="94"/>
      <c r="AC741" s="94"/>
      <c r="AG741" s="94"/>
      <c r="AI741" s="94"/>
      <c r="AM741" s="94"/>
      <c r="AO741" s="94"/>
      <c r="AS741" s="94"/>
      <c r="AU741" s="94"/>
      <c r="AY741" s="94"/>
      <c r="BA741" s="94"/>
      <c r="BI741" s="45"/>
      <c r="BN741" s="93"/>
    </row>
    <row r="742" spans="4:66" s="48" customFormat="1" ht="15" customHeight="1" x14ac:dyDescent="0.2">
      <c r="D742" s="45"/>
      <c r="AA742" s="94"/>
      <c r="AC742" s="94"/>
      <c r="AG742" s="94"/>
      <c r="AI742" s="94"/>
      <c r="AM742" s="94"/>
      <c r="AO742" s="94"/>
      <c r="AS742" s="94"/>
      <c r="AU742" s="94"/>
      <c r="AY742" s="94"/>
      <c r="BA742" s="94"/>
      <c r="BI742" s="45"/>
      <c r="BN742" s="93"/>
    </row>
    <row r="743" spans="4:66" s="48" customFormat="1" ht="15" customHeight="1" x14ac:dyDescent="0.2">
      <c r="D743" s="45"/>
      <c r="AA743" s="94"/>
      <c r="AC743" s="94"/>
      <c r="AG743" s="94"/>
      <c r="AI743" s="94"/>
      <c r="AM743" s="94"/>
      <c r="AO743" s="94"/>
      <c r="AS743" s="94"/>
      <c r="AU743" s="94"/>
      <c r="AY743" s="94"/>
      <c r="BA743" s="94"/>
      <c r="BI743" s="45"/>
      <c r="BN743" s="93"/>
    </row>
    <row r="744" spans="4:66" s="48" customFormat="1" ht="15" customHeight="1" x14ac:dyDescent="0.2">
      <c r="D744" s="45"/>
      <c r="AA744" s="94"/>
      <c r="AC744" s="94"/>
      <c r="AG744" s="94"/>
      <c r="AI744" s="94"/>
      <c r="AM744" s="94"/>
      <c r="AO744" s="94"/>
      <c r="AS744" s="94"/>
      <c r="AU744" s="94"/>
      <c r="AY744" s="94"/>
      <c r="BA744" s="94"/>
      <c r="BI744" s="45"/>
      <c r="BN744" s="93"/>
    </row>
    <row r="745" spans="4:66" s="48" customFormat="1" ht="15" customHeight="1" x14ac:dyDescent="0.2">
      <c r="D745" s="45"/>
      <c r="AA745" s="94"/>
      <c r="AC745" s="94"/>
      <c r="AG745" s="94"/>
      <c r="AI745" s="94"/>
      <c r="AM745" s="94"/>
      <c r="AO745" s="94"/>
      <c r="AS745" s="94"/>
      <c r="AU745" s="94"/>
      <c r="AY745" s="94"/>
      <c r="BA745" s="94"/>
      <c r="BI745" s="45"/>
      <c r="BN745" s="93"/>
    </row>
    <row r="746" spans="4:66" s="48" customFormat="1" ht="15" customHeight="1" x14ac:dyDescent="0.2">
      <c r="D746" s="45"/>
      <c r="AA746" s="94"/>
      <c r="AC746" s="94"/>
      <c r="AG746" s="94"/>
      <c r="AI746" s="94"/>
      <c r="AM746" s="94"/>
      <c r="AO746" s="94"/>
      <c r="AS746" s="94"/>
      <c r="AU746" s="94"/>
      <c r="AY746" s="94"/>
      <c r="BA746" s="94"/>
      <c r="BI746" s="45"/>
      <c r="BN746" s="93"/>
    </row>
    <row r="747" spans="4:66" s="48" customFormat="1" ht="15" customHeight="1" x14ac:dyDescent="0.2">
      <c r="D747" s="45"/>
      <c r="AA747" s="94"/>
      <c r="AC747" s="94"/>
      <c r="AG747" s="94"/>
      <c r="AI747" s="94"/>
      <c r="AM747" s="94"/>
      <c r="AO747" s="94"/>
      <c r="AS747" s="94"/>
      <c r="AU747" s="94"/>
      <c r="AY747" s="94"/>
      <c r="BA747" s="94"/>
      <c r="BI747" s="45"/>
      <c r="BN747" s="93"/>
    </row>
    <row r="748" spans="4:66" s="48" customFormat="1" ht="15" customHeight="1" x14ac:dyDescent="0.2">
      <c r="D748" s="45"/>
      <c r="AA748" s="94"/>
      <c r="AC748" s="94"/>
      <c r="AG748" s="94"/>
      <c r="AI748" s="94"/>
      <c r="AM748" s="94"/>
      <c r="AO748" s="94"/>
      <c r="AS748" s="94"/>
      <c r="AU748" s="94"/>
      <c r="AY748" s="94"/>
      <c r="BA748" s="94"/>
      <c r="BI748" s="45"/>
      <c r="BN748" s="93"/>
    </row>
    <row r="749" spans="4:66" s="48" customFormat="1" ht="15" customHeight="1" x14ac:dyDescent="0.2">
      <c r="D749" s="45"/>
      <c r="AA749" s="94"/>
      <c r="AC749" s="94"/>
      <c r="AG749" s="94"/>
      <c r="AI749" s="94"/>
      <c r="AM749" s="94"/>
      <c r="AO749" s="94"/>
      <c r="AS749" s="94"/>
      <c r="AU749" s="94"/>
      <c r="AY749" s="94"/>
      <c r="BA749" s="94"/>
      <c r="BI749" s="45"/>
      <c r="BN749" s="93"/>
    </row>
    <row r="750" spans="4:66" s="48" customFormat="1" ht="15" customHeight="1" x14ac:dyDescent="0.2">
      <c r="D750" s="45"/>
      <c r="AA750" s="94"/>
      <c r="AC750" s="94"/>
      <c r="AG750" s="94"/>
      <c r="AI750" s="94"/>
      <c r="AM750" s="94"/>
      <c r="AO750" s="94"/>
      <c r="AS750" s="94"/>
      <c r="AU750" s="94"/>
      <c r="AY750" s="94"/>
      <c r="BA750" s="94"/>
      <c r="BI750" s="45"/>
      <c r="BN750" s="93"/>
    </row>
    <row r="751" spans="4:66" s="48" customFormat="1" ht="15" customHeight="1" x14ac:dyDescent="0.2">
      <c r="D751" s="45"/>
      <c r="AA751" s="94"/>
      <c r="AC751" s="94"/>
      <c r="AG751" s="94"/>
      <c r="AI751" s="94"/>
      <c r="AM751" s="94"/>
      <c r="AO751" s="94"/>
      <c r="AS751" s="94"/>
      <c r="AU751" s="94"/>
      <c r="AY751" s="94"/>
      <c r="BA751" s="94"/>
      <c r="BI751" s="45"/>
      <c r="BN751" s="93"/>
    </row>
    <row r="752" spans="4:66" s="48" customFormat="1" ht="15" customHeight="1" x14ac:dyDescent="0.2">
      <c r="D752" s="45"/>
      <c r="AA752" s="94"/>
      <c r="AC752" s="94"/>
      <c r="AG752" s="94"/>
      <c r="AI752" s="94"/>
      <c r="AM752" s="94"/>
      <c r="AO752" s="94"/>
      <c r="AS752" s="94"/>
      <c r="AU752" s="94"/>
      <c r="AY752" s="94"/>
      <c r="BA752" s="94"/>
      <c r="BI752" s="45"/>
      <c r="BN752" s="93"/>
    </row>
    <row r="753" spans="4:66" s="48" customFormat="1" ht="15" customHeight="1" x14ac:dyDescent="0.2">
      <c r="D753" s="45"/>
      <c r="AA753" s="94"/>
      <c r="AC753" s="94"/>
      <c r="AG753" s="94"/>
      <c r="AI753" s="94"/>
      <c r="AM753" s="94"/>
      <c r="AO753" s="94"/>
      <c r="AS753" s="94"/>
      <c r="AU753" s="94"/>
      <c r="AY753" s="94"/>
      <c r="BA753" s="94"/>
      <c r="BI753" s="45"/>
      <c r="BN753" s="93"/>
    </row>
    <row r="754" spans="4:66" s="48" customFormat="1" ht="15" customHeight="1" x14ac:dyDescent="0.2">
      <c r="D754" s="45"/>
      <c r="AA754" s="94"/>
      <c r="AC754" s="94"/>
      <c r="AG754" s="94"/>
      <c r="AI754" s="94"/>
      <c r="AM754" s="94"/>
      <c r="AO754" s="94"/>
      <c r="AS754" s="94"/>
      <c r="AU754" s="94"/>
      <c r="AY754" s="94"/>
      <c r="BA754" s="94"/>
      <c r="BI754" s="45"/>
      <c r="BN754" s="93"/>
    </row>
    <row r="755" spans="4:66" s="48" customFormat="1" ht="15" customHeight="1" x14ac:dyDescent="0.2">
      <c r="D755" s="45"/>
      <c r="AA755" s="94"/>
      <c r="AC755" s="94"/>
      <c r="AG755" s="94"/>
      <c r="AI755" s="94"/>
      <c r="AM755" s="94"/>
      <c r="AO755" s="94"/>
      <c r="AS755" s="94"/>
      <c r="AU755" s="94"/>
      <c r="AY755" s="94"/>
      <c r="BA755" s="94"/>
      <c r="BI755" s="45"/>
      <c r="BN755" s="93"/>
    </row>
    <row r="756" spans="4:66" s="48" customFormat="1" ht="15" customHeight="1" x14ac:dyDescent="0.2">
      <c r="D756" s="45"/>
      <c r="AA756" s="94"/>
      <c r="AC756" s="94"/>
      <c r="AG756" s="94"/>
      <c r="AI756" s="94"/>
      <c r="AM756" s="94"/>
      <c r="AO756" s="94"/>
      <c r="AS756" s="94"/>
      <c r="AU756" s="94"/>
      <c r="AY756" s="94"/>
      <c r="BA756" s="94"/>
      <c r="BI756" s="45"/>
      <c r="BN756" s="93"/>
    </row>
    <row r="757" spans="4:66" s="48" customFormat="1" ht="15" customHeight="1" x14ac:dyDescent="0.2">
      <c r="D757" s="45"/>
      <c r="AA757" s="94"/>
      <c r="AC757" s="94"/>
      <c r="AG757" s="94"/>
      <c r="AI757" s="94"/>
      <c r="AM757" s="94"/>
      <c r="AO757" s="94"/>
      <c r="AS757" s="94"/>
      <c r="AU757" s="94"/>
      <c r="AY757" s="94"/>
      <c r="BA757" s="94"/>
      <c r="BI757" s="45"/>
      <c r="BN757" s="93"/>
    </row>
    <row r="758" spans="4:66" s="48" customFormat="1" ht="15" customHeight="1" x14ac:dyDescent="0.2">
      <c r="D758" s="45"/>
      <c r="AA758" s="94"/>
      <c r="AC758" s="94"/>
      <c r="AG758" s="94"/>
      <c r="AI758" s="94"/>
      <c r="AM758" s="94"/>
      <c r="AO758" s="94"/>
      <c r="AS758" s="94"/>
      <c r="AU758" s="94"/>
      <c r="AY758" s="94"/>
      <c r="BA758" s="94"/>
      <c r="BI758" s="45"/>
      <c r="BN758" s="93"/>
    </row>
    <row r="759" spans="4:66" s="48" customFormat="1" ht="15" customHeight="1" x14ac:dyDescent="0.2">
      <c r="D759" s="45"/>
      <c r="AA759" s="94"/>
      <c r="AC759" s="94"/>
      <c r="AG759" s="94"/>
      <c r="AI759" s="94"/>
      <c r="AM759" s="94"/>
      <c r="AO759" s="94"/>
      <c r="AS759" s="94"/>
      <c r="AU759" s="94"/>
      <c r="AY759" s="94"/>
      <c r="BA759" s="94"/>
      <c r="BI759" s="45"/>
      <c r="BN759" s="93"/>
    </row>
    <row r="760" spans="4:66" s="48" customFormat="1" ht="15" customHeight="1" x14ac:dyDescent="0.2">
      <c r="D760" s="45"/>
      <c r="AA760" s="94"/>
      <c r="AC760" s="94"/>
      <c r="AG760" s="94"/>
      <c r="AI760" s="94"/>
      <c r="AM760" s="94"/>
      <c r="AO760" s="94"/>
      <c r="AS760" s="94"/>
      <c r="AU760" s="94"/>
      <c r="AY760" s="94"/>
      <c r="BA760" s="94"/>
      <c r="BI760" s="45"/>
      <c r="BN760" s="93"/>
    </row>
    <row r="761" spans="4:66" s="48" customFormat="1" ht="15" customHeight="1" x14ac:dyDescent="0.2">
      <c r="D761" s="45"/>
      <c r="AA761" s="94"/>
      <c r="AC761" s="94"/>
      <c r="AG761" s="94"/>
      <c r="AI761" s="94"/>
      <c r="AM761" s="94"/>
      <c r="AO761" s="94"/>
      <c r="AS761" s="94"/>
      <c r="AU761" s="94"/>
      <c r="AY761" s="94"/>
      <c r="BA761" s="94"/>
      <c r="BI761" s="45"/>
      <c r="BN761" s="93"/>
    </row>
    <row r="762" spans="4:66" s="48" customFormat="1" ht="15" customHeight="1" x14ac:dyDescent="0.2">
      <c r="D762" s="45"/>
      <c r="AA762" s="94"/>
      <c r="AC762" s="94"/>
      <c r="AG762" s="94"/>
      <c r="AI762" s="94"/>
      <c r="AM762" s="94"/>
      <c r="AO762" s="94"/>
      <c r="AS762" s="94"/>
      <c r="AU762" s="94"/>
      <c r="AY762" s="94"/>
      <c r="BA762" s="94"/>
      <c r="BI762" s="45"/>
      <c r="BN762" s="93"/>
    </row>
    <row r="763" spans="4:66" s="48" customFormat="1" ht="15" customHeight="1" x14ac:dyDescent="0.2">
      <c r="D763" s="45"/>
      <c r="AA763" s="94"/>
      <c r="AC763" s="94"/>
      <c r="AG763" s="94"/>
      <c r="AI763" s="94"/>
      <c r="AM763" s="94"/>
      <c r="AO763" s="94"/>
      <c r="AS763" s="94"/>
      <c r="AU763" s="94"/>
      <c r="AY763" s="94"/>
      <c r="BA763" s="94"/>
      <c r="BI763" s="45"/>
      <c r="BN763" s="93"/>
    </row>
    <row r="764" spans="4:66" s="48" customFormat="1" ht="15" customHeight="1" x14ac:dyDescent="0.2">
      <c r="D764" s="45"/>
      <c r="AA764" s="94"/>
      <c r="AC764" s="94"/>
      <c r="AG764" s="94"/>
      <c r="AI764" s="94"/>
      <c r="AM764" s="94"/>
      <c r="AO764" s="94"/>
      <c r="AS764" s="94"/>
      <c r="AU764" s="94"/>
      <c r="AY764" s="94"/>
      <c r="BA764" s="94"/>
      <c r="BI764" s="45"/>
      <c r="BN764" s="93"/>
    </row>
    <row r="765" spans="4:66" s="48" customFormat="1" ht="15" customHeight="1" x14ac:dyDescent="0.2">
      <c r="D765" s="45"/>
      <c r="AA765" s="94"/>
      <c r="AC765" s="94"/>
      <c r="AG765" s="94"/>
      <c r="AI765" s="94"/>
      <c r="AM765" s="94"/>
      <c r="AO765" s="94"/>
      <c r="AS765" s="94"/>
      <c r="AU765" s="94"/>
      <c r="AY765" s="94"/>
      <c r="BA765" s="94"/>
      <c r="BI765" s="45"/>
      <c r="BN765" s="93"/>
    </row>
    <row r="766" spans="4:66" s="48" customFormat="1" ht="15" customHeight="1" x14ac:dyDescent="0.2">
      <c r="D766" s="45"/>
      <c r="AA766" s="94"/>
      <c r="AC766" s="94"/>
      <c r="AG766" s="94"/>
      <c r="AI766" s="94"/>
      <c r="AM766" s="94"/>
      <c r="AO766" s="94"/>
      <c r="AS766" s="94"/>
      <c r="AU766" s="94"/>
      <c r="AY766" s="94"/>
      <c r="BA766" s="94"/>
      <c r="BI766" s="45"/>
      <c r="BN766" s="93"/>
    </row>
    <row r="767" spans="4:66" s="48" customFormat="1" ht="15" customHeight="1" x14ac:dyDescent="0.2">
      <c r="D767" s="45"/>
      <c r="AA767" s="94"/>
      <c r="AC767" s="94"/>
      <c r="AG767" s="94"/>
      <c r="AI767" s="94"/>
      <c r="AM767" s="94"/>
      <c r="AO767" s="94"/>
      <c r="AS767" s="94"/>
      <c r="AU767" s="94"/>
      <c r="AY767" s="94"/>
      <c r="BA767" s="94"/>
      <c r="BI767" s="45"/>
      <c r="BN767" s="93"/>
    </row>
    <row r="768" spans="4:66" s="48" customFormat="1" ht="15" customHeight="1" x14ac:dyDescent="0.2">
      <c r="D768" s="45"/>
      <c r="AA768" s="94"/>
      <c r="AC768" s="94"/>
      <c r="AG768" s="94"/>
      <c r="AI768" s="94"/>
      <c r="AM768" s="94"/>
      <c r="AO768" s="94"/>
      <c r="AS768" s="94"/>
      <c r="AU768" s="94"/>
      <c r="AY768" s="94"/>
      <c r="BA768" s="94"/>
      <c r="BI768" s="45"/>
      <c r="BN768" s="93"/>
    </row>
    <row r="769" spans="4:66" s="48" customFormat="1" ht="15" customHeight="1" x14ac:dyDescent="0.2">
      <c r="D769" s="45"/>
      <c r="AA769" s="94"/>
      <c r="AC769" s="94"/>
      <c r="AG769" s="94"/>
      <c r="AI769" s="94"/>
      <c r="AM769" s="94"/>
      <c r="AO769" s="94"/>
      <c r="AS769" s="94"/>
      <c r="AU769" s="94"/>
      <c r="AY769" s="94"/>
      <c r="BA769" s="94"/>
      <c r="BI769" s="45"/>
      <c r="BN769" s="93"/>
    </row>
    <row r="770" spans="4:66" s="48" customFormat="1" ht="15" customHeight="1" x14ac:dyDescent="0.2">
      <c r="D770" s="45"/>
      <c r="AA770" s="94"/>
      <c r="AC770" s="94"/>
      <c r="AG770" s="94"/>
      <c r="AI770" s="94"/>
      <c r="AM770" s="94"/>
      <c r="AO770" s="94"/>
      <c r="AS770" s="94"/>
      <c r="AU770" s="94"/>
      <c r="AY770" s="94"/>
      <c r="BA770" s="94"/>
      <c r="BI770" s="45"/>
      <c r="BN770" s="93"/>
    </row>
    <row r="771" spans="4:66" s="48" customFormat="1" ht="15" customHeight="1" x14ac:dyDescent="0.2">
      <c r="D771" s="45"/>
      <c r="AA771" s="94"/>
      <c r="AC771" s="94"/>
      <c r="AG771" s="94"/>
      <c r="AI771" s="94"/>
      <c r="AM771" s="94"/>
      <c r="AO771" s="94"/>
      <c r="AS771" s="94"/>
      <c r="AU771" s="94"/>
      <c r="AY771" s="94"/>
      <c r="BA771" s="94"/>
      <c r="BI771" s="45"/>
      <c r="BN771" s="93"/>
    </row>
    <row r="772" spans="4:66" s="48" customFormat="1" ht="15" customHeight="1" x14ac:dyDescent="0.2">
      <c r="D772" s="45"/>
      <c r="AA772" s="94"/>
      <c r="AC772" s="94"/>
      <c r="AG772" s="94"/>
      <c r="AI772" s="94"/>
      <c r="AM772" s="94"/>
      <c r="AO772" s="94"/>
      <c r="AS772" s="94"/>
      <c r="AU772" s="94"/>
      <c r="AY772" s="94"/>
      <c r="BA772" s="94"/>
      <c r="BI772" s="45"/>
      <c r="BN772" s="93"/>
    </row>
    <row r="773" spans="4:66" s="48" customFormat="1" ht="15" customHeight="1" x14ac:dyDescent="0.2">
      <c r="D773" s="45"/>
      <c r="AA773" s="94"/>
      <c r="AC773" s="94"/>
      <c r="AG773" s="94"/>
      <c r="AI773" s="94"/>
      <c r="AM773" s="94"/>
      <c r="AO773" s="94"/>
      <c r="AS773" s="94"/>
      <c r="AU773" s="94"/>
      <c r="AY773" s="94"/>
      <c r="BA773" s="94"/>
      <c r="BI773" s="45"/>
      <c r="BN773" s="93"/>
    </row>
    <row r="774" spans="4:66" s="48" customFormat="1" ht="15" customHeight="1" x14ac:dyDescent="0.2">
      <c r="D774" s="45"/>
      <c r="AA774" s="94"/>
      <c r="AC774" s="94"/>
      <c r="AG774" s="94"/>
      <c r="AI774" s="94"/>
      <c r="AM774" s="94"/>
      <c r="AO774" s="94"/>
      <c r="AS774" s="94"/>
      <c r="AU774" s="94"/>
      <c r="AY774" s="94"/>
      <c r="BA774" s="94"/>
      <c r="BI774" s="45"/>
      <c r="BN774" s="93"/>
    </row>
    <row r="775" spans="4:66" s="48" customFormat="1" ht="15" customHeight="1" x14ac:dyDescent="0.2">
      <c r="D775" s="45"/>
      <c r="AA775" s="94"/>
      <c r="AC775" s="94"/>
      <c r="AG775" s="94"/>
      <c r="AI775" s="94"/>
      <c r="AM775" s="94"/>
      <c r="AO775" s="94"/>
      <c r="AS775" s="94"/>
      <c r="AU775" s="94"/>
      <c r="AY775" s="94"/>
      <c r="BA775" s="94"/>
      <c r="BI775" s="45"/>
      <c r="BN775" s="93"/>
    </row>
    <row r="776" spans="4:66" s="48" customFormat="1" ht="15" customHeight="1" x14ac:dyDescent="0.2">
      <c r="D776" s="45"/>
      <c r="AA776" s="94"/>
      <c r="AC776" s="94"/>
      <c r="AG776" s="94"/>
      <c r="AI776" s="94"/>
      <c r="AM776" s="94"/>
      <c r="AO776" s="94"/>
      <c r="AS776" s="94"/>
      <c r="AU776" s="94"/>
      <c r="AY776" s="94"/>
      <c r="BA776" s="94"/>
      <c r="BI776" s="45"/>
      <c r="BN776" s="93"/>
    </row>
    <row r="777" spans="4:66" s="48" customFormat="1" ht="15" customHeight="1" x14ac:dyDescent="0.2">
      <c r="D777" s="45"/>
      <c r="AA777" s="94"/>
      <c r="AC777" s="94"/>
      <c r="AG777" s="94"/>
      <c r="AI777" s="94"/>
      <c r="AM777" s="94"/>
      <c r="AO777" s="94"/>
      <c r="AS777" s="94"/>
      <c r="AU777" s="94"/>
      <c r="AY777" s="94"/>
      <c r="BA777" s="94"/>
      <c r="BI777" s="45"/>
      <c r="BN777" s="93"/>
    </row>
    <row r="778" spans="4:66" s="48" customFormat="1" ht="15" customHeight="1" x14ac:dyDescent="0.2">
      <c r="D778" s="45"/>
      <c r="AA778" s="94"/>
      <c r="AC778" s="94"/>
      <c r="AG778" s="94"/>
      <c r="AI778" s="94"/>
      <c r="AM778" s="94"/>
      <c r="AO778" s="94"/>
      <c r="AS778" s="94"/>
      <c r="AU778" s="94"/>
      <c r="AY778" s="94"/>
      <c r="BA778" s="94"/>
      <c r="BI778" s="45"/>
      <c r="BN778" s="93"/>
    </row>
    <row r="779" spans="4:66" s="48" customFormat="1" ht="15" customHeight="1" x14ac:dyDescent="0.2">
      <c r="D779" s="45"/>
      <c r="AA779" s="94"/>
      <c r="AC779" s="94"/>
      <c r="AG779" s="94"/>
      <c r="AI779" s="94"/>
      <c r="AM779" s="94"/>
      <c r="AO779" s="94"/>
      <c r="AS779" s="94"/>
      <c r="AU779" s="94"/>
      <c r="AY779" s="94"/>
      <c r="BA779" s="94"/>
      <c r="BI779" s="45"/>
      <c r="BN779" s="93"/>
    </row>
    <row r="780" spans="4:66" s="48" customFormat="1" ht="15" customHeight="1" x14ac:dyDescent="0.2">
      <c r="D780" s="45"/>
      <c r="AA780" s="94"/>
      <c r="AC780" s="94"/>
      <c r="AG780" s="94"/>
      <c r="AI780" s="94"/>
      <c r="AM780" s="94"/>
      <c r="AO780" s="94"/>
      <c r="AS780" s="94"/>
      <c r="AU780" s="94"/>
      <c r="AY780" s="94"/>
      <c r="BA780" s="94"/>
      <c r="BI780" s="45"/>
      <c r="BN780" s="93"/>
    </row>
    <row r="781" spans="4:66" s="48" customFormat="1" ht="15" customHeight="1" x14ac:dyDescent="0.2">
      <c r="D781" s="45"/>
      <c r="AA781" s="94"/>
      <c r="AC781" s="94"/>
      <c r="AG781" s="94"/>
      <c r="AI781" s="94"/>
      <c r="AM781" s="94"/>
      <c r="AO781" s="94"/>
      <c r="AS781" s="94"/>
      <c r="AU781" s="94"/>
      <c r="AY781" s="94"/>
      <c r="BA781" s="94"/>
      <c r="BI781" s="45"/>
      <c r="BN781" s="93"/>
    </row>
    <row r="782" spans="4:66" s="48" customFormat="1" ht="15" customHeight="1" x14ac:dyDescent="0.2">
      <c r="D782" s="45"/>
      <c r="AA782" s="94"/>
      <c r="AC782" s="94"/>
      <c r="AG782" s="94"/>
      <c r="AI782" s="94"/>
      <c r="AM782" s="94"/>
      <c r="AO782" s="94"/>
      <c r="AS782" s="94"/>
      <c r="AU782" s="94"/>
      <c r="AY782" s="94"/>
      <c r="BA782" s="94"/>
      <c r="BI782" s="45"/>
      <c r="BN782" s="93"/>
    </row>
    <row r="783" spans="4:66" s="48" customFormat="1" ht="15" customHeight="1" x14ac:dyDescent="0.2">
      <c r="D783" s="45"/>
      <c r="AA783" s="94"/>
      <c r="AC783" s="94"/>
      <c r="AG783" s="94"/>
      <c r="AI783" s="94"/>
      <c r="AM783" s="94"/>
      <c r="AO783" s="94"/>
      <c r="AS783" s="94"/>
      <c r="AU783" s="94"/>
      <c r="AY783" s="94"/>
      <c r="BA783" s="94"/>
      <c r="BI783" s="45"/>
      <c r="BN783" s="93"/>
    </row>
    <row r="784" spans="4:66" s="48" customFormat="1" ht="15" customHeight="1" x14ac:dyDescent="0.2">
      <c r="D784" s="45"/>
      <c r="AA784" s="94"/>
      <c r="AC784" s="94"/>
      <c r="AG784" s="94"/>
      <c r="AI784" s="94"/>
      <c r="AM784" s="94"/>
      <c r="AO784" s="94"/>
      <c r="AS784" s="94"/>
      <c r="AU784" s="94"/>
      <c r="AY784" s="94"/>
      <c r="BA784" s="94"/>
      <c r="BI784" s="45"/>
      <c r="BN784" s="93"/>
    </row>
    <row r="785" spans="4:66" s="48" customFormat="1" ht="15" customHeight="1" x14ac:dyDescent="0.2">
      <c r="D785" s="45"/>
      <c r="AA785" s="94"/>
      <c r="AC785" s="94"/>
      <c r="AG785" s="94"/>
      <c r="AI785" s="94"/>
      <c r="AM785" s="94"/>
      <c r="AO785" s="94"/>
      <c r="AS785" s="94"/>
      <c r="AU785" s="94"/>
      <c r="AY785" s="94"/>
      <c r="BA785" s="94"/>
      <c r="BI785" s="45"/>
      <c r="BN785" s="93"/>
    </row>
    <row r="786" spans="4:66" s="48" customFormat="1" ht="15" customHeight="1" x14ac:dyDescent="0.2">
      <c r="D786" s="45"/>
      <c r="AA786" s="94"/>
      <c r="AC786" s="94"/>
      <c r="AG786" s="94"/>
      <c r="AI786" s="94"/>
      <c r="AM786" s="94"/>
      <c r="AO786" s="94"/>
      <c r="AS786" s="94"/>
      <c r="AU786" s="94"/>
      <c r="AY786" s="94"/>
      <c r="BA786" s="94"/>
      <c r="BI786" s="45"/>
      <c r="BN786" s="93"/>
    </row>
    <row r="787" spans="4:66" s="48" customFormat="1" ht="15" customHeight="1" x14ac:dyDescent="0.2">
      <c r="D787" s="45"/>
      <c r="AA787" s="94"/>
      <c r="AC787" s="94"/>
      <c r="AG787" s="94"/>
      <c r="AI787" s="94"/>
      <c r="AM787" s="94"/>
      <c r="AO787" s="94"/>
      <c r="AS787" s="94"/>
      <c r="AU787" s="94"/>
      <c r="AY787" s="94"/>
      <c r="BA787" s="94"/>
      <c r="BI787" s="45"/>
      <c r="BN787" s="93"/>
    </row>
    <row r="788" spans="4:66" s="48" customFormat="1" ht="15" customHeight="1" x14ac:dyDescent="0.2">
      <c r="D788" s="45"/>
      <c r="AA788" s="94"/>
      <c r="AC788" s="94"/>
      <c r="AG788" s="94"/>
      <c r="AI788" s="94"/>
      <c r="AM788" s="94"/>
      <c r="AO788" s="94"/>
      <c r="AS788" s="94"/>
      <c r="AU788" s="94"/>
      <c r="AY788" s="94"/>
      <c r="BA788" s="94"/>
      <c r="BI788" s="45"/>
      <c r="BN788" s="93"/>
    </row>
    <row r="789" spans="4:66" s="48" customFormat="1" ht="15" customHeight="1" x14ac:dyDescent="0.2">
      <c r="D789" s="45"/>
      <c r="AA789" s="94"/>
      <c r="AC789" s="94"/>
      <c r="AG789" s="94"/>
      <c r="AI789" s="94"/>
      <c r="AM789" s="94"/>
      <c r="AO789" s="94"/>
      <c r="AS789" s="94"/>
      <c r="AU789" s="94"/>
      <c r="AY789" s="94"/>
      <c r="BA789" s="94"/>
      <c r="BI789" s="45"/>
      <c r="BN789" s="93"/>
    </row>
    <row r="790" spans="4:66" s="48" customFormat="1" ht="15" customHeight="1" x14ac:dyDescent="0.2">
      <c r="D790" s="45"/>
      <c r="AA790" s="94"/>
      <c r="AC790" s="94"/>
      <c r="AG790" s="94"/>
      <c r="AI790" s="94"/>
      <c r="AM790" s="94"/>
      <c r="AO790" s="94"/>
      <c r="AS790" s="94"/>
      <c r="AU790" s="94"/>
      <c r="AY790" s="94"/>
      <c r="BA790" s="94"/>
      <c r="BI790" s="45"/>
      <c r="BN790" s="93"/>
    </row>
    <row r="791" spans="4:66" s="48" customFormat="1" ht="15" customHeight="1" x14ac:dyDescent="0.2">
      <c r="D791" s="45"/>
      <c r="AA791" s="94"/>
      <c r="AC791" s="94"/>
      <c r="AG791" s="94"/>
      <c r="AI791" s="94"/>
      <c r="AM791" s="94"/>
      <c r="AO791" s="94"/>
      <c r="AS791" s="94"/>
      <c r="AU791" s="94"/>
      <c r="AY791" s="94"/>
      <c r="BA791" s="94"/>
      <c r="BI791" s="45"/>
      <c r="BN791" s="93"/>
    </row>
    <row r="792" spans="4:66" s="48" customFormat="1" ht="15" customHeight="1" x14ac:dyDescent="0.2">
      <c r="D792" s="45"/>
      <c r="AA792" s="94"/>
      <c r="AC792" s="94"/>
      <c r="AG792" s="94"/>
      <c r="AI792" s="94"/>
      <c r="AM792" s="94"/>
      <c r="AO792" s="94"/>
      <c r="AS792" s="94"/>
      <c r="AU792" s="94"/>
      <c r="AY792" s="94"/>
      <c r="BA792" s="94"/>
      <c r="BI792" s="45"/>
      <c r="BN792" s="93"/>
    </row>
    <row r="793" spans="4:66" s="48" customFormat="1" ht="15" customHeight="1" x14ac:dyDescent="0.2">
      <c r="D793" s="45"/>
      <c r="AA793" s="94"/>
      <c r="AC793" s="94"/>
      <c r="AG793" s="94"/>
      <c r="AI793" s="94"/>
      <c r="AM793" s="94"/>
      <c r="AO793" s="94"/>
      <c r="AS793" s="94"/>
      <c r="AU793" s="94"/>
      <c r="AY793" s="94"/>
      <c r="BA793" s="94"/>
      <c r="BI793" s="45"/>
      <c r="BN793" s="93"/>
    </row>
    <row r="794" spans="4:66" s="48" customFormat="1" ht="15" customHeight="1" x14ac:dyDescent="0.2">
      <c r="D794" s="45"/>
      <c r="AA794" s="94"/>
      <c r="AC794" s="94"/>
      <c r="AG794" s="94"/>
      <c r="AI794" s="94"/>
      <c r="AM794" s="94"/>
      <c r="AO794" s="94"/>
      <c r="AS794" s="94"/>
      <c r="AU794" s="94"/>
      <c r="AY794" s="94"/>
      <c r="BA794" s="94"/>
      <c r="BI794" s="45"/>
      <c r="BN794" s="93"/>
    </row>
    <row r="795" spans="4:66" s="48" customFormat="1" ht="15" customHeight="1" x14ac:dyDescent="0.2">
      <c r="D795" s="45"/>
      <c r="AA795" s="94"/>
      <c r="AC795" s="94"/>
      <c r="AG795" s="94"/>
      <c r="AI795" s="94"/>
      <c r="AM795" s="94"/>
      <c r="AO795" s="94"/>
      <c r="AS795" s="94"/>
      <c r="AU795" s="94"/>
      <c r="AY795" s="94"/>
      <c r="BA795" s="94"/>
      <c r="BI795" s="45"/>
      <c r="BN795" s="93"/>
    </row>
    <row r="796" spans="4:66" s="48" customFormat="1" ht="15" customHeight="1" x14ac:dyDescent="0.2">
      <c r="D796" s="45"/>
      <c r="AA796" s="94"/>
      <c r="AC796" s="94"/>
      <c r="AG796" s="94"/>
      <c r="AI796" s="94"/>
      <c r="AM796" s="94"/>
      <c r="AO796" s="94"/>
      <c r="AS796" s="94"/>
      <c r="AU796" s="94"/>
      <c r="AY796" s="94"/>
      <c r="BA796" s="94"/>
      <c r="BI796" s="45"/>
      <c r="BN796" s="93"/>
    </row>
    <row r="797" spans="4:66" s="48" customFormat="1" ht="15" customHeight="1" x14ac:dyDescent="0.2">
      <c r="D797" s="45"/>
      <c r="AA797" s="94"/>
      <c r="AC797" s="94"/>
      <c r="AG797" s="94"/>
      <c r="AI797" s="94"/>
      <c r="AM797" s="94"/>
      <c r="AO797" s="94"/>
      <c r="AS797" s="94"/>
      <c r="AU797" s="94"/>
      <c r="AY797" s="94"/>
      <c r="BA797" s="94"/>
      <c r="BI797" s="45"/>
      <c r="BN797" s="93"/>
    </row>
    <row r="798" spans="4:66" s="48" customFormat="1" ht="15" customHeight="1" x14ac:dyDescent="0.2">
      <c r="D798" s="45"/>
      <c r="AA798" s="94"/>
      <c r="AC798" s="94"/>
      <c r="AG798" s="94"/>
      <c r="AI798" s="94"/>
      <c r="AM798" s="94"/>
      <c r="AO798" s="94"/>
      <c r="AS798" s="94"/>
      <c r="AU798" s="94"/>
      <c r="AY798" s="94"/>
      <c r="BA798" s="94"/>
      <c r="BI798" s="45"/>
      <c r="BN798" s="93"/>
    </row>
    <row r="799" spans="4:66" s="48" customFormat="1" ht="15" customHeight="1" x14ac:dyDescent="0.2">
      <c r="D799" s="45"/>
      <c r="AA799" s="94"/>
      <c r="AC799" s="94"/>
      <c r="AG799" s="94"/>
      <c r="AI799" s="94"/>
      <c r="AM799" s="94"/>
      <c r="AO799" s="94"/>
      <c r="AS799" s="94"/>
      <c r="AU799" s="94"/>
      <c r="AY799" s="94"/>
      <c r="BA799" s="94"/>
      <c r="BI799" s="45"/>
      <c r="BN799" s="93"/>
    </row>
    <row r="800" spans="4:66" s="48" customFormat="1" ht="15" customHeight="1" x14ac:dyDescent="0.2">
      <c r="D800" s="45"/>
      <c r="AA800" s="94"/>
      <c r="AC800" s="94"/>
      <c r="AG800" s="94"/>
      <c r="AI800" s="94"/>
      <c r="AM800" s="94"/>
      <c r="AO800" s="94"/>
      <c r="AS800" s="94"/>
      <c r="AU800" s="94"/>
      <c r="AY800" s="94"/>
      <c r="BA800" s="94"/>
      <c r="BI800" s="45"/>
      <c r="BN800" s="93"/>
    </row>
    <row r="801" spans="4:66" s="48" customFormat="1" ht="15" customHeight="1" x14ac:dyDescent="0.2">
      <c r="D801" s="45"/>
      <c r="AA801" s="94"/>
      <c r="AC801" s="94"/>
      <c r="AG801" s="94"/>
      <c r="AI801" s="94"/>
      <c r="AM801" s="94"/>
      <c r="AO801" s="94"/>
      <c r="AS801" s="94"/>
      <c r="AU801" s="94"/>
      <c r="AY801" s="94"/>
      <c r="BA801" s="94"/>
      <c r="BI801" s="45"/>
      <c r="BN801" s="93"/>
    </row>
    <row r="802" spans="4:66" s="48" customFormat="1" ht="15" customHeight="1" x14ac:dyDescent="0.2">
      <c r="D802" s="45"/>
      <c r="AA802" s="94"/>
      <c r="AC802" s="94"/>
      <c r="AG802" s="94"/>
      <c r="AI802" s="94"/>
      <c r="AM802" s="94"/>
      <c r="AO802" s="94"/>
      <c r="AS802" s="94"/>
      <c r="AU802" s="94"/>
      <c r="AY802" s="94"/>
      <c r="BA802" s="94"/>
      <c r="BI802" s="45"/>
      <c r="BN802" s="93"/>
    </row>
    <row r="803" spans="4:66" s="48" customFormat="1" ht="15" customHeight="1" x14ac:dyDescent="0.2">
      <c r="D803" s="45"/>
      <c r="AA803" s="94"/>
      <c r="AC803" s="94"/>
      <c r="AG803" s="94"/>
      <c r="AI803" s="94"/>
      <c r="AM803" s="94"/>
      <c r="AO803" s="94"/>
      <c r="AS803" s="94"/>
      <c r="AU803" s="94"/>
      <c r="AY803" s="94"/>
      <c r="BA803" s="94"/>
      <c r="BI803" s="45"/>
      <c r="BN803" s="93"/>
    </row>
    <row r="804" spans="4:66" s="48" customFormat="1" ht="15" customHeight="1" x14ac:dyDescent="0.2">
      <c r="D804" s="45"/>
      <c r="AA804" s="94"/>
      <c r="AC804" s="94"/>
      <c r="AG804" s="94"/>
      <c r="AI804" s="94"/>
      <c r="AM804" s="94"/>
      <c r="AO804" s="94"/>
      <c r="AS804" s="94"/>
      <c r="AU804" s="94"/>
      <c r="AY804" s="94"/>
      <c r="BA804" s="94"/>
      <c r="BI804" s="45"/>
      <c r="BN804" s="93"/>
    </row>
    <row r="805" spans="4:66" s="48" customFormat="1" ht="15" customHeight="1" x14ac:dyDescent="0.2">
      <c r="D805" s="45"/>
      <c r="AA805" s="94"/>
      <c r="AC805" s="94"/>
      <c r="AG805" s="94"/>
      <c r="AI805" s="94"/>
      <c r="AM805" s="94"/>
      <c r="AO805" s="94"/>
      <c r="AS805" s="94"/>
      <c r="AU805" s="94"/>
      <c r="AY805" s="94"/>
      <c r="BA805" s="94"/>
      <c r="BI805" s="45"/>
      <c r="BN805" s="93"/>
    </row>
    <row r="806" spans="4:66" s="48" customFormat="1" ht="15" customHeight="1" x14ac:dyDescent="0.2">
      <c r="D806" s="45"/>
      <c r="AA806" s="94"/>
      <c r="AC806" s="94"/>
      <c r="AG806" s="94"/>
      <c r="AI806" s="94"/>
      <c r="AM806" s="94"/>
      <c r="AO806" s="94"/>
      <c r="AS806" s="94"/>
      <c r="AU806" s="94"/>
      <c r="AY806" s="94"/>
      <c r="BA806" s="94"/>
      <c r="BI806" s="45"/>
      <c r="BN806" s="93"/>
    </row>
    <row r="807" spans="4:66" s="48" customFormat="1" ht="15" customHeight="1" x14ac:dyDescent="0.2">
      <c r="D807" s="45"/>
      <c r="AA807" s="94"/>
      <c r="AC807" s="94"/>
      <c r="AG807" s="94"/>
      <c r="AI807" s="94"/>
      <c r="AM807" s="94"/>
      <c r="AO807" s="94"/>
      <c r="AS807" s="94"/>
      <c r="AU807" s="94"/>
      <c r="AY807" s="94"/>
      <c r="BA807" s="94"/>
      <c r="BI807" s="45"/>
      <c r="BN807" s="93"/>
    </row>
    <row r="808" spans="4:66" s="48" customFormat="1" ht="15" customHeight="1" x14ac:dyDescent="0.2">
      <c r="D808" s="45"/>
      <c r="AA808" s="94"/>
      <c r="AC808" s="94"/>
      <c r="AG808" s="94"/>
      <c r="AI808" s="94"/>
      <c r="AM808" s="94"/>
      <c r="AO808" s="94"/>
      <c r="AS808" s="94"/>
      <c r="AU808" s="94"/>
      <c r="AY808" s="94"/>
      <c r="BA808" s="94"/>
      <c r="BI808" s="45"/>
      <c r="BN808" s="93"/>
    </row>
    <row r="809" spans="4:66" s="48" customFormat="1" ht="15" customHeight="1" x14ac:dyDescent="0.2">
      <c r="D809" s="45"/>
      <c r="AA809" s="94"/>
      <c r="AC809" s="94"/>
      <c r="AG809" s="94"/>
      <c r="AI809" s="94"/>
      <c r="AM809" s="94"/>
      <c r="AO809" s="94"/>
      <c r="AS809" s="94"/>
      <c r="AU809" s="94"/>
      <c r="AY809" s="94"/>
      <c r="BA809" s="94"/>
      <c r="BI809" s="45"/>
      <c r="BN809" s="93"/>
    </row>
    <row r="810" spans="4:66" s="48" customFormat="1" ht="15" customHeight="1" x14ac:dyDescent="0.2">
      <c r="D810" s="45"/>
      <c r="AA810" s="94"/>
      <c r="AC810" s="94"/>
      <c r="AG810" s="94"/>
      <c r="AI810" s="94"/>
      <c r="AM810" s="94"/>
      <c r="AO810" s="94"/>
      <c r="AS810" s="94"/>
      <c r="AU810" s="94"/>
      <c r="AY810" s="94"/>
      <c r="BA810" s="94"/>
      <c r="BI810" s="45"/>
      <c r="BN810" s="93"/>
    </row>
    <row r="811" spans="4:66" s="48" customFormat="1" ht="15" customHeight="1" x14ac:dyDescent="0.2">
      <c r="D811" s="45"/>
      <c r="AA811" s="94"/>
      <c r="AC811" s="94"/>
      <c r="AG811" s="94"/>
      <c r="AI811" s="94"/>
      <c r="AM811" s="94"/>
      <c r="AO811" s="94"/>
      <c r="AS811" s="94"/>
      <c r="AU811" s="94"/>
      <c r="AY811" s="94"/>
      <c r="BA811" s="94"/>
      <c r="BI811" s="45"/>
      <c r="BN811" s="93"/>
    </row>
    <row r="812" spans="4:66" s="48" customFormat="1" ht="15" customHeight="1" x14ac:dyDescent="0.2">
      <c r="D812" s="45"/>
      <c r="AA812" s="94"/>
      <c r="AC812" s="94"/>
      <c r="AG812" s="94"/>
      <c r="AI812" s="94"/>
      <c r="AM812" s="94"/>
      <c r="AO812" s="94"/>
      <c r="AS812" s="94"/>
      <c r="AU812" s="94"/>
      <c r="AY812" s="94"/>
      <c r="BA812" s="94"/>
      <c r="BI812" s="45"/>
      <c r="BN812" s="93"/>
    </row>
    <row r="813" spans="4:66" s="48" customFormat="1" ht="15" customHeight="1" x14ac:dyDescent="0.2">
      <c r="D813" s="45"/>
      <c r="AA813" s="94"/>
      <c r="AC813" s="94"/>
      <c r="AG813" s="94"/>
      <c r="AI813" s="94"/>
      <c r="AM813" s="94"/>
      <c r="AO813" s="94"/>
      <c r="AS813" s="94"/>
      <c r="AU813" s="94"/>
      <c r="AY813" s="94"/>
      <c r="BA813" s="94"/>
      <c r="BI813" s="45"/>
      <c r="BN813" s="93"/>
    </row>
    <row r="814" spans="4:66" s="48" customFormat="1" ht="15" customHeight="1" x14ac:dyDescent="0.2">
      <c r="D814" s="45"/>
      <c r="AA814" s="94"/>
      <c r="AC814" s="94"/>
      <c r="AG814" s="94"/>
      <c r="AI814" s="94"/>
      <c r="AM814" s="94"/>
      <c r="AO814" s="94"/>
      <c r="AS814" s="94"/>
      <c r="AU814" s="94"/>
      <c r="AY814" s="94"/>
      <c r="BA814" s="94"/>
      <c r="BI814" s="45"/>
      <c r="BN814" s="93"/>
    </row>
    <row r="815" spans="4:66" s="48" customFormat="1" ht="15" customHeight="1" x14ac:dyDescent="0.2">
      <c r="D815" s="45"/>
      <c r="AA815" s="94"/>
      <c r="AC815" s="94"/>
      <c r="AG815" s="94"/>
      <c r="AI815" s="94"/>
      <c r="AM815" s="94"/>
      <c r="AO815" s="94"/>
      <c r="AS815" s="94"/>
      <c r="AU815" s="94"/>
      <c r="AY815" s="94"/>
      <c r="BA815" s="94"/>
      <c r="BI815" s="45"/>
      <c r="BN815" s="93"/>
    </row>
    <row r="816" spans="4:66" s="48" customFormat="1" ht="15" customHeight="1" x14ac:dyDescent="0.2">
      <c r="D816" s="45"/>
      <c r="AA816" s="94"/>
      <c r="AC816" s="94"/>
      <c r="AG816" s="94"/>
      <c r="AI816" s="94"/>
      <c r="AM816" s="94"/>
      <c r="AO816" s="94"/>
      <c r="AS816" s="94"/>
      <c r="AU816" s="94"/>
      <c r="AY816" s="94"/>
      <c r="BA816" s="94"/>
      <c r="BI816" s="45"/>
      <c r="BN816" s="93"/>
    </row>
    <row r="817" spans="4:66" s="48" customFormat="1" ht="15" customHeight="1" x14ac:dyDescent="0.2">
      <c r="D817" s="45"/>
      <c r="AA817" s="94"/>
      <c r="AC817" s="94"/>
      <c r="AG817" s="94"/>
      <c r="AI817" s="94"/>
      <c r="AM817" s="94"/>
      <c r="AO817" s="94"/>
      <c r="AS817" s="94"/>
      <c r="AU817" s="94"/>
      <c r="AY817" s="94"/>
      <c r="BA817" s="94"/>
      <c r="BI817" s="45"/>
      <c r="BN817" s="93"/>
    </row>
    <row r="818" spans="4:66" s="48" customFormat="1" ht="15" customHeight="1" x14ac:dyDescent="0.2">
      <c r="D818" s="45"/>
      <c r="AA818" s="94"/>
      <c r="AC818" s="94"/>
      <c r="AG818" s="94"/>
      <c r="AI818" s="94"/>
      <c r="AM818" s="94"/>
      <c r="AO818" s="94"/>
      <c r="AS818" s="94"/>
      <c r="AU818" s="94"/>
      <c r="AY818" s="94"/>
      <c r="BA818" s="94"/>
      <c r="BI818" s="45"/>
      <c r="BN818" s="93"/>
    </row>
    <row r="819" spans="4:66" s="48" customFormat="1" ht="15" customHeight="1" x14ac:dyDescent="0.2">
      <c r="D819" s="45"/>
      <c r="AA819" s="94"/>
      <c r="AC819" s="94"/>
      <c r="AG819" s="94"/>
      <c r="AI819" s="94"/>
      <c r="AM819" s="94"/>
      <c r="AO819" s="94"/>
      <c r="AS819" s="94"/>
      <c r="AU819" s="94"/>
      <c r="AY819" s="94"/>
      <c r="BA819" s="94"/>
      <c r="BI819" s="45"/>
      <c r="BN819" s="93"/>
    </row>
    <row r="820" spans="4:66" s="48" customFormat="1" ht="15" customHeight="1" x14ac:dyDescent="0.2">
      <c r="D820" s="45"/>
      <c r="AA820" s="94"/>
      <c r="AC820" s="94"/>
      <c r="AG820" s="94"/>
      <c r="AI820" s="94"/>
      <c r="AM820" s="94"/>
      <c r="AO820" s="94"/>
      <c r="AS820" s="94"/>
      <c r="AU820" s="94"/>
      <c r="AY820" s="94"/>
      <c r="BA820" s="94"/>
      <c r="BI820" s="45"/>
      <c r="BN820" s="93"/>
    </row>
    <row r="821" spans="4:66" s="48" customFormat="1" ht="15" customHeight="1" x14ac:dyDescent="0.2">
      <c r="D821" s="45"/>
      <c r="AA821" s="94"/>
      <c r="AC821" s="94"/>
      <c r="AG821" s="94"/>
      <c r="AI821" s="94"/>
      <c r="AM821" s="94"/>
      <c r="AO821" s="94"/>
      <c r="AS821" s="94"/>
      <c r="AU821" s="94"/>
      <c r="AY821" s="94"/>
      <c r="BA821" s="94"/>
      <c r="BI821" s="45"/>
      <c r="BN821" s="93"/>
    </row>
    <row r="822" spans="4:66" s="48" customFormat="1" ht="15" customHeight="1" x14ac:dyDescent="0.2">
      <c r="D822" s="45"/>
      <c r="AA822" s="94"/>
      <c r="AC822" s="94"/>
      <c r="AG822" s="94"/>
      <c r="AI822" s="94"/>
      <c r="AM822" s="94"/>
      <c r="AO822" s="94"/>
      <c r="AS822" s="94"/>
      <c r="AU822" s="94"/>
      <c r="AY822" s="94"/>
      <c r="BA822" s="94"/>
      <c r="BI822" s="45"/>
      <c r="BN822" s="93"/>
    </row>
    <row r="823" spans="4:66" s="48" customFormat="1" ht="15" customHeight="1" x14ac:dyDescent="0.2">
      <c r="D823" s="45"/>
      <c r="AA823" s="94"/>
      <c r="AC823" s="94"/>
      <c r="AG823" s="94"/>
      <c r="AI823" s="94"/>
      <c r="AM823" s="94"/>
      <c r="AO823" s="94"/>
      <c r="AS823" s="94"/>
      <c r="AU823" s="94"/>
      <c r="AY823" s="94"/>
      <c r="BA823" s="94"/>
      <c r="BI823" s="45"/>
      <c r="BN823" s="93"/>
    </row>
    <row r="824" spans="4:66" s="48" customFormat="1" ht="15" customHeight="1" x14ac:dyDescent="0.2">
      <c r="D824" s="45"/>
      <c r="AA824" s="94"/>
      <c r="AC824" s="94"/>
      <c r="AG824" s="94"/>
      <c r="AI824" s="94"/>
      <c r="AM824" s="94"/>
      <c r="AO824" s="94"/>
      <c r="AS824" s="94"/>
      <c r="AU824" s="94"/>
      <c r="AY824" s="94"/>
      <c r="BA824" s="94"/>
      <c r="BI824" s="45"/>
      <c r="BN824" s="93"/>
    </row>
    <row r="825" spans="4:66" s="48" customFormat="1" ht="15" customHeight="1" x14ac:dyDescent="0.2">
      <c r="D825" s="45"/>
      <c r="AA825" s="94"/>
      <c r="AC825" s="94"/>
      <c r="AG825" s="94"/>
      <c r="AI825" s="94"/>
      <c r="AM825" s="94"/>
      <c r="AO825" s="94"/>
      <c r="AS825" s="94"/>
      <c r="AU825" s="94"/>
      <c r="AY825" s="94"/>
      <c r="BA825" s="94"/>
      <c r="BI825" s="45"/>
      <c r="BN825" s="93"/>
    </row>
    <row r="826" spans="4:66" s="48" customFormat="1" ht="15" customHeight="1" x14ac:dyDescent="0.2">
      <c r="D826" s="45"/>
      <c r="AA826" s="94"/>
      <c r="AC826" s="94"/>
      <c r="AG826" s="94"/>
      <c r="AI826" s="94"/>
      <c r="AM826" s="94"/>
      <c r="AO826" s="94"/>
      <c r="AS826" s="94"/>
      <c r="AU826" s="94"/>
      <c r="AY826" s="94"/>
      <c r="BA826" s="94"/>
      <c r="BI826" s="45"/>
      <c r="BN826" s="93"/>
    </row>
    <row r="827" spans="4:66" s="48" customFormat="1" ht="15" customHeight="1" x14ac:dyDescent="0.2">
      <c r="D827" s="45"/>
      <c r="AA827" s="94"/>
      <c r="AC827" s="94"/>
      <c r="AG827" s="94"/>
      <c r="AI827" s="94"/>
      <c r="AM827" s="94"/>
      <c r="AO827" s="94"/>
      <c r="AS827" s="94"/>
      <c r="AU827" s="94"/>
      <c r="AY827" s="94"/>
      <c r="BA827" s="94"/>
      <c r="BI827" s="45"/>
      <c r="BN827" s="93"/>
    </row>
    <row r="828" spans="4:66" s="48" customFormat="1" ht="15" customHeight="1" x14ac:dyDescent="0.2">
      <c r="D828" s="45"/>
      <c r="AA828" s="94"/>
      <c r="AC828" s="94"/>
      <c r="AG828" s="94"/>
      <c r="AI828" s="94"/>
      <c r="AM828" s="94"/>
      <c r="AO828" s="94"/>
      <c r="AS828" s="94"/>
      <c r="AU828" s="94"/>
      <c r="AY828" s="94"/>
      <c r="BA828" s="94"/>
      <c r="BI828" s="45"/>
      <c r="BN828" s="93"/>
    </row>
    <row r="829" spans="4:66" s="48" customFormat="1" ht="15" customHeight="1" x14ac:dyDescent="0.2">
      <c r="D829" s="45"/>
      <c r="AA829" s="94"/>
      <c r="AC829" s="94"/>
      <c r="AG829" s="94"/>
      <c r="AI829" s="94"/>
      <c r="AM829" s="94"/>
      <c r="AO829" s="94"/>
      <c r="AS829" s="94"/>
      <c r="AU829" s="94"/>
      <c r="AY829" s="94"/>
      <c r="BA829" s="94"/>
      <c r="BI829" s="45"/>
      <c r="BN829" s="93"/>
    </row>
    <row r="830" spans="4:66" s="48" customFormat="1" ht="15" customHeight="1" x14ac:dyDescent="0.2">
      <c r="D830" s="45"/>
      <c r="AA830" s="94"/>
      <c r="AC830" s="94"/>
      <c r="AG830" s="94"/>
      <c r="AI830" s="94"/>
      <c r="AM830" s="94"/>
      <c r="AO830" s="94"/>
      <c r="AS830" s="94"/>
      <c r="AU830" s="94"/>
      <c r="AY830" s="94"/>
      <c r="BA830" s="94"/>
      <c r="BI830" s="45"/>
      <c r="BN830" s="93"/>
    </row>
    <row r="831" spans="4:66" s="48" customFormat="1" ht="15" customHeight="1" x14ac:dyDescent="0.2">
      <c r="D831" s="45"/>
      <c r="AA831" s="94"/>
      <c r="AC831" s="94"/>
      <c r="AG831" s="94"/>
      <c r="AI831" s="94"/>
      <c r="AM831" s="94"/>
      <c r="AO831" s="94"/>
      <c r="AS831" s="94"/>
      <c r="AU831" s="94"/>
      <c r="AY831" s="94"/>
      <c r="BA831" s="94"/>
      <c r="BI831" s="45"/>
      <c r="BN831" s="93"/>
    </row>
    <row r="832" spans="4:66" s="48" customFormat="1" ht="15" customHeight="1" x14ac:dyDescent="0.2">
      <c r="D832" s="45"/>
      <c r="AA832" s="94"/>
      <c r="AC832" s="94"/>
      <c r="AG832" s="94"/>
      <c r="AI832" s="94"/>
      <c r="AM832" s="94"/>
      <c r="AO832" s="94"/>
      <c r="AS832" s="94"/>
      <c r="AU832" s="94"/>
      <c r="AY832" s="94"/>
      <c r="BA832" s="94"/>
      <c r="BI832" s="45"/>
      <c r="BN832" s="93"/>
    </row>
    <row r="833" spans="4:66" s="48" customFormat="1" ht="15" customHeight="1" x14ac:dyDescent="0.2">
      <c r="D833" s="45"/>
      <c r="AA833" s="94"/>
      <c r="AC833" s="94"/>
      <c r="AG833" s="94"/>
      <c r="AI833" s="94"/>
      <c r="AM833" s="94"/>
      <c r="AO833" s="94"/>
      <c r="AS833" s="94"/>
      <c r="AU833" s="94"/>
      <c r="AY833" s="94"/>
      <c r="BA833" s="94"/>
      <c r="BI833" s="45"/>
      <c r="BN833" s="93"/>
    </row>
    <row r="834" spans="4:66" s="48" customFormat="1" ht="15" customHeight="1" x14ac:dyDescent="0.2">
      <c r="D834" s="45"/>
      <c r="AA834" s="94"/>
      <c r="AC834" s="94"/>
      <c r="AG834" s="94"/>
      <c r="AI834" s="94"/>
      <c r="AM834" s="94"/>
      <c r="AO834" s="94"/>
      <c r="AS834" s="94"/>
      <c r="AU834" s="94"/>
      <c r="AY834" s="94"/>
      <c r="BA834" s="94"/>
      <c r="BI834" s="45"/>
      <c r="BN834" s="93"/>
    </row>
    <row r="835" spans="4:66" s="48" customFormat="1" ht="15" customHeight="1" x14ac:dyDescent="0.2">
      <c r="D835" s="45"/>
      <c r="AA835" s="94"/>
      <c r="AC835" s="94"/>
      <c r="AG835" s="94"/>
      <c r="AI835" s="94"/>
      <c r="AM835" s="94"/>
      <c r="AO835" s="94"/>
      <c r="AS835" s="94"/>
      <c r="AU835" s="94"/>
      <c r="AY835" s="94"/>
      <c r="BA835" s="94"/>
      <c r="BI835" s="45"/>
      <c r="BN835" s="93"/>
    </row>
    <row r="836" spans="4:66" s="48" customFormat="1" ht="15" customHeight="1" x14ac:dyDescent="0.2">
      <c r="D836" s="45"/>
      <c r="AA836" s="94"/>
      <c r="AC836" s="94"/>
      <c r="AG836" s="94"/>
      <c r="AI836" s="94"/>
      <c r="AM836" s="94"/>
      <c r="AO836" s="94"/>
      <c r="AS836" s="94"/>
      <c r="AU836" s="94"/>
      <c r="AY836" s="94"/>
      <c r="BA836" s="94"/>
      <c r="BI836" s="45"/>
      <c r="BN836" s="93"/>
    </row>
    <row r="837" spans="4:66" s="48" customFormat="1" ht="15" customHeight="1" x14ac:dyDescent="0.2">
      <c r="D837" s="45"/>
      <c r="AA837" s="94"/>
      <c r="AC837" s="94"/>
      <c r="AG837" s="94"/>
      <c r="AI837" s="94"/>
      <c r="AM837" s="94"/>
      <c r="AO837" s="94"/>
      <c r="AS837" s="94"/>
      <c r="AU837" s="94"/>
      <c r="AY837" s="94"/>
      <c r="BA837" s="94"/>
      <c r="BI837" s="45"/>
      <c r="BN837" s="93"/>
    </row>
    <row r="838" spans="4:66" s="48" customFormat="1" ht="15" customHeight="1" x14ac:dyDescent="0.2">
      <c r="D838" s="45"/>
      <c r="AA838" s="94"/>
      <c r="AC838" s="94"/>
      <c r="AG838" s="94"/>
      <c r="AI838" s="94"/>
      <c r="AM838" s="94"/>
      <c r="AO838" s="94"/>
      <c r="AS838" s="94"/>
      <c r="AU838" s="94"/>
      <c r="AY838" s="94"/>
      <c r="BA838" s="94"/>
      <c r="BI838" s="45"/>
      <c r="BN838" s="93"/>
    </row>
    <row r="839" spans="4:66" s="48" customFormat="1" ht="15" customHeight="1" x14ac:dyDescent="0.2">
      <c r="D839" s="45"/>
      <c r="AA839" s="94"/>
      <c r="AC839" s="94"/>
      <c r="AG839" s="94"/>
      <c r="AI839" s="94"/>
      <c r="AM839" s="94"/>
      <c r="AO839" s="94"/>
      <c r="AS839" s="94"/>
      <c r="AU839" s="94"/>
      <c r="AY839" s="94"/>
      <c r="BA839" s="94"/>
      <c r="BI839" s="45"/>
      <c r="BN839" s="93"/>
    </row>
    <row r="840" spans="4:66" s="48" customFormat="1" ht="15" customHeight="1" x14ac:dyDescent="0.2">
      <c r="D840" s="45"/>
      <c r="AA840" s="94"/>
      <c r="AC840" s="94"/>
      <c r="AG840" s="94"/>
      <c r="AI840" s="94"/>
      <c r="AM840" s="94"/>
      <c r="AO840" s="94"/>
      <c r="AS840" s="94"/>
      <c r="AU840" s="94"/>
      <c r="AY840" s="94"/>
      <c r="BA840" s="94"/>
      <c r="BI840" s="45"/>
      <c r="BN840" s="93"/>
    </row>
    <row r="841" spans="4:66" s="48" customFormat="1" ht="15" customHeight="1" x14ac:dyDescent="0.2">
      <c r="D841" s="45"/>
      <c r="AA841" s="94"/>
      <c r="AC841" s="94"/>
      <c r="AG841" s="94"/>
      <c r="AI841" s="94"/>
      <c r="AM841" s="94"/>
      <c r="AO841" s="94"/>
      <c r="AS841" s="94"/>
      <c r="AU841" s="94"/>
      <c r="AY841" s="94"/>
      <c r="BA841" s="94"/>
      <c r="BI841" s="45"/>
      <c r="BN841" s="93"/>
    </row>
    <row r="842" spans="4:66" s="48" customFormat="1" ht="15" customHeight="1" x14ac:dyDescent="0.2">
      <c r="D842" s="45"/>
      <c r="AA842" s="94"/>
      <c r="AC842" s="94"/>
      <c r="AG842" s="94"/>
      <c r="AI842" s="94"/>
      <c r="AM842" s="94"/>
      <c r="AO842" s="94"/>
      <c r="AS842" s="94"/>
      <c r="AU842" s="94"/>
      <c r="AY842" s="94"/>
      <c r="BA842" s="94"/>
      <c r="BI842" s="45"/>
      <c r="BN842" s="93"/>
    </row>
    <row r="843" spans="4:66" s="48" customFormat="1" ht="15" customHeight="1" x14ac:dyDescent="0.2">
      <c r="D843" s="45"/>
      <c r="AA843" s="94"/>
      <c r="AC843" s="94"/>
      <c r="AG843" s="94"/>
      <c r="AI843" s="94"/>
      <c r="AM843" s="94"/>
      <c r="AO843" s="94"/>
      <c r="AS843" s="94"/>
      <c r="AU843" s="94"/>
      <c r="AY843" s="94"/>
      <c r="BA843" s="94"/>
      <c r="BI843" s="45"/>
      <c r="BN843" s="93"/>
    </row>
    <row r="844" spans="4:66" s="48" customFormat="1" ht="15" customHeight="1" x14ac:dyDescent="0.2">
      <c r="D844" s="45"/>
      <c r="AA844" s="94"/>
      <c r="AC844" s="94"/>
      <c r="AG844" s="94"/>
      <c r="AI844" s="94"/>
      <c r="AM844" s="94"/>
      <c r="AO844" s="94"/>
      <c r="AS844" s="94"/>
      <c r="AU844" s="94"/>
      <c r="AY844" s="94"/>
      <c r="BA844" s="94"/>
      <c r="BI844" s="45"/>
      <c r="BN844" s="93"/>
    </row>
    <row r="845" spans="4:66" s="48" customFormat="1" ht="15" customHeight="1" x14ac:dyDescent="0.2">
      <c r="D845" s="45"/>
      <c r="AA845" s="94"/>
      <c r="AC845" s="94"/>
      <c r="AG845" s="94"/>
      <c r="AI845" s="94"/>
      <c r="AM845" s="94"/>
      <c r="AO845" s="94"/>
      <c r="AS845" s="94"/>
      <c r="AU845" s="94"/>
      <c r="AY845" s="94"/>
      <c r="BA845" s="94"/>
      <c r="BI845" s="45"/>
      <c r="BN845" s="93"/>
    </row>
    <row r="846" spans="4:66" s="48" customFormat="1" ht="15" customHeight="1" x14ac:dyDescent="0.2">
      <c r="D846" s="45"/>
      <c r="AA846" s="94"/>
      <c r="AC846" s="94"/>
      <c r="AG846" s="94"/>
      <c r="AI846" s="94"/>
      <c r="AM846" s="94"/>
      <c r="AO846" s="94"/>
      <c r="AS846" s="94"/>
      <c r="AU846" s="94"/>
      <c r="AY846" s="94"/>
      <c r="BA846" s="94"/>
      <c r="BI846" s="45"/>
      <c r="BN846" s="93"/>
    </row>
    <row r="847" spans="4:66" s="48" customFormat="1" ht="15" customHeight="1" x14ac:dyDescent="0.2">
      <c r="D847" s="45"/>
      <c r="AA847" s="94"/>
      <c r="AC847" s="94"/>
      <c r="AG847" s="94"/>
      <c r="AI847" s="94"/>
      <c r="AM847" s="94"/>
      <c r="AO847" s="94"/>
      <c r="AS847" s="94"/>
      <c r="AU847" s="94"/>
      <c r="AY847" s="94"/>
      <c r="BA847" s="94"/>
      <c r="BI847" s="45"/>
      <c r="BN847" s="93"/>
    </row>
    <row r="848" spans="4:66" s="48" customFormat="1" ht="15" customHeight="1" x14ac:dyDescent="0.2">
      <c r="D848" s="45"/>
      <c r="AA848" s="94"/>
      <c r="AC848" s="94"/>
      <c r="AG848" s="94"/>
      <c r="AI848" s="94"/>
      <c r="AM848" s="94"/>
      <c r="AO848" s="94"/>
      <c r="AS848" s="94"/>
      <c r="AU848" s="94"/>
      <c r="AY848" s="94"/>
      <c r="BA848" s="94"/>
      <c r="BI848" s="45"/>
      <c r="BN848" s="93"/>
    </row>
    <row r="849" spans="4:66" s="48" customFormat="1" ht="15" customHeight="1" x14ac:dyDescent="0.2">
      <c r="D849" s="45"/>
      <c r="AA849" s="94"/>
      <c r="AC849" s="94"/>
      <c r="AG849" s="94"/>
      <c r="AI849" s="94"/>
      <c r="AM849" s="94"/>
      <c r="AO849" s="94"/>
      <c r="AS849" s="94"/>
      <c r="AU849" s="94"/>
      <c r="AY849" s="94"/>
      <c r="BA849" s="94"/>
      <c r="BI849" s="45"/>
      <c r="BN849" s="93"/>
    </row>
    <row r="850" spans="4:66" s="48" customFormat="1" ht="15" customHeight="1" x14ac:dyDescent="0.2">
      <c r="D850" s="45"/>
      <c r="AA850" s="94"/>
      <c r="AC850" s="94"/>
      <c r="AG850" s="94"/>
      <c r="AI850" s="94"/>
      <c r="AM850" s="94"/>
      <c r="AO850" s="94"/>
      <c r="AS850" s="94"/>
      <c r="AU850" s="94"/>
      <c r="AY850" s="94"/>
      <c r="BA850" s="94"/>
      <c r="BI850" s="45"/>
      <c r="BN850" s="93"/>
    </row>
    <row r="851" spans="4:66" s="48" customFormat="1" ht="15" customHeight="1" x14ac:dyDescent="0.2">
      <c r="D851" s="45"/>
      <c r="AA851" s="94"/>
      <c r="AC851" s="94"/>
      <c r="AG851" s="94"/>
      <c r="AI851" s="94"/>
      <c r="AM851" s="94"/>
      <c r="AO851" s="94"/>
      <c r="AS851" s="94"/>
      <c r="AU851" s="94"/>
      <c r="AY851" s="94"/>
      <c r="BA851" s="94"/>
      <c r="BI851" s="45"/>
      <c r="BN851" s="93"/>
    </row>
    <row r="852" spans="4:66" s="48" customFormat="1" ht="15" customHeight="1" x14ac:dyDescent="0.2">
      <c r="D852" s="45"/>
      <c r="AA852" s="94"/>
      <c r="AC852" s="94"/>
      <c r="AG852" s="94"/>
      <c r="AI852" s="94"/>
      <c r="AM852" s="94"/>
      <c r="AO852" s="94"/>
      <c r="AS852" s="94"/>
      <c r="AU852" s="94"/>
      <c r="AY852" s="94"/>
      <c r="BA852" s="94"/>
      <c r="BI852" s="45"/>
      <c r="BN852" s="93"/>
    </row>
    <row r="853" spans="4:66" s="48" customFormat="1" ht="15" customHeight="1" x14ac:dyDescent="0.2">
      <c r="D853" s="45"/>
      <c r="AA853" s="94"/>
      <c r="AC853" s="94"/>
      <c r="AG853" s="94"/>
      <c r="AI853" s="94"/>
      <c r="AM853" s="94"/>
      <c r="AO853" s="94"/>
      <c r="AS853" s="94"/>
      <c r="AU853" s="94"/>
      <c r="AY853" s="94"/>
      <c r="BA853" s="94"/>
      <c r="BI853" s="45"/>
      <c r="BN853" s="93"/>
    </row>
    <row r="854" spans="4:66" s="48" customFormat="1" ht="15" customHeight="1" x14ac:dyDescent="0.2">
      <c r="D854" s="45"/>
      <c r="AA854" s="94"/>
      <c r="AC854" s="94"/>
      <c r="AG854" s="94"/>
      <c r="AI854" s="94"/>
      <c r="AM854" s="94"/>
      <c r="AO854" s="94"/>
      <c r="AS854" s="94"/>
      <c r="AU854" s="94"/>
      <c r="AY854" s="94"/>
      <c r="BA854" s="94"/>
      <c r="BI854" s="45"/>
      <c r="BN854" s="93"/>
    </row>
    <row r="855" spans="4:66" s="48" customFormat="1" ht="15" customHeight="1" x14ac:dyDescent="0.2">
      <c r="D855" s="45"/>
      <c r="AA855" s="94"/>
      <c r="AC855" s="94"/>
      <c r="AG855" s="94"/>
      <c r="AI855" s="94"/>
      <c r="AM855" s="94"/>
      <c r="AO855" s="94"/>
      <c r="AS855" s="94"/>
      <c r="AU855" s="94"/>
      <c r="AY855" s="94"/>
      <c r="BA855" s="94"/>
      <c r="BI855" s="45"/>
      <c r="BN855" s="93"/>
    </row>
    <row r="856" spans="4:66" s="48" customFormat="1" ht="15" customHeight="1" x14ac:dyDescent="0.2">
      <c r="D856" s="45"/>
      <c r="AA856" s="94"/>
      <c r="AC856" s="94"/>
      <c r="AG856" s="94"/>
      <c r="AI856" s="94"/>
      <c r="AM856" s="94"/>
      <c r="AO856" s="94"/>
      <c r="AS856" s="94"/>
      <c r="AU856" s="94"/>
      <c r="AY856" s="94"/>
      <c r="BA856" s="94"/>
      <c r="BI856" s="45"/>
      <c r="BN856" s="93"/>
    </row>
    <row r="857" spans="4:66" s="48" customFormat="1" ht="15" customHeight="1" x14ac:dyDescent="0.2">
      <c r="D857" s="45"/>
      <c r="AA857" s="94"/>
      <c r="AC857" s="94"/>
      <c r="AG857" s="94"/>
      <c r="AI857" s="94"/>
      <c r="AM857" s="94"/>
      <c r="AO857" s="94"/>
      <c r="AS857" s="94"/>
      <c r="AU857" s="94"/>
      <c r="AY857" s="94"/>
      <c r="BA857" s="94"/>
      <c r="BI857" s="45"/>
      <c r="BN857" s="93"/>
    </row>
    <row r="858" spans="4:66" s="48" customFormat="1" ht="15" customHeight="1" x14ac:dyDescent="0.2">
      <c r="D858" s="45"/>
      <c r="AA858" s="94"/>
      <c r="AC858" s="94"/>
      <c r="AG858" s="94"/>
      <c r="AI858" s="94"/>
      <c r="AM858" s="94"/>
      <c r="AO858" s="94"/>
      <c r="AS858" s="94"/>
      <c r="AU858" s="94"/>
      <c r="AY858" s="94"/>
      <c r="BA858" s="94"/>
      <c r="BI858" s="45"/>
      <c r="BN858" s="93"/>
    </row>
    <row r="859" spans="4:66" s="48" customFormat="1" ht="15" customHeight="1" x14ac:dyDescent="0.2">
      <c r="D859" s="45"/>
      <c r="AA859" s="94"/>
      <c r="AC859" s="94"/>
      <c r="AG859" s="94"/>
      <c r="AI859" s="94"/>
      <c r="AM859" s="94"/>
      <c r="AO859" s="94"/>
      <c r="AS859" s="94"/>
      <c r="AU859" s="94"/>
      <c r="AY859" s="94"/>
      <c r="BA859" s="94"/>
      <c r="BI859" s="45"/>
      <c r="BN859" s="93"/>
    </row>
    <row r="860" spans="4:66" s="48" customFormat="1" ht="15" customHeight="1" x14ac:dyDescent="0.2">
      <c r="D860" s="45"/>
      <c r="AA860" s="94"/>
      <c r="AC860" s="94"/>
      <c r="AG860" s="94"/>
      <c r="AI860" s="94"/>
      <c r="AM860" s="94"/>
      <c r="AO860" s="94"/>
      <c r="AS860" s="94"/>
      <c r="AU860" s="94"/>
      <c r="AY860" s="94"/>
      <c r="BA860" s="94"/>
      <c r="BI860" s="45"/>
      <c r="BN860" s="93"/>
    </row>
    <row r="861" spans="4:66" s="48" customFormat="1" ht="15" customHeight="1" x14ac:dyDescent="0.2">
      <c r="D861" s="45"/>
      <c r="AA861" s="94"/>
      <c r="AC861" s="94"/>
      <c r="AG861" s="94"/>
      <c r="AI861" s="94"/>
      <c r="AM861" s="94"/>
      <c r="AO861" s="94"/>
      <c r="AS861" s="94"/>
      <c r="AU861" s="94"/>
      <c r="AY861" s="94"/>
      <c r="BA861" s="94"/>
      <c r="BI861" s="45"/>
      <c r="BN861" s="93"/>
    </row>
    <row r="862" spans="4:66" s="48" customFormat="1" ht="15" customHeight="1" x14ac:dyDescent="0.2">
      <c r="D862" s="45"/>
      <c r="AA862" s="94"/>
      <c r="AC862" s="94"/>
      <c r="AG862" s="94"/>
      <c r="AI862" s="94"/>
      <c r="AM862" s="94"/>
      <c r="AO862" s="94"/>
      <c r="AS862" s="94"/>
      <c r="AU862" s="94"/>
      <c r="AY862" s="94"/>
      <c r="BA862" s="94"/>
      <c r="BI862" s="45"/>
      <c r="BN862" s="93"/>
    </row>
    <row r="863" spans="4:66" s="48" customFormat="1" ht="15" customHeight="1" x14ac:dyDescent="0.2">
      <c r="D863" s="45"/>
      <c r="AA863" s="94"/>
      <c r="AC863" s="94"/>
      <c r="AG863" s="94"/>
      <c r="AI863" s="94"/>
      <c r="AM863" s="94"/>
      <c r="AO863" s="94"/>
      <c r="AS863" s="94"/>
      <c r="AU863" s="94"/>
      <c r="AY863" s="94"/>
      <c r="BA863" s="94"/>
      <c r="BI863" s="45"/>
      <c r="BN863" s="93"/>
    </row>
    <row r="864" spans="4:66" s="48" customFormat="1" ht="15" customHeight="1" x14ac:dyDescent="0.2">
      <c r="D864" s="45"/>
      <c r="AA864" s="94"/>
      <c r="AC864" s="94"/>
      <c r="AG864" s="94"/>
      <c r="AI864" s="94"/>
      <c r="AM864" s="94"/>
      <c r="AO864" s="94"/>
      <c r="AS864" s="94"/>
      <c r="AU864" s="94"/>
      <c r="AY864" s="94"/>
      <c r="BA864" s="94"/>
      <c r="BI864" s="45"/>
      <c r="BN864" s="93"/>
    </row>
    <row r="865" spans="4:66" s="48" customFormat="1" ht="15" customHeight="1" x14ac:dyDescent="0.2">
      <c r="D865" s="45"/>
      <c r="AA865" s="94"/>
      <c r="AC865" s="94"/>
      <c r="AG865" s="94"/>
      <c r="AI865" s="94"/>
      <c r="AM865" s="94"/>
      <c r="AO865" s="94"/>
      <c r="AS865" s="94"/>
      <c r="AU865" s="94"/>
      <c r="AY865" s="94"/>
      <c r="BA865" s="94"/>
      <c r="BI865" s="45"/>
      <c r="BN865" s="93"/>
    </row>
    <row r="866" spans="4:66" s="48" customFormat="1" ht="15" customHeight="1" x14ac:dyDescent="0.2">
      <c r="D866" s="45"/>
      <c r="AA866" s="94"/>
      <c r="AC866" s="94"/>
      <c r="AG866" s="94"/>
      <c r="AI866" s="94"/>
      <c r="AM866" s="94"/>
      <c r="AO866" s="94"/>
      <c r="AS866" s="94"/>
      <c r="AU866" s="94"/>
      <c r="AY866" s="94"/>
      <c r="BA866" s="94"/>
      <c r="BI866" s="45"/>
      <c r="BN866" s="93"/>
    </row>
    <row r="867" spans="4:66" s="48" customFormat="1" ht="15" customHeight="1" x14ac:dyDescent="0.2">
      <c r="D867" s="45"/>
      <c r="AA867" s="94"/>
      <c r="AC867" s="94"/>
      <c r="AG867" s="94"/>
      <c r="AI867" s="94"/>
      <c r="AM867" s="94"/>
      <c r="AO867" s="94"/>
      <c r="AS867" s="94"/>
      <c r="AU867" s="94"/>
      <c r="AY867" s="94"/>
      <c r="BA867" s="94"/>
      <c r="BI867" s="45"/>
      <c r="BN867" s="93"/>
    </row>
    <row r="868" spans="4:66" s="48" customFormat="1" ht="15" customHeight="1" x14ac:dyDescent="0.2">
      <c r="D868" s="45"/>
      <c r="AA868" s="94"/>
      <c r="AC868" s="94"/>
      <c r="AG868" s="94"/>
      <c r="AI868" s="94"/>
      <c r="AM868" s="94"/>
      <c r="AO868" s="94"/>
      <c r="AS868" s="94"/>
      <c r="AU868" s="94"/>
      <c r="AY868" s="94"/>
      <c r="BA868" s="94"/>
      <c r="BI868" s="45"/>
      <c r="BN868" s="93"/>
    </row>
    <row r="869" spans="4:66" s="48" customFormat="1" ht="15" customHeight="1" x14ac:dyDescent="0.2">
      <c r="D869" s="45"/>
      <c r="AA869" s="94"/>
      <c r="AC869" s="94"/>
      <c r="AG869" s="94"/>
      <c r="AI869" s="94"/>
      <c r="AM869" s="94"/>
      <c r="AO869" s="94"/>
      <c r="AS869" s="94"/>
      <c r="AU869" s="94"/>
      <c r="AY869" s="94"/>
      <c r="BA869" s="94"/>
      <c r="BI869" s="45"/>
      <c r="BN869" s="93"/>
    </row>
    <row r="870" spans="4:66" s="48" customFormat="1" ht="15" customHeight="1" x14ac:dyDescent="0.2">
      <c r="D870" s="45"/>
      <c r="AA870" s="94"/>
      <c r="AC870" s="94"/>
      <c r="AG870" s="94"/>
      <c r="AI870" s="94"/>
      <c r="AM870" s="94"/>
      <c r="AO870" s="94"/>
      <c r="AS870" s="94"/>
      <c r="AU870" s="94"/>
      <c r="AY870" s="94"/>
      <c r="BA870" s="94"/>
      <c r="BI870" s="45"/>
      <c r="BN870" s="93"/>
    </row>
    <row r="871" spans="4:66" s="48" customFormat="1" ht="15" customHeight="1" x14ac:dyDescent="0.2">
      <c r="D871" s="45"/>
      <c r="AA871" s="94"/>
      <c r="AC871" s="94"/>
      <c r="AG871" s="94"/>
      <c r="AI871" s="94"/>
      <c r="AM871" s="94"/>
      <c r="AO871" s="94"/>
      <c r="AS871" s="94"/>
      <c r="AU871" s="94"/>
      <c r="AY871" s="94"/>
      <c r="BA871" s="94"/>
      <c r="BI871" s="45"/>
      <c r="BN871" s="93"/>
    </row>
    <row r="872" spans="4:66" s="48" customFormat="1" ht="15" customHeight="1" x14ac:dyDescent="0.2">
      <c r="D872" s="45"/>
      <c r="AA872" s="94"/>
      <c r="AC872" s="94"/>
      <c r="AG872" s="94"/>
      <c r="AI872" s="94"/>
      <c r="AM872" s="94"/>
      <c r="AO872" s="94"/>
      <c r="AS872" s="94"/>
      <c r="AU872" s="94"/>
      <c r="AY872" s="94"/>
      <c r="BA872" s="94"/>
      <c r="BI872" s="45"/>
      <c r="BN872" s="93"/>
    </row>
    <row r="873" spans="4:66" s="48" customFormat="1" ht="15" customHeight="1" x14ac:dyDescent="0.2">
      <c r="D873" s="45"/>
      <c r="AA873" s="94"/>
      <c r="AC873" s="94"/>
      <c r="AG873" s="94"/>
      <c r="AI873" s="94"/>
      <c r="AM873" s="94"/>
      <c r="AO873" s="94"/>
      <c r="AS873" s="94"/>
      <c r="AU873" s="94"/>
      <c r="AY873" s="94"/>
      <c r="BA873" s="94"/>
      <c r="BI873" s="45"/>
      <c r="BN873" s="93"/>
    </row>
    <row r="874" spans="4:66" s="48" customFormat="1" ht="15" customHeight="1" x14ac:dyDescent="0.2">
      <c r="D874" s="45"/>
      <c r="AA874" s="94"/>
      <c r="AC874" s="94"/>
      <c r="AG874" s="94"/>
      <c r="AI874" s="94"/>
      <c r="AM874" s="94"/>
      <c r="AO874" s="94"/>
      <c r="AS874" s="94"/>
      <c r="AU874" s="94"/>
      <c r="AY874" s="94"/>
      <c r="BA874" s="94"/>
      <c r="BI874" s="45"/>
      <c r="BN874" s="93"/>
    </row>
    <row r="875" spans="4:66" s="48" customFormat="1" ht="15" customHeight="1" x14ac:dyDescent="0.2">
      <c r="D875" s="45"/>
      <c r="AA875" s="94"/>
      <c r="AC875" s="94"/>
      <c r="AG875" s="94"/>
      <c r="AI875" s="94"/>
      <c r="AM875" s="94"/>
      <c r="AO875" s="94"/>
      <c r="AS875" s="94"/>
      <c r="AU875" s="94"/>
      <c r="AY875" s="94"/>
      <c r="BA875" s="94"/>
      <c r="BI875" s="45"/>
      <c r="BN875" s="93"/>
    </row>
    <row r="876" spans="4:66" s="48" customFormat="1" ht="15" customHeight="1" x14ac:dyDescent="0.2">
      <c r="D876" s="45"/>
      <c r="AA876" s="94"/>
      <c r="AC876" s="94"/>
      <c r="AG876" s="94"/>
      <c r="AI876" s="94"/>
      <c r="AM876" s="94"/>
      <c r="AO876" s="94"/>
      <c r="AS876" s="94"/>
      <c r="AU876" s="94"/>
      <c r="AY876" s="94"/>
      <c r="BA876" s="94"/>
      <c r="BI876" s="45"/>
      <c r="BN876" s="93"/>
    </row>
    <row r="877" spans="4:66" s="48" customFormat="1" ht="15" customHeight="1" x14ac:dyDescent="0.2">
      <c r="D877" s="45"/>
      <c r="AA877" s="94"/>
      <c r="AC877" s="94"/>
      <c r="AG877" s="94"/>
      <c r="AI877" s="94"/>
      <c r="AM877" s="94"/>
      <c r="AO877" s="94"/>
      <c r="AS877" s="94"/>
      <c r="AU877" s="94"/>
      <c r="AY877" s="94"/>
      <c r="BA877" s="94"/>
      <c r="BI877" s="45"/>
      <c r="BN877" s="93"/>
    </row>
    <row r="878" spans="4:66" s="48" customFormat="1" ht="15" customHeight="1" x14ac:dyDescent="0.2">
      <c r="D878" s="45"/>
      <c r="AA878" s="94"/>
      <c r="AC878" s="94"/>
      <c r="AG878" s="94"/>
      <c r="AI878" s="94"/>
      <c r="AM878" s="94"/>
      <c r="AO878" s="94"/>
      <c r="AS878" s="94"/>
      <c r="AU878" s="94"/>
      <c r="AY878" s="94"/>
      <c r="BA878" s="94"/>
      <c r="BI878" s="45"/>
      <c r="BN878" s="93"/>
    </row>
    <row r="879" spans="4:66" s="48" customFormat="1" ht="15" customHeight="1" x14ac:dyDescent="0.2">
      <c r="D879" s="45"/>
      <c r="AA879" s="94"/>
      <c r="AC879" s="94"/>
      <c r="AG879" s="94"/>
      <c r="AI879" s="94"/>
      <c r="AM879" s="94"/>
      <c r="AO879" s="94"/>
      <c r="AS879" s="94"/>
      <c r="AU879" s="94"/>
      <c r="AY879" s="94"/>
      <c r="BA879" s="94"/>
      <c r="BI879" s="45"/>
      <c r="BN879" s="93"/>
    </row>
    <row r="880" spans="4:66" s="48" customFormat="1" ht="15" customHeight="1" x14ac:dyDescent="0.2">
      <c r="D880" s="45"/>
      <c r="AA880" s="94"/>
      <c r="AC880" s="94"/>
      <c r="AG880" s="94"/>
      <c r="AI880" s="94"/>
      <c r="AM880" s="94"/>
      <c r="AO880" s="94"/>
      <c r="AS880" s="94"/>
      <c r="AU880" s="94"/>
      <c r="AY880" s="94"/>
      <c r="BA880" s="94"/>
      <c r="BI880" s="45"/>
      <c r="BN880" s="93"/>
    </row>
    <row r="881" spans="4:66" s="48" customFormat="1" ht="15" customHeight="1" x14ac:dyDescent="0.2">
      <c r="D881" s="45"/>
      <c r="AA881" s="94"/>
      <c r="AC881" s="94"/>
      <c r="AG881" s="94"/>
      <c r="AI881" s="94"/>
      <c r="AM881" s="94"/>
      <c r="AO881" s="94"/>
      <c r="AS881" s="94"/>
      <c r="AU881" s="94"/>
      <c r="AY881" s="94"/>
      <c r="BA881" s="94"/>
      <c r="BI881" s="45"/>
      <c r="BN881" s="93"/>
    </row>
    <row r="882" spans="4:66" s="48" customFormat="1" ht="15" customHeight="1" x14ac:dyDescent="0.2">
      <c r="D882" s="45"/>
      <c r="AA882" s="94"/>
      <c r="AC882" s="94"/>
      <c r="AG882" s="94"/>
      <c r="AI882" s="94"/>
      <c r="AM882" s="94"/>
      <c r="AO882" s="94"/>
      <c r="AS882" s="94"/>
      <c r="AU882" s="94"/>
      <c r="AY882" s="94"/>
      <c r="BA882" s="94"/>
      <c r="BI882" s="45"/>
      <c r="BN882" s="93"/>
    </row>
    <row r="883" spans="4:66" s="48" customFormat="1" ht="15" customHeight="1" x14ac:dyDescent="0.2">
      <c r="D883" s="45"/>
      <c r="AA883" s="94"/>
      <c r="AC883" s="94"/>
      <c r="AG883" s="94"/>
      <c r="AI883" s="94"/>
      <c r="AM883" s="94"/>
      <c r="AO883" s="94"/>
      <c r="AS883" s="94"/>
      <c r="AU883" s="94"/>
      <c r="AY883" s="94"/>
      <c r="BA883" s="94"/>
      <c r="BI883" s="45"/>
      <c r="BN883" s="93"/>
    </row>
    <row r="884" spans="4:66" s="48" customFormat="1" ht="15" customHeight="1" x14ac:dyDescent="0.2">
      <c r="D884" s="45"/>
      <c r="AA884" s="94"/>
      <c r="AC884" s="94"/>
      <c r="AG884" s="94"/>
      <c r="AI884" s="94"/>
      <c r="AM884" s="94"/>
      <c r="AO884" s="94"/>
      <c r="AS884" s="94"/>
      <c r="AU884" s="94"/>
      <c r="AY884" s="94"/>
      <c r="BA884" s="94"/>
      <c r="BI884" s="45"/>
      <c r="BN884" s="93"/>
    </row>
    <row r="885" spans="4:66" s="48" customFormat="1" ht="15" customHeight="1" x14ac:dyDescent="0.2">
      <c r="D885" s="45"/>
      <c r="AA885" s="94"/>
      <c r="AC885" s="94"/>
      <c r="AG885" s="94"/>
      <c r="AI885" s="94"/>
      <c r="AM885" s="94"/>
      <c r="AO885" s="94"/>
      <c r="AS885" s="94"/>
      <c r="AU885" s="94"/>
      <c r="AY885" s="94"/>
      <c r="BA885" s="94"/>
      <c r="BI885" s="45"/>
      <c r="BN885" s="93"/>
    </row>
    <row r="886" spans="4:66" s="48" customFormat="1" ht="15" customHeight="1" x14ac:dyDescent="0.2">
      <c r="D886" s="45"/>
      <c r="AA886" s="94"/>
      <c r="AC886" s="94"/>
      <c r="AG886" s="94"/>
      <c r="AI886" s="94"/>
      <c r="AM886" s="94"/>
      <c r="AO886" s="94"/>
      <c r="AS886" s="94"/>
      <c r="AU886" s="94"/>
      <c r="AY886" s="94"/>
      <c r="BA886" s="94"/>
      <c r="BI886" s="45"/>
      <c r="BN886" s="93"/>
    </row>
    <row r="887" spans="4:66" s="48" customFormat="1" ht="15" customHeight="1" x14ac:dyDescent="0.2">
      <c r="D887" s="45"/>
      <c r="AA887" s="94"/>
      <c r="AC887" s="94"/>
      <c r="AG887" s="94"/>
      <c r="AI887" s="94"/>
      <c r="AM887" s="94"/>
      <c r="AO887" s="94"/>
      <c r="AS887" s="94"/>
      <c r="AU887" s="94"/>
      <c r="AY887" s="94"/>
      <c r="BA887" s="94"/>
      <c r="BI887" s="45"/>
      <c r="BN887" s="93"/>
    </row>
    <row r="888" spans="4:66" s="48" customFormat="1" ht="15" customHeight="1" x14ac:dyDescent="0.2">
      <c r="D888" s="45"/>
      <c r="AA888" s="94"/>
      <c r="AC888" s="94"/>
      <c r="AG888" s="94"/>
      <c r="AI888" s="94"/>
      <c r="AM888" s="94"/>
      <c r="AO888" s="94"/>
      <c r="AS888" s="94"/>
      <c r="AU888" s="94"/>
      <c r="AY888" s="94"/>
      <c r="BA888" s="94"/>
      <c r="BI888" s="45"/>
      <c r="BN888" s="93"/>
    </row>
    <row r="889" spans="4:66" s="48" customFormat="1" ht="15" customHeight="1" x14ac:dyDescent="0.2">
      <c r="D889" s="45"/>
      <c r="AA889" s="94"/>
      <c r="AC889" s="94"/>
      <c r="AG889" s="94"/>
      <c r="AI889" s="94"/>
      <c r="AM889" s="94"/>
      <c r="AO889" s="94"/>
      <c r="AS889" s="94"/>
      <c r="AU889" s="94"/>
      <c r="AY889" s="94"/>
      <c r="BA889" s="94"/>
      <c r="BI889" s="45"/>
      <c r="BN889" s="93"/>
    </row>
    <row r="890" spans="4:66" s="48" customFormat="1" ht="15" customHeight="1" x14ac:dyDescent="0.2">
      <c r="D890" s="45"/>
      <c r="AA890" s="94"/>
      <c r="AC890" s="94"/>
      <c r="AG890" s="94"/>
      <c r="AI890" s="94"/>
      <c r="AM890" s="94"/>
      <c r="AO890" s="94"/>
      <c r="AS890" s="94"/>
      <c r="AU890" s="94"/>
      <c r="AY890" s="94"/>
      <c r="BA890" s="94"/>
      <c r="BI890" s="45"/>
      <c r="BN890" s="93"/>
    </row>
    <row r="891" spans="4:66" s="48" customFormat="1" ht="15" customHeight="1" x14ac:dyDescent="0.2">
      <c r="D891" s="45"/>
      <c r="AA891" s="94"/>
      <c r="AC891" s="94"/>
      <c r="AG891" s="94"/>
      <c r="AI891" s="94"/>
      <c r="AM891" s="94"/>
      <c r="AO891" s="94"/>
      <c r="AS891" s="94"/>
      <c r="AU891" s="94"/>
      <c r="AY891" s="94"/>
      <c r="BA891" s="94"/>
      <c r="BI891" s="45"/>
      <c r="BN891" s="93"/>
    </row>
    <row r="892" spans="4:66" s="48" customFormat="1" ht="15" customHeight="1" x14ac:dyDescent="0.2">
      <c r="D892" s="45"/>
      <c r="AA892" s="94"/>
      <c r="AC892" s="94"/>
      <c r="AG892" s="94"/>
      <c r="AI892" s="94"/>
      <c r="AM892" s="94"/>
      <c r="AO892" s="94"/>
      <c r="AS892" s="94"/>
      <c r="AU892" s="94"/>
      <c r="AY892" s="94"/>
      <c r="BA892" s="94"/>
      <c r="BI892" s="45"/>
      <c r="BN892" s="93"/>
    </row>
    <row r="893" spans="4:66" s="48" customFormat="1" ht="15" customHeight="1" x14ac:dyDescent="0.2">
      <c r="D893" s="45"/>
      <c r="AA893" s="94"/>
      <c r="AC893" s="94"/>
      <c r="AG893" s="94"/>
      <c r="AI893" s="94"/>
      <c r="AM893" s="94"/>
      <c r="AO893" s="94"/>
      <c r="AS893" s="94"/>
      <c r="AU893" s="94"/>
      <c r="AY893" s="94"/>
      <c r="BA893" s="94"/>
      <c r="BI893" s="45"/>
      <c r="BN893" s="93"/>
    </row>
    <row r="894" spans="4:66" s="48" customFormat="1" ht="15" customHeight="1" x14ac:dyDescent="0.2">
      <c r="D894" s="45"/>
      <c r="AA894" s="94"/>
      <c r="AC894" s="94"/>
      <c r="AG894" s="94"/>
      <c r="AI894" s="94"/>
      <c r="AM894" s="94"/>
      <c r="AO894" s="94"/>
      <c r="AS894" s="94"/>
      <c r="AU894" s="94"/>
      <c r="AY894" s="94"/>
      <c r="BA894" s="94"/>
      <c r="BI894" s="45"/>
      <c r="BN894" s="93"/>
    </row>
    <row r="895" spans="4:66" s="48" customFormat="1" ht="15" customHeight="1" x14ac:dyDescent="0.2">
      <c r="D895" s="45"/>
      <c r="AA895" s="94"/>
      <c r="AC895" s="94"/>
      <c r="AG895" s="94"/>
      <c r="AI895" s="94"/>
      <c r="AM895" s="94"/>
      <c r="AO895" s="94"/>
      <c r="AS895" s="94"/>
      <c r="AU895" s="94"/>
      <c r="AY895" s="94"/>
      <c r="BA895" s="94"/>
      <c r="BI895" s="45"/>
      <c r="BN895" s="93"/>
    </row>
    <row r="896" spans="4:66" s="48" customFormat="1" ht="15" customHeight="1" x14ac:dyDescent="0.2">
      <c r="D896" s="45"/>
      <c r="AA896" s="94"/>
      <c r="AC896" s="94"/>
      <c r="AG896" s="94"/>
      <c r="AI896" s="94"/>
      <c r="AM896" s="94"/>
      <c r="AO896" s="94"/>
      <c r="AS896" s="94"/>
      <c r="AU896" s="94"/>
      <c r="AY896" s="94"/>
      <c r="BA896" s="94"/>
      <c r="BI896" s="45"/>
      <c r="BN896" s="93"/>
    </row>
    <row r="897" spans="4:66" s="48" customFormat="1" ht="15" customHeight="1" x14ac:dyDescent="0.2">
      <c r="D897" s="45"/>
      <c r="AA897" s="94"/>
      <c r="AC897" s="94"/>
      <c r="AG897" s="94"/>
      <c r="AI897" s="94"/>
      <c r="AM897" s="94"/>
      <c r="AO897" s="94"/>
      <c r="AS897" s="94"/>
      <c r="AU897" s="94"/>
      <c r="AY897" s="94"/>
      <c r="BA897" s="94"/>
      <c r="BI897" s="45"/>
      <c r="BN897" s="93"/>
    </row>
    <row r="898" spans="4:66" s="48" customFormat="1" ht="15" customHeight="1" x14ac:dyDescent="0.2">
      <c r="D898" s="45"/>
      <c r="AA898" s="94"/>
      <c r="AC898" s="94"/>
      <c r="AG898" s="94"/>
      <c r="AI898" s="94"/>
      <c r="AM898" s="94"/>
      <c r="AO898" s="94"/>
      <c r="AS898" s="94"/>
      <c r="AU898" s="94"/>
      <c r="AY898" s="94"/>
      <c r="BA898" s="94"/>
      <c r="BI898" s="45"/>
      <c r="BN898" s="93"/>
    </row>
    <row r="899" spans="4:66" s="48" customFormat="1" ht="15" customHeight="1" x14ac:dyDescent="0.2">
      <c r="D899" s="45"/>
      <c r="AA899" s="94"/>
      <c r="AC899" s="94"/>
      <c r="AG899" s="94"/>
      <c r="AI899" s="94"/>
      <c r="AM899" s="94"/>
      <c r="AO899" s="94"/>
      <c r="AS899" s="94"/>
      <c r="AU899" s="94"/>
      <c r="AY899" s="94"/>
      <c r="BA899" s="94"/>
      <c r="BI899" s="45"/>
      <c r="BN899" s="93"/>
    </row>
    <row r="900" spans="4:66" s="48" customFormat="1" ht="15" customHeight="1" x14ac:dyDescent="0.2">
      <c r="D900" s="45"/>
      <c r="AA900" s="94"/>
      <c r="AC900" s="94"/>
      <c r="AG900" s="94"/>
      <c r="AI900" s="94"/>
      <c r="AM900" s="94"/>
      <c r="AO900" s="94"/>
      <c r="AS900" s="94"/>
      <c r="AU900" s="94"/>
      <c r="AY900" s="94"/>
      <c r="BA900" s="94"/>
      <c r="BI900" s="45"/>
      <c r="BN900" s="93"/>
    </row>
    <row r="901" spans="4:66" s="48" customFormat="1" ht="15" customHeight="1" x14ac:dyDescent="0.2">
      <c r="D901" s="45"/>
      <c r="AA901" s="94"/>
      <c r="AC901" s="94"/>
      <c r="AG901" s="94"/>
      <c r="AI901" s="94"/>
      <c r="AM901" s="94"/>
      <c r="AO901" s="94"/>
      <c r="AS901" s="94"/>
      <c r="AU901" s="94"/>
      <c r="AY901" s="94"/>
      <c r="BA901" s="94"/>
      <c r="BI901" s="45"/>
      <c r="BN901" s="93"/>
    </row>
    <row r="902" spans="4:66" s="48" customFormat="1" ht="15" customHeight="1" x14ac:dyDescent="0.2">
      <c r="D902" s="45"/>
      <c r="AA902" s="94"/>
      <c r="AC902" s="94"/>
      <c r="AG902" s="94"/>
      <c r="AI902" s="94"/>
      <c r="AM902" s="94"/>
      <c r="AO902" s="94"/>
      <c r="AS902" s="94"/>
      <c r="AU902" s="94"/>
      <c r="AY902" s="94"/>
      <c r="BA902" s="94"/>
      <c r="BI902" s="45"/>
      <c r="BN902" s="93"/>
    </row>
    <row r="903" spans="4:66" s="48" customFormat="1" ht="15" customHeight="1" x14ac:dyDescent="0.2">
      <c r="D903" s="45"/>
      <c r="AA903" s="94"/>
      <c r="AC903" s="94"/>
      <c r="AG903" s="94"/>
      <c r="AI903" s="94"/>
      <c r="AM903" s="94"/>
      <c r="AO903" s="94"/>
      <c r="AS903" s="94"/>
      <c r="AU903" s="94"/>
      <c r="AY903" s="94"/>
      <c r="BA903" s="94"/>
      <c r="BI903" s="45"/>
      <c r="BN903" s="93"/>
    </row>
    <row r="904" spans="4:66" s="48" customFormat="1" ht="15" customHeight="1" x14ac:dyDescent="0.2">
      <c r="D904" s="45"/>
      <c r="AA904" s="94"/>
      <c r="AC904" s="94"/>
      <c r="AG904" s="94"/>
      <c r="AI904" s="94"/>
      <c r="AM904" s="94"/>
      <c r="AO904" s="94"/>
      <c r="AS904" s="94"/>
      <c r="AU904" s="94"/>
      <c r="AY904" s="94"/>
      <c r="BA904" s="94"/>
      <c r="BI904" s="45"/>
      <c r="BN904" s="93"/>
    </row>
    <row r="905" spans="4:66" s="48" customFormat="1" ht="15" customHeight="1" x14ac:dyDescent="0.2">
      <c r="D905" s="45"/>
      <c r="AA905" s="94"/>
      <c r="AC905" s="94"/>
      <c r="AG905" s="94"/>
      <c r="AI905" s="94"/>
      <c r="AM905" s="94"/>
      <c r="AO905" s="94"/>
      <c r="AS905" s="94"/>
      <c r="AU905" s="94"/>
      <c r="AY905" s="94"/>
      <c r="BA905" s="94"/>
      <c r="BI905" s="45"/>
      <c r="BN905" s="93"/>
    </row>
    <row r="906" spans="4:66" s="48" customFormat="1" ht="15" customHeight="1" x14ac:dyDescent="0.2">
      <c r="D906" s="45"/>
      <c r="AA906" s="94"/>
      <c r="AC906" s="94"/>
      <c r="AG906" s="94"/>
      <c r="AI906" s="94"/>
      <c r="AM906" s="94"/>
      <c r="AO906" s="94"/>
      <c r="AS906" s="94"/>
      <c r="AU906" s="94"/>
      <c r="AY906" s="94"/>
      <c r="BA906" s="94"/>
      <c r="BI906" s="45"/>
      <c r="BN906" s="93"/>
    </row>
    <row r="907" spans="4:66" s="48" customFormat="1" ht="15" customHeight="1" x14ac:dyDescent="0.2">
      <c r="D907" s="45"/>
      <c r="AA907" s="94"/>
      <c r="AC907" s="94"/>
      <c r="AG907" s="94"/>
      <c r="AI907" s="94"/>
      <c r="AM907" s="94"/>
      <c r="AO907" s="94"/>
      <c r="AS907" s="94"/>
      <c r="AU907" s="94"/>
      <c r="AY907" s="94"/>
      <c r="BA907" s="94"/>
      <c r="BI907" s="45"/>
      <c r="BN907" s="93"/>
    </row>
    <row r="908" spans="4:66" s="48" customFormat="1" ht="15" customHeight="1" x14ac:dyDescent="0.2">
      <c r="D908" s="45"/>
      <c r="AA908" s="94"/>
      <c r="AC908" s="94"/>
      <c r="AG908" s="94"/>
      <c r="AI908" s="94"/>
      <c r="AM908" s="94"/>
      <c r="AO908" s="94"/>
      <c r="AS908" s="94"/>
      <c r="AU908" s="94"/>
      <c r="AY908" s="94"/>
      <c r="BA908" s="94"/>
      <c r="BI908" s="45"/>
      <c r="BN908" s="93"/>
    </row>
    <row r="909" spans="4:66" s="48" customFormat="1" ht="15" customHeight="1" x14ac:dyDescent="0.2">
      <c r="D909" s="45"/>
      <c r="AA909" s="94"/>
      <c r="AC909" s="94"/>
      <c r="AG909" s="94"/>
      <c r="AI909" s="94"/>
      <c r="AM909" s="94"/>
      <c r="AO909" s="94"/>
      <c r="AS909" s="94"/>
      <c r="AU909" s="94"/>
      <c r="AY909" s="94"/>
      <c r="BA909" s="94"/>
      <c r="BI909" s="45"/>
      <c r="BN909" s="93"/>
    </row>
    <row r="910" spans="4:66" s="48" customFormat="1" ht="15" customHeight="1" x14ac:dyDescent="0.2">
      <c r="D910" s="45"/>
      <c r="AA910" s="94"/>
      <c r="AC910" s="94"/>
      <c r="AG910" s="94"/>
      <c r="AI910" s="94"/>
      <c r="AM910" s="94"/>
      <c r="AO910" s="94"/>
      <c r="AS910" s="94"/>
      <c r="AU910" s="94"/>
      <c r="AY910" s="94"/>
      <c r="BA910" s="94"/>
      <c r="BI910" s="45"/>
      <c r="BN910" s="93"/>
    </row>
    <row r="911" spans="4:66" s="48" customFormat="1" ht="15" customHeight="1" x14ac:dyDescent="0.2">
      <c r="D911" s="45"/>
      <c r="AA911" s="94"/>
      <c r="AC911" s="94"/>
      <c r="AG911" s="94"/>
      <c r="AI911" s="94"/>
      <c r="AM911" s="94"/>
      <c r="AO911" s="94"/>
      <c r="AS911" s="94"/>
      <c r="AU911" s="94"/>
      <c r="AY911" s="94"/>
      <c r="BA911" s="94"/>
      <c r="BI911" s="45"/>
      <c r="BN911" s="93"/>
    </row>
    <row r="912" spans="4:66" s="48" customFormat="1" ht="15" customHeight="1" x14ac:dyDescent="0.2">
      <c r="D912" s="45"/>
      <c r="AA912" s="94"/>
      <c r="AC912" s="94"/>
      <c r="AG912" s="94"/>
      <c r="AI912" s="94"/>
      <c r="AM912" s="94"/>
      <c r="AO912" s="94"/>
      <c r="AS912" s="94"/>
      <c r="AU912" s="94"/>
      <c r="AY912" s="94"/>
      <c r="BA912" s="94"/>
      <c r="BI912" s="45"/>
      <c r="BN912" s="93"/>
    </row>
    <row r="913" spans="4:66" s="48" customFormat="1" ht="15" customHeight="1" x14ac:dyDescent="0.2">
      <c r="D913" s="45"/>
      <c r="AA913" s="94"/>
      <c r="AC913" s="94"/>
      <c r="AG913" s="94"/>
      <c r="AI913" s="94"/>
      <c r="AM913" s="94"/>
      <c r="AO913" s="94"/>
      <c r="AS913" s="94"/>
      <c r="AU913" s="94"/>
      <c r="AY913" s="94"/>
      <c r="BA913" s="94"/>
      <c r="BI913" s="45"/>
      <c r="BN913" s="93"/>
    </row>
    <row r="914" spans="4:66" s="48" customFormat="1" ht="15" customHeight="1" x14ac:dyDescent="0.2">
      <c r="D914" s="45"/>
      <c r="AA914" s="94"/>
      <c r="AC914" s="94"/>
      <c r="AG914" s="94"/>
      <c r="AI914" s="94"/>
      <c r="AM914" s="94"/>
      <c r="AO914" s="94"/>
      <c r="AS914" s="94"/>
      <c r="AU914" s="94"/>
      <c r="AY914" s="94"/>
      <c r="BA914" s="94"/>
      <c r="BI914" s="45"/>
      <c r="BN914" s="93"/>
    </row>
    <row r="915" spans="4:66" s="48" customFormat="1" ht="15" customHeight="1" x14ac:dyDescent="0.2">
      <c r="D915" s="45"/>
      <c r="AA915" s="94"/>
      <c r="AC915" s="94"/>
      <c r="AG915" s="94"/>
      <c r="AI915" s="94"/>
      <c r="AM915" s="94"/>
      <c r="AO915" s="94"/>
      <c r="AS915" s="94"/>
      <c r="AU915" s="94"/>
      <c r="AY915" s="94"/>
      <c r="BA915" s="94"/>
      <c r="BI915" s="45"/>
      <c r="BN915" s="93"/>
    </row>
    <row r="916" spans="4:66" s="48" customFormat="1" ht="15" customHeight="1" x14ac:dyDescent="0.2">
      <c r="D916" s="45"/>
      <c r="AA916" s="94"/>
      <c r="AC916" s="94"/>
      <c r="AG916" s="94"/>
      <c r="AI916" s="94"/>
      <c r="AM916" s="94"/>
      <c r="AO916" s="94"/>
      <c r="AS916" s="94"/>
      <c r="AU916" s="94"/>
      <c r="AY916" s="94"/>
      <c r="BA916" s="94"/>
      <c r="BI916" s="45"/>
      <c r="BN916" s="93"/>
    </row>
    <row r="917" spans="4:66" s="48" customFormat="1" ht="15" customHeight="1" x14ac:dyDescent="0.2">
      <c r="D917" s="45"/>
      <c r="AA917" s="94"/>
      <c r="AC917" s="94"/>
      <c r="AG917" s="94"/>
      <c r="AI917" s="94"/>
      <c r="AM917" s="94"/>
      <c r="AO917" s="94"/>
      <c r="AS917" s="94"/>
      <c r="AU917" s="94"/>
      <c r="AY917" s="94"/>
      <c r="BA917" s="94"/>
      <c r="BI917" s="45"/>
      <c r="BN917" s="93"/>
    </row>
    <row r="918" spans="4:66" s="48" customFormat="1" ht="15" customHeight="1" x14ac:dyDescent="0.2">
      <c r="D918" s="45"/>
      <c r="AA918" s="94"/>
      <c r="AC918" s="94"/>
      <c r="AG918" s="94"/>
      <c r="AI918" s="94"/>
      <c r="AM918" s="94"/>
      <c r="AO918" s="94"/>
      <c r="AS918" s="94"/>
      <c r="AU918" s="94"/>
      <c r="AY918" s="94"/>
      <c r="BA918" s="94"/>
      <c r="BI918" s="45"/>
      <c r="BN918" s="93"/>
    </row>
    <row r="919" spans="4:66" s="48" customFormat="1" ht="15" customHeight="1" x14ac:dyDescent="0.2">
      <c r="D919" s="45"/>
      <c r="AA919" s="94"/>
      <c r="AC919" s="94"/>
      <c r="AG919" s="94"/>
      <c r="AI919" s="94"/>
      <c r="AM919" s="94"/>
      <c r="AO919" s="94"/>
      <c r="AS919" s="94"/>
      <c r="AU919" s="94"/>
      <c r="AY919" s="94"/>
      <c r="BA919" s="94"/>
      <c r="BI919" s="45"/>
      <c r="BN919" s="93"/>
    </row>
    <row r="920" spans="4:66" s="48" customFormat="1" ht="15" customHeight="1" x14ac:dyDescent="0.2">
      <c r="D920" s="45"/>
      <c r="AA920" s="94"/>
      <c r="AC920" s="94"/>
      <c r="AG920" s="94"/>
      <c r="AI920" s="94"/>
      <c r="AM920" s="94"/>
      <c r="AO920" s="94"/>
      <c r="AS920" s="94"/>
      <c r="AU920" s="94"/>
      <c r="AY920" s="94"/>
      <c r="BA920" s="94"/>
      <c r="BI920" s="45"/>
      <c r="BN920" s="93"/>
    </row>
    <row r="921" spans="4:66" s="48" customFormat="1" ht="15" customHeight="1" x14ac:dyDescent="0.2">
      <c r="D921" s="45"/>
      <c r="AA921" s="94"/>
      <c r="AC921" s="94"/>
      <c r="AG921" s="94"/>
      <c r="AI921" s="94"/>
      <c r="AM921" s="94"/>
      <c r="AO921" s="94"/>
      <c r="AS921" s="94"/>
      <c r="AU921" s="94"/>
      <c r="AY921" s="94"/>
      <c r="BA921" s="94"/>
      <c r="BI921" s="45"/>
      <c r="BN921" s="93"/>
    </row>
    <row r="922" spans="4:66" s="48" customFormat="1" ht="15" customHeight="1" x14ac:dyDescent="0.2">
      <c r="D922" s="45"/>
      <c r="AA922" s="94"/>
      <c r="AC922" s="94"/>
      <c r="AG922" s="94"/>
      <c r="AI922" s="94"/>
      <c r="AM922" s="94"/>
      <c r="AO922" s="94"/>
      <c r="AS922" s="94"/>
      <c r="AU922" s="94"/>
      <c r="AY922" s="94"/>
      <c r="BA922" s="94"/>
      <c r="BI922" s="45"/>
      <c r="BN922" s="93"/>
    </row>
    <row r="923" spans="4:66" s="48" customFormat="1" ht="15" customHeight="1" x14ac:dyDescent="0.2">
      <c r="D923" s="45"/>
      <c r="AA923" s="94"/>
      <c r="AC923" s="94"/>
      <c r="AG923" s="94"/>
      <c r="AI923" s="94"/>
      <c r="AM923" s="94"/>
      <c r="AO923" s="94"/>
      <c r="AS923" s="94"/>
      <c r="AU923" s="94"/>
      <c r="AY923" s="94"/>
      <c r="BA923" s="94"/>
      <c r="BI923" s="45"/>
      <c r="BN923" s="93"/>
    </row>
    <row r="924" spans="4:66" s="48" customFormat="1" ht="15" customHeight="1" x14ac:dyDescent="0.2">
      <c r="D924" s="45"/>
      <c r="AA924" s="94"/>
      <c r="AC924" s="94"/>
      <c r="AG924" s="94"/>
      <c r="AI924" s="94"/>
      <c r="AM924" s="94"/>
      <c r="AO924" s="94"/>
      <c r="AS924" s="94"/>
      <c r="AU924" s="94"/>
      <c r="AY924" s="94"/>
      <c r="BA924" s="94"/>
      <c r="BI924" s="45"/>
      <c r="BN924" s="93"/>
    </row>
    <row r="925" spans="4:66" s="48" customFormat="1" ht="15" customHeight="1" x14ac:dyDescent="0.2">
      <c r="D925" s="45"/>
      <c r="AA925" s="94"/>
      <c r="AC925" s="94"/>
      <c r="AG925" s="94"/>
      <c r="AI925" s="94"/>
      <c r="AM925" s="94"/>
      <c r="AO925" s="94"/>
      <c r="AS925" s="94"/>
      <c r="AU925" s="94"/>
      <c r="AY925" s="94"/>
      <c r="BA925" s="94"/>
      <c r="BI925" s="45"/>
      <c r="BN925" s="93"/>
    </row>
    <row r="926" spans="4:66" s="48" customFormat="1" ht="15" customHeight="1" x14ac:dyDescent="0.2">
      <c r="D926" s="45"/>
      <c r="AA926" s="94"/>
      <c r="AC926" s="94"/>
      <c r="AG926" s="94"/>
      <c r="AI926" s="94"/>
      <c r="AM926" s="94"/>
      <c r="AO926" s="94"/>
      <c r="AS926" s="94"/>
      <c r="AU926" s="94"/>
      <c r="AY926" s="94"/>
      <c r="BA926" s="94"/>
      <c r="BI926" s="45"/>
      <c r="BN926" s="93"/>
    </row>
    <row r="927" spans="4:66" s="48" customFormat="1" ht="15" customHeight="1" x14ac:dyDescent="0.2">
      <c r="D927" s="45"/>
      <c r="AA927" s="94"/>
      <c r="AC927" s="94"/>
      <c r="AG927" s="94"/>
      <c r="AI927" s="94"/>
      <c r="AM927" s="94"/>
      <c r="AO927" s="94"/>
      <c r="AS927" s="94"/>
      <c r="AU927" s="94"/>
      <c r="AY927" s="94"/>
      <c r="BA927" s="94"/>
      <c r="BI927" s="45"/>
      <c r="BN927" s="93"/>
    </row>
    <row r="928" spans="4:66" s="48" customFormat="1" ht="15" customHeight="1" x14ac:dyDescent="0.2">
      <c r="D928" s="45"/>
      <c r="AA928" s="94"/>
      <c r="AC928" s="94"/>
      <c r="AG928" s="94"/>
      <c r="AI928" s="94"/>
      <c r="AM928" s="94"/>
      <c r="AO928" s="94"/>
      <c r="AS928" s="94"/>
      <c r="AU928" s="94"/>
      <c r="AY928" s="94"/>
      <c r="BA928" s="94"/>
      <c r="BI928" s="45"/>
      <c r="BN928" s="93"/>
    </row>
    <row r="929" spans="4:66" s="48" customFormat="1" ht="15" customHeight="1" x14ac:dyDescent="0.2">
      <c r="D929" s="45"/>
      <c r="AA929" s="94"/>
      <c r="AC929" s="94"/>
      <c r="AG929" s="94"/>
      <c r="AI929" s="94"/>
      <c r="AM929" s="94"/>
      <c r="AO929" s="94"/>
      <c r="AS929" s="94"/>
      <c r="AU929" s="94"/>
      <c r="AY929" s="94"/>
      <c r="BA929" s="94"/>
      <c r="BI929" s="45"/>
      <c r="BN929" s="93"/>
    </row>
    <row r="930" spans="4:66" s="48" customFormat="1" ht="15" customHeight="1" x14ac:dyDescent="0.2">
      <c r="D930" s="45"/>
      <c r="AA930" s="94"/>
      <c r="AC930" s="94"/>
      <c r="AG930" s="94"/>
      <c r="AI930" s="94"/>
      <c r="AM930" s="94"/>
      <c r="AO930" s="94"/>
      <c r="AS930" s="94"/>
      <c r="AU930" s="94"/>
      <c r="AY930" s="94"/>
      <c r="BA930" s="94"/>
      <c r="BI930" s="45"/>
      <c r="BN930" s="93"/>
    </row>
    <row r="931" spans="4:66" s="48" customFormat="1" ht="15" customHeight="1" x14ac:dyDescent="0.2">
      <c r="D931" s="45"/>
      <c r="AA931" s="94"/>
      <c r="AC931" s="94"/>
      <c r="AG931" s="94"/>
      <c r="AI931" s="94"/>
      <c r="AM931" s="94"/>
      <c r="AO931" s="94"/>
      <c r="AS931" s="94"/>
      <c r="AU931" s="94"/>
      <c r="AY931" s="94"/>
      <c r="BA931" s="94"/>
      <c r="BI931" s="45"/>
      <c r="BN931" s="93"/>
    </row>
    <row r="932" spans="4:66" s="48" customFormat="1" ht="15" customHeight="1" x14ac:dyDescent="0.2">
      <c r="D932" s="45"/>
      <c r="AA932" s="94"/>
      <c r="AC932" s="94"/>
      <c r="AG932" s="94"/>
      <c r="AI932" s="94"/>
      <c r="AM932" s="94"/>
      <c r="AO932" s="94"/>
      <c r="AS932" s="94"/>
      <c r="AU932" s="94"/>
      <c r="AY932" s="94"/>
      <c r="BA932" s="94"/>
      <c r="BI932" s="45"/>
      <c r="BN932" s="93"/>
    </row>
    <row r="933" spans="4:66" s="48" customFormat="1" ht="15" customHeight="1" x14ac:dyDescent="0.2">
      <c r="D933" s="45"/>
      <c r="AA933" s="94"/>
      <c r="AC933" s="94"/>
      <c r="AG933" s="94"/>
      <c r="AI933" s="94"/>
      <c r="AM933" s="94"/>
      <c r="AO933" s="94"/>
      <c r="AS933" s="94"/>
      <c r="AU933" s="94"/>
      <c r="AY933" s="94"/>
      <c r="BA933" s="94"/>
      <c r="BI933" s="45"/>
      <c r="BN933" s="93"/>
    </row>
    <row r="934" spans="4:66" s="48" customFormat="1" ht="15" customHeight="1" x14ac:dyDescent="0.2">
      <c r="D934" s="45"/>
      <c r="AA934" s="94"/>
      <c r="AC934" s="94"/>
      <c r="AG934" s="94"/>
      <c r="AI934" s="94"/>
      <c r="AM934" s="94"/>
      <c r="AO934" s="94"/>
      <c r="AS934" s="94"/>
      <c r="AU934" s="94"/>
      <c r="AY934" s="94"/>
      <c r="BA934" s="94"/>
      <c r="BI934" s="45"/>
      <c r="BN934" s="93"/>
    </row>
    <row r="935" spans="4:66" s="48" customFormat="1" ht="15" customHeight="1" x14ac:dyDescent="0.2">
      <c r="D935" s="45"/>
      <c r="AA935" s="94"/>
      <c r="AC935" s="94"/>
      <c r="AG935" s="94"/>
      <c r="AI935" s="94"/>
      <c r="AM935" s="94"/>
      <c r="AO935" s="94"/>
      <c r="AS935" s="94"/>
      <c r="AU935" s="94"/>
      <c r="AY935" s="94"/>
      <c r="BA935" s="94"/>
      <c r="BI935" s="45"/>
      <c r="BN935" s="93"/>
    </row>
    <row r="936" spans="4:66" s="48" customFormat="1" ht="15" customHeight="1" x14ac:dyDescent="0.2">
      <c r="D936" s="45"/>
      <c r="AA936" s="94"/>
      <c r="AC936" s="94"/>
      <c r="AG936" s="94"/>
      <c r="AI936" s="94"/>
      <c r="AM936" s="94"/>
      <c r="AO936" s="94"/>
      <c r="AS936" s="94"/>
      <c r="AU936" s="94"/>
      <c r="AY936" s="94"/>
      <c r="BA936" s="94"/>
      <c r="BI936" s="45"/>
      <c r="BN936" s="93"/>
    </row>
    <row r="937" spans="4:66" s="48" customFormat="1" ht="15" customHeight="1" x14ac:dyDescent="0.2">
      <c r="D937" s="45"/>
      <c r="AA937" s="94"/>
      <c r="AC937" s="94"/>
      <c r="AG937" s="94"/>
      <c r="AI937" s="94"/>
      <c r="AM937" s="94"/>
      <c r="AO937" s="94"/>
      <c r="AS937" s="94"/>
      <c r="AU937" s="94"/>
      <c r="AY937" s="94"/>
      <c r="BA937" s="94"/>
      <c r="BI937" s="45"/>
      <c r="BN937" s="93"/>
    </row>
    <row r="938" spans="4:66" s="48" customFormat="1" ht="15" customHeight="1" x14ac:dyDescent="0.2">
      <c r="D938" s="45"/>
      <c r="AA938" s="94"/>
      <c r="AC938" s="94"/>
      <c r="AG938" s="94"/>
      <c r="AI938" s="94"/>
      <c r="AM938" s="94"/>
      <c r="AO938" s="94"/>
      <c r="AS938" s="94"/>
      <c r="AU938" s="94"/>
      <c r="AY938" s="94"/>
      <c r="BA938" s="94"/>
      <c r="BI938" s="45"/>
      <c r="BN938" s="93"/>
    </row>
    <row r="939" spans="4:66" s="48" customFormat="1" ht="15" customHeight="1" x14ac:dyDescent="0.2">
      <c r="D939" s="45"/>
      <c r="AA939" s="94"/>
      <c r="AC939" s="94"/>
      <c r="AG939" s="94"/>
      <c r="AI939" s="94"/>
      <c r="AM939" s="94"/>
      <c r="AO939" s="94"/>
      <c r="AS939" s="94"/>
      <c r="AU939" s="94"/>
      <c r="AY939" s="94"/>
      <c r="BA939" s="94"/>
      <c r="BI939" s="45"/>
      <c r="BN939" s="93"/>
    </row>
    <row r="940" spans="4:66" s="48" customFormat="1" ht="15" customHeight="1" x14ac:dyDescent="0.2">
      <c r="D940" s="45"/>
      <c r="AA940" s="94"/>
      <c r="AC940" s="94"/>
      <c r="AG940" s="94"/>
      <c r="AI940" s="94"/>
      <c r="AM940" s="94"/>
      <c r="AO940" s="94"/>
      <c r="AS940" s="94"/>
      <c r="AU940" s="94"/>
      <c r="AY940" s="94"/>
      <c r="BA940" s="94"/>
      <c r="BI940" s="45"/>
      <c r="BN940" s="93"/>
    </row>
    <row r="941" spans="4:66" s="48" customFormat="1" ht="15" customHeight="1" x14ac:dyDescent="0.2">
      <c r="D941" s="45"/>
      <c r="AA941" s="94"/>
      <c r="AC941" s="94"/>
      <c r="AG941" s="94"/>
      <c r="AI941" s="94"/>
      <c r="AM941" s="94"/>
      <c r="AO941" s="94"/>
      <c r="AS941" s="94"/>
      <c r="AU941" s="94"/>
      <c r="AY941" s="94"/>
      <c r="BA941" s="94"/>
      <c r="BI941" s="45"/>
      <c r="BN941" s="93"/>
    </row>
    <row r="942" spans="4:66" s="48" customFormat="1" ht="15" customHeight="1" x14ac:dyDescent="0.2">
      <c r="D942" s="45"/>
      <c r="AA942" s="94"/>
      <c r="AC942" s="94"/>
      <c r="AG942" s="94"/>
      <c r="AI942" s="94"/>
      <c r="AM942" s="94"/>
      <c r="AO942" s="94"/>
      <c r="AS942" s="94"/>
      <c r="AU942" s="94"/>
      <c r="AY942" s="94"/>
      <c r="BA942" s="94"/>
      <c r="BI942" s="45"/>
      <c r="BN942" s="93"/>
    </row>
    <row r="943" spans="4:66" s="48" customFormat="1" ht="15" customHeight="1" x14ac:dyDescent="0.2">
      <c r="D943" s="45"/>
      <c r="AA943" s="94"/>
      <c r="AC943" s="94"/>
      <c r="AG943" s="94"/>
      <c r="AI943" s="94"/>
      <c r="AM943" s="94"/>
      <c r="AO943" s="94"/>
      <c r="AS943" s="94"/>
      <c r="AU943" s="94"/>
      <c r="AY943" s="94"/>
      <c r="BA943" s="94"/>
      <c r="BI943" s="45"/>
      <c r="BN943" s="93"/>
    </row>
    <row r="944" spans="4:66" s="48" customFormat="1" ht="15" customHeight="1" x14ac:dyDescent="0.2">
      <c r="D944" s="45"/>
      <c r="AA944" s="94"/>
      <c r="AC944" s="94"/>
      <c r="AG944" s="94"/>
      <c r="AI944" s="94"/>
      <c r="AM944" s="94"/>
      <c r="AO944" s="94"/>
      <c r="AS944" s="94"/>
      <c r="AU944" s="94"/>
      <c r="AY944" s="94"/>
      <c r="BA944" s="94"/>
      <c r="BI944" s="45"/>
      <c r="BN944" s="93"/>
    </row>
    <row r="945" spans="4:66" s="48" customFormat="1" ht="15" customHeight="1" x14ac:dyDescent="0.2">
      <c r="D945" s="45"/>
      <c r="AA945" s="94"/>
      <c r="AC945" s="94"/>
      <c r="AG945" s="94"/>
      <c r="AI945" s="94"/>
      <c r="AM945" s="94"/>
      <c r="AO945" s="94"/>
      <c r="AS945" s="94"/>
      <c r="AU945" s="94"/>
      <c r="AY945" s="94"/>
      <c r="BA945" s="94"/>
      <c r="BI945" s="45"/>
      <c r="BN945" s="93"/>
    </row>
    <row r="946" spans="4:66" s="48" customFormat="1" ht="15" customHeight="1" x14ac:dyDescent="0.2">
      <c r="D946" s="45"/>
      <c r="AA946" s="94"/>
      <c r="AC946" s="94"/>
      <c r="AG946" s="94"/>
      <c r="AI946" s="94"/>
      <c r="AM946" s="94"/>
      <c r="AO946" s="94"/>
      <c r="AS946" s="94"/>
      <c r="AU946" s="94"/>
      <c r="AY946" s="94"/>
      <c r="BA946" s="94"/>
      <c r="BI946" s="45"/>
      <c r="BN946" s="93"/>
    </row>
    <row r="947" spans="4:66" s="48" customFormat="1" ht="15" customHeight="1" x14ac:dyDescent="0.2">
      <c r="D947" s="45"/>
      <c r="AA947" s="94"/>
      <c r="AC947" s="94"/>
      <c r="AG947" s="94"/>
      <c r="AI947" s="94"/>
      <c r="AM947" s="94"/>
      <c r="AO947" s="94"/>
      <c r="AS947" s="94"/>
      <c r="AU947" s="94"/>
      <c r="AY947" s="94"/>
      <c r="BA947" s="94"/>
      <c r="BI947" s="45"/>
      <c r="BN947" s="93"/>
    </row>
    <row r="948" spans="4:66" s="48" customFormat="1" ht="15" customHeight="1" x14ac:dyDescent="0.2">
      <c r="D948" s="45"/>
      <c r="AA948" s="94"/>
      <c r="AC948" s="94"/>
      <c r="AG948" s="94"/>
      <c r="AI948" s="94"/>
      <c r="AM948" s="94"/>
      <c r="AO948" s="94"/>
      <c r="AS948" s="94"/>
      <c r="AU948" s="94"/>
      <c r="AY948" s="94"/>
      <c r="BA948" s="94"/>
      <c r="BI948" s="45"/>
      <c r="BN948" s="93"/>
    </row>
    <row r="949" spans="4:66" s="48" customFormat="1" ht="15" customHeight="1" x14ac:dyDescent="0.2">
      <c r="D949" s="45"/>
      <c r="AA949" s="94"/>
      <c r="AC949" s="94"/>
      <c r="AG949" s="94"/>
      <c r="AI949" s="94"/>
      <c r="AM949" s="94"/>
      <c r="AO949" s="94"/>
      <c r="AS949" s="94"/>
      <c r="AU949" s="94"/>
      <c r="AY949" s="94"/>
      <c r="BA949" s="94"/>
      <c r="BI949" s="45"/>
      <c r="BN949" s="93"/>
    </row>
    <row r="950" spans="4:66" s="48" customFormat="1" ht="15" customHeight="1" x14ac:dyDescent="0.2">
      <c r="D950" s="45"/>
      <c r="AA950" s="94"/>
      <c r="AC950" s="94"/>
      <c r="AG950" s="94"/>
      <c r="AI950" s="94"/>
      <c r="AM950" s="94"/>
      <c r="AO950" s="94"/>
      <c r="AS950" s="94"/>
      <c r="AU950" s="94"/>
      <c r="AY950" s="94"/>
      <c r="BA950" s="94"/>
      <c r="BI950" s="45"/>
      <c r="BN950" s="93"/>
    </row>
    <row r="951" spans="4:66" s="48" customFormat="1" ht="15" customHeight="1" x14ac:dyDescent="0.2">
      <c r="D951" s="45"/>
      <c r="AA951" s="94"/>
      <c r="AC951" s="94"/>
      <c r="AG951" s="94"/>
      <c r="AI951" s="94"/>
      <c r="AM951" s="94"/>
      <c r="AO951" s="94"/>
      <c r="AS951" s="94"/>
      <c r="AU951" s="94"/>
      <c r="AY951" s="94"/>
      <c r="BA951" s="94"/>
      <c r="BI951" s="45"/>
      <c r="BN951" s="93"/>
    </row>
    <row r="952" spans="4:66" s="48" customFormat="1" ht="15" customHeight="1" x14ac:dyDescent="0.2">
      <c r="D952" s="45"/>
      <c r="AA952" s="94"/>
      <c r="AC952" s="94"/>
      <c r="AG952" s="94"/>
      <c r="AI952" s="94"/>
      <c r="AM952" s="94"/>
      <c r="AO952" s="94"/>
      <c r="AS952" s="94"/>
      <c r="AU952" s="94"/>
      <c r="AY952" s="94"/>
      <c r="BA952" s="94"/>
      <c r="BI952" s="45"/>
      <c r="BN952" s="93"/>
    </row>
    <row r="953" spans="4:66" s="48" customFormat="1" ht="15" customHeight="1" x14ac:dyDescent="0.2">
      <c r="D953" s="45"/>
      <c r="AA953" s="94"/>
      <c r="AC953" s="94"/>
      <c r="AG953" s="94"/>
      <c r="AI953" s="94"/>
      <c r="AM953" s="94"/>
      <c r="AO953" s="94"/>
      <c r="AS953" s="94"/>
      <c r="AU953" s="94"/>
      <c r="AY953" s="94"/>
      <c r="BA953" s="94"/>
      <c r="BI953" s="45"/>
      <c r="BN953" s="93"/>
    </row>
    <row r="954" spans="4:66" s="48" customFormat="1" ht="15" customHeight="1" x14ac:dyDescent="0.2">
      <c r="D954" s="45"/>
      <c r="AA954" s="94"/>
      <c r="AC954" s="94"/>
      <c r="AG954" s="94"/>
      <c r="AI954" s="94"/>
      <c r="AM954" s="94"/>
      <c r="AO954" s="94"/>
      <c r="AS954" s="94"/>
      <c r="AU954" s="94"/>
      <c r="AY954" s="94"/>
      <c r="BA954" s="94"/>
      <c r="BI954" s="45"/>
      <c r="BN954" s="93"/>
    </row>
    <row r="955" spans="4:66" s="48" customFormat="1" ht="15" customHeight="1" x14ac:dyDescent="0.2">
      <c r="D955" s="45"/>
      <c r="AA955" s="94"/>
      <c r="AC955" s="94"/>
      <c r="AG955" s="94"/>
      <c r="AI955" s="94"/>
      <c r="AM955" s="94"/>
      <c r="AO955" s="94"/>
      <c r="AS955" s="94"/>
      <c r="AU955" s="94"/>
      <c r="AY955" s="94"/>
      <c r="BA955" s="94"/>
      <c r="BI955" s="45"/>
      <c r="BN955" s="93"/>
    </row>
    <row r="956" spans="4:66" s="48" customFormat="1" ht="15" customHeight="1" x14ac:dyDescent="0.2">
      <c r="D956" s="45"/>
      <c r="AA956" s="94"/>
      <c r="AC956" s="94"/>
      <c r="AG956" s="94"/>
      <c r="AI956" s="94"/>
      <c r="AM956" s="94"/>
      <c r="AO956" s="94"/>
      <c r="AS956" s="94"/>
      <c r="AU956" s="94"/>
      <c r="AY956" s="94"/>
      <c r="BA956" s="94"/>
      <c r="BI956" s="45"/>
      <c r="BN956" s="93"/>
    </row>
    <row r="957" spans="4:66" s="48" customFormat="1" ht="15" customHeight="1" x14ac:dyDescent="0.2">
      <c r="D957" s="45"/>
      <c r="AA957" s="94"/>
      <c r="AC957" s="94"/>
      <c r="AG957" s="94"/>
      <c r="AI957" s="94"/>
      <c r="AM957" s="94"/>
      <c r="AO957" s="94"/>
      <c r="AS957" s="94"/>
      <c r="AU957" s="94"/>
      <c r="AY957" s="94"/>
      <c r="BA957" s="94"/>
      <c r="BI957" s="45"/>
      <c r="BN957" s="93"/>
    </row>
    <row r="958" spans="4:66" s="48" customFormat="1" ht="15" customHeight="1" x14ac:dyDescent="0.2">
      <c r="D958" s="45"/>
      <c r="AA958" s="94"/>
      <c r="AC958" s="94"/>
      <c r="AG958" s="94"/>
      <c r="AI958" s="94"/>
      <c r="AM958" s="94"/>
      <c r="AO958" s="94"/>
      <c r="AS958" s="94"/>
      <c r="AU958" s="94"/>
      <c r="AY958" s="94"/>
      <c r="BA958" s="94"/>
      <c r="BI958" s="45"/>
      <c r="BN958" s="93"/>
    </row>
    <row r="959" spans="4:66" s="48" customFormat="1" ht="15" customHeight="1" x14ac:dyDescent="0.2">
      <c r="D959" s="45"/>
      <c r="AA959" s="94"/>
      <c r="AC959" s="94"/>
      <c r="AG959" s="94"/>
      <c r="AI959" s="94"/>
      <c r="AM959" s="94"/>
      <c r="AO959" s="94"/>
      <c r="AS959" s="94"/>
      <c r="AU959" s="94"/>
      <c r="AY959" s="94"/>
      <c r="BA959" s="94"/>
      <c r="BI959" s="45"/>
      <c r="BN959" s="93"/>
    </row>
    <row r="960" spans="4:66" s="48" customFormat="1" ht="15" customHeight="1" x14ac:dyDescent="0.2">
      <c r="D960" s="45"/>
      <c r="AA960" s="94"/>
      <c r="AC960" s="94"/>
      <c r="AG960" s="94"/>
      <c r="AI960" s="94"/>
      <c r="AM960" s="94"/>
      <c r="AO960" s="94"/>
      <c r="AS960" s="94"/>
      <c r="AU960" s="94"/>
      <c r="AY960" s="94"/>
      <c r="BA960" s="94"/>
      <c r="BI960" s="45"/>
      <c r="BN960" s="93"/>
    </row>
    <row r="961" spans="4:66" s="48" customFormat="1" ht="15" customHeight="1" x14ac:dyDescent="0.2">
      <c r="D961" s="45"/>
      <c r="AA961" s="94"/>
      <c r="AC961" s="94"/>
      <c r="AG961" s="94"/>
      <c r="AI961" s="94"/>
      <c r="AM961" s="94"/>
      <c r="AO961" s="94"/>
      <c r="AS961" s="94"/>
      <c r="AU961" s="94"/>
      <c r="AY961" s="94"/>
      <c r="BA961" s="94"/>
      <c r="BI961" s="45"/>
      <c r="BN961" s="93"/>
    </row>
    <row r="962" spans="4:66" s="48" customFormat="1" ht="15" customHeight="1" x14ac:dyDescent="0.2">
      <c r="D962" s="45"/>
      <c r="AA962" s="94"/>
      <c r="AC962" s="94"/>
      <c r="AG962" s="94"/>
      <c r="AI962" s="94"/>
      <c r="AM962" s="94"/>
      <c r="AO962" s="94"/>
      <c r="AS962" s="94"/>
      <c r="AU962" s="94"/>
      <c r="AY962" s="94"/>
      <c r="BA962" s="94"/>
      <c r="BI962" s="45"/>
      <c r="BN962" s="93"/>
    </row>
    <row r="963" spans="4:66" s="48" customFormat="1" ht="15" customHeight="1" x14ac:dyDescent="0.2">
      <c r="D963" s="45"/>
      <c r="AA963" s="94"/>
      <c r="AC963" s="94"/>
      <c r="AG963" s="94"/>
      <c r="AI963" s="94"/>
      <c r="AM963" s="94"/>
      <c r="AO963" s="94"/>
      <c r="AS963" s="94"/>
      <c r="AU963" s="94"/>
      <c r="AY963" s="94"/>
      <c r="BA963" s="94"/>
      <c r="BI963" s="45"/>
      <c r="BN963" s="93"/>
    </row>
    <row r="964" spans="4:66" s="48" customFormat="1" ht="15" customHeight="1" x14ac:dyDescent="0.2">
      <c r="D964" s="45"/>
      <c r="AA964" s="94"/>
      <c r="AC964" s="94"/>
      <c r="AG964" s="94"/>
      <c r="AI964" s="94"/>
      <c r="AM964" s="94"/>
      <c r="AO964" s="94"/>
      <c r="AS964" s="94"/>
      <c r="AU964" s="94"/>
      <c r="AY964" s="94"/>
      <c r="BA964" s="94"/>
      <c r="BI964" s="45"/>
      <c r="BN964" s="93"/>
    </row>
    <row r="965" spans="4:66" s="48" customFormat="1" ht="15" customHeight="1" x14ac:dyDescent="0.2">
      <c r="D965" s="45"/>
      <c r="AA965" s="94"/>
      <c r="AC965" s="94"/>
      <c r="AG965" s="94"/>
      <c r="AI965" s="94"/>
      <c r="AM965" s="94"/>
      <c r="AO965" s="94"/>
      <c r="AS965" s="94"/>
      <c r="AU965" s="94"/>
      <c r="AY965" s="94"/>
      <c r="BA965" s="94"/>
      <c r="BI965" s="45"/>
      <c r="BN965" s="93"/>
    </row>
    <row r="966" spans="4:66" s="48" customFormat="1" ht="15" customHeight="1" x14ac:dyDescent="0.2">
      <c r="D966" s="45"/>
      <c r="AA966" s="94"/>
      <c r="AC966" s="94"/>
      <c r="AG966" s="94"/>
      <c r="AI966" s="94"/>
      <c r="AM966" s="94"/>
      <c r="AO966" s="94"/>
      <c r="AS966" s="94"/>
      <c r="AU966" s="94"/>
      <c r="AY966" s="94"/>
      <c r="BA966" s="94"/>
      <c r="BI966" s="45"/>
      <c r="BN966" s="93"/>
    </row>
    <row r="967" spans="4:66" s="48" customFormat="1" ht="15" customHeight="1" x14ac:dyDescent="0.2">
      <c r="D967" s="45"/>
      <c r="AA967" s="94"/>
      <c r="AC967" s="94"/>
      <c r="AG967" s="94"/>
      <c r="AI967" s="94"/>
      <c r="AM967" s="94"/>
      <c r="AO967" s="94"/>
      <c r="AS967" s="94"/>
      <c r="AU967" s="94"/>
      <c r="AY967" s="94"/>
      <c r="BA967" s="94"/>
      <c r="BI967" s="45"/>
      <c r="BN967" s="93"/>
    </row>
    <row r="968" spans="4:66" s="48" customFormat="1" ht="15" customHeight="1" x14ac:dyDescent="0.2">
      <c r="D968" s="45"/>
      <c r="AA968" s="94"/>
      <c r="AC968" s="94"/>
      <c r="AG968" s="94"/>
      <c r="AI968" s="94"/>
      <c r="AM968" s="94"/>
      <c r="AO968" s="94"/>
      <c r="AS968" s="94"/>
      <c r="AU968" s="94"/>
      <c r="AY968" s="94"/>
      <c r="BA968" s="94"/>
      <c r="BI968" s="45"/>
      <c r="BN968" s="93"/>
    </row>
    <row r="969" spans="4:66" s="48" customFormat="1" ht="15" customHeight="1" x14ac:dyDescent="0.2">
      <c r="D969" s="45"/>
      <c r="AA969" s="94"/>
      <c r="AC969" s="94"/>
      <c r="AG969" s="94"/>
      <c r="AI969" s="94"/>
      <c r="AM969" s="94"/>
      <c r="AO969" s="94"/>
      <c r="AS969" s="94"/>
      <c r="AU969" s="94"/>
      <c r="AY969" s="94"/>
      <c r="BA969" s="94"/>
      <c r="BI969" s="45"/>
      <c r="BN969" s="93"/>
    </row>
    <row r="970" spans="4:66" s="48" customFormat="1" ht="15" customHeight="1" x14ac:dyDescent="0.2">
      <c r="D970" s="45"/>
      <c r="AA970" s="94"/>
      <c r="AC970" s="94"/>
      <c r="AG970" s="94"/>
      <c r="AI970" s="94"/>
      <c r="AM970" s="94"/>
      <c r="AO970" s="94"/>
      <c r="AS970" s="94"/>
      <c r="AU970" s="94"/>
      <c r="AY970" s="94"/>
      <c r="BA970" s="94"/>
      <c r="BI970" s="45"/>
      <c r="BN970" s="93"/>
    </row>
    <row r="971" spans="4:66" s="48" customFormat="1" ht="15" customHeight="1" x14ac:dyDescent="0.2">
      <c r="D971" s="45"/>
      <c r="AA971" s="94"/>
      <c r="AC971" s="94"/>
      <c r="AG971" s="94"/>
      <c r="AI971" s="94"/>
      <c r="AM971" s="94"/>
      <c r="AO971" s="94"/>
      <c r="AS971" s="94"/>
      <c r="AU971" s="94"/>
      <c r="AY971" s="94"/>
      <c r="BA971" s="94"/>
      <c r="BI971" s="45"/>
      <c r="BN971" s="93"/>
    </row>
    <row r="972" spans="4:66" s="48" customFormat="1" ht="15" customHeight="1" x14ac:dyDescent="0.2">
      <c r="D972" s="45"/>
      <c r="AA972" s="94"/>
      <c r="AC972" s="94"/>
      <c r="AG972" s="94"/>
      <c r="AI972" s="94"/>
      <c r="AM972" s="94"/>
      <c r="AO972" s="94"/>
      <c r="AS972" s="94"/>
      <c r="AU972" s="94"/>
      <c r="AY972" s="94"/>
      <c r="BA972" s="94"/>
      <c r="BI972" s="45"/>
      <c r="BN972" s="93"/>
    </row>
    <row r="973" spans="4:66" s="48" customFormat="1" ht="15" customHeight="1" x14ac:dyDescent="0.2">
      <c r="D973" s="45"/>
      <c r="AA973" s="94"/>
      <c r="AC973" s="94"/>
      <c r="AG973" s="94"/>
      <c r="AI973" s="94"/>
      <c r="AM973" s="94"/>
      <c r="AO973" s="94"/>
      <c r="AS973" s="94"/>
      <c r="AU973" s="94"/>
      <c r="AY973" s="94"/>
      <c r="BA973" s="94"/>
      <c r="BI973" s="45"/>
      <c r="BN973" s="93"/>
    </row>
    <row r="974" spans="4:66" s="48" customFormat="1" ht="15" customHeight="1" x14ac:dyDescent="0.2">
      <c r="D974" s="45"/>
      <c r="AA974" s="94"/>
      <c r="AC974" s="94"/>
      <c r="AG974" s="94"/>
      <c r="AI974" s="94"/>
      <c r="AM974" s="94"/>
      <c r="AO974" s="94"/>
      <c r="AS974" s="94"/>
      <c r="AU974" s="94"/>
      <c r="AY974" s="94"/>
      <c r="BA974" s="94"/>
      <c r="BI974" s="45"/>
      <c r="BN974" s="93"/>
    </row>
    <row r="975" spans="4:66" s="48" customFormat="1" ht="15" customHeight="1" x14ac:dyDescent="0.2">
      <c r="D975" s="45"/>
      <c r="AA975" s="94"/>
      <c r="AC975" s="94"/>
      <c r="AG975" s="94"/>
      <c r="AI975" s="94"/>
      <c r="AM975" s="94"/>
      <c r="AO975" s="94"/>
      <c r="AS975" s="94"/>
      <c r="AU975" s="94"/>
      <c r="AY975" s="94"/>
      <c r="BA975" s="94"/>
      <c r="BI975" s="45"/>
      <c r="BN975" s="93"/>
    </row>
    <row r="976" spans="4:66" s="48" customFormat="1" ht="15" customHeight="1" x14ac:dyDescent="0.2">
      <c r="D976" s="45"/>
      <c r="AA976" s="94"/>
      <c r="AC976" s="94"/>
      <c r="AG976" s="94"/>
      <c r="AI976" s="94"/>
      <c r="AM976" s="94"/>
      <c r="AO976" s="94"/>
      <c r="AS976" s="94"/>
      <c r="AU976" s="94"/>
      <c r="AY976" s="94"/>
      <c r="BA976" s="94"/>
      <c r="BI976" s="45"/>
      <c r="BN976" s="93"/>
    </row>
    <row r="977" spans="4:66" s="48" customFormat="1" ht="15" customHeight="1" x14ac:dyDescent="0.2">
      <c r="D977" s="45"/>
      <c r="AA977" s="94"/>
      <c r="AC977" s="94"/>
      <c r="AG977" s="94"/>
      <c r="AI977" s="94"/>
      <c r="AM977" s="94"/>
      <c r="AO977" s="94"/>
      <c r="AS977" s="94"/>
      <c r="AU977" s="94"/>
      <c r="AY977" s="94"/>
      <c r="BA977" s="94"/>
      <c r="BI977" s="45"/>
      <c r="BN977" s="93"/>
    </row>
    <row r="978" spans="4:66" s="48" customFormat="1" ht="15" customHeight="1" x14ac:dyDescent="0.2">
      <c r="D978" s="45"/>
      <c r="AA978" s="94"/>
      <c r="AC978" s="94"/>
      <c r="AG978" s="94"/>
      <c r="AI978" s="94"/>
      <c r="AM978" s="94"/>
      <c r="AO978" s="94"/>
      <c r="AS978" s="94"/>
      <c r="AU978" s="94"/>
      <c r="AY978" s="94"/>
      <c r="BA978" s="94"/>
      <c r="BI978" s="45"/>
      <c r="BN978" s="93"/>
    </row>
    <row r="979" spans="4:66" s="48" customFormat="1" ht="15" customHeight="1" x14ac:dyDescent="0.2">
      <c r="D979" s="45"/>
      <c r="AA979" s="94"/>
      <c r="AC979" s="94"/>
      <c r="AG979" s="94"/>
      <c r="AI979" s="94"/>
      <c r="AM979" s="94"/>
      <c r="AO979" s="94"/>
      <c r="AS979" s="94"/>
      <c r="AU979" s="94"/>
      <c r="AY979" s="94"/>
      <c r="BA979" s="94"/>
      <c r="BI979" s="45"/>
      <c r="BN979" s="93"/>
    </row>
    <row r="980" spans="4:66" s="48" customFormat="1" ht="15" customHeight="1" x14ac:dyDescent="0.2">
      <c r="D980" s="45"/>
      <c r="AA980" s="94"/>
      <c r="AC980" s="94"/>
      <c r="AG980" s="94"/>
      <c r="AI980" s="94"/>
      <c r="AM980" s="94"/>
      <c r="AO980" s="94"/>
      <c r="AS980" s="94"/>
      <c r="AU980" s="94"/>
      <c r="AY980" s="94"/>
      <c r="BA980" s="94"/>
      <c r="BI980" s="45"/>
      <c r="BN980" s="93"/>
    </row>
    <row r="981" spans="4:66" s="48" customFormat="1" ht="15" customHeight="1" x14ac:dyDescent="0.2">
      <c r="D981" s="45"/>
      <c r="AA981" s="94"/>
      <c r="AC981" s="94"/>
      <c r="AG981" s="94"/>
      <c r="AI981" s="94"/>
      <c r="AM981" s="94"/>
      <c r="AO981" s="94"/>
      <c r="AS981" s="94"/>
      <c r="AU981" s="94"/>
      <c r="AY981" s="94"/>
      <c r="BA981" s="94"/>
      <c r="BI981" s="45"/>
      <c r="BN981" s="93"/>
    </row>
    <row r="982" spans="4:66" s="48" customFormat="1" ht="15" customHeight="1" x14ac:dyDescent="0.2">
      <c r="D982" s="45"/>
      <c r="AA982" s="94"/>
      <c r="AC982" s="94"/>
      <c r="AG982" s="94"/>
      <c r="AI982" s="94"/>
      <c r="AM982" s="94"/>
      <c r="AO982" s="94"/>
      <c r="AS982" s="94"/>
      <c r="AU982" s="94"/>
      <c r="AY982" s="94"/>
      <c r="BA982" s="94"/>
      <c r="BI982" s="45"/>
      <c r="BN982" s="93"/>
    </row>
    <row r="983" spans="4:66" s="48" customFormat="1" ht="15" customHeight="1" x14ac:dyDescent="0.2">
      <c r="D983" s="45"/>
      <c r="AA983" s="94"/>
      <c r="AC983" s="94"/>
      <c r="AG983" s="94"/>
      <c r="AI983" s="94"/>
      <c r="AM983" s="94"/>
      <c r="AO983" s="94"/>
      <c r="AS983" s="94"/>
      <c r="AU983" s="94"/>
      <c r="AY983" s="94"/>
      <c r="BA983" s="94"/>
      <c r="BI983" s="45"/>
      <c r="BN983" s="93"/>
    </row>
    <row r="984" spans="4:66" s="48" customFormat="1" ht="15" customHeight="1" x14ac:dyDescent="0.2">
      <c r="D984" s="45"/>
      <c r="AA984" s="94"/>
      <c r="AC984" s="94"/>
      <c r="AG984" s="94"/>
      <c r="AI984" s="94"/>
      <c r="AM984" s="94"/>
      <c r="AO984" s="94"/>
      <c r="AS984" s="94"/>
      <c r="AU984" s="94"/>
      <c r="AY984" s="94"/>
      <c r="BA984" s="94"/>
      <c r="BI984" s="45"/>
      <c r="BN984" s="93"/>
    </row>
    <row r="985" spans="4:66" s="48" customFormat="1" ht="15" customHeight="1" x14ac:dyDescent="0.2">
      <c r="D985" s="45"/>
      <c r="AA985" s="94"/>
      <c r="AC985" s="94"/>
      <c r="AG985" s="94"/>
      <c r="AI985" s="94"/>
      <c r="AM985" s="94"/>
      <c r="AO985" s="94"/>
      <c r="AS985" s="94"/>
      <c r="AU985" s="94"/>
      <c r="AY985" s="94"/>
      <c r="BA985" s="94"/>
      <c r="BI985" s="45"/>
      <c r="BN985" s="93"/>
    </row>
    <row r="986" spans="4:66" s="48" customFormat="1" ht="15" customHeight="1" x14ac:dyDescent="0.2">
      <c r="D986" s="45"/>
      <c r="AA986" s="94"/>
      <c r="AC986" s="94"/>
      <c r="AG986" s="94"/>
      <c r="AI986" s="94"/>
      <c r="AM986" s="94"/>
      <c r="AO986" s="94"/>
      <c r="AS986" s="94"/>
      <c r="AU986" s="94"/>
      <c r="AY986" s="94"/>
      <c r="BA986" s="94"/>
      <c r="BI986" s="45"/>
      <c r="BN986" s="93"/>
    </row>
    <row r="987" spans="4:66" s="48" customFormat="1" ht="15" customHeight="1" x14ac:dyDescent="0.2">
      <c r="D987" s="45"/>
      <c r="AA987" s="94"/>
      <c r="AC987" s="94"/>
      <c r="AG987" s="94"/>
      <c r="AI987" s="94"/>
      <c r="AM987" s="94"/>
      <c r="AO987" s="94"/>
      <c r="AS987" s="94"/>
      <c r="AU987" s="94"/>
      <c r="AY987" s="94"/>
      <c r="BA987" s="94"/>
      <c r="BI987" s="45"/>
      <c r="BN987" s="93"/>
    </row>
    <row r="988" spans="4:66" s="48" customFormat="1" ht="15" customHeight="1" x14ac:dyDescent="0.2">
      <c r="D988" s="45"/>
      <c r="AA988" s="94"/>
      <c r="AC988" s="94"/>
      <c r="AG988" s="94"/>
      <c r="AI988" s="94"/>
      <c r="AM988" s="94"/>
      <c r="AO988" s="94"/>
      <c r="AS988" s="94"/>
      <c r="AU988" s="94"/>
      <c r="AY988" s="94"/>
      <c r="BA988" s="94"/>
      <c r="BI988" s="45"/>
      <c r="BN988" s="93"/>
    </row>
    <row r="989" spans="4:66" s="48" customFormat="1" ht="15" customHeight="1" x14ac:dyDescent="0.2">
      <c r="D989" s="45"/>
      <c r="AA989" s="94"/>
      <c r="AC989" s="94"/>
      <c r="AG989" s="94"/>
      <c r="AI989" s="94"/>
      <c r="AM989" s="94"/>
      <c r="AO989" s="94"/>
      <c r="AS989" s="94"/>
      <c r="AU989" s="94"/>
      <c r="AY989" s="94"/>
      <c r="BA989" s="94"/>
      <c r="BI989" s="45"/>
      <c r="BN989" s="93"/>
    </row>
    <row r="990" spans="4:66" s="48" customFormat="1" ht="15" customHeight="1" x14ac:dyDescent="0.2">
      <c r="D990" s="45"/>
      <c r="AA990" s="94"/>
      <c r="AC990" s="94"/>
      <c r="AG990" s="94"/>
      <c r="AI990" s="94"/>
      <c r="AM990" s="94"/>
      <c r="AO990" s="94"/>
      <c r="AS990" s="94"/>
      <c r="AU990" s="94"/>
      <c r="AY990" s="94"/>
      <c r="BA990" s="94"/>
      <c r="BI990" s="45"/>
      <c r="BN990" s="93"/>
    </row>
    <row r="991" spans="4:66" s="48" customFormat="1" ht="15" customHeight="1" x14ac:dyDescent="0.2">
      <c r="D991" s="45"/>
      <c r="AA991" s="94"/>
      <c r="AC991" s="94"/>
      <c r="AG991" s="94"/>
      <c r="AI991" s="94"/>
      <c r="AM991" s="94"/>
      <c r="AO991" s="94"/>
      <c r="AS991" s="94"/>
      <c r="AU991" s="94"/>
      <c r="AY991" s="94"/>
      <c r="BA991" s="94"/>
      <c r="BI991" s="45"/>
      <c r="BN991" s="93"/>
    </row>
    <row r="992" spans="4:66" s="48" customFormat="1" ht="15" customHeight="1" x14ac:dyDescent="0.2">
      <c r="D992" s="45"/>
      <c r="AA992" s="94"/>
      <c r="AC992" s="94"/>
      <c r="AG992" s="94"/>
      <c r="AI992" s="94"/>
      <c r="AM992" s="94"/>
      <c r="AO992" s="94"/>
      <c r="AS992" s="94"/>
      <c r="AU992" s="94"/>
      <c r="AY992" s="94"/>
      <c r="BA992" s="94"/>
      <c r="BI992" s="45"/>
      <c r="BN992" s="93"/>
    </row>
    <row r="993" spans="4:66" s="48" customFormat="1" ht="15" customHeight="1" x14ac:dyDescent="0.2">
      <c r="D993" s="45"/>
      <c r="AA993" s="94"/>
      <c r="AC993" s="94"/>
      <c r="AG993" s="94"/>
      <c r="AI993" s="94"/>
      <c r="AM993" s="94"/>
      <c r="AO993" s="94"/>
      <c r="AS993" s="94"/>
      <c r="AU993" s="94"/>
      <c r="AY993" s="94"/>
      <c r="BA993" s="94"/>
      <c r="BI993" s="45"/>
      <c r="BN993" s="93"/>
    </row>
    <row r="994" spans="4:66" s="48" customFormat="1" ht="15" customHeight="1" x14ac:dyDescent="0.2">
      <c r="D994" s="45"/>
      <c r="AA994" s="94"/>
      <c r="AC994" s="94"/>
      <c r="AG994" s="94"/>
      <c r="AI994" s="94"/>
      <c r="AM994" s="94"/>
      <c r="AO994" s="94"/>
      <c r="AS994" s="94"/>
      <c r="AU994" s="94"/>
      <c r="AY994" s="94"/>
      <c r="BA994" s="94"/>
      <c r="BI994" s="45"/>
      <c r="BN994" s="93"/>
    </row>
    <row r="995" spans="4:66" s="48" customFormat="1" ht="15" customHeight="1" x14ac:dyDescent="0.2">
      <c r="D995" s="45"/>
      <c r="AA995" s="94"/>
      <c r="AC995" s="94"/>
      <c r="AG995" s="94"/>
      <c r="AI995" s="94"/>
      <c r="AM995" s="94"/>
      <c r="AO995" s="94"/>
      <c r="AS995" s="94"/>
      <c r="AU995" s="94"/>
      <c r="AY995" s="94"/>
      <c r="BA995" s="94"/>
      <c r="BI995" s="45"/>
      <c r="BN995" s="93"/>
    </row>
    <row r="996" spans="4:66" s="48" customFormat="1" ht="15" customHeight="1" x14ac:dyDescent="0.2">
      <c r="D996" s="45"/>
      <c r="AA996" s="94"/>
      <c r="AC996" s="94"/>
      <c r="AG996" s="94"/>
      <c r="AI996" s="94"/>
      <c r="AM996" s="94"/>
      <c r="AO996" s="94"/>
      <c r="AS996" s="94"/>
      <c r="AU996" s="94"/>
      <c r="AY996" s="94"/>
      <c r="BA996" s="94"/>
      <c r="BI996" s="45"/>
      <c r="BN996" s="93"/>
    </row>
    <row r="997" spans="4:66" s="48" customFormat="1" ht="15" customHeight="1" x14ac:dyDescent="0.2">
      <c r="D997" s="45"/>
      <c r="AA997" s="94"/>
      <c r="AC997" s="94"/>
      <c r="AG997" s="94"/>
      <c r="AI997" s="94"/>
      <c r="AM997" s="94"/>
      <c r="AO997" s="94"/>
      <c r="AS997" s="94"/>
      <c r="AU997" s="94"/>
      <c r="AY997" s="94"/>
      <c r="BA997" s="94"/>
      <c r="BI997" s="45"/>
      <c r="BN997" s="93"/>
    </row>
    <row r="998" spans="4:66" s="48" customFormat="1" ht="15" customHeight="1" x14ac:dyDescent="0.2">
      <c r="D998" s="45"/>
      <c r="AA998" s="94"/>
      <c r="AC998" s="94"/>
      <c r="AG998" s="94"/>
      <c r="AI998" s="94"/>
      <c r="AM998" s="94"/>
      <c r="AO998" s="94"/>
      <c r="AS998" s="94"/>
      <c r="AU998" s="94"/>
      <c r="AY998" s="94"/>
      <c r="BA998" s="94"/>
      <c r="BI998" s="45"/>
      <c r="BN998" s="93"/>
    </row>
    <row r="999" spans="4:66" s="48" customFormat="1" ht="15" customHeight="1" x14ac:dyDescent="0.2">
      <c r="D999" s="45"/>
      <c r="AA999" s="94"/>
      <c r="AC999" s="94"/>
      <c r="AG999" s="94"/>
      <c r="AI999" s="94"/>
      <c r="AM999" s="94"/>
      <c r="AO999" s="94"/>
      <c r="AS999" s="94"/>
      <c r="AU999" s="94"/>
      <c r="AY999" s="94"/>
      <c r="BA999" s="94"/>
      <c r="BI999" s="45"/>
      <c r="BN999" s="93"/>
    </row>
    <row r="1000" spans="4:66" s="48" customFormat="1" ht="15" customHeight="1" x14ac:dyDescent="0.2">
      <c r="D1000" s="45"/>
      <c r="AA1000" s="94"/>
      <c r="AC1000" s="94"/>
      <c r="AG1000" s="94"/>
      <c r="AI1000" s="94"/>
      <c r="AM1000" s="94"/>
      <c r="AO1000" s="94"/>
      <c r="AS1000" s="94"/>
      <c r="AU1000" s="94"/>
      <c r="AY1000" s="94"/>
      <c r="BA1000" s="94"/>
      <c r="BI1000" s="45"/>
      <c r="BN1000" s="93"/>
    </row>
    <row r="1001" spans="4:66" s="48" customFormat="1" ht="15" customHeight="1" x14ac:dyDescent="0.2">
      <c r="D1001" s="45"/>
      <c r="AA1001" s="94"/>
      <c r="AC1001" s="94"/>
      <c r="AG1001" s="94"/>
      <c r="AI1001" s="94"/>
      <c r="AM1001" s="94"/>
      <c r="AO1001" s="94"/>
      <c r="AS1001" s="94"/>
      <c r="AU1001" s="94"/>
      <c r="AY1001" s="94"/>
      <c r="BA1001" s="94"/>
      <c r="BI1001" s="45"/>
      <c r="BN1001" s="93"/>
    </row>
    <row r="1002" spans="4:66" s="48" customFormat="1" ht="15" customHeight="1" x14ac:dyDescent="0.2">
      <c r="D1002" s="45"/>
      <c r="AA1002" s="94"/>
      <c r="AC1002" s="94"/>
      <c r="AG1002" s="94"/>
      <c r="AI1002" s="94"/>
      <c r="AM1002" s="94"/>
      <c r="AO1002" s="94"/>
      <c r="AS1002" s="94"/>
      <c r="AU1002" s="94"/>
      <c r="AY1002" s="94"/>
      <c r="BA1002" s="94"/>
      <c r="BI1002" s="45"/>
      <c r="BN1002" s="93"/>
    </row>
    <row r="1003" spans="4:66" s="48" customFormat="1" ht="15" customHeight="1" x14ac:dyDescent="0.2">
      <c r="D1003" s="45"/>
      <c r="AA1003" s="94"/>
      <c r="AC1003" s="94"/>
      <c r="AG1003" s="94"/>
      <c r="AI1003" s="94"/>
      <c r="AM1003" s="94"/>
      <c r="AO1003" s="94"/>
      <c r="AS1003" s="94"/>
      <c r="AU1003" s="94"/>
      <c r="AY1003" s="94"/>
      <c r="BA1003" s="94"/>
      <c r="BI1003" s="45"/>
      <c r="BN1003" s="93"/>
    </row>
    <row r="1004" spans="4:66" s="48" customFormat="1" ht="15" customHeight="1" x14ac:dyDescent="0.2">
      <c r="D1004" s="45"/>
      <c r="AA1004" s="94"/>
      <c r="AC1004" s="94"/>
      <c r="AG1004" s="94"/>
      <c r="AI1004" s="94"/>
      <c r="AM1004" s="94"/>
      <c r="AO1004" s="94"/>
      <c r="AS1004" s="94"/>
      <c r="AU1004" s="94"/>
      <c r="AY1004" s="94"/>
      <c r="BA1004" s="94"/>
      <c r="BI1004" s="45"/>
      <c r="BN1004" s="93"/>
    </row>
    <row r="1005" spans="4:66" s="48" customFormat="1" ht="15" customHeight="1" x14ac:dyDescent="0.2">
      <c r="D1005" s="45"/>
      <c r="AA1005" s="94"/>
      <c r="AC1005" s="94"/>
      <c r="AG1005" s="94"/>
      <c r="AI1005" s="94"/>
      <c r="AM1005" s="94"/>
      <c r="AO1005" s="94"/>
      <c r="AS1005" s="94"/>
      <c r="AU1005" s="94"/>
      <c r="AY1005" s="94"/>
      <c r="BA1005" s="94"/>
      <c r="BI1005" s="45"/>
      <c r="BN1005" s="93"/>
    </row>
    <row r="1006" spans="4:66" s="48" customFormat="1" ht="15" customHeight="1" x14ac:dyDescent="0.2">
      <c r="D1006" s="45"/>
      <c r="AA1006" s="94"/>
      <c r="AC1006" s="94"/>
      <c r="AG1006" s="94"/>
      <c r="AI1006" s="94"/>
      <c r="AM1006" s="94"/>
      <c r="AO1006" s="94"/>
      <c r="AS1006" s="94"/>
      <c r="AU1006" s="94"/>
      <c r="AY1006" s="94"/>
      <c r="BA1006" s="94"/>
      <c r="BI1006" s="45"/>
      <c r="BN1006" s="93"/>
    </row>
    <row r="1007" spans="4:66" s="48" customFormat="1" ht="15" customHeight="1" x14ac:dyDescent="0.2">
      <c r="D1007" s="45"/>
      <c r="AA1007" s="94"/>
      <c r="AC1007" s="94"/>
      <c r="AG1007" s="94"/>
      <c r="AI1007" s="94"/>
      <c r="AM1007" s="94"/>
      <c r="AO1007" s="94"/>
      <c r="AS1007" s="94"/>
      <c r="AU1007" s="94"/>
      <c r="AY1007" s="94"/>
      <c r="BA1007" s="94"/>
      <c r="BI1007" s="45"/>
      <c r="BN1007" s="93"/>
    </row>
    <row r="1008" spans="4:66" s="48" customFormat="1" ht="15" customHeight="1" x14ac:dyDescent="0.2">
      <c r="D1008" s="45"/>
      <c r="AA1008" s="94"/>
      <c r="AC1008" s="94"/>
      <c r="AG1008" s="94"/>
      <c r="AI1008" s="94"/>
      <c r="AM1008" s="94"/>
      <c r="AO1008" s="94"/>
      <c r="AS1008" s="94"/>
      <c r="AU1008" s="94"/>
      <c r="AY1008" s="94"/>
      <c r="BA1008" s="94"/>
      <c r="BI1008" s="45"/>
      <c r="BN1008" s="93"/>
    </row>
    <row r="1009" spans="4:66" s="48" customFormat="1" ht="15" customHeight="1" x14ac:dyDescent="0.2">
      <c r="D1009" s="45"/>
      <c r="AA1009" s="94"/>
      <c r="AC1009" s="94"/>
      <c r="AG1009" s="94"/>
      <c r="AI1009" s="94"/>
      <c r="AM1009" s="94"/>
      <c r="AO1009" s="94"/>
      <c r="AS1009" s="94"/>
      <c r="AU1009" s="94"/>
      <c r="AY1009" s="94"/>
      <c r="BA1009" s="94"/>
      <c r="BI1009" s="45"/>
      <c r="BN1009" s="93"/>
    </row>
    <row r="1010" spans="4:66" s="48" customFormat="1" ht="15" customHeight="1" x14ac:dyDescent="0.2">
      <c r="D1010" s="45"/>
      <c r="AA1010" s="94"/>
      <c r="AC1010" s="94"/>
      <c r="AG1010" s="94"/>
      <c r="AI1010" s="94"/>
      <c r="AM1010" s="94"/>
      <c r="AO1010" s="94"/>
      <c r="AS1010" s="94"/>
      <c r="AU1010" s="94"/>
      <c r="AY1010" s="94"/>
      <c r="BA1010" s="94"/>
      <c r="BI1010" s="45"/>
      <c r="BN1010" s="93"/>
    </row>
    <row r="1011" spans="4:66" s="48" customFormat="1" ht="15" customHeight="1" x14ac:dyDescent="0.2">
      <c r="D1011" s="45"/>
      <c r="AA1011" s="94"/>
      <c r="AC1011" s="94"/>
      <c r="AG1011" s="94"/>
      <c r="AI1011" s="94"/>
      <c r="AM1011" s="94"/>
      <c r="AO1011" s="94"/>
      <c r="AS1011" s="94"/>
      <c r="AU1011" s="94"/>
      <c r="AY1011" s="94"/>
      <c r="BA1011" s="94"/>
      <c r="BI1011" s="45"/>
      <c r="BN1011" s="93"/>
    </row>
    <row r="1012" spans="4:66" s="48" customFormat="1" ht="15" customHeight="1" x14ac:dyDescent="0.2">
      <c r="D1012" s="45"/>
      <c r="AA1012" s="94"/>
      <c r="AC1012" s="94"/>
      <c r="AG1012" s="94"/>
      <c r="AI1012" s="94"/>
      <c r="AM1012" s="94"/>
      <c r="AO1012" s="94"/>
      <c r="AS1012" s="94"/>
      <c r="AU1012" s="94"/>
      <c r="AY1012" s="94"/>
      <c r="BA1012" s="94"/>
      <c r="BI1012" s="45"/>
      <c r="BN1012" s="93"/>
    </row>
    <row r="1013" spans="4:66" s="48" customFormat="1" ht="15" customHeight="1" x14ac:dyDescent="0.2">
      <c r="D1013" s="45"/>
      <c r="AA1013" s="94"/>
      <c r="AC1013" s="94"/>
      <c r="AG1013" s="94"/>
      <c r="AI1013" s="94"/>
      <c r="AM1013" s="94"/>
      <c r="AO1013" s="94"/>
      <c r="AS1013" s="94"/>
      <c r="AU1013" s="94"/>
      <c r="AY1013" s="94"/>
      <c r="BA1013" s="94"/>
      <c r="BI1013" s="45"/>
      <c r="BN1013" s="93"/>
    </row>
    <row r="1014" spans="4:66" s="48" customFormat="1" ht="15" customHeight="1" x14ac:dyDescent="0.2">
      <c r="D1014" s="45"/>
      <c r="AA1014" s="94"/>
      <c r="AC1014" s="94"/>
      <c r="AG1014" s="94"/>
      <c r="AI1014" s="94"/>
      <c r="AM1014" s="94"/>
      <c r="AO1014" s="94"/>
      <c r="AS1014" s="94"/>
      <c r="AU1014" s="94"/>
      <c r="AY1014" s="94"/>
      <c r="BA1014" s="94"/>
      <c r="BI1014" s="45"/>
      <c r="BN1014" s="93"/>
    </row>
    <row r="1015" spans="4:66" s="48" customFormat="1" ht="15" customHeight="1" x14ac:dyDescent="0.2">
      <c r="D1015" s="45"/>
      <c r="AA1015" s="94"/>
      <c r="AC1015" s="94"/>
      <c r="AG1015" s="94"/>
      <c r="AI1015" s="94"/>
      <c r="AM1015" s="94"/>
      <c r="AO1015" s="94"/>
      <c r="AS1015" s="94"/>
      <c r="AU1015" s="94"/>
      <c r="AY1015" s="94"/>
      <c r="BA1015" s="94"/>
      <c r="BI1015" s="45"/>
      <c r="BN1015" s="93"/>
    </row>
    <row r="1016" spans="4:66" s="48" customFormat="1" ht="15" customHeight="1" x14ac:dyDescent="0.2">
      <c r="D1016" s="45"/>
      <c r="AA1016" s="94"/>
      <c r="AC1016" s="94"/>
      <c r="AG1016" s="94"/>
      <c r="AI1016" s="94"/>
      <c r="AM1016" s="94"/>
      <c r="AO1016" s="94"/>
      <c r="AS1016" s="94"/>
      <c r="AU1016" s="94"/>
      <c r="AY1016" s="94"/>
      <c r="BA1016" s="94"/>
      <c r="BI1016" s="45"/>
      <c r="BN1016" s="93"/>
    </row>
    <row r="1017" spans="4:66" s="48" customFormat="1" ht="15" customHeight="1" x14ac:dyDescent="0.2">
      <c r="D1017" s="45"/>
      <c r="AA1017" s="94"/>
      <c r="AC1017" s="94"/>
      <c r="AG1017" s="94"/>
      <c r="AI1017" s="94"/>
      <c r="AM1017" s="94"/>
      <c r="AO1017" s="94"/>
      <c r="AS1017" s="94"/>
      <c r="AU1017" s="94"/>
      <c r="AY1017" s="94"/>
      <c r="BA1017" s="94"/>
      <c r="BI1017" s="45"/>
      <c r="BN1017" s="93"/>
    </row>
    <row r="1018" spans="4:66" s="48" customFormat="1" ht="15" customHeight="1" x14ac:dyDescent="0.2">
      <c r="D1018" s="45"/>
      <c r="AA1018" s="94"/>
      <c r="AC1018" s="94"/>
      <c r="AG1018" s="94"/>
      <c r="AI1018" s="94"/>
      <c r="AM1018" s="94"/>
      <c r="AO1018" s="94"/>
      <c r="AS1018" s="94"/>
      <c r="AU1018" s="94"/>
      <c r="AY1018" s="94"/>
      <c r="BA1018" s="94"/>
      <c r="BI1018" s="45"/>
      <c r="BN1018" s="93"/>
    </row>
    <row r="1019" spans="4:66" s="48" customFormat="1" ht="15" customHeight="1" x14ac:dyDescent="0.2">
      <c r="D1019" s="45"/>
      <c r="AA1019" s="94"/>
      <c r="AC1019" s="94"/>
      <c r="AG1019" s="94"/>
      <c r="AI1019" s="94"/>
      <c r="AM1019" s="94"/>
      <c r="AO1019" s="94"/>
      <c r="AS1019" s="94"/>
      <c r="AU1019" s="94"/>
      <c r="AY1019" s="94"/>
      <c r="BA1019" s="94"/>
      <c r="BI1019" s="45"/>
      <c r="BN1019" s="93"/>
    </row>
    <row r="1020" spans="4:66" s="48" customFormat="1" ht="15" customHeight="1" x14ac:dyDescent="0.2">
      <c r="D1020" s="45"/>
      <c r="AA1020" s="94"/>
      <c r="AC1020" s="94"/>
      <c r="AG1020" s="94"/>
      <c r="AI1020" s="94"/>
      <c r="AM1020" s="94"/>
      <c r="AO1020" s="94"/>
      <c r="AS1020" s="94"/>
      <c r="AU1020" s="94"/>
      <c r="AY1020" s="94"/>
      <c r="BA1020" s="94"/>
      <c r="BI1020" s="45"/>
      <c r="BN1020" s="93"/>
    </row>
    <row r="1021" spans="4:66" s="48" customFormat="1" ht="15" customHeight="1" x14ac:dyDescent="0.2">
      <c r="D1021" s="45"/>
      <c r="AA1021" s="94"/>
      <c r="AC1021" s="94"/>
      <c r="AG1021" s="94"/>
      <c r="AI1021" s="94"/>
      <c r="AM1021" s="94"/>
      <c r="AO1021" s="94"/>
      <c r="AS1021" s="94"/>
      <c r="AU1021" s="94"/>
      <c r="AY1021" s="94"/>
      <c r="BA1021" s="94"/>
      <c r="BI1021" s="45"/>
      <c r="BN1021" s="93"/>
    </row>
    <row r="1022" spans="4:66" s="48" customFormat="1" ht="15" customHeight="1" x14ac:dyDescent="0.2">
      <c r="D1022" s="45"/>
      <c r="AA1022" s="94"/>
      <c r="AC1022" s="94"/>
      <c r="AG1022" s="94"/>
      <c r="AI1022" s="94"/>
      <c r="AM1022" s="94"/>
      <c r="AO1022" s="94"/>
      <c r="AS1022" s="94"/>
      <c r="AU1022" s="94"/>
      <c r="AY1022" s="94"/>
      <c r="BA1022" s="94"/>
      <c r="BI1022" s="45"/>
      <c r="BN1022" s="93"/>
    </row>
    <row r="1023" spans="4:66" s="48" customFormat="1" ht="15" customHeight="1" x14ac:dyDescent="0.2">
      <c r="D1023" s="45"/>
      <c r="AA1023" s="94"/>
      <c r="AC1023" s="94"/>
      <c r="AG1023" s="94"/>
      <c r="AI1023" s="94"/>
      <c r="AM1023" s="94"/>
      <c r="AO1023" s="94"/>
      <c r="AS1023" s="94"/>
      <c r="AU1023" s="94"/>
      <c r="AY1023" s="94"/>
      <c r="BA1023" s="94"/>
      <c r="BI1023" s="45"/>
      <c r="BN1023" s="93"/>
    </row>
    <row r="1024" spans="4:66" s="48" customFormat="1" ht="15" customHeight="1" x14ac:dyDescent="0.2">
      <c r="D1024" s="45"/>
      <c r="AA1024" s="94"/>
      <c r="AC1024" s="94"/>
      <c r="AG1024" s="94"/>
      <c r="AI1024" s="94"/>
      <c r="AM1024" s="94"/>
      <c r="AO1024" s="94"/>
      <c r="AS1024" s="94"/>
      <c r="AU1024" s="94"/>
      <c r="AY1024" s="94"/>
      <c r="BA1024" s="94"/>
      <c r="BI1024" s="45"/>
      <c r="BN1024" s="93"/>
    </row>
    <row r="1025" spans="4:66" s="48" customFormat="1" ht="15" customHeight="1" x14ac:dyDescent="0.2">
      <c r="D1025" s="45"/>
      <c r="AA1025" s="94"/>
      <c r="AC1025" s="94"/>
      <c r="AG1025" s="94"/>
      <c r="AI1025" s="94"/>
      <c r="AM1025" s="94"/>
      <c r="AO1025" s="94"/>
      <c r="AS1025" s="94"/>
      <c r="AU1025" s="94"/>
      <c r="AY1025" s="94"/>
      <c r="BA1025" s="94"/>
      <c r="BI1025" s="45"/>
      <c r="BN1025" s="93"/>
    </row>
    <row r="1026" spans="4:66" s="48" customFormat="1" ht="15" customHeight="1" x14ac:dyDescent="0.2">
      <c r="D1026" s="45"/>
      <c r="AA1026" s="94"/>
      <c r="AC1026" s="94"/>
      <c r="AG1026" s="94"/>
      <c r="AI1026" s="94"/>
      <c r="AM1026" s="94"/>
      <c r="AO1026" s="94"/>
      <c r="AS1026" s="94"/>
      <c r="AU1026" s="94"/>
      <c r="AY1026" s="94"/>
      <c r="BA1026" s="94"/>
      <c r="BI1026" s="45"/>
      <c r="BN1026" s="93"/>
    </row>
    <row r="1027" spans="4:66" s="48" customFormat="1" ht="15" customHeight="1" x14ac:dyDescent="0.2">
      <c r="D1027" s="45"/>
      <c r="AA1027" s="94"/>
      <c r="AC1027" s="94"/>
      <c r="AG1027" s="94"/>
      <c r="AI1027" s="94"/>
      <c r="AM1027" s="94"/>
      <c r="AO1027" s="94"/>
      <c r="AS1027" s="94"/>
      <c r="AU1027" s="94"/>
      <c r="AY1027" s="94"/>
      <c r="BA1027" s="94"/>
      <c r="BI1027" s="45"/>
      <c r="BN1027" s="93"/>
    </row>
    <row r="1028" spans="4:66" s="48" customFormat="1" ht="15" customHeight="1" x14ac:dyDescent="0.2">
      <c r="D1028" s="45"/>
      <c r="AA1028" s="94"/>
      <c r="AC1028" s="94"/>
      <c r="AG1028" s="94"/>
      <c r="AI1028" s="94"/>
      <c r="AM1028" s="94"/>
      <c r="AO1028" s="94"/>
      <c r="AS1028" s="94"/>
      <c r="AU1028" s="94"/>
      <c r="AY1028" s="94"/>
      <c r="BA1028" s="94"/>
      <c r="BI1028" s="45"/>
      <c r="BN1028" s="93"/>
    </row>
    <row r="1029" spans="4:66" s="48" customFormat="1" ht="15" customHeight="1" x14ac:dyDescent="0.2">
      <c r="D1029" s="45"/>
      <c r="AA1029" s="94"/>
      <c r="AC1029" s="94"/>
      <c r="AG1029" s="94"/>
      <c r="AI1029" s="94"/>
      <c r="AM1029" s="94"/>
      <c r="AO1029" s="94"/>
      <c r="AS1029" s="94"/>
      <c r="AU1029" s="94"/>
      <c r="AY1029" s="94"/>
      <c r="BA1029" s="94"/>
      <c r="BI1029" s="45"/>
      <c r="BN1029" s="93"/>
    </row>
    <row r="1030" spans="4:66" s="48" customFormat="1" ht="15" customHeight="1" x14ac:dyDescent="0.2">
      <c r="D1030" s="45"/>
      <c r="AA1030" s="94"/>
      <c r="AC1030" s="94"/>
      <c r="AG1030" s="94"/>
      <c r="AI1030" s="94"/>
      <c r="AM1030" s="94"/>
      <c r="AO1030" s="94"/>
      <c r="AS1030" s="94"/>
      <c r="AU1030" s="94"/>
      <c r="AY1030" s="94"/>
      <c r="BA1030" s="94"/>
      <c r="BI1030" s="45"/>
      <c r="BN1030" s="93"/>
    </row>
    <row r="1031" spans="4:66" s="48" customFormat="1" ht="15" customHeight="1" x14ac:dyDescent="0.2">
      <c r="D1031" s="45"/>
      <c r="AA1031" s="94"/>
      <c r="AC1031" s="94"/>
      <c r="AG1031" s="94"/>
      <c r="AI1031" s="94"/>
      <c r="AM1031" s="94"/>
      <c r="AO1031" s="94"/>
      <c r="AS1031" s="94"/>
      <c r="AU1031" s="94"/>
      <c r="AY1031" s="94"/>
      <c r="BA1031" s="94"/>
      <c r="BI1031" s="45"/>
      <c r="BN1031" s="93"/>
    </row>
    <row r="1032" spans="4:66" s="48" customFormat="1" ht="15" customHeight="1" x14ac:dyDescent="0.2">
      <c r="D1032" s="45"/>
      <c r="AA1032" s="94"/>
      <c r="AC1032" s="94"/>
      <c r="AG1032" s="94"/>
      <c r="AI1032" s="94"/>
      <c r="AM1032" s="94"/>
      <c r="AO1032" s="94"/>
      <c r="AS1032" s="94"/>
      <c r="AU1032" s="94"/>
      <c r="AY1032" s="94"/>
      <c r="BA1032" s="94"/>
      <c r="BI1032" s="45"/>
      <c r="BN1032" s="93"/>
    </row>
    <row r="1033" spans="4:66" s="48" customFormat="1" ht="15" customHeight="1" x14ac:dyDescent="0.2">
      <c r="D1033" s="45"/>
      <c r="AA1033" s="94"/>
      <c r="AC1033" s="94"/>
      <c r="AG1033" s="94"/>
      <c r="AI1033" s="94"/>
      <c r="AM1033" s="94"/>
      <c r="AO1033" s="94"/>
      <c r="AS1033" s="94"/>
      <c r="AU1033" s="94"/>
      <c r="AY1033" s="94"/>
      <c r="BA1033" s="94"/>
      <c r="BI1033" s="45"/>
      <c r="BN1033" s="93"/>
    </row>
    <row r="1034" spans="4:66" s="48" customFormat="1" ht="15" customHeight="1" x14ac:dyDescent="0.2">
      <c r="D1034" s="45"/>
      <c r="AA1034" s="94"/>
      <c r="AC1034" s="94"/>
      <c r="AG1034" s="94"/>
      <c r="AI1034" s="94"/>
      <c r="AM1034" s="94"/>
      <c r="AO1034" s="94"/>
      <c r="AS1034" s="94"/>
      <c r="AU1034" s="94"/>
      <c r="AY1034" s="94"/>
      <c r="BA1034" s="94"/>
      <c r="BI1034" s="45"/>
      <c r="BN1034" s="93"/>
    </row>
    <row r="1035" spans="4:66" s="48" customFormat="1" ht="15" customHeight="1" x14ac:dyDescent="0.2">
      <c r="D1035" s="45"/>
      <c r="AA1035" s="94"/>
      <c r="AC1035" s="94"/>
      <c r="AG1035" s="94"/>
      <c r="AI1035" s="94"/>
      <c r="AM1035" s="94"/>
      <c r="AO1035" s="94"/>
      <c r="AS1035" s="94"/>
      <c r="AU1035" s="94"/>
      <c r="AY1035" s="94"/>
      <c r="BA1035" s="94"/>
      <c r="BI1035" s="45"/>
      <c r="BN1035" s="93"/>
    </row>
    <row r="1036" spans="4:66" s="48" customFormat="1" ht="15" customHeight="1" x14ac:dyDescent="0.2">
      <c r="D1036" s="45"/>
      <c r="AA1036" s="94"/>
      <c r="AC1036" s="94"/>
      <c r="AG1036" s="94"/>
      <c r="AI1036" s="94"/>
      <c r="AM1036" s="94"/>
      <c r="AO1036" s="94"/>
      <c r="AS1036" s="94"/>
      <c r="AU1036" s="94"/>
      <c r="AY1036" s="94"/>
      <c r="BA1036" s="94"/>
      <c r="BI1036" s="45"/>
      <c r="BN1036" s="93"/>
    </row>
    <row r="1037" spans="4:66" s="48" customFormat="1" ht="15" customHeight="1" x14ac:dyDescent="0.2">
      <c r="D1037" s="45"/>
      <c r="AA1037" s="94"/>
      <c r="AC1037" s="94"/>
      <c r="AG1037" s="94"/>
      <c r="AI1037" s="94"/>
      <c r="AM1037" s="94"/>
      <c r="AO1037" s="94"/>
      <c r="AS1037" s="94"/>
      <c r="AU1037" s="94"/>
      <c r="AY1037" s="94"/>
      <c r="BA1037" s="94"/>
      <c r="BI1037" s="45"/>
      <c r="BN1037" s="93"/>
    </row>
    <row r="1038" spans="4:66" s="48" customFormat="1" ht="15" customHeight="1" x14ac:dyDescent="0.2">
      <c r="D1038" s="45"/>
      <c r="AA1038" s="94"/>
      <c r="AC1038" s="94"/>
      <c r="AG1038" s="94"/>
      <c r="AI1038" s="94"/>
      <c r="AM1038" s="94"/>
      <c r="AO1038" s="94"/>
      <c r="AS1038" s="94"/>
      <c r="AU1038" s="94"/>
      <c r="AY1038" s="94"/>
      <c r="BA1038" s="94"/>
      <c r="BI1038" s="45"/>
      <c r="BN1038" s="93"/>
    </row>
    <row r="1039" spans="4:66" s="48" customFormat="1" ht="15" customHeight="1" x14ac:dyDescent="0.2">
      <c r="D1039" s="45"/>
      <c r="AA1039" s="94"/>
      <c r="AC1039" s="94"/>
      <c r="AG1039" s="94"/>
      <c r="AI1039" s="94"/>
      <c r="AM1039" s="94"/>
      <c r="AO1039" s="94"/>
      <c r="AS1039" s="94"/>
      <c r="AU1039" s="94"/>
      <c r="AY1039" s="94"/>
      <c r="BA1039" s="94"/>
      <c r="BI1039" s="45"/>
      <c r="BN1039" s="93"/>
    </row>
    <row r="1040" spans="4:66" s="48" customFormat="1" ht="15" customHeight="1" x14ac:dyDescent="0.2">
      <c r="D1040" s="45"/>
      <c r="AA1040" s="94"/>
      <c r="AC1040" s="94"/>
      <c r="AG1040" s="94"/>
      <c r="AI1040" s="94"/>
      <c r="AM1040" s="94"/>
      <c r="AO1040" s="94"/>
      <c r="AS1040" s="94"/>
      <c r="AU1040" s="94"/>
      <c r="AY1040" s="94"/>
      <c r="BA1040" s="94"/>
      <c r="BI1040" s="45"/>
      <c r="BN1040" s="93"/>
    </row>
    <row r="1041" spans="4:66" s="48" customFormat="1" ht="15" customHeight="1" x14ac:dyDescent="0.2">
      <c r="D1041" s="45"/>
      <c r="AA1041" s="94"/>
      <c r="AC1041" s="94"/>
      <c r="AG1041" s="94"/>
      <c r="AI1041" s="94"/>
      <c r="AM1041" s="94"/>
      <c r="AO1041" s="94"/>
      <c r="AS1041" s="94"/>
      <c r="AU1041" s="94"/>
      <c r="AY1041" s="94"/>
      <c r="BA1041" s="94"/>
      <c r="BI1041" s="45"/>
      <c r="BN1041" s="93"/>
    </row>
    <row r="1042" spans="4:66" s="48" customFormat="1" ht="15" customHeight="1" x14ac:dyDescent="0.2">
      <c r="D1042" s="45"/>
      <c r="AA1042" s="94"/>
      <c r="AC1042" s="94"/>
      <c r="AG1042" s="94"/>
      <c r="AI1042" s="94"/>
      <c r="AM1042" s="94"/>
      <c r="AO1042" s="94"/>
      <c r="AS1042" s="94"/>
      <c r="AU1042" s="94"/>
      <c r="AY1042" s="94"/>
      <c r="BA1042" s="94"/>
      <c r="BI1042" s="45"/>
      <c r="BN1042" s="93"/>
    </row>
    <row r="1043" spans="4:66" s="48" customFormat="1" ht="15" customHeight="1" x14ac:dyDescent="0.2">
      <c r="D1043" s="45"/>
      <c r="AA1043" s="94"/>
      <c r="AC1043" s="94"/>
      <c r="AG1043" s="94"/>
      <c r="AI1043" s="94"/>
      <c r="AM1043" s="94"/>
      <c r="AO1043" s="94"/>
      <c r="AS1043" s="94"/>
      <c r="AU1043" s="94"/>
      <c r="AY1043" s="94"/>
      <c r="BA1043" s="94"/>
      <c r="BI1043" s="45"/>
      <c r="BN1043" s="93"/>
    </row>
    <row r="1044" spans="4:66" s="48" customFormat="1" ht="15" customHeight="1" x14ac:dyDescent="0.2">
      <c r="D1044" s="45"/>
      <c r="AA1044" s="94"/>
      <c r="AC1044" s="94"/>
      <c r="AG1044" s="94"/>
      <c r="AI1044" s="94"/>
      <c r="AM1044" s="94"/>
      <c r="AO1044" s="94"/>
      <c r="AS1044" s="94"/>
      <c r="AU1044" s="94"/>
      <c r="AY1044" s="94"/>
      <c r="BA1044" s="94"/>
      <c r="BI1044" s="45"/>
      <c r="BN1044" s="93"/>
    </row>
    <row r="1045" spans="4:66" s="48" customFormat="1" ht="15" customHeight="1" x14ac:dyDescent="0.2">
      <c r="D1045" s="45"/>
      <c r="AA1045" s="94"/>
      <c r="AC1045" s="94"/>
      <c r="AG1045" s="94"/>
      <c r="AI1045" s="94"/>
      <c r="AM1045" s="94"/>
      <c r="AO1045" s="94"/>
      <c r="AS1045" s="94"/>
      <c r="AU1045" s="94"/>
      <c r="AY1045" s="94"/>
      <c r="BA1045" s="94"/>
      <c r="BI1045" s="45"/>
      <c r="BN1045" s="93"/>
    </row>
    <row r="1046" spans="4:66" s="48" customFormat="1" ht="15" customHeight="1" x14ac:dyDescent="0.2">
      <c r="D1046" s="45"/>
      <c r="AA1046" s="94"/>
      <c r="AC1046" s="94"/>
      <c r="AG1046" s="94"/>
      <c r="AI1046" s="94"/>
      <c r="AM1046" s="94"/>
      <c r="AO1046" s="94"/>
      <c r="AS1046" s="94"/>
      <c r="AU1046" s="94"/>
      <c r="AY1046" s="94"/>
      <c r="BA1046" s="94"/>
      <c r="BI1046" s="45"/>
      <c r="BN1046" s="93"/>
    </row>
    <row r="1047" spans="4:66" s="48" customFormat="1" ht="15" customHeight="1" x14ac:dyDescent="0.2">
      <c r="D1047" s="45"/>
      <c r="AA1047" s="94"/>
      <c r="AC1047" s="94"/>
      <c r="AG1047" s="94"/>
      <c r="AI1047" s="94"/>
      <c r="AM1047" s="94"/>
      <c r="AO1047" s="94"/>
      <c r="AS1047" s="94"/>
      <c r="AU1047" s="94"/>
      <c r="AY1047" s="94"/>
      <c r="BA1047" s="94"/>
      <c r="BI1047" s="45"/>
      <c r="BN1047" s="93"/>
    </row>
    <row r="1048" spans="4:66" s="48" customFormat="1" ht="15" customHeight="1" x14ac:dyDescent="0.2">
      <c r="D1048" s="45"/>
      <c r="AA1048" s="94"/>
      <c r="AC1048" s="94"/>
      <c r="AG1048" s="94"/>
      <c r="AI1048" s="94"/>
      <c r="AM1048" s="94"/>
      <c r="AO1048" s="94"/>
      <c r="AS1048" s="94"/>
      <c r="AU1048" s="94"/>
      <c r="AY1048" s="94"/>
      <c r="BA1048" s="94"/>
      <c r="BI1048" s="45"/>
      <c r="BN1048" s="93"/>
    </row>
    <row r="1049" spans="4:66" s="48" customFormat="1" ht="15" customHeight="1" x14ac:dyDescent="0.2">
      <c r="D1049" s="45"/>
      <c r="AA1049" s="94"/>
      <c r="AC1049" s="94"/>
      <c r="AG1049" s="94"/>
      <c r="AI1049" s="94"/>
      <c r="AM1049" s="94"/>
      <c r="AO1049" s="94"/>
      <c r="AS1049" s="94"/>
      <c r="AU1049" s="94"/>
      <c r="AY1049" s="94"/>
      <c r="BA1049" s="94"/>
      <c r="BI1049" s="45"/>
      <c r="BN1049" s="93"/>
    </row>
    <row r="1050" spans="4:66" s="48" customFormat="1" ht="15" customHeight="1" x14ac:dyDescent="0.2">
      <c r="D1050" s="45"/>
      <c r="AA1050" s="94"/>
      <c r="AC1050" s="94"/>
      <c r="AG1050" s="94"/>
      <c r="AI1050" s="94"/>
      <c r="AM1050" s="94"/>
      <c r="AO1050" s="94"/>
      <c r="AS1050" s="94"/>
      <c r="AU1050" s="94"/>
      <c r="AY1050" s="94"/>
      <c r="BA1050" s="94"/>
      <c r="BI1050" s="45"/>
      <c r="BN1050" s="93"/>
    </row>
    <row r="1051" spans="4:66" s="48" customFormat="1" ht="15" customHeight="1" x14ac:dyDescent="0.2">
      <c r="D1051" s="45"/>
      <c r="AA1051" s="94"/>
      <c r="AC1051" s="94"/>
      <c r="AG1051" s="94"/>
      <c r="AI1051" s="94"/>
      <c r="AM1051" s="94"/>
      <c r="AO1051" s="94"/>
      <c r="AS1051" s="94"/>
      <c r="AU1051" s="94"/>
      <c r="AY1051" s="94"/>
      <c r="BA1051" s="94"/>
      <c r="BI1051" s="45"/>
      <c r="BN1051" s="93"/>
    </row>
    <row r="1052" spans="4:66" s="48" customFormat="1" ht="15" customHeight="1" x14ac:dyDescent="0.2">
      <c r="D1052" s="45"/>
      <c r="AA1052" s="94"/>
      <c r="AC1052" s="94"/>
      <c r="AG1052" s="94"/>
      <c r="AI1052" s="94"/>
      <c r="AM1052" s="94"/>
      <c r="AO1052" s="94"/>
      <c r="AS1052" s="94"/>
      <c r="AU1052" s="94"/>
      <c r="AY1052" s="94"/>
      <c r="BA1052" s="94"/>
      <c r="BI1052" s="45"/>
      <c r="BN1052" s="93"/>
    </row>
    <row r="1053" spans="4:66" s="48" customFormat="1" ht="15" customHeight="1" x14ac:dyDescent="0.2">
      <c r="D1053" s="45"/>
      <c r="AA1053" s="94"/>
      <c r="AC1053" s="94"/>
      <c r="AG1053" s="94"/>
      <c r="AI1053" s="94"/>
      <c r="AM1053" s="94"/>
      <c r="AO1053" s="94"/>
      <c r="AS1053" s="94"/>
      <c r="AU1053" s="94"/>
      <c r="AY1053" s="94"/>
      <c r="BA1053" s="94"/>
      <c r="BI1053" s="45"/>
      <c r="BN1053" s="93"/>
    </row>
    <row r="1054" spans="4:66" s="48" customFormat="1" ht="15" customHeight="1" x14ac:dyDescent="0.2">
      <c r="D1054" s="45"/>
      <c r="AA1054" s="94"/>
      <c r="AC1054" s="94"/>
      <c r="AG1054" s="94"/>
      <c r="AI1054" s="94"/>
      <c r="AM1054" s="94"/>
      <c r="AO1054" s="94"/>
      <c r="AS1054" s="94"/>
      <c r="AU1054" s="94"/>
      <c r="AY1054" s="94"/>
      <c r="BA1054" s="94"/>
      <c r="BI1054" s="45"/>
      <c r="BN1054" s="93"/>
    </row>
    <row r="1055" spans="4:66" s="48" customFormat="1" ht="15" customHeight="1" x14ac:dyDescent="0.2">
      <c r="D1055" s="45"/>
      <c r="AA1055" s="94"/>
      <c r="AC1055" s="94"/>
      <c r="AG1055" s="94"/>
      <c r="AI1055" s="94"/>
      <c r="AM1055" s="94"/>
      <c r="AO1055" s="94"/>
      <c r="AS1055" s="94"/>
      <c r="AU1055" s="94"/>
      <c r="AY1055" s="94"/>
      <c r="BA1055" s="94"/>
      <c r="BI1055" s="45"/>
      <c r="BN1055" s="93"/>
    </row>
    <row r="1056" spans="4:66" s="48" customFormat="1" ht="15" customHeight="1" x14ac:dyDescent="0.2">
      <c r="D1056" s="45"/>
      <c r="AA1056" s="94"/>
      <c r="AC1056" s="94"/>
      <c r="AG1056" s="94"/>
      <c r="AI1056" s="94"/>
      <c r="AM1056" s="94"/>
      <c r="AO1056" s="94"/>
      <c r="AS1056" s="94"/>
      <c r="AU1056" s="94"/>
      <c r="AY1056" s="94"/>
      <c r="BA1056" s="94"/>
      <c r="BI1056" s="45"/>
      <c r="BN1056" s="93"/>
    </row>
    <row r="1057" spans="4:66" s="48" customFormat="1" ht="15" customHeight="1" x14ac:dyDescent="0.2">
      <c r="D1057" s="45"/>
      <c r="AA1057" s="94"/>
      <c r="AC1057" s="94"/>
      <c r="AG1057" s="94"/>
      <c r="AI1057" s="94"/>
      <c r="AM1057" s="94"/>
      <c r="AO1057" s="94"/>
      <c r="AS1057" s="94"/>
      <c r="AU1057" s="94"/>
      <c r="AY1057" s="94"/>
      <c r="BA1057" s="94"/>
      <c r="BI1057" s="45"/>
      <c r="BN1057" s="93"/>
    </row>
    <row r="1058" spans="4:66" s="48" customFormat="1" ht="15" customHeight="1" x14ac:dyDescent="0.2">
      <c r="D1058" s="45"/>
      <c r="AA1058" s="94"/>
      <c r="AC1058" s="94"/>
      <c r="AG1058" s="94"/>
      <c r="AI1058" s="94"/>
      <c r="AM1058" s="94"/>
      <c r="AO1058" s="94"/>
      <c r="AS1058" s="94"/>
      <c r="AU1058" s="94"/>
      <c r="AY1058" s="94"/>
      <c r="BA1058" s="94"/>
      <c r="BI1058" s="45"/>
      <c r="BN1058" s="93"/>
    </row>
    <row r="1059" spans="4:66" s="48" customFormat="1" ht="15" customHeight="1" x14ac:dyDescent="0.2">
      <c r="D1059" s="45"/>
      <c r="AA1059" s="94"/>
      <c r="AC1059" s="94"/>
      <c r="AG1059" s="94"/>
      <c r="AI1059" s="94"/>
      <c r="AM1059" s="94"/>
      <c r="AO1059" s="94"/>
      <c r="AS1059" s="94"/>
      <c r="AU1059" s="94"/>
      <c r="AY1059" s="94"/>
      <c r="BA1059" s="94"/>
      <c r="BI1059" s="45"/>
      <c r="BN1059" s="93"/>
    </row>
    <row r="1060" spans="4:66" s="48" customFormat="1" ht="15" customHeight="1" x14ac:dyDescent="0.2">
      <c r="D1060" s="45"/>
      <c r="AA1060" s="94"/>
      <c r="AC1060" s="94"/>
      <c r="AG1060" s="94"/>
      <c r="AI1060" s="94"/>
      <c r="AM1060" s="94"/>
      <c r="AO1060" s="94"/>
      <c r="AS1060" s="94"/>
      <c r="AU1060" s="94"/>
      <c r="AY1060" s="94"/>
      <c r="BA1060" s="94"/>
      <c r="BI1060" s="45"/>
      <c r="BN1060" s="93"/>
    </row>
    <row r="1061" spans="4:66" s="48" customFormat="1" ht="15" customHeight="1" x14ac:dyDescent="0.2">
      <c r="D1061" s="45"/>
      <c r="AA1061" s="94"/>
      <c r="AC1061" s="94"/>
      <c r="AG1061" s="94"/>
      <c r="AI1061" s="94"/>
      <c r="AM1061" s="94"/>
      <c r="AO1061" s="94"/>
      <c r="AS1061" s="94"/>
      <c r="AU1061" s="94"/>
      <c r="AY1061" s="94"/>
      <c r="BA1061" s="94"/>
      <c r="BI1061" s="45"/>
      <c r="BN1061" s="93"/>
    </row>
    <row r="1062" spans="4:66" s="48" customFormat="1" ht="15" customHeight="1" x14ac:dyDescent="0.2">
      <c r="D1062" s="45"/>
      <c r="AA1062" s="94"/>
      <c r="AC1062" s="94"/>
      <c r="AG1062" s="94"/>
      <c r="AI1062" s="94"/>
      <c r="AM1062" s="94"/>
      <c r="AO1062" s="94"/>
      <c r="AS1062" s="94"/>
      <c r="AU1062" s="94"/>
      <c r="AY1062" s="94"/>
      <c r="BA1062" s="94"/>
      <c r="BI1062" s="45"/>
      <c r="BN1062" s="93"/>
    </row>
    <row r="1063" spans="4:66" s="48" customFormat="1" ht="15" customHeight="1" x14ac:dyDescent="0.2">
      <c r="D1063" s="45"/>
      <c r="AA1063" s="94"/>
      <c r="AC1063" s="94"/>
      <c r="AG1063" s="94"/>
      <c r="AI1063" s="94"/>
      <c r="AM1063" s="94"/>
      <c r="AO1063" s="94"/>
      <c r="AS1063" s="94"/>
      <c r="AU1063" s="94"/>
      <c r="AY1063" s="94"/>
      <c r="BA1063" s="94"/>
      <c r="BI1063" s="45"/>
      <c r="BN1063" s="93"/>
    </row>
    <row r="1064" spans="4:66" s="48" customFormat="1" ht="15" customHeight="1" x14ac:dyDescent="0.2">
      <c r="D1064" s="45"/>
      <c r="AA1064" s="94"/>
      <c r="AC1064" s="94"/>
      <c r="AG1064" s="94"/>
      <c r="AI1064" s="94"/>
      <c r="AM1064" s="94"/>
      <c r="AO1064" s="94"/>
      <c r="AS1064" s="94"/>
      <c r="AU1064" s="94"/>
      <c r="AY1064" s="94"/>
      <c r="BA1064" s="94"/>
      <c r="BI1064" s="45"/>
      <c r="BN1064" s="93"/>
    </row>
    <row r="1065" spans="4:66" s="48" customFormat="1" ht="15" customHeight="1" x14ac:dyDescent="0.2">
      <c r="D1065" s="45"/>
      <c r="AA1065" s="94"/>
      <c r="AC1065" s="94"/>
      <c r="AG1065" s="94"/>
      <c r="AI1065" s="94"/>
      <c r="AM1065" s="94"/>
      <c r="AO1065" s="94"/>
      <c r="AS1065" s="94"/>
      <c r="AU1065" s="94"/>
      <c r="AY1065" s="94"/>
      <c r="BA1065" s="94"/>
      <c r="BI1065" s="45"/>
      <c r="BN1065" s="93"/>
    </row>
    <row r="1066" spans="4:66" s="48" customFormat="1" ht="15" customHeight="1" x14ac:dyDescent="0.2">
      <c r="D1066" s="45"/>
      <c r="AA1066" s="94"/>
      <c r="AC1066" s="94"/>
      <c r="AG1066" s="94"/>
      <c r="AI1066" s="94"/>
      <c r="AM1066" s="94"/>
      <c r="AO1066" s="94"/>
      <c r="AS1066" s="94"/>
      <c r="AU1066" s="94"/>
      <c r="AY1066" s="94"/>
      <c r="BA1066" s="94"/>
      <c r="BI1066" s="45"/>
      <c r="BN1066" s="93"/>
    </row>
    <row r="1067" spans="4:66" s="48" customFormat="1" ht="15" customHeight="1" x14ac:dyDescent="0.2">
      <c r="D1067" s="45"/>
      <c r="AA1067" s="94"/>
      <c r="AC1067" s="94"/>
      <c r="AG1067" s="94"/>
      <c r="AI1067" s="94"/>
      <c r="AM1067" s="94"/>
      <c r="AO1067" s="94"/>
      <c r="AS1067" s="94"/>
      <c r="AU1067" s="94"/>
      <c r="AY1067" s="94"/>
      <c r="BA1067" s="94"/>
      <c r="BI1067" s="45"/>
      <c r="BN1067" s="93"/>
    </row>
    <row r="1068" spans="4:66" s="48" customFormat="1" ht="15" customHeight="1" x14ac:dyDescent="0.2">
      <c r="D1068" s="45"/>
      <c r="AA1068" s="94"/>
      <c r="AC1068" s="94"/>
      <c r="AG1068" s="94"/>
      <c r="AI1068" s="94"/>
      <c r="AM1068" s="94"/>
      <c r="AO1068" s="94"/>
      <c r="AS1068" s="94"/>
      <c r="AU1068" s="94"/>
      <c r="AY1068" s="94"/>
      <c r="BA1068" s="94"/>
      <c r="BI1068" s="45"/>
      <c r="BN1068" s="93"/>
    </row>
    <row r="1069" spans="4:66" s="48" customFormat="1" ht="15" customHeight="1" x14ac:dyDescent="0.2">
      <c r="D1069" s="45"/>
      <c r="AA1069" s="94"/>
      <c r="AC1069" s="94"/>
      <c r="AG1069" s="94"/>
      <c r="AI1069" s="94"/>
      <c r="AM1069" s="94"/>
      <c r="AO1069" s="94"/>
      <c r="AS1069" s="94"/>
      <c r="AU1069" s="94"/>
      <c r="AY1069" s="94"/>
      <c r="BA1069" s="94"/>
      <c r="BI1069" s="45"/>
      <c r="BN1069" s="93"/>
    </row>
    <row r="1070" spans="4:66" s="48" customFormat="1" ht="15" customHeight="1" x14ac:dyDescent="0.2">
      <c r="D1070" s="45"/>
      <c r="AA1070" s="94"/>
      <c r="AC1070" s="94"/>
      <c r="AG1070" s="94"/>
      <c r="AI1070" s="94"/>
      <c r="AM1070" s="94"/>
      <c r="AO1070" s="94"/>
      <c r="AS1070" s="94"/>
      <c r="AU1070" s="94"/>
      <c r="AY1070" s="94"/>
      <c r="BA1070" s="94"/>
      <c r="BI1070" s="45"/>
      <c r="BN1070" s="93"/>
    </row>
    <row r="1071" spans="4:66" s="48" customFormat="1" ht="15" customHeight="1" x14ac:dyDescent="0.2">
      <c r="D1071" s="45"/>
      <c r="AA1071" s="94"/>
      <c r="AC1071" s="94"/>
      <c r="AG1071" s="94"/>
      <c r="AI1071" s="94"/>
      <c r="AM1071" s="94"/>
      <c r="AO1071" s="94"/>
      <c r="AS1071" s="94"/>
      <c r="AU1071" s="94"/>
      <c r="AY1071" s="94"/>
      <c r="BA1071" s="94"/>
      <c r="BI1071" s="45"/>
      <c r="BN1071" s="93"/>
    </row>
    <row r="1072" spans="4:66" s="48" customFormat="1" ht="15" customHeight="1" x14ac:dyDescent="0.2">
      <c r="D1072" s="45"/>
      <c r="AA1072" s="94"/>
      <c r="AC1072" s="94"/>
      <c r="AG1072" s="94"/>
      <c r="AI1072" s="94"/>
      <c r="AM1072" s="94"/>
      <c r="AO1072" s="94"/>
      <c r="AS1072" s="94"/>
      <c r="AU1072" s="94"/>
      <c r="AY1072" s="94"/>
      <c r="BA1072" s="94"/>
      <c r="BI1072" s="45"/>
      <c r="BN1072" s="93"/>
    </row>
    <row r="1073" spans="4:66" s="48" customFormat="1" ht="15" customHeight="1" x14ac:dyDescent="0.2">
      <c r="D1073" s="45"/>
      <c r="AA1073" s="94"/>
      <c r="AC1073" s="94"/>
      <c r="AG1073" s="94"/>
      <c r="AI1073" s="94"/>
      <c r="AM1073" s="94"/>
      <c r="AO1073" s="94"/>
      <c r="AS1073" s="94"/>
      <c r="AU1073" s="94"/>
      <c r="AY1073" s="94"/>
      <c r="BA1073" s="94"/>
      <c r="BI1073" s="45"/>
      <c r="BN1073" s="93"/>
    </row>
    <row r="1074" spans="4:66" s="48" customFormat="1" ht="15" customHeight="1" x14ac:dyDescent="0.2">
      <c r="D1074" s="45"/>
      <c r="AA1074" s="94"/>
      <c r="AC1074" s="94"/>
      <c r="AG1074" s="94"/>
      <c r="AI1074" s="94"/>
      <c r="AM1074" s="94"/>
      <c r="AO1074" s="94"/>
      <c r="AS1074" s="94"/>
      <c r="AU1074" s="94"/>
      <c r="AY1074" s="94"/>
      <c r="BA1074" s="94"/>
      <c r="BI1074" s="45"/>
      <c r="BN1074" s="93"/>
    </row>
    <row r="1075" spans="4:66" s="48" customFormat="1" ht="15" customHeight="1" x14ac:dyDescent="0.2">
      <c r="D1075" s="45"/>
      <c r="AA1075" s="94"/>
      <c r="AC1075" s="94"/>
      <c r="AG1075" s="94"/>
      <c r="AI1075" s="94"/>
      <c r="AM1075" s="94"/>
      <c r="AO1075" s="94"/>
      <c r="AS1075" s="94"/>
      <c r="AU1075" s="94"/>
      <c r="AY1075" s="94"/>
      <c r="BA1075" s="94"/>
      <c r="BI1075" s="45"/>
      <c r="BN1075" s="93"/>
    </row>
    <row r="1076" spans="4:66" s="48" customFormat="1" ht="15" customHeight="1" x14ac:dyDescent="0.2">
      <c r="D1076" s="45"/>
      <c r="AA1076" s="94"/>
      <c r="AC1076" s="94"/>
      <c r="AG1076" s="94"/>
      <c r="AI1076" s="94"/>
      <c r="AM1076" s="94"/>
      <c r="AO1076" s="94"/>
      <c r="AS1076" s="94"/>
      <c r="AU1076" s="94"/>
      <c r="AY1076" s="94"/>
      <c r="BA1076" s="94"/>
      <c r="BI1076" s="45"/>
      <c r="BN1076" s="93"/>
    </row>
    <row r="1077" spans="4:66" s="48" customFormat="1" ht="15" customHeight="1" x14ac:dyDescent="0.2">
      <c r="D1077" s="45"/>
      <c r="AA1077" s="94"/>
      <c r="AC1077" s="94"/>
      <c r="AG1077" s="94"/>
      <c r="AI1077" s="94"/>
      <c r="AM1077" s="94"/>
      <c r="AO1077" s="94"/>
      <c r="AS1077" s="94"/>
      <c r="AU1077" s="94"/>
      <c r="AY1077" s="94"/>
      <c r="BA1077" s="94"/>
      <c r="BI1077" s="45"/>
      <c r="BN1077" s="93"/>
    </row>
    <row r="1078" spans="4:66" s="48" customFormat="1" ht="15" customHeight="1" x14ac:dyDescent="0.2">
      <c r="D1078" s="45"/>
      <c r="AA1078" s="94"/>
      <c r="AC1078" s="94"/>
      <c r="AG1078" s="94"/>
      <c r="AI1078" s="94"/>
      <c r="AM1078" s="94"/>
      <c r="AO1078" s="94"/>
      <c r="AS1078" s="94"/>
      <c r="AU1078" s="94"/>
      <c r="AY1078" s="94"/>
      <c r="BA1078" s="94"/>
      <c r="BI1078" s="45"/>
      <c r="BN1078" s="93"/>
    </row>
    <row r="1079" spans="4:66" s="48" customFormat="1" ht="15" customHeight="1" x14ac:dyDescent="0.2">
      <c r="D1079" s="45"/>
      <c r="AA1079" s="94"/>
      <c r="AC1079" s="94"/>
      <c r="AG1079" s="94"/>
      <c r="AI1079" s="94"/>
      <c r="AM1079" s="94"/>
      <c r="AO1079" s="94"/>
      <c r="AS1079" s="94"/>
      <c r="AU1079" s="94"/>
      <c r="AY1079" s="94"/>
      <c r="BA1079" s="94"/>
      <c r="BI1079" s="45"/>
      <c r="BN1079" s="93"/>
    </row>
    <row r="1080" spans="4:66" s="48" customFormat="1" ht="15" customHeight="1" x14ac:dyDescent="0.2">
      <c r="D1080" s="45"/>
      <c r="AA1080" s="94"/>
      <c r="AC1080" s="94"/>
      <c r="AG1080" s="94"/>
      <c r="AI1080" s="94"/>
      <c r="AM1080" s="94"/>
      <c r="AO1080" s="94"/>
      <c r="AS1080" s="94"/>
      <c r="AU1080" s="94"/>
      <c r="AY1080" s="94"/>
      <c r="BA1080" s="94"/>
      <c r="BI1080" s="45"/>
      <c r="BN1080" s="93"/>
    </row>
    <row r="1081" spans="4:66" s="48" customFormat="1" ht="15" customHeight="1" x14ac:dyDescent="0.2">
      <c r="D1081" s="45"/>
      <c r="AA1081" s="94"/>
      <c r="AC1081" s="94"/>
      <c r="AG1081" s="94"/>
      <c r="AI1081" s="94"/>
      <c r="AM1081" s="94"/>
      <c r="AO1081" s="94"/>
      <c r="AS1081" s="94"/>
      <c r="AU1081" s="94"/>
      <c r="AY1081" s="94"/>
      <c r="BA1081" s="94"/>
      <c r="BI1081" s="45"/>
      <c r="BN1081" s="93"/>
    </row>
    <row r="1082" spans="4:66" s="48" customFormat="1" ht="15" customHeight="1" x14ac:dyDescent="0.2">
      <c r="D1082" s="45"/>
      <c r="AA1082" s="94"/>
      <c r="AC1082" s="94"/>
      <c r="AG1082" s="94"/>
      <c r="AI1082" s="94"/>
      <c r="AM1082" s="94"/>
      <c r="AO1082" s="94"/>
      <c r="AS1082" s="94"/>
      <c r="AU1082" s="94"/>
      <c r="AY1082" s="94"/>
      <c r="BA1082" s="94"/>
      <c r="BI1082" s="45"/>
      <c r="BN1082" s="93"/>
    </row>
    <row r="1083" spans="4:66" s="48" customFormat="1" ht="15" customHeight="1" x14ac:dyDescent="0.2">
      <c r="D1083" s="45"/>
      <c r="AA1083" s="94"/>
      <c r="AC1083" s="94"/>
      <c r="AG1083" s="94"/>
      <c r="AI1083" s="94"/>
      <c r="AM1083" s="94"/>
      <c r="AO1083" s="94"/>
      <c r="AS1083" s="94"/>
      <c r="AU1083" s="94"/>
      <c r="AY1083" s="94"/>
      <c r="BA1083" s="94"/>
      <c r="BI1083" s="45"/>
      <c r="BN1083" s="93"/>
    </row>
    <row r="1084" spans="4:66" s="48" customFormat="1" ht="15" customHeight="1" x14ac:dyDescent="0.2">
      <c r="D1084" s="45"/>
      <c r="AA1084" s="94"/>
      <c r="AC1084" s="94"/>
      <c r="AG1084" s="94"/>
      <c r="AI1084" s="94"/>
      <c r="AM1084" s="94"/>
      <c r="AO1084" s="94"/>
      <c r="AS1084" s="94"/>
      <c r="AU1084" s="94"/>
      <c r="AY1084" s="94"/>
      <c r="BA1084" s="94"/>
      <c r="BI1084" s="45"/>
      <c r="BN1084" s="93"/>
    </row>
    <row r="1085" spans="4:66" s="48" customFormat="1" ht="15" customHeight="1" x14ac:dyDescent="0.2">
      <c r="D1085" s="45"/>
      <c r="AA1085" s="94"/>
      <c r="AC1085" s="94"/>
      <c r="AG1085" s="94"/>
      <c r="AI1085" s="94"/>
      <c r="AM1085" s="94"/>
      <c r="AO1085" s="94"/>
      <c r="AS1085" s="94"/>
      <c r="AU1085" s="94"/>
      <c r="AY1085" s="94"/>
      <c r="BA1085" s="94"/>
      <c r="BI1085" s="45"/>
      <c r="BN1085" s="93"/>
    </row>
    <row r="1086" spans="4:66" s="48" customFormat="1" ht="15" customHeight="1" x14ac:dyDescent="0.2">
      <c r="D1086" s="45"/>
      <c r="AA1086" s="94"/>
      <c r="AC1086" s="94"/>
      <c r="AG1086" s="94"/>
      <c r="AI1086" s="94"/>
      <c r="AM1086" s="94"/>
      <c r="AO1086" s="94"/>
      <c r="AS1086" s="94"/>
      <c r="AU1086" s="94"/>
      <c r="AY1086" s="94"/>
      <c r="BA1086" s="94"/>
      <c r="BI1086" s="45"/>
      <c r="BN1086" s="93"/>
    </row>
    <row r="1087" spans="4:66" s="48" customFormat="1" ht="15" customHeight="1" x14ac:dyDescent="0.2">
      <c r="D1087" s="45"/>
      <c r="AA1087" s="94"/>
      <c r="AC1087" s="94"/>
      <c r="AG1087" s="94"/>
      <c r="AI1087" s="94"/>
      <c r="AM1087" s="94"/>
      <c r="AO1087" s="94"/>
      <c r="AS1087" s="94"/>
      <c r="AU1087" s="94"/>
      <c r="AY1087" s="94"/>
      <c r="BA1087" s="94"/>
      <c r="BI1087" s="45"/>
      <c r="BN1087" s="93"/>
    </row>
    <row r="1088" spans="4:66" s="48" customFormat="1" ht="15" customHeight="1" x14ac:dyDescent="0.2">
      <c r="D1088" s="45"/>
      <c r="AA1088" s="94"/>
      <c r="AC1088" s="94"/>
      <c r="AG1088" s="94"/>
      <c r="AI1088" s="94"/>
      <c r="AM1088" s="94"/>
      <c r="AO1088" s="94"/>
      <c r="AS1088" s="94"/>
      <c r="AU1088" s="94"/>
      <c r="AY1088" s="94"/>
      <c r="BA1088" s="94"/>
      <c r="BI1088" s="45"/>
      <c r="BN1088" s="93"/>
    </row>
    <row r="1089" spans="4:66" s="48" customFormat="1" ht="15" customHeight="1" x14ac:dyDescent="0.2">
      <c r="D1089" s="45"/>
      <c r="AA1089" s="94"/>
      <c r="AC1089" s="94"/>
      <c r="AG1089" s="94"/>
      <c r="AI1089" s="94"/>
      <c r="AM1089" s="94"/>
      <c r="AO1089" s="94"/>
      <c r="AS1089" s="94"/>
      <c r="AU1089" s="94"/>
      <c r="AY1089" s="94"/>
      <c r="BA1089" s="94"/>
      <c r="BI1089" s="45"/>
      <c r="BN1089" s="93"/>
    </row>
    <row r="1090" spans="4:66" s="48" customFormat="1" ht="15" customHeight="1" x14ac:dyDescent="0.2">
      <c r="D1090" s="45"/>
      <c r="AA1090" s="94"/>
      <c r="AC1090" s="94"/>
      <c r="AG1090" s="94"/>
      <c r="AI1090" s="94"/>
      <c r="AM1090" s="94"/>
      <c r="AO1090" s="94"/>
      <c r="AS1090" s="94"/>
      <c r="AU1090" s="94"/>
      <c r="AY1090" s="94"/>
      <c r="BA1090" s="94"/>
      <c r="BI1090" s="45"/>
      <c r="BN1090" s="93"/>
    </row>
    <row r="1091" spans="4:66" s="48" customFormat="1" ht="15" customHeight="1" x14ac:dyDescent="0.2">
      <c r="D1091" s="45"/>
      <c r="AA1091" s="94"/>
      <c r="AC1091" s="94"/>
      <c r="AG1091" s="94"/>
      <c r="AI1091" s="94"/>
      <c r="AM1091" s="94"/>
      <c r="AO1091" s="94"/>
      <c r="AS1091" s="94"/>
      <c r="AU1091" s="94"/>
      <c r="AY1091" s="94"/>
      <c r="BA1091" s="94"/>
      <c r="BI1091" s="45"/>
      <c r="BN1091" s="93"/>
    </row>
    <row r="1092" spans="4:66" s="48" customFormat="1" ht="15" customHeight="1" x14ac:dyDescent="0.2">
      <c r="D1092" s="45"/>
      <c r="AA1092" s="94"/>
      <c r="AC1092" s="94"/>
      <c r="AG1092" s="94"/>
      <c r="AI1092" s="94"/>
      <c r="AM1092" s="94"/>
      <c r="AO1092" s="94"/>
      <c r="AS1092" s="94"/>
      <c r="AU1092" s="94"/>
      <c r="AY1092" s="94"/>
      <c r="BA1092" s="94"/>
      <c r="BI1092" s="45"/>
      <c r="BN1092" s="93"/>
    </row>
    <row r="1093" spans="4:66" s="48" customFormat="1" ht="15" customHeight="1" x14ac:dyDescent="0.2">
      <c r="D1093" s="45"/>
      <c r="AA1093" s="94"/>
      <c r="AC1093" s="94"/>
      <c r="AG1093" s="94"/>
      <c r="AI1093" s="94"/>
      <c r="AM1093" s="94"/>
      <c r="AO1093" s="94"/>
      <c r="AS1093" s="94"/>
      <c r="AU1093" s="94"/>
      <c r="AY1093" s="94"/>
      <c r="BA1093" s="94"/>
      <c r="BI1093" s="45"/>
      <c r="BN1093" s="93"/>
    </row>
    <row r="1094" spans="4:66" s="48" customFormat="1" ht="15" customHeight="1" x14ac:dyDescent="0.2">
      <c r="D1094" s="45"/>
      <c r="AA1094" s="94"/>
      <c r="AC1094" s="94"/>
      <c r="AG1094" s="94"/>
      <c r="AI1094" s="94"/>
      <c r="AM1094" s="94"/>
      <c r="AO1094" s="94"/>
      <c r="AS1094" s="94"/>
      <c r="AU1094" s="94"/>
      <c r="AY1094" s="94"/>
      <c r="BA1094" s="94"/>
      <c r="BI1094" s="45"/>
      <c r="BN1094" s="93"/>
    </row>
    <row r="1095" spans="4:66" s="48" customFormat="1" ht="15" customHeight="1" x14ac:dyDescent="0.2">
      <c r="D1095" s="45"/>
      <c r="AA1095" s="94"/>
      <c r="AC1095" s="94"/>
      <c r="AG1095" s="94"/>
      <c r="AI1095" s="94"/>
      <c r="AM1095" s="94"/>
      <c r="AO1095" s="94"/>
      <c r="AS1095" s="94"/>
      <c r="AU1095" s="94"/>
      <c r="AY1095" s="94"/>
      <c r="BA1095" s="94"/>
      <c r="BI1095" s="45"/>
      <c r="BN1095" s="93"/>
    </row>
    <row r="1096" spans="4:66" s="48" customFormat="1" ht="15" customHeight="1" x14ac:dyDescent="0.2">
      <c r="D1096" s="45"/>
      <c r="AA1096" s="94"/>
      <c r="AC1096" s="94"/>
      <c r="AG1096" s="94"/>
      <c r="AI1096" s="94"/>
      <c r="AM1096" s="94"/>
      <c r="AO1096" s="94"/>
      <c r="AS1096" s="94"/>
      <c r="AU1096" s="94"/>
      <c r="AY1096" s="94"/>
      <c r="BA1096" s="94"/>
      <c r="BI1096" s="45"/>
      <c r="BN1096" s="93"/>
    </row>
    <row r="1097" spans="4:66" s="48" customFormat="1" ht="15" customHeight="1" x14ac:dyDescent="0.2">
      <c r="D1097" s="45"/>
      <c r="AA1097" s="94"/>
      <c r="AC1097" s="94"/>
      <c r="AG1097" s="94"/>
      <c r="AI1097" s="94"/>
      <c r="AM1097" s="94"/>
      <c r="AO1097" s="94"/>
      <c r="AS1097" s="94"/>
      <c r="AU1097" s="94"/>
      <c r="AY1097" s="94"/>
      <c r="BA1097" s="94"/>
      <c r="BI1097" s="45"/>
      <c r="BN1097" s="93"/>
    </row>
    <row r="1098" spans="4:66" s="48" customFormat="1" ht="15" customHeight="1" x14ac:dyDescent="0.2">
      <c r="D1098" s="45"/>
      <c r="AA1098" s="94"/>
      <c r="AC1098" s="94"/>
      <c r="AG1098" s="94"/>
      <c r="AI1098" s="94"/>
      <c r="AM1098" s="94"/>
      <c r="AO1098" s="94"/>
      <c r="AS1098" s="94"/>
      <c r="AU1098" s="94"/>
      <c r="AY1098" s="94"/>
      <c r="BA1098" s="94"/>
      <c r="BI1098" s="45"/>
      <c r="BN1098" s="93"/>
    </row>
    <row r="1099" spans="4:66" s="48" customFormat="1" ht="15" customHeight="1" x14ac:dyDescent="0.2">
      <c r="D1099" s="45"/>
      <c r="AA1099" s="94"/>
      <c r="AC1099" s="94"/>
      <c r="AG1099" s="94"/>
      <c r="AI1099" s="94"/>
      <c r="AM1099" s="94"/>
      <c r="AO1099" s="94"/>
      <c r="AS1099" s="94"/>
      <c r="AU1099" s="94"/>
      <c r="AY1099" s="94"/>
      <c r="BA1099" s="94"/>
      <c r="BI1099" s="45"/>
      <c r="BN1099" s="93"/>
    </row>
    <row r="1100" spans="4:66" s="48" customFormat="1" ht="15" customHeight="1" x14ac:dyDescent="0.2">
      <c r="D1100" s="45"/>
      <c r="AA1100" s="94"/>
      <c r="AC1100" s="94"/>
      <c r="AG1100" s="94"/>
      <c r="AI1100" s="94"/>
      <c r="AM1100" s="94"/>
      <c r="AO1100" s="94"/>
      <c r="AS1100" s="94"/>
      <c r="AU1100" s="94"/>
      <c r="AY1100" s="94"/>
      <c r="BA1100" s="94"/>
      <c r="BI1100" s="45"/>
      <c r="BN1100" s="93"/>
    </row>
    <row r="1101" spans="4:66" s="48" customFormat="1" ht="15" customHeight="1" x14ac:dyDescent="0.2">
      <c r="D1101" s="45"/>
      <c r="AA1101" s="94"/>
      <c r="AC1101" s="94"/>
      <c r="AG1101" s="94"/>
      <c r="AI1101" s="94"/>
      <c r="AM1101" s="94"/>
      <c r="AO1101" s="94"/>
      <c r="AS1101" s="94"/>
      <c r="AU1101" s="94"/>
      <c r="AY1101" s="94"/>
      <c r="BA1101" s="94"/>
      <c r="BI1101" s="45"/>
      <c r="BN1101" s="93"/>
    </row>
    <row r="1102" spans="4:66" s="48" customFormat="1" ht="15" customHeight="1" x14ac:dyDescent="0.2">
      <c r="D1102" s="45"/>
      <c r="AA1102" s="94"/>
      <c r="AC1102" s="94"/>
      <c r="AG1102" s="94"/>
      <c r="AI1102" s="94"/>
      <c r="AM1102" s="94"/>
      <c r="AO1102" s="94"/>
      <c r="AS1102" s="94"/>
      <c r="AU1102" s="94"/>
      <c r="AY1102" s="94"/>
      <c r="BA1102" s="94"/>
      <c r="BI1102" s="45"/>
      <c r="BN1102" s="93"/>
    </row>
    <row r="1103" spans="4:66" s="48" customFormat="1" ht="15" customHeight="1" x14ac:dyDescent="0.2">
      <c r="D1103" s="45"/>
      <c r="AA1103" s="94"/>
      <c r="AC1103" s="94"/>
      <c r="AG1103" s="94"/>
      <c r="AI1103" s="94"/>
      <c r="AM1103" s="94"/>
      <c r="AO1103" s="94"/>
      <c r="AS1103" s="94"/>
      <c r="AU1103" s="94"/>
      <c r="AY1103" s="94"/>
      <c r="BA1103" s="94"/>
      <c r="BI1103" s="45"/>
      <c r="BN1103" s="93"/>
    </row>
    <row r="1104" spans="4:66" s="48" customFormat="1" ht="15" customHeight="1" x14ac:dyDescent="0.2">
      <c r="D1104" s="45"/>
      <c r="AA1104" s="94"/>
      <c r="AC1104" s="94"/>
      <c r="AG1104" s="94"/>
      <c r="AI1104" s="94"/>
      <c r="AM1104" s="94"/>
      <c r="AO1104" s="94"/>
      <c r="AS1104" s="94"/>
      <c r="AU1104" s="94"/>
      <c r="AY1104" s="94"/>
      <c r="BA1104" s="94"/>
      <c r="BI1104" s="45"/>
      <c r="BN1104" s="93"/>
    </row>
    <row r="1105" spans="4:66" s="48" customFormat="1" ht="15" customHeight="1" x14ac:dyDescent="0.2">
      <c r="D1105" s="45"/>
      <c r="AA1105" s="94"/>
      <c r="AC1105" s="94"/>
      <c r="AG1105" s="94"/>
      <c r="AI1105" s="94"/>
      <c r="AM1105" s="94"/>
      <c r="AO1105" s="94"/>
      <c r="AS1105" s="94"/>
      <c r="AU1105" s="94"/>
      <c r="AY1105" s="94"/>
      <c r="BA1105" s="94"/>
      <c r="BI1105" s="45"/>
      <c r="BN1105" s="93"/>
    </row>
    <row r="1106" spans="4:66" s="48" customFormat="1" ht="15" customHeight="1" x14ac:dyDescent="0.2">
      <c r="D1106" s="45"/>
      <c r="AA1106" s="94"/>
      <c r="AC1106" s="94"/>
      <c r="AG1106" s="94"/>
      <c r="AI1106" s="94"/>
      <c r="AM1106" s="94"/>
      <c r="AO1106" s="94"/>
      <c r="AS1106" s="94"/>
      <c r="AU1106" s="94"/>
      <c r="AY1106" s="94"/>
      <c r="BA1106" s="94"/>
      <c r="BI1106" s="45"/>
      <c r="BN1106" s="93"/>
    </row>
    <row r="1107" spans="4:66" s="48" customFormat="1" ht="15" customHeight="1" x14ac:dyDescent="0.2">
      <c r="D1107" s="45"/>
      <c r="AA1107" s="94"/>
      <c r="AC1107" s="94"/>
      <c r="AG1107" s="94"/>
      <c r="AI1107" s="94"/>
      <c r="AM1107" s="94"/>
      <c r="AO1107" s="94"/>
      <c r="AS1107" s="94"/>
      <c r="AU1107" s="94"/>
      <c r="AY1107" s="94"/>
      <c r="BA1107" s="94"/>
      <c r="BI1107" s="45"/>
      <c r="BN1107" s="93"/>
    </row>
    <row r="1108" spans="4:66" s="48" customFormat="1" ht="15" customHeight="1" x14ac:dyDescent="0.2">
      <c r="D1108" s="45"/>
      <c r="AA1108" s="94"/>
      <c r="AC1108" s="94"/>
      <c r="AG1108" s="94"/>
      <c r="AI1108" s="94"/>
      <c r="AM1108" s="94"/>
      <c r="AO1108" s="94"/>
      <c r="AS1108" s="94"/>
      <c r="AU1108" s="94"/>
      <c r="AY1108" s="94"/>
      <c r="BA1108" s="94"/>
      <c r="BI1108" s="45"/>
      <c r="BN1108" s="93"/>
    </row>
    <row r="1109" spans="4:66" s="48" customFormat="1" ht="15" customHeight="1" x14ac:dyDescent="0.2">
      <c r="D1109" s="45"/>
      <c r="AA1109" s="94"/>
      <c r="AC1109" s="94"/>
      <c r="AG1109" s="94"/>
      <c r="AI1109" s="94"/>
      <c r="AM1109" s="94"/>
      <c r="AO1109" s="94"/>
      <c r="AS1109" s="94"/>
      <c r="AU1109" s="94"/>
      <c r="AY1109" s="94"/>
      <c r="BA1109" s="94"/>
      <c r="BI1109" s="45"/>
      <c r="BN1109" s="93"/>
    </row>
    <row r="1110" spans="4:66" s="48" customFormat="1" ht="15" customHeight="1" x14ac:dyDescent="0.2">
      <c r="D1110" s="45"/>
      <c r="AA1110" s="94"/>
      <c r="AC1110" s="94"/>
      <c r="AG1110" s="94"/>
      <c r="AI1110" s="94"/>
      <c r="AM1110" s="94"/>
      <c r="AO1110" s="94"/>
      <c r="AS1110" s="94"/>
      <c r="AU1110" s="94"/>
      <c r="AY1110" s="94"/>
      <c r="BA1110" s="94"/>
      <c r="BI1110" s="45"/>
      <c r="BN1110" s="93"/>
    </row>
    <row r="1111" spans="4:66" s="48" customFormat="1" ht="15" customHeight="1" x14ac:dyDescent="0.2">
      <c r="D1111" s="45"/>
      <c r="AA1111" s="94"/>
      <c r="AC1111" s="94"/>
      <c r="AG1111" s="94"/>
      <c r="AI1111" s="94"/>
      <c r="AM1111" s="94"/>
      <c r="AO1111" s="94"/>
      <c r="AS1111" s="94"/>
      <c r="AU1111" s="94"/>
      <c r="AY1111" s="94"/>
      <c r="BA1111" s="94"/>
      <c r="BI1111" s="45"/>
      <c r="BN1111" s="93"/>
    </row>
    <row r="1112" spans="4:66" s="48" customFormat="1" ht="15" customHeight="1" x14ac:dyDescent="0.2">
      <c r="D1112" s="45"/>
      <c r="AA1112" s="94"/>
      <c r="AC1112" s="94"/>
      <c r="AG1112" s="94"/>
      <c r="AI1112" s="94"/>
      <c r="AM1112" s="94"/>
      <c r="AO1112" s="94"/>
      <c r="AS1112" s="94"/>
      <c r="AU1112" s="94"/>
      <c r="AY1112" s="94"/>
      <c r="BA1112" s="94"/>
      <c r="BI1112" s="45"/>
      <c r="BN1112" s="93"/>
    </row>
    <row r="1113" spans="4:66" s="48" customFormat="1" ht="15" customHeight="1" x14ac:dyDescent="0.2">
      <c r="D1113" s="45"/>
      <c r="AA1113" s="94"/>
      <c r="AC1113" s="94"/>
      <c r="AG1113" s="94"/>
      <c r="AI1113" s="94"/>
      <c r="AM1113" s="94"/>
      <c r="AO1113" s="94"/>
      <c r="AS1113" s="94"/>
      <c r="AU1113" s="94"/>
      <c r="AY1113" s="94"/>
      <c r="BA1113" s="94"/>
      <c r="BI1113" s="45"/>
      <c r="BN1113" s="93"/>
    </row>
    <row r="1114" spans="4:66" s="48" customFormat="1" ht="15" customHeight="1" x14ac:dyDescent="0.2">
      <c r="D1114" s="45"/>
      <c r="AA1114" s="94"/>
      <c r="AC1114" s="94"/>
      <c r="AG1114" s="94"/>
      <c r="AI1114" s="94"/>
      <c r="AM1114" s="94"/>
      <c r="AO1114" s="94"/>
      <c r="AS1114" s="94"/>
      <c r="AU1114" s="94"/>
      <c r="AY1114" s="94"/>
      <c r="BA1114" s="94"/>
      <c r="BI1114" s="45"/>
      <c r="BN1114" s="93"/>
    </row>
    <row r="1115" spans="4:66" s="48" customFormat="1" ht="15" customHeight="1" x14ac:dyDescent="0.2">
      <c r="D1115" s="45"/>
      <c r="AA1115" s="94"/>
      <c r="AC1115" s="94"/>
      <c r="AG1115" s="94"/>
      <c r="AI1115" s="94"/>
      <c r="AM1115" s="94"/>
      <c r="AO1115" s="94"/>
      <c r="AS1115" s="94"/>
      <c r="AU1115" s="94"/>
      <c r="AY1115" s="94"/>
      <c r="BA1115" s="94"/>
      <c r="BI1115" s="45"/>
      <c r="BN1115" s="93"/>
    </row>
    <row r="1116" spans="4:66" s="48" customFormat="1" ht="15" customHeight="1" x14ac:dyDescent="0.2">
      <c r="D1116" s="45"/>
      <c r="AA1116" s="94"/>
      <c r="AC1116" s="94"/>
      <c r="AG1116" s="94"/>
      <c r="AI1116" s="94"/>
      <c r="AM1116" s="94"/>
      <c r="AO1116" s="94"/>
      <c r="AS1116" s="94"/>
      <c r="AU1116" s="94"/>
      <c r="AY1116" s="94"/>
      <c r="BA1116" s="94"/>
      <c r="BI1116" s="45"/>
      <c r="BN1116" s="93"/>
    </row>
    <row r="1117" spans="4:66" s="48" customFormat="1" ht="15" customHeight="1" x14ac:dyDescent="0.2">
      <c r="D1117" s="45"/>
      <c r="AA1117" s="94"/>
      <c r="AC1117" s="94"/>
      <c r="AG1117" s="94"/>
      <c r="AI1117" s="94"/>
      <c r="AM1117" s="94"/>
      <c r="AO1117" s="94"/>
      <c r="AS1117" s="94"/>
      <c r="AU1117" s="94"/>
      <c r="AY1117" s="94"/>
      <c r="BA1117" s="94"/>
      <c r="BI1117" s="45"/>
      <c r="BN1117" s="93"/>
    </row>
    <row r="1118" spans="4:66" s="48" customFormat="1" ht="15" customHeight="1" x14ac:dyDescent="0.2">
      <c r="D1118" s="45"/>
      <c r="AA1118" s="94"/>
      <c r="AC1118" s="94"/>
      <c r="AG1118" s="94"/>
      <c r="AI1118" s="94"/>
      <c r="AM1118" s="94"/>
      <c r="AO1118" s="94"/>
      <c r="AS1118" s="94"/>
      <c r="AU1118" s="94"/>
      <c r="AY1118" s="94"/>
      <c r="BA1118" s="94"/>
      <c r="BI1118" s="45"/>
      <c r="BN1118" s="93"/>
    </row>
    <row r="1119" spans="4:66" s="48" customFormat="1" ht="15" customHeight="1" x14ac:dyDescent="0.2">
      <c r="D1119" s="45"/>
      <c r="AA1119" s="94"/>
      <c r="AC1119" s="94"/>
      <c r="AG1119" s="94"/>
      <c r="AI1119" s="94"/>
      <c r="AM1119" s="94"/>
      <c r="AO1119" s="94"/>
      <c r="AS1119" s="94"/>
      <c r="AU1119" s="94"/>
      <c r="AY1119" s="94"/>
      <c r="BA1119" s="94"/>
      <c r="BI1119" s="45"/>
      <c r="BN1119" s="93"/>
    </row>
    <row r="1120" spans="4:66" s="48" customFormat="1" ht="15" customHeight="1" x14ac:dyDescent="0.2">
      <c r="D1120" s="45"/>
      <c r="AA1120" s="94"/>
      <c r="AC1120" s="94"/>
      <c r="AG1120" s="94"/>
      <c r="AI1120" s="94"/>
      <c r="AM1120" s="94"/>
      <c r="AO1120" s="94"/>
      <c r="AS1120" s="94"/>
      <c r="AU1120" s="94"/>
      <c r="AY1120" s="94"/>
      <c r="BA1120" s="94"/>
      <c r="BI1120" s="45"/>
      <c r="BN1120" s="93"/>
    </row>
    <row r="1121" spans="4:66" s="48" customFormat="1" ht="15" customHeight="1" x14ac:dyDescent="0.2">
      <c r="D1121" s="45"/>
      <c r="AA1121" s="94"/>
      <c r="AC1121" s="94"/>
      <c r="AG1121" s="94"/>
      <c r="AI1121" s="94"/>
      <c r="AM1121" s="94"/>
      <c r="AO1121" s="94"/>
      <c r="AS1121" s="94"/>
      <c r="AU1121" s="94"/>
      <c r="AY1121" s="94"/>
      <c r="BA1121" s="94"/>
      <c r="BI1121" s="45"/>
      <c r="BN1121" s="93"/>
    </row>
    <row r="1122" spans="4:66" s="48" customFormat="1" ht="15" customHeight="1" x14ac:dyDescent="0.2">
      <c r="D1122" s="45"/>
      <c r="AA1122" s="94"/>
      <c r="AC1122" s="94"/>
      <c r="AG1122" s="94"/>
      <c r="AI1122" s="94"/>
      <c r="AM1122" s="94"/>
      <c r="AO1122" s="94"/>
      <c r="AS1122" s="94"/>
      <c r="AU1122" s="94"/>
      <c r="AY1122" s="94"/>
      <c r="BA1122" s="94"/>
      <c r="BI1122" s="45"/>
      <c r="BN1122" s="93"/>
    </row>
    <row r="1123" spans="4:66" s="48" customFormat="1" ht="15" customHeight="1" x14ac:dyDescent="0.2">
      <c r="D1123" s="45"/>
      <c r="AA1123" s="94"/>
      <c r="AC1123" s="94"/>
      <c r="AG1123" s="94"/>
      <c r="AI1123" s="94"/>
      <c r="AM1123" s="94"/>
      <c r="AO1123" s="94"/>
      <c r="AS1123" s="94"/>
      <c r="AU1123" s="94"/>
      <c r="AY1123" s="94"/>
      <c r="BA1123" s="94"/>
      <c r="BI1123" s="45"/>
      <c r="BN1123" s="93"/>
    </row>
    <row r="1124" spans="4:66" s="48" customFormat="1" ht="15" customHeight="1" x14ac:dyDescent="0.2">
      <c r="D1124" s="45"/>
      <c r="AA1124" s="94"/>
      <c r="AC1124" s="94"/>
      <c r="AG1124" s="94"/>
      <c r="AI1124" s="94"/>
      <c r="AM1124" s="94"/>
      <c r="AO1124" s="94"/>
      <c r="AS1124" s="94"/>
      <c r="AU1124" s="94"/>
      <c r="AY1124" s="94"/>
      <c r="BA1124" s="94"/>
      <c r="BI1124" s="45"/>
      <c r="BN1124" s="93"/>
    </row>
    <row r="1125" spans="4:66" s="48" customFormat="1" ht="15" customHeight="1" x14ac:dyDescent="0.2">
      <c r="D1125" s="45"/>
      <c r="AA1125" s="94"/>
      <c r="AC1125" s="94"/>
      <c r="AG1125" s="94"/>
      <c r="AI1125" s="94"/>
      <c r="AM1125" s="94"/>
      <c r="AO1125" s="94"/>
      <c r="AS1125" s="94"/>
      <c r="AU1125" s="94"/>
      <c r="AY1125" s="94"/>
      <c r="BA1125" s="94"/>
      <c r="BI1125" s="45"/>
      <c r="BN1125" s="93"/>
    </row>
    <row r="1126" spans="4:66" s="48" customFormat="1" ht="15" customHeight="1" x14ac:dyDescent="0.2">
      <c r="D1126" s="45"/>
      <c r="AA1126" s="94"/>
      <c r="AC1126" s="94"/>
      <c r="AG1126" s="94"/>
      <c r="AI1126" s="94"/>
      <c r="AM1126" s="94"/>
      <c r="AO1126" s="94"/>
      <c r="AS1126" s="94"/>
      <c r="AU1126" s="94"/>
      <c r="AY1126" s="94"/>
      <c r="BA1126" s="94"/>
      <c r="BI1126" s="45"/>
      <c r="BN1126" s="93"/>
    </row>
    <row r="1127" spans="4:66" s="48" customFormat="1" ht="15" customHeight="1" x14ac:dyDescent="0.2">
      <c r="D1127" s="45"/>
      <c r="AA1127" s="94"/>
      <c r="AC1127" s="94"/>
      <c r="AG1127" s="94"/>
      <c r="AI1127" s="94"/>
      <c r="AM1127" s="94"/>
      <c r="AO1127" s="94"/>
      <c r="AS1127" s="94"/>
      <c r="AU1127" s="94"/>
      <c r="AY1127" s="94"/>
      <c r="BA1127" s="94"/>
      <c r="BI1127" s="45"/>
      <c r="BN1127" s="93"/>
    </row>
    <row r="1128" spans="4:66" s="48" customFormat="1" ht="15" customHeight="1" x14ac:dyDescent="0.2">
      <c r="D1128" s="45"/>
      <c r="AA1128" s="94"/>
      <c r="AC1128" s="94"/>
      <c r="AG1128" s="94"/>
      <c r="AI1128" s="94"/>
      <c r="AM1128" s="94"/>
      <c r="AO1128" s="94"/>
      <c r="AS1128" s="94"/>
      <c r="AU1128" s="94"/>
      <c r="AY1128" s="94"/>
      <c r="BA1128" s="94"/>
      <c r="BI1128" s="45"/>
      <c r="BN1128" s="93"/>
    </row>
    <row r="1129" spans="4:66" s="48" customFormat="1" ht="15" customHeight="1" x14ac:dyDescent="0.2">
      <c r="D1129" s="45"/>
      <c r="AA1129" s="94"/>
      <c r="AC1129" s="94"/>
      <c r="AG1129" s="94"/>
      <c r="AI1129" s="94"/>
      <c r="AM1129" s="94"/>
      <c r="AO1129" s="94"/>
      <c r="AS1129" s="94"/>
      <c r="AU1129" s="94"/>
      <c r="AY1129" s="94"/>
      <c r="BA1129" s="94"/>
      <c r="BI1129" s="45"/>
      <c r="BN1129" s="93"/>
    </row>
    <row r="1130" spans="4:66" s="48" customFormat="1" ht="15" customHeight="1" x14ac:dyDescent="0.2">
      <c r="D1130" s="45"/>
      <c r="AA1130" s="94"/>
      <c r="AC1130" s="94"/>
      <c r="AG1130" s="94"/>
      <c r="AI1130" s="94"/>
      <c r="AM1130" s="94"/>
      <c r="AO1130" s="94"/>
      <c r="AS1130" s="94"/>
      <c r="AU1130" s="94"/>
      <c r="AY1130" s="94"/>
      <c r="BA1130" s="94"/>
      <c r="BI1130" s="45"/>
      <c r="BN1130" s="93"/>
    </row>
    <row r="1131" spans="4:66" s="48" customFormat="1" ht="15" customHeight="1" x14ac:dyDescent="0.2">
      <c r="D1131" s="45"/>
      <c r="AA1131" s="94"/>
      <c r="AC1131" s="94"/>
      <c r="AG1131" s="94"/>
      <c r="AI1131" s="94"/>
      <c r="AM1131" s="94"/>
      <c r="AO1131" s="94"/>
      <c r="AS1131" s="94"/>
      <c r="AU1131" s="94"/>
      <c r="AY1131" s="94"/>
      <c r="BA1131" s="94"/>
      <c r="BI1131" s="45"/>
      <c r="BN1131" s="93"/>
    </row>
    <row r="1132" spans="4:66" s="48" customFormat="1" ht="15" customHeight="1" x14ac:dyDescent="0.2">
      <c r="D1132" s="45"/>
      <c r="AA1132" s="94"/>
      <c r="AC1132" s="94"/>
      <c r="AG1132" s="94"/>
      <c r="AI1132" s="94"/>
      <c r="AM1132" s="94"/>
      <c r="AO1132" s="94"/>
      <c r="AS1132" s="94"/>
      <c r="AU1132" s="94"/>
      <c r="AY1132" s="94"/>
      <c r="BA1132" s="94"/>
      <c r="BI1132" s="45"/>
      <c r="BN1132" s="93"/>
    </row>
    <row r="1133" spans="4:66" s="48" customFormat="1" ht="15" customHeight="1" x14ac:dyDescent="0.2">
      <c r="D1133" s="45"/>
      <c r="AA1133" s="94"/>
      <c r="AC1133" s="94"/>
      <c r="AG1133" s="94"/>
      <c r="AI1133" s="94"/>
      <c r="AM1133" s="94"/>
      <c r="AO1133" s="94"/>
      <c r="AS1133" s="94"/>
      <c r="AU1133" s="94"/>
      <c r="AY1133" s="94"/>
      <c r="BA1133" s="94"/>
      <c r="BI1133" s="45"/>
      <c r="BN1133" s="93"/>
    </row>
    <row r="1134" spans="4:66" s="48" customFormat="1" ht="15" customHeight="1" x14ac:dyDescent="0.2">
      <c r="D1134" s="45"/>
      <c r="AA1134" s="94"/>
      <c r="AC1134" s="94"/>
      <c r="AG1134" s="94"/>
      <c r="AI1134" s="94"/>
      <c r="AM1134" s="94"/>
      <c r="AO1134" s="94"/>
      <c r="AS1134" s="94"/>
      <c r="AU1134" s="94"/>
      <c r="AY1134" s="94"/>
      <c r="BA1134" s="94"/>
      <c r="BI1134" s="45"/>
      <c r="BN1134" s="93"/>
    </row>
    <row r="1135" spans="4:66" s="48" customFormat="1" ht="15" customHeight="1" x14ac:dyDescent="0.2">
      <c r="D1135" s="45"/>
      <c r="AA1135" s="94"/>
      <c r="AC1135" s="94"/>
      <c r="AG1135" s="94"/>
      <c r="AI1135" s="94"/>
      <c r="AM1135" s="94"/>
      <c r="AO1135" s="94"/>
      <c r="AS1135" s="94"/>
      <c r="AU1135" s="94"/>
      <c r="AY1135" s="94"/>
      <c r="BA1135" s="94"/>
      <c r="BI1135" s="45"/>
      <c r="BN1135" s="93"/>
    </row>
    <row r="1136" spans="4:66" s="48" customFormat="1" ht="15" customHeight="1" x14ac:dyDescent="0.2">
      <c r="D1136" s="45"/>
      <c r="AA1136" s="94"/>
      <c r="AC1136" s="94"/>
      <c r="AG1136" s="94"/>
      <c r="AI1136" s="94"/>
      <c r="AM1136" s="94"/>
      <c r="AO1136" s="94"/>
      <c r="AS1136" s="94"/>
      <c r="AU1136" s="94"/>
      <c r="AY1136" s="94"/>
      <c r="BA1136" s="94"/>
      <c r="BI1136" s="45"/>
      <c r="BN1136" s="93"/>
    </row>
    <row r="1137" spans="4:66" s="48" customFormat="1" ht="15" customHeight="1" x14ac:dyDescent="0.2">
      <c r="D1137" s="45"/>
      <c r="AA1137" s="94"/>
      <c r="AC1137" s="94"/>
      <c r="AG1137" s="94"/>
      <c r="AI1137" s="94"/>
      <c r="AM1137" s="94"/>
      <c r="AO1137" s="94"/>
      <c r="AS1137" s="94"/>
      <c r="AU1137" s="94"/>
      <c r="AY1137" s="94"/>
      <c r="BA1137" s="94"/>
      <c r="BI1137" s="45"/>
      <c r="BN1137" s="93"/>
    </row>
    <row r="1138" spans="4:66" s="48" customFormat="1" ht="15" customHeight="1" x14ac:dyDescent="0.2">
      <c r="D1138" s="45"/>
      <c r="AA1138" s="94"/>
      <c r="AC1138" s="94"/>
      <c r="AG1138" s="94"/>
      <c r="AI1138" s="94"/>
      <c r="AM1138" s="94"/>
      <c r="AO1138" s="94"/>
      <c r="AS1138" s="94"/>
      <c r="AU1138" s="94"/>
      <c r="AY1138" s="94"/>
      <c r="BA1138" s="94"/>
      <c r="BI1138" s="45"/>
      <c r="BN1138" s="93"/>
    </row>
    <row r="1139" spans="4:66" s="48" customFormat="1" ht="15" customHeight="1" x14ac:dyDescent="0.2">
      <c r="D1139" s="45"/>
      <c r="AA1139" s="94"/>
      <c r="AC1139" s="94"/>
      <c r="AG1139" s="94"/>
      <c r="AI1139" s="94"/>
      <c r="AM1139" s="94"/>
      <c r="AO1139" s="94"/>
      <c r="AS1139" s="94"/>
      <c r="AU1139" s="94"/>
      <c r="AY1139" s="94"/>
      <c r="BA1139" s="94"/>
      <c r="BI1139" s="45"/>
      <c r="BN1139" s="93"/>
    </row>
    <row r="1140" spans="4:66" s="48" customFormat="1" ht="15" customHeight="1" x14ac:dyDescent="0.2">
      <c r="D1140" s="45"/>
      <c r="AA1140" s="94"/>
      <c r="AC1140" s="94"/>
      <c r="AG1140" s="94"/>
      <c r="AI1140" s="94"/>
      <c r="AM1140" s="94"/>
      <c r="AO1140" s="94"/>
      <c r="AS1140" s="94"/>
      <c r="AU1140" s="94"/>
      <c r="AY1140" s="94"/>
      <c r="BA1140" s="94"/>
      <c r="BI1140" s="45"/>
      <c r="BN1140" s="93"/>
    </row>
    <row r="1141" spans="4:66" s="48" customFormat="1" ht="15" customHeight="1" x14ac:dyDescent="0.2">
      <c r="D1141" s="45"/>
      <c r="AA1141" s="94"/>
      <c r="AC1141" s="94"/>
      <c r="AG1141" s="94"/>
      <c r="AI1141" s="94"/>
      <c r="AM1141" s="94"/>
      <c r="AO1141" s="94"/>
      <c r="AS1141" s="94"/>
      <c r="AU1141" s="94"/>
      <c r="AY1141" s="94"/>
      <c r="BA1141" s="94"/>
      <c r="BI1141" s="45"/>
      <c r="BN1141" s="93"/>
    </row>
    <row r="1142" spans="4:66" s="48" customFormat="1" ht="15" customHeight="1" x14ac:dyDescent="0.2">
      <c r="D1142" s="45"/>
      <c r="AA1142" s="94"/>
      <c r="AC1142" s="94"/>
      <c r="AG1142" s="94"/>
      <c r="AI1142" s="94"/>
      <c r="AM1142" s="94"/>
      <c r="AO1142" s="94"/>
      <c r="AS1142" s="94"/>
      <c r="AU1142" s="94"/>
      <c r="AY1142" s="94"/>
      <c r="BA1142" s="94"/>
      <c r="BI1142" s="45"/>
      <c r="BN1142" s="93"/>
    </row>
    <row r="1143" spans="4:66" s="48" customFormat="1" ht="15" customHeight="1" x14ac:dyDescent="0.2">
      <c r="D1143" s="45"/>
      <c r="AA1143" s="94"/>
      <c r="AC1143" s="94"/>
      <c r="AG1143" s="94"/>
      <c r="AI1143" s="94"/>
      <c r="AM1143" s="94"/>
      <c r="AO1143" s="94"/>
      <c r="AS1143" s="94"/>
      <c r="AU1143" s="94"/>
      <c r="AY1143" s="94"/>
      <c r="BA1143" s="94"/>
      <c r="BI1143" s="45"/>
      <c r="BN1143" s="93"/>
    </row>
    <row r="1144" spans="4:66" s="48" customFormat="1" ht="15" customHeight="1" x14ac:dyDescent="0.2">
      <c r="D1144" s="45"/>
      <c r="AA1144" s="94"/>
      <c r="AC1144" s="94"/>
      <c r="AG1144" s="94"/>
      <c r="AI1144" s="94"/>
      <c r="AM1144" s="94"/>
      <c r="AO1144" s="94"/>
      <c r="AS1144" s="94"/>
      <c r="AU1144" s="94"/>
      <c r="AY1144" s="94"/>
      <c r="BA1144" s="94"/>
      <c r="BI1144" s="45"/>
      <c r="BN1144" s="93"/>
    </row>
    <row r="1145" spans="4:66" s="48" customFormat="1" ht="15" customHeight="1" x14ac:dyDescent="0.2">
      <c r="D1145" s="45"/>
      <c r="AA1145" s="94"/>
      <c r="AC1145" s="94"/>
      <c r="AG1145" s="94"/>
      <c r="AI1145" s="94"/>
      <c r="AM1145" s="94"/>
      <c r="AO1145" s="94"/>
      <c r="AS1145" s="94"/>
      <c r="AU1145" s="94"/>
      <c r="AY1145" s="94"/>
      <c r="BA1145" s="94"/>
      <c r="BI1145" s="45"/>
      <c r="BN1145" s="93"/>
    </row>
    <row r="1146" spans="4:66" s="48" customFormat="1" ht="15" customHeight="1" x14ac:dyDescent="0.2">
      <c r="D1146" s="45"/>
      <c r="AA1146" s="94"/>
      <c r="AC1146" s="94"/>
      <c r="AG1146" s="94"/>
      <c r="AI1146" s="94"/>
      <c r="AM1146" s="94"/>
      <c r="AO1146" s="94"/>
      <c r="AS1146" s="94"/>
      <c r="AU1146" s="94"/>
      <c r="AY1146" s="94"/>
      <c r="BA1146" s="94"/>
      <c r="BI1146" s="45"/>
      <c r="BN1146" s="93"/>
    </row>
    <row r="1147" spans="4:66" s="48" customFormat="1" ht="15" customHeight="1" x14ac:dyDescent="0.2">
      <c r="D1147" s="45"/>
      <c r="AA1147" s="94"/>
      <c r="AC1147" s="94"/>
      <c r="AG1147" s="94"/>
      <c r="AI1147" s="94"/>
      <c r="AM1147" s="94"/>
      <c r="AO1147" s="94"/>
      <c r="AS1147" s="94"/>
      <c r="AU1147" s="94"/>
      <c r="AY1147" s="94"/>
      <c r="BA1147" s="94"/>
      <c r="BI1147" s="45"/>
      <c r="BN1147" s="93"/>
    </row>
    <row r="1148" spans="4:66" s="48" customFormat="1" ht="15" customHeight="1" x14ac:dyDescent="0.2">
      <c r="D1148" s="45"/>
      <c r="AA1148" s="94"/>
      <c r="AC1148" s="94"/>
      <c r="AG1148" s="94"/>
      <c r="AI1148" s="94"/>
      <c r="AM1148" s="94"/>
      <c r="AO1148" s="94"/>
      <c r="AS1148" s="94"/>
      <c r="AU1148" s="94"/>
      <c r="AY1148" s="94"/>
      <c r="BA1148" s="94"/>
      <c r="BI1148" s="45"/>
      <c r="BN1148" s="93"/>
    </row>
    <row r="1149" spans="4:66" s="48" customFormat="1" ht="15" customHeight="1" x14ac:dyDescent="0.2">
      <c r="D1149" s="45"/>
      <c r="AA1149" s="94"/>
      <c r="AC1149" s="94"/>
      <c r="AG1149" s="94"/>
      <c r="AI1149" s="94"/>
      <c r="AM1149" s="94"/>
      <c r="AO1149" s="94"/>
      <c r="AS1149" s="94"/>
      <c r="AU1149" s="94"/>
      <c r="AY1149" s="94"/>
      <c r="BA1149" s="94"/>
      <c r="BI1149" s="45"/>
      <c r="BN1149" s="93"/>
    </row>
    <row r="1150" spans="4:66" s="48" customFormat="1" ht="15" customHeight="1" x14ac:dyDescent="0.2">
      <c r="D1150" s="45"/>
      <c r="AA1150" s="94"/>
      <c r="AC1150" s="94"/>
      <c r="AG1150" s="94"/>
      <c r="AI1150" s="94"/>
      <c r="AM1150" s="94"/>
      <c r="AO1150" s="94"/>
      <c r="AS1150" s="94"/>
      <c r="AU1150" s="94"/>
      <c r="AY1150" s="94"/>
      <c r="BA1150" s="94"/>
      <c r="BI1150" s="45"/>
      <c r="BN1150" s="93"/>
    </row>
    <row r="1151" spans="4:66" s="48" customFormat="1" ht="15" customHeight="1" x14ac:dyDescent="0.2">
      <c r="D1151" s="45"/>
      <c r="AA1151" s="94"/>
      <c r="AC1151" s="94"/>
      <c r="AG1151" s="94"/>
      <c r="AI1151" s="94"/>
      <c r="AM1151" s="94"/>
      <c r="AO1151" s="94"/>
      <c r="AS1151" s="94"/>
      <c r="AU1151" s="94"/>
      <c r="AY1151" s="94"/>
      <c r="BA1151" s="94"/>
      <c r="BI1151" s="45"/>
      <c r="BN1151" s="93"/>
    </row>
    <row r="1152" spans="4:66" s="48" customFormat="1" ht="15" customHeight="1" x14ac:dyDescent="0.2">
      <c r="D1152" s="45"/>
      <c r="AA1152" s="94"/>
      <c r="AC1152" s="94"/>
      <c r="AG1152" s="94"/>
      <c r="AI1152" s="94"/>
      <c r="AM1152" s="94"/>
      <c r="AO1152" s="94"/>
      <c r="AS1152" s="94"/>
      <c r="AU1152" s="94"/>
      <c r="AY1152" s="94"/>
      <c r="BA1152" s="94"/>
      <c r="BI1152" s="45"/>
      <c r="BN1152" s="93"/>
    </row>
    <row r="1153" spans="4:66" s="48" customFormat="1" ht="15" customHeight="1" x14ac:dyDescent="0.2">
      <c r="D1153" s="45"/>
      <c r="AA1153" s="94"/>
      <c r="AC1153" s="94"/>
      <c r="AG1153" s="94"/>
      <c r="AI1153" s="94"/>
      <c r="AM1153" s="94"/>
      <c r="AO1153" s="94"/>
      <c r="AS1153" s="94"/>
      <c r="AU1153" s="94"/>
      <c r="AY1153" s="94"/>
      <c r="BA1153" s="94"/>
      <c r="BI1153" s="45"/>
      <c r="BN1153" s="93"/>
    </row>
    <row r="1154" spans="4:66" s="48" customFormat="1" ht="15" customHeight="1" x14ac:dyDescent="0.2">
      <c r="D1154" s="45"/>
      <c r="AA1154" s="94"/>
      <c r="AC1154" s="94"/>
      <c r="AG1154" s="94"/>
      <c r="AI1154" s="94"/>
      <c r="AM1154" s="94"/>
      <c r="AO1154" s="94"/>
      <c r="AS1154" s="94"/>
      <c r="AU1154" s="94"/>
      <c r="AY1154" s="94"/>
      <c r="BA1154" s="94"/>
      <c r="BI1154" s="45"/>
      <c r="BN1154" s="93"/>
    </row>
    <row r="1155" spans="4:66" s="48" customFormat="1" ht="15" customHeight="1" x14ac:dyDescent="0.2">
      <c r="D1155" s="45"/>
      <c r="AA1155" s="94"/>
      <c r="AC1155" s="94"/>
      <c r="AG1155" s="94"/>
      <c r="AI1155" s="94"/>
      <c r="AM1155" s="94"/>
      <c r="AO1155" s="94"/>
      <c r="AS1155" s="94"/>
      <c r="AU1155" s="94"/>
      <c r="AY1155" s="94"/>
      <c r="BA1155" s="94"/>
      <c r="BI1155" s="45"/>
      <c r="BN1155" s="93"/>
    </row>
    <row r="1156" spans="4:66" s="48" customFormat="1" ht="15" customHeight="1" x14ac:dyDescent="0.2">
      <c r="D1156" s="45"/>
      <c r="AA1156" s="94"/>
      <c r="AC1156" s="94"/>
      <c r="AG1156" s="94"/>
      <c r="AI1156" s="94"/>
      <c r="AM1156" s="94"/>
      <c r="AO1156" s="94"/>
      <c r="AS1156" s="94"/>
      <c r="AU1156" s="94"/>
      <c r="AY1156" s="94"/>
      <c r="BA1156" s="94"/>
      <c r="BI1156" s="45"/>
      <c r="BN1156" s="93"/>
    </row>
    <row r="1157" spans="4:66" s="48" customFormat="1" ht="15" customHeight="1" x14ac:dyDescent="0.2">
      <c r="D1157" s="45"/>
      <c r="AA1157" s="94"/>
      <c r="AC1157" s="94"/>
      <c r="AG1157" s="94"/>
      <c r="AI1157" s="94"/>
      <c r="AM1157" s="94"/>
      <c r="AO1157" s="94"/>
      <c r="AS1157" s="94"/>
      <c r="AU1157" s="94"/>
      <c r="AY1157" s="94"/>
      <c r="BA1157" s="94"/>
      <c r="BI1157" s="45"/>
      <c r="BN1157" s="93"/>
    </row>
    <row r="1158" spans="4:66" s="48" customFormat="1" ht="15" customHeight="1" x14ac:dyDescent="0.2">
      <c r="D1158" s="45"/>
      <c r="AA1158" s="94"/>
      <c r="AC1158" s="94"/>
      <c r="AG1158" s="94"/>
      <c r="AI1158" s="94"/>
      <c r="AM1158" s="94"/>
      <c r="AO1158" s="94"/>
      <c r="AS1158" s="94"/>
      <c r="AU1158" s="94"/>
      <c r="AY1158" s="94"/>
      <c r="BA1158" s="94"/>
      <c r="BI1158" s="45"/>
      <c r="BN1158" s="93"/>
    </row>
    <row r="1159" spans="4:66" s="48" customFormat="1" ht="15" customHeight="1" x14ac:dyDescent="0.2">
      <c r="D1159" s="45"/>
      <c r="AA1159" s="94"/>
      <c r="AC1159" s="94"/>
      <c r="AG1159" s="94"/>
      <c r="AI1159" s="94"/>
      <c r="AM1159" s="94"/>
      <c r="AO1159" s="94"/>
      <c r="AS1159" s="94"/>
      <c r="AU1159" s="94"/>
      <c r="AY1159" s="94"/>
      <c r="BA1159" s="94"/>
      <c r="BI1159" s="45"/>
      <c r="BN1159" s="93"/>
    </row>
    <row r="1160" spans="4:66" s="48" customFormat="1" ht="15" customHeight="1" x14ac:dyDescent="0.2">
      <c r="D1160" s="45"/>
      <c r="AA1160" s="94"/>
      <c r="AC1160" s="94"/>
      <c r="AG1160" s="94"/>
      <c r="AI1160" s="94"/>
      <c r="AM1160" s="94"/>
      <c r="AO1160" s="94"/>
      <c r="AS1160" s="94"/>
      <c r="AU1160" s="94"/>
      <c r="AY1160" s="94"/>
      <c r="BA1160" s="94"/>
      <c r="BI1160" s="45"/>
      <c r="BN1160" s="93"/>
    </row>
    <row r="1161" spans="4:66" s="48" customFormat="1" ht="15" customHeight="1" x14ac:dyDescent="0.2">
      <c r="D1161" s="45"/>
      <c r="AA1161" s="94"/>
      <c r="AC1161" s="94"/>
      <c r="AG1161" s="94"/>
      <c r="AI1161" s="94"/>
      <c r="AM1161" s="94"/>
      <c r="AO1161" s="94"/>
      <c r="AS1161" s="94"/>
      <c r="AU1161" s="94"/>
      <c r="AY1161" s="94"/>
      <c r="BA1161" s="94"/>
      <c r="BI1161" s="45"/>
      <c r="BN1161" s="93"/>
    </row>
    <row r="1162" spans="4:66" s="48" customFormat="1" ht="15" customHeight="1" x14ac:dyDescent="0.2">
      <c r="D1162" s="45"/>
      <c r="AA1162" s="94"/>
      <c r="AC1162" s="94"/>
      <c r="AG1162" s="94"/>
      <c r="AI1162" s="94"/>
      <c r="AM1162" s="94"/>
      <c r="AO1162" s="94"/>
      <c r="AS1162" s="94"/>
      <c r="AU1162" s="94"/>
      <c r="AY1162" s="94"/>
      <c r="BA1162" s="94"/>
      <c r="BI1162" s="45"/>
      <c r="BN1162" s="93"/>
    </row>
    <row r="1163" spans="4:66" s="48" customFormat="1" ht="15" customHeight="1" x14ac:dyDescent="0.2">
      <c r="D1163" s="45"/>
      <c r="AA1163" s="94"/>
      <c r="AC1163" s="94"/>
      <c r="AG1163" s="94"/>
      <c r="AI1163" s="94"/>
      <c r="AM1163" s="94"/>
      <c r="AO1163" s="94"/>
      <c r="AS1163" s="94"/>
      <c r="AU1163" s="94"/>
      <c r="AY1163" s="94"/>
      <c r="BA1163" s="94"/>
      <c r="BI1163" s="45"/>
      <c r="BN1163" s="93"/>
    </row>
    <row r="1164" spans="4:66" s="48" customFormat="1" ht="15" customHeight="1" x14ac:dyDescent="0.2">
      <c r="D1164" s="45"/>
      <c r="AA1164" s="94"/>
      <c r="AC1164" s="94"/>
      <c r="AG1164" s="94"/>
      <c r="AI1164" s="94"/>
      <c r="AM1164" s="94"/>
      <c r="AO1164" s="94"/>
      <c r="AS1164" s="94"/>
      <c r="AU1164" s="94"/>
      <c r="AY1164" s="94"/>
      <c r="BA1164" s="94"/>
      <c r="BI1164" s="45"/>
      <c r="BN1164" s="93"/>
    </row>
    <row r="1165" spans="4:66" s="48" customFormat="1" ht="15" customHeight="1" x14ac:dyDescent="0.2">
      <c r="D1165" s="45"/>
      <c r="AA1165" s="94"/>
      <c r="AC1165" s="94"/>
      <c r="AG1165" s="94"/>
      <c r="AI1165" s="94"/>
      <c r="AM1165" s="94"/>
      <c r="AO1165" s="94"/>
      <c r="AS1165" s="94"/>
      <c r="AU1165" s="94"/>
      <c r="AY1165" s="94"/>
      <c r="BA1165" s="94"/>
      <c r="BI1165" s="45"/>
      <c r="BN1165" s="93"/>
    </row>
    <row r="1166" spans="4:66" s="48" customFormat="1" ht="15" customHeight="1" x14ac:dyDescent="0.2">
      <c r="D1166" s="45"/>
      <c r="AA1166" s="94"/>
      <c r="AC1166" s="94"/>
      <c r="AG1166" s="94"/>
      <c r="AI1166" s="94"/>
      <c r="AM1166" s="94"/>
      <c r="AO1166" s="94"/>
      <c r="AS1166" s="94"/>
      <c r="AU1166" s="94"/>
      <c r="AY1166" s="94"/>
      <c r="BA1166" s="94"/>
      <c r="BI1166" s="45"/>
      <c r="BN1166" s="93"/>
    </row>
    <row r="1167" spans="4:66" s="48" customFormat="1" ht="15" customHeight="1" x14ac:dyDescent="0.2">
      <c r="D1167" s="45"/>
      <c r="AA1167" s="94"/>
      <c r="AC1167" s="94"/>
      <c r="AG1167" s="94"/>
      <c r="AI1167" s="94"/>
      <c r="AM1167" s="94"/>
      <c r="AO1167" s="94"/>
      <c r="AS1167" s="94"/>
      <c r="AU1167" s="94"/>
      <c r="AY1167" s="94"/>
      <c r="BA1167" s="94"/>
      <c r="BI1167" s="45"/>
      <c r="BN1167" s="93"/>
    </row>
    <row r="1168" spans="4:66" s="48" customFormat="1" ht="15" customHeight="1" x14ac:dyDescent="0.2">
      <c r="D1168" s="45"/>
      <c r="AA1168" s="94"/>
      <c r="AC1168" s="94"/>
      <c r="AG1168" s="94"/>
      <c r="AI1168" s="94"/>
      <c r="AM1168" s="94"/>
      <c r="AO1168" s="94"/>
      <c r="AS1168" s="94"/>
      <c r="AU1168" s="94"/>
      <c r="AY1168" s="94"/>
      <c r="BA1168" s="94"/>
      <c r="BI1168" s="45"/>
      <c r="BN1168" s="93"/>
    </row>
    <row r="1169" spans="4:66" s="48" customFormat="1" ht="15" customHeight="1" x14ac:dyDescent="0.2">
      <c r="D1169" s="45"/>
      <c r="AA1169" s="94"/>
      <c r="AC1169" s="94"/>
      <c r="AG1169" s="94"/>
      <c r="AI1169" s="94"/>
      <c r="AM1169" s="94"/>
      <c r="AO1169" s="94"/>
      <c r="AS1169" s="94"/>
      <c r="AU1169" s="94"/>
      <c r="AY1169" s="94"/>
      <c r="BA1169" s="94"/>
      <c r="BI1169" s="45"/>
      <c r="BN1169" s="93"/>
    </row>
    <row r="1170" spans="4:66" s="48" customFormat="1" ht="15" customHeight="1" x14ac:dyDescent="0.2">
      <c r="D1170" s="45"/>
      <c r="AA1170" s="94"/>
      <c r="AC1170" s="94"/>
      <c r="AG1170" s="94"/>
      <c r="AI1170" s="94"/>
      <c r="AM1170" s="94"/>
      <c r="AO1170" s="94"/>
      <c r="AS1170" s="94"/>
      <c r="AU1170" s="94"/>
      <c r="AY1170" s="94"/>
      <c r="BA1170" s="94"/>
      <c r="BI1170" s="45"/>
      <c r="BN1170" s="93"/>
    </row>
    <row r="1171" spans="4:66" s="48" customFormat="1" ht="15" customHeight="1" x14ac:dyDescent="0.2">
      <c r="D1171" s="45"/>
      <c r="AA1171" s="94"/>
      <c r="AC1171" s="94"/>
      <c r="AG1171" s="94"/>
      <c r="AI1171" s="94"/>
      <c r="AM1171" s="94"/>
      <c r="AO1171" s="94"/>
      <c r="AS1171" s="94"/>
      <c r="AU1171" s="94"/>
      <c r="AY1171" s="94"/>
      <c r="BA1171" s="94"/>
      <c r="BI1171" s="45"/>
      <c r="BN1171" s="93"/>
    </row>
    <row r="1172" spans="4:66" s="48" customFormat="1" ht="15" customHeight="1" x14ac:dyDescent="0.2">
      <c r="D1172" s="45"/>
      <c r="AA1172" s="94"/>
      <c r="AC1172" s="94"/>
      <c r="AG1172" s="94"/>
      <c r="AI1172" s="94"/>
      <c r="AM1172" s="94"/>
      <c r="AO1172" s="94"/>
      <c r="AS1172" s="94"/>
      <c r="AU1172" s="94"/>
      <c r="AY1172" s="94"/>
      <c r="BA1172" s="94"/>
      <c r="BI1172" s="45"/>
      <c r="BN1172" s="93"/>
    </row>
    <row r="1173" spans="4:66" s="48" customFormat="1" ht="15" customHeight="1" x14ac:dyDescent="0.2">
      <c r="D1173" s="45"/>
      <c r="AA1173" s="94"/>
      <c r="AC1173" s="94"/>
      <c r="AG1173" s="94"/>
      <c r="AI1173" s="94"/>
      <c r="AM1173" s="94"/>
      <c r="AO1173" s="94"/>
      <c r="AS1173" s="94"/>
      <c r="AU1173" s="94"/>
      <c r="AY1173" s="94"/>
      <c r="BA1173" s="94"/>
      <c r="BI1173" s="45"/>
      <c r="BN1173" s="93"/>
    </row>
    <row r="1174" spans="4:66" s="48" customFormat="1" ht="15" customHeight="1" x14ac:dyDescent="0.2">
      <c r="D1174" s="45"/>
      <c r="AA1174" s="94"/>
      <c r="AC1174" s="94"/>
      <c r="AG1174" s="94"/>
      <c r="AI1174" s="94"/>
      <c r="AM1174" s="94"/>
      <c r="AO1174" s="94"/>
      <c r="AS1174" s="94"/>
      <c r="AU1174" s="94"/>
      <c r="AY1174" s="94"/>
      <c r="BA1174" s="94"/>
      <c r="BI1174" s="45"/>
      <c r="BN1174" s="93"/>
    </row>
    <row r="1175" spans="4:66" s="48" customFormat="1" ht="15" customHeight="1" x14ac:dyDescent="0.2">
      <c r="D1175" s="45"/>
      <c r="AA1175" s="94"/>
      <c r="AC1175" s="94"/>
      <c r="AG1175" s="94"/>
      <c r="AI1175" s="94"/>
      <c r="AM1175" s="94"/>
      <c r="AO1175" s="94"/>
      <c r="AS1175" s="94"/>
      <c r="AU1175" s="94"/>
      <c r="AY1175" s="94"/>
      <c r="BA1175" s="94"/>
      <c r="BI1175" s="45"/>
      <c r="BN1175" s="93"/>
    </row>
    <row r="1176" spans="4:66" s="48" customFormat="1" ht="15" customHeight="1" x14ac:dyDescent="0.2">
      <c r="D1176" s="45"/>
      <c r="AA1176" s="94"/>
      <c r="AC1176" s="94"/>
      <c r="AG1176" s="94"/>
      <c r="AI1176" s="94"/>
      <c r="AM1176" s="94"/>
      <c r="AO1176" s="94"/>
      <c r="AS1176" s="94"/>
      <c r="AU1176" s="94"/>
      <c r="AY1176" s="94"/>
      <c r="BA1176" s="94"/>
      <c r="BI1176" s="45"/>
      <c r="BN1176" s="93"/>
    </row>
    <row r="1177" spans="4:66" s="48" customFormat="1" ht="15" customHeight="1" x14ac:dyDescent="0.2">
      <c r="D1177" s="45"/>
      <c r="AA1177" s="94"/>
      <c r="AC1177" s="94"/>
      <c r="AG1177" s="94"/>
      <c r="AI1177" s="94"/>
      <c r="AM1177" s="94"/>
      <c r="AO1177" s="94"/>
      <c r="AS1177" s="94"/>
      <c r="AU1177" s="94"/>
      <c r="AY1177" s="94"/>
      <c r="BA1177" s="94"/>
      <c r="BI1177" s="45"/>
      <c r="BN1177" s="93"/>
    </row>
    <row r="1178" spans="4:66" s="48" customFormat="1" ht="15" customHeight="1" x14ac:dyDescent="0.2">
      <c r="D1178" s="45"/>
      <c r="AA1178" s="94"/>
      <c r="AC1178" s="94"/>
      <c r="AG1178" s="94"/>
      <c r="AI1178" s="94"/>
      <c r="AM1178" s="94"/>
      <c r="AO1178" s="94"/>
      <c r="AS1178" s="94"/>
      <c r="AU1178" s="94"/>
      <c r="AY1178" s="94"/>
      <c r="BA1178" s="94"/>
      <c r="BI1178" s="45"/>
      <c r="BN1178" s="93"/>
    </row>
    <row r="1179" spans="4:66" s="48" customFormat="1" ht="15" customHeight="1" x14ac:dyDescent="0.2">
      <c r="D1179" s="45"/>
      <c r="AA1179" s="94"/>
      <c r="AC1179" s="94"/>
      <c r="AG1179" s="94"/>
      <c r="AI1179" s="94"/>
      <c r="AM1179" s="94"/>
      <c r="AO1179" s="94"/>
      <c r="AS1179" s="94"/>
      <c r="AU1179" s="94"/>
      <c r="AY1179" s="94"/>
      <c r="BA1179" s="94"/>
      <c r="BI1179" s="45"/>
      <c r="BN1179" s="93"/>
    </row>
    <row r="1180" spans="4:66" s="48" customFormat="1" ht="15" customHeight="1" x14ac:dyDescent="0.2">
      <c r="D1180" s="45"/>
      <c r="AA1180" s="94"/>
      <c r="AC1180" s="94"/>
      <c r="AG1180" s="94"/>
      <c r="AI1180" s="94"/>
      <c r="AM1180" s="94"/>
      <c r="AO1180" s="94"/>
      <c r="AS1180" s="94"/>
      <c r="AU1180" s="94"/>
      <c r="AY1180" s="94"/>
      <c r="BA1180" s="94"/>
      <c r="BI1180" s="45"/>
      <c r="BN1180" s="93"/>
    </row>
    <row r="1181" spans="4:66" s="48" customFormat="1" ht="15" customHeight="1" x14ac:dyDescent="0.2">
      <c r="D1181" s="45"/>
      <c r="AA1181" s="94"/>
      <c r="AC1181" s="94"/>
      <c r="AG1181" s="94"/>
      <c r="AI1181" s="94"/>
      <c r="AM1181" s="94"/>
      <c r="AO1181" s="94"/>
      <c r="AS1181" s="94"/>
      <c r="AU1181" s="94"/>
      <c r="AY1181" s="94"/>
      <c r="BA1181" s="94"/>
      <c r="BI1181" s="45"/>
      <c r="BN1181" s="93"/>
    </row>
    <row r="1182" spans="4:66" s="48" customFormat="1" ht="15" customHeight="1" x14ac:dyDescent="0.2">
      <c r="D1182" s="45"/>
      <c r="AA1182" s="94"/>
      <c r="AC1182" s="94"/>
      <c r="AG1182" s="94"/>
      <c r="AI1182" s="94"/>
      <c r="AM1182" s="94"/>
      <c r="AO1182" s="94"/>
      <c r="AS1182" s="94"/>
      <c r="AU1182" s="94"/>
      <c r="AY1182" s="94"/>
      <c r="BA1182" s="94"/>
      <c r="BI1182" s="45"/>
      <c r="BN1182" s="93"/>
    </row>
    <row r="1183" spans="4:66" s="48" customFormat="1" ht="15" customHeight="1" x14ac:dyDescent="0.2">
      <c r="D1183" s="45"/>
      <c r="AA1183" s="94"/>
      <c r="AC1183" s="94"/>
      <c r="AG1183" s="94"/>
      <c r="AI1183" s="94"/>
      <c r="AM1183" s="94"/>
      <c r="AO1183" s="94"/>
      <c r="AS1183" s="94"/>
      <c r="AU1183" s="94"/>
      <c r="AY1183" s="94"/>
      <c r="BA1183" s="94"/>
      <c r="BI1183" s="45"/>
      <c r="BN1183" s="93"/>
    </row>
    <row r="1184" spans="4:66" s="48" customFormat="1" ht="15" customHeight="1" x14ac:dyDescent="0.2">
      <c r="D1184" s="45"/>
      <c r="AA1184" s="94"/>
      <c r="AC1184" s="94"/>
      <c r="AG1184" s="94"/>
      <c r="AI1184" s="94"/>
      <c r="AM1184" s="94"/>
      <c r="AO1184" s="94"/>
      <c r="AS1184" s="94"/>
      <c r="AU1184" s="94"/>
      <c r="AY1184" s="94"/>
      <c r="BA1184" s="94"/>
      <c r="BI1184" s="45"/>
      <c r="BN1184" s="93"/>
    </row>
    <row r="1185" spans="4:66" s="48" customFormat="1" ht="15" customHeight="1" x14ac:dyDescent="0.2">
      <c r="D1185" s="45"/>
      <c r="AA1185" s="94"/>
      <c r="AC1185" s="94"/>
      <c r="AG1185" s="94"/>
      <c r="AI1185" s="94"/>
      <c r="AM1185" s="94"/>
      <c r="AO1185" s="94"/>
      <c r="AS1185" s="94"/>
      <c r="AU1185" s="94"/>
      <c r="AY1185" s="94"/>
      <c r="BA1185" s="94"/>
      <c r="BI1185" s="45"/>
      <c r="BN1185" s="93"/>
    </row>
    <row r="1186" spans="4:66" s="48" customFormat="1" ht="15" customHeight="1" x14ac:dyDescent="0.2">
      <c r="D1186" s="45"/>
      <c r="AA1186" s="94"/>
      <c r="AC1186" s="94"/>
      <c r="AG1186" s="94"/>
      <c r="AI1186" s="94"/>
      <c r="AM1186" s="94"/>
      <c r="AO1186" s="94"/>
      <c r="AS1186" s="94"/>
      <c r="AU1186" s="94"/>
      <c r="AY1186" s="94"/>
      <c r="BA1186" s="94"/>
      <c r="BI1186" s="45"/>
      <c r="BN1186" s="93"/>
    </row>
    <row r="1187" spans="4:66" s="48" customFormat="1" ht="15" customHeight="1" x14ac:dyDescent="0.2">
      <c r="D1187" s="45"/>
      <c r="AA1187" s="94"/>
      <c r="AC1187" s="94"/>
      <c r="AG1187" s="94"/>
      <c r="AI1187" s="94"/>
      <c r="AM1187" s="94"/>
      <c r="AO1187" s="94"/>
      <c r="AS1187" s="94"/>
      <c r="AU1187" s="94"/>
      <c r="AY1187" s="94"/>
      <c r="BA1187" s="94"/>
      <c r="BI1187" s="45"/>
      <c r="BN1187" s="93"/>
    </row>
    <row r="1188" spans="4:66" s="48" customFormat="1" ht="15" customHeight="1" x14ac:dyDescent="0.2">
      <c r="D1188" s="45"/>
      <c r="AA1188" s="94"/>
      <c r="AC1188" s="94"/>
      <c r="AG1188" s="94"/>
      <c r="AI1188" s="94"/>
      <c r="AM1188" s="94"/>
      <c r="AO1188" s="94"/>
      <c r="AS1188" s="94"/>
      <c r="AU1188" s="94"/>
      <c r="AY1188" s="94"/>
      <c r="BA1188" s="94"/>
      <c r="BI1188" s="45"/>
      <c r="BN1188" s="93"/>
    </row>
    <row r="1189" spans="4:66" s="48" customFormat="1" ht="15" customHeight="1" x14ac:dyDescent="0.2">
      <c r="D1189" s="45"/>
      <c r="AA1189" s="94"/>
      <c r="AC1189" s="94"/>
      <c r="AG1189" s="94"/>
      <c r="AI1189" s="94"/>
      <c r="AM1189" s="94"/>
      <c r="AO1189" s="94"/>
      <c r="AS1189" s="94"/>
      <c r="AU1189" s="94"/>
      <c r="AY1189" s="94"/>
      <c r="BA1189" s="94"/>
      <c r="BI1189" s="45"/>
      <c r="BN1189" s="93"/>
    </row>
    <row r="1190" spans="4:66" s="48" customFormat="1" ht="15" customHeight="1" x14ac:dyDescent="0.2">
      <c r="D1190" s="45"/>
      <c r="AA1190" s="94"/>
      <c r="AC1190" s="94"/>
      <c r="AG1190" s="94"/>
      <c r="AI1190" s="94"/>
      <c r="AM1190" s="94"/>
      <c r="AO1190" s="94"/>
      <c r="AS1190" s="94"/>
      <c r="AU1190" s="94"/>
      <c r="AY1190" s="94"/>
      <c r="BA1190" s="94"/>
      <c r="BI1190" s="45"/>
      <c r="BN1190" s="93"/>
    </row>
    <row r="1191" spans="4:66" s="48" customFormat="1" ht="15" customHeight="1" x14ac:dyDescent="0.2">
      <c r="D1191" s="45"/>
      <c r="AA1191" s="94"/>
      <c r="AC1191" s="94"/>
      <c r="AG1191" s="94"/>
      <c r="AI1191" s="94"/>
      <c r="AM1191" s="94"/>
      <c r="AO1191" s="94"/>
      <c r="AS1191" s="94"/>
      <c r="AU1191" s="94"/>
      <c r="AY1191" s="94"/>
      <c r="BA1191" s="94"/>
      <c r="BI1191" s="45"/>
      <c r="BN1191" s="93"/>
    </row>
    <row r="1192" spans="4:66" s="48" customFormat="1" ht="15" customHeight="1" x14ac:dyDescent="0.2">
      <c r="D1192" s="45"/>
      <c r="AA1192" s="94"/>
      <c r="AC1192" s="94"/>
      <c r="AG1192" s="94"/>
      <c r="AI1192" s="94"/>
      <c r="AM1192" s="94"/>
      <c r="AO1192" s="94"/>
      <c r="AS1192" s="94"/>
      <c r="AU1192" s="94"/>
      <c r="AY1192" s="94"/>
      <c r="BA1192" s="94"/>
      <c r="BI1192" s="45"/>
      <c r="BN1192" s="93"/>
    </row>
    <row r="1193" spans="4:66" s="48" customFormat="1" ht="15" customHeight="1" x14ac:dyDescent="0.2">
      <c r="D1193" s="45"/>
      <c r="AA1193" s="94"/>
      <c r="AC1193" s="94"/>
      <c r="AG1193" s="94"/>
      <c r="AI1193" s="94"/>
      <c r="AM1193" s="94"/>
      <c r="AO1193" s="94"/>
      <c r="AS1193" s="94"/>
      <c r="AU1193" s="94"/>
      <c r="AY1193" s="94"/>
      <c r="BA1193" s="94"/>
      <c r="BI1193" s="45"/>
      <c r="BN1193" s="93"/>
    </row>
    <row r="1194" spans="4:66" s="48" customFormat="1" ht="15" customHeight="1" x14ac:dyDescent="0.2">
      <c r="D1194" s="45"/>
      <c r="AA1194" s="94"/>
      <c r="AC1194" s="94"/>
      <c r="AG1194" s="94"/>
      <c r="AI1194" s="94"/>
      <c r="AM1194" s="94"/>
      <c r="AO1194" s="94"/>
      <c r="AS1194" s="94"/>
      <c r="AU1194" s="94"/>
      <c r="AY1194" s="94"/>
      <c r="BA1194" s="94"/>
      <c r="BI1194" s="45"/>
      <c r="BN1194" s="93"/>
    </row>
    <row r="1195" spans="4:66" s="48" customFormat="1" ht="15" customHeight="1" x14ac:dyDescent="0.2">
      <c r="D1195" s="45"/>
      <c r="AA1195" s="94"/>
      <c r="AC1195" s="94"/>
      <c r="AG1195" s="94"/>
      <c r="AI1195" s="94"/>
      <c r="AM1195" s="94"/>
      <c r="AO1195" s="94"/>
      <c r="AS1195" s="94"/>
      <c r="AU1195" s="94"/>
      <c r="AY1195" s="94"/>
      <c r="BA1195" s="94"/>
      <c r="BI1195" s="45"/>
      <c r="BN1195" s="93"/>
    </row>
    <row r="1196" spans="4:66" s="48" customFormat="1" ht="15" customHeight="1" x14ac:dyDescent="0.2">
      <c r="D1196" s="45"/>
      <c r="AA1196" s="94"/>
      <c r="AC1196" s="94"/>
      <c r="AG1196" s="94"/>
      <c r="AI1196" s="94"/>
      <c r="AM1196" s="94"/>
      <c r="AO1196" s="94"/>
      <c r="AS1196" s="94"/>
      <c r="AU1196" s="94"/>
      <c r="AY1196" s="94"/>
      <c r="BA1196" s="94"/>
      <c r="BI1196" s="45"/>
      <c r="BN1196" s="93"/>
    </row>
    <row r="1197" spans="4:66" s="48" customFormat="1" ht="15" customHeight="1" x14ac:dyDescent="0.2">
      <c r="D1197" s="45"/>
      <c r="AA1197" s="94"/>
      <c r="AC1197" s="94"/>
      <c r="AG1197" s="94"/>
      <c r="AI1197" s="94"/>
      <c r="AM1197" s="94"/>
      <c r="AO1197" s="94"/>
      <c r="AS1197" s="94"/>
      <c r="AU1197" s="94"/>
      <c r="AY1197" s="94"/>
      <c r="BA1197" s="94"/>
      <c r="BI1197" s="45"/>
      <c r="BN1197" s="93"/>
    </row>
    <row r="1198" spans="4:66" s="48" customFormat="1" ht="15" customHeight="1" x14ac:dyDescent="0.2">
      <c r="D1198" s="45"/>
      <c r="AA1198" s="94"/>
      <c r="AC1198" s="94"/>
      <c r="AG1198" s="94"/>
      <c r="AI1198" s="94"/>
      <c r="AM1198" s="94"/>
      <c r="AO1198" s="94"/>
      <c r="AS1198" s="94"/>
      <c r="AU1198" s="94"/>
      <c r="AY1198" s="94"/>
      <c r="BA1198" s="94"/>
      <c r="BI1198" s="45"/>
      <c r="BN1198" s="93"/>
    </row>
    <row r="1199" spans="4:66" s="48" customFormat="1" ht="15" customHeight="1" x14ac:dyDescent="0.2">
      <c r="D1199" s="45"/>
      <c r="AA1199" s="94"/>
      <c r="AC1199" s="94"/>
      <c r="AG1199" s="94"/>
      <c r="AI1199" s="94"/>
      <c r="AM1199" s="94"/>
      <c r="AO1199" s="94"/>
      <c r="AS1199" s="94"/>
      <c r="AU1199" s="94"/>
      <c r="AY1199" s="94"/>
      <c r="BA1199" s="94"/>
      <c r="BI1199" s="45"/>
      <c r="BN1199" s="93"/>
    </row>
    <row r="1200" spans="4:66" s="48" customFormat="1" ht="15" customHeight="1" x14ac:dyDescent="0.2">
      <c r="D1200" s="45"/>
      <c r="AA1200" s="94"/>
      <c r="AC1200" s="94"/>
      <c r="AG1200" s="94"/>
      <c r="AI1200" s="94"/>
      <c r="AM1200" s="94"/>
      <c r="AO1200" s="94"/>
      <c r="AS1200" s="94"/>
      <c r="AU1200" s="94"/>
      <c r="AY1200" s="94"/>
      <c r="BA1200" s="94"/>
      <c r="BI1200" s="45"/>
      <c r="BN1200" s="93"/>
    </row>
    <row r="1201" spans="4:66" s="48" customFormat="1" ht="15" customHeight="1" x14ac:dyDescent="0.2">
      <c r="D1201" s="45"/>
      <c r="AA1201" s="94"/>
      <c r="AC1201" s="94"/>
      <c r="AG1201" s="94"/>
      <c r="AI1201" s="94"/>
      <c r="AM1201" s="94"/>
      <c r="AO1201" s="94"/>
      <c r="AS1201" s="94"/>
      <c r="AU1201" s="94"/>
      <c r="AY1201" s="94"/>
      <c r="BA1201" s="94"/>
      <c r="BI1201" s="45"/>
      <c r="BN1201" s="93"/>
    </row>
    <row r="1202" spans="4:66" s="48" customFormat="1" ht="15" customHeight="1" x14ac:dyDescent="0.2">
      <c r="D1202" s="45"/>
      <c r="AA1202" s="94"/>
      <c r="AC1202" s="94"/>
      <c r="AG1202" s="94"/>
      <c r="AI1202" s="94"/>
      <c r="AM1202" s="94"/>
      <c r="AO1202" s="94"/>
      <c r="AS1202" s="94"/>
      <c r="AU1202" s="94"/>
      <c r="AY1202" s="94"/>
      <c r="BA1202" s="94"/>
      <c r="BI1202" s="45"/>
      <c r="BN1202" s="93"/>
    </row>
    <row r="1203" spans="4:66" s="48" customFormat="1" ht="15" customHeight="1" x14ac:dyDescent="0.2">
      <c r="D1203" s="45"/>
      <c r="AA1203" s="94"/>
      <c r="AC1203" s="94"/>
      <c r="AG1203" s="94"/>
      <c r="AI1203" s="94"/>
      <c r="AM1203" s="94"/>
      <c r="AO1203" s="94"/>
      <c r="AS1203" s="94"/>
      <c r="AU1203" s="94"/>
      <c r="AY1203" s="94"/>
      <c r="BA1203" s="94"/>
      <c r="BI1203" s="45"/>
      <c r="BN1203" s="93"/>
    </row>
    <row r="1204" spans="4:66" s="48" customFormat="1" ht="15" customHeight="1" x14ac:dyDescent="0.2">
      <c r="D1204" s="45"/>
      <c r="AA1204" s="94"/>
      <c r="AC1204" s="94"/>
      <c r="AG1204" s="94"/>
      <c r="AI1204" s="94"/>
      <c r="AM1204" s="94"/>
      <c r="AO1204" s="94"/>
      <c r="AS1204" s="94"/>
      <c r="AU1204" s="94"/>
      <c r="AY1204" s="94"/>
      <c r="BA1204" s="94"/>
      <c r="BI1204" s="45"/>
      <c r="BN1204" s="93"/>
    </row>
    <row r="1205" spans="4:66" s="48" customFormat="1" ht="15" customHeight="1" x14ac:dyDescent="0.2">
      <c r="D1205" s="45"/>
      <c r="AA1205" s="94"/>
      <c r="AC1205" s="94"/>
      <c r="AG1205" s="94"/>
      <c r="AI1205" s="94"/>
      <c r="AM1205" s="94"/>
      <c r="AO1205" s="94"/>
      <c r="AS1205" s="94"/>
      <c r="AU1205" s="94"/>
      <c r="AY1205" s="94"/>
      <c r="BA1205" s="94"/>
      <c r="BI1205" s="45"/>
      <c r="BN1205" s="93"/>
    </row>
    <row r="1206" spans="4:66" s="48" customFormat="1" ht="15" customHeight="1" x14ac:dyDescent="0.2">
      <c r="D1206" s="45"/>
      <c r="AA1206" s="94"/>
      <c r="AC1206" s="94"/>
      <c r="AG1206" s="94"/>
      <c r="AI1206" s="94"/>
      <c r="AM1206" s="94"/>
      <c r="AO1206" s="94"/>
      <c r="AS1206" s="94"/>
      <c r="AU1206" s="94"/>
      <c r="AY1206" s="94"/>
      <c r="BA1206" s="94"/>
      <c r="BI1206" s="45"/>
      <c r="BN1206" s="93"/>
    </row>
    <row r="1207" spans="4:66" s="48" customFormat="1" ht="15" customHeight="1" x14ac:dyDescent="0.2">
      <c r="D1207" s="45"/>
      <c r="AA1207" s="94"/>
      <c r="AC1207" s="94"/>
      <c r="AG1207" s="94"/>
      <c r="AI1207" s="94"/>
      <c r="AM1207" s="94"/>
      <c r="AO1207" s="94"/>
      <c r="AS1207" s="94"/>
      <c r="AU1207" s="94"/>
      <c r="AY1207" s="94"/>
      <c r="BA1207" s="94"/>
      <c r="BI1207" s="45"/>
      <c r="BN1207" s="93"/>
    </row>
    <row r="1208" spans="4:66" s="48" customFormat="1" ht="15" customHeight="1" x14ac:dyDescent="0.2">
      <c r="D1208" s="45"/>
      <c r="AA1208" s="94"/>
      <c r="AC1208" s="94"/>
      <c r="AG1208" s="94"/>
      <c r="AI1208" s="94"/>
      <c r="AM1208" s="94"/>
      <c r="AO1208" s="94"/>
      <c r="AS1208" s="94"/>
      <c r="AU1208" s="94"/>
      <c r="AY1208" s="94"/>
      <c r="BA1208" s="94"/>
      <c r="BI1208" s="45"/>
      <c r="BN1208" s="93"/>
    </row>
    <row r="1209" spans="4:66" s="48" customFormat="1" ht="15" customHeight="1" x14ac:dyDescent="0.2">
      <c r="D1209" s="45"/>
      <c r="AA1209" s="94"/>
      <c r="AC1209" s="94"/>
      <c r="AG1209" s="94"/>
      <c r="AI1209" s="94"/>
      <c r="AM1209" s="94"/>
      <c r="AO1209" s="94"/>
      <c r="AS1209" s="94"/>
      <c r="AU1209" s="94"/>
      <c r="AY1209" s="94"/>
      <c r="BA1209" s="94"/>
      <c r="BI1209" s="45"/>
      <c r="BN1209" s="93"/>
    </row>
    <row r="1210" spans="4:66" s="48" customFormat="1" ht="15" customHeight="1" x14ac:dyDescent="0.2">
      <c r="D1210" s="45"/>
      <c r="AA1210" s="94"/>
      <c r="AC1210" s="94"/>
      <c r="AG1210" s="94"/>
      <c r="AI1210" s="94"/>
      <c r="AM1210" s="94"/>
      <c r="AO1210" s="94"/>
      <c r="AS1210" s="94"/>
      <c r="AU1210" s="94"/>
      <c r="AY1210" s="94"/>
      <c r="BA1210" s="94"/>
      <c r="BI1210" s="45"/>
      <c r="BN1210" s="93"/>
    </row>
    <row r="1211" spans="4:66" s="48" customFormat="1" ht="15" customHeight="1" x14ac:dyDescent="0.2">
      <c r="D1211" s="45"/>
      <c r="AA1211" s="94"/>
      <c r="AC1211" s="94"/>
      <c r="AG1211" s="94"/>
      <c r="AI1211" s="94"/>
      <c r="AM1211" s="94"/>
      <c r="AO1211" s="94"/>
      <c r="AS1211" s="94"/>
      <c r="AU1211" s="94"/>
      <c r="AY1211" s="94"/>
      <c r="BA1211" s="94"/>
      <c r="BI1211" s="45"/>
      <c r="BN1211" s="93"/>
    </row>
    <row r="1212" spans="4:66" s="48" customFormat="1" ht="15" customHeight="1" x14ac:dyDescent="0.2">
      <c r="D1212" s="45"/>
      <c r="AA1212" s="94"/>
      <c r="AC1212" s="94"/>
      <c r="AG1212" s="94"/>
      <c r="AI1212" s="94"/>
      <c r="AM1212" s="94"/>
      <c r="AO1212" s="94"/>
      <c r="AS1212" s="94"/>
      <c r="AU1212" s="94"/>
      <c r="AY1212" s="94"/>
      <c r="BA1212" s="94"/>
      <c r="BI1212" s="45"/>
      <c r="BN1212" s="93"/>
    </row>
    <row r="1213" spans="4:66" s="48" customFormat="1" ht="15" customHeight="1" x14ac:dyDescent="0.2">
      <c r="D1213" s="45"/>
      <c r="AA1213" s="94"/>
      <c r="AC1213" s="94"/>
      <c r="AG1213" s="94"/>
      <c r="AI1213" s="94"/>
      <c r="AM1213" s="94"/>
      <c r="AO1213" s="94"/>
      <c r="AS1213" s="94"/>
      <c r="AU1213" s="94"/>
      <c r="AY1213" s="94"/>
      <c r="BA1213" s="94"/>
      <c r="BI1213" s="45"/>
      <c r="BN1213" s="93"/>
    </row>
    <row r="1214" spans="4:66" s="48" customFormat="1" ht="15" customHeight="1" x14ac:dyDescent="0.2">
      <c r="D1214" s="45"/>
      <c r="AA1214" s="94"/>
      <c r="AC1214" s="94"/>
      <c r="AG1214" s="94"/>
      <c r="AI1214" s="94"/>
      <c r="AM1214" s="94"/>
      <c r="AO1214" s="94"/>
      <c r="AS1214" s="94"/>
      <c r="AU1214" s="94"/>
      <c r="AY1214" s="94"/>
      <c r="BA1214" s="94"/>
      <c r="BI1214" s="45"/>
      <c r="BN1214" s="93"/>
    </row>
    <row r="1215" spans="4:66" s="48" customFormat="1" ht="15" customHeight="1" x14ac:dyDescent="0.2">
      <c r="D1215" s="45"/>
      <c r="AA1215" s="94"/>
      <c r="AC1215" s="94"/>
      <c r="AG1215" s="94"/>
      <c r="AI1215" s="94"/>
      <c r="AM1215" s="94"/>
      <c r="AO1215" s="94"/>
      <c r="AS1215" s="94"/>
      <c r="AU1215" s="94"/>
      <c r="AY1215" s="94"/>
      <c r="BA1215" s="94"/>
      <c r="BI1215" s="45"/>
      <c r="BN1215" s="93"/>
    </row>
    <row r="1216" spans="4:66" s="48" customFormat="1" ht="15" customHeight="1" x14ac:dyDescent="0.2">
      <c r="D1216" s="45"/>
      <c r="AA1216" s="94"/>
      <c r="AC1216" s="94"/>
      <c r="AG1216" s="94"/>
      <c r="AI1216" s="94"/>
      <c r="AM1216" s="94"/>
      <c r="AO1216" s="94"/>
      <c r="AS1216" s="94"/>
      <c r="AU1216" s="94"/>
      <c r="AY1216" s="94"/>
      <c r="BA1216" s="94"/>
      <c r="BI1216" s="45"/>
      <c r="BN1216" s="93"/>
    </row>
    <row r="1217" spans="4:66" s="48" customFormat="1" ht="15" customHeight="1" x14ac:dyDescent="0.2">
      <c r="D1217" s="45"/>
      <c r="AA1217" s="94"/>
      <c r="AC1217" s="94"/>
      <c r="AG1217" s="94"/>
      <c r="AI1217" s="94"/>
      <c r="AM1217" s="94"/>
      <c r="AO1217" s="94"/>
      <c r="AS1217" s="94"/>
      <c r="AU1217" s="94"/>
      <c r="AY1217" s="94"/>
      <c r="BA1217" s="94"/>
      <c r="BI1217" s="45"/>
      <c r="BN1217" s="93"/>
    </row>
    <row r="1218" spans="4:66" s="48" customFormat="1" ht="15" customHeight="1" x14ac:dyDescent="0.2">
      <c r="D1218" s="45"/>
      <c r="AA1218" s="94"/>
      <c r="AC1218" s="94"/>
      <c r="AG1218" s="94"/>
      <c r="AI1218" s="94"/>
      <c r="AM1218" s="94"/>
      <c r="AO1218" s="94"/>
      <c r="AS1218" s="94"/>
      <c r="AU1218" s="94"/>
      <c r="AY1218" s="94"/>
      <c r="BA1218" s="94"/>
      <c r="BI1218" s="45"/>
      <c r="BN1218" s="93"/>
    </row>
    <row r="1219" spans="4:66" s="48" customFormat="1" ht="15" customHeight="1" x14ac:dyDescent="0.2">
      <c r="D1219" s="45"/>
      <c r="AA1219" s="94"/>
      <c r="AC1219" s="94"/>
      <c r="AG1219" s="94"/>
      <c r="AI1219" s="94"/>
      <c r="AM1219" s="94"/>
      <c r="AO1219" s="94"/>
      <c r="AS1219" s="94"/>
      <c r="AU1219" s="94"/>
      <c r="AY1219" s="94"/>
      <c r="BA1219" s="94"/>
      <c r="BI1219" s="45"/>
      <c r="BN1219" s="93"/>
    </row>
    <row r="1220" spans="4:66" s="48" customFormat="1" ht="15" customHeight="1" x14ac:dyDescent="0.2">
      <c r="D1220" s="45"/>
      <c r="AA1220" s="94"/>
      <c r="AC1220" s="94"/>
      <c r="AG1220" s="94"/>
      <c r="AI1220" s="94"/>
      <c r="AM1220" s="94"/>
      <c r="AO1220" s="94"/>
      <c r="AS1220" s="94"/>
      <c r="AU1220" s="94"/>
      <c r="AY1220" s="94"/>
      <c r="BA1220" s="94"/>
      <c r="BI1220" s="45"/>
      <c r="BN1220" s="93"/>
    </row>
    <row r="1221" spans="4:66" s="48" customFormat="1" ht="15" customHeight="1" x14ac:dyDescent="0.2">
      <c r="D1221" s="45"/>
      <c r="AA1221" s="94"/>
      <c r="AC1221" s="94"/>
      <c r="AG1221" s="94"/>
      <c r="AI1221" s="94"/>
      <c r="AM1221" s="94"/>
      <c r="AO1221" s="94"/>
      <c r="AS1221" s="94"/>
      <c r="AU1221" s="94"/>
      <c r="AY1221" s="94"/>
      <c r="BA1221" s="94"/>
      <c r="BI1221" s="45"/>
      <c r="BN1221" s="93"/>
    </row>
    <row r="1222" spans="4:66" s="48" customFormat="1" ht="15" customHeight="1" x14ac:dyDescent="0.2">
      <c r="D1222" s="45"/>
      <c r="AA1222" s="94"/>
      <c r="AC1222" s="94"/>
      <c r="AG1222" s="94"/>
      <c r="AI1222" s="94"/>
      <c r="AM1222" s="94"/>
      <c r="AO1222" s="94"/>
      <c r="AS1222" s="94"/>
      <c r="AU1222" s="94"/>
      <c r="AY1222" s="94"/>
      <c r="BA1222" s="94"/>
      <c r="BI1222" s="45"/>
      <c r="BN1222" s="93"/>
    </row>
    <row r="1223" spans="4:66" s="48" customFormat="1" ht="15" customHeight="1" x14ac:dyDescent="0.2">
      <c r="D1223" s="45"/>
      <c r="AA1223" s="94"/>
      <c r="AC1223" s="94"/>
      <c r="AG1223" s="94"/>
      <c r="AI1223" s="94"/>
      <c r="AM1223" s="94"/>
      <c r="AO1223" s="94"/>
      <c r="AS1223" s="94"/>
      <c r="AU1223" s="94"/>
      <c r="AY1223" s="94"/>
      <c r="BA1223" s="94"/>
      <c r="BI1223" s="45"/>
      <c r="BN1223" s="93"/>
    </row>
    <row r="1224" spans="4:66" s="48" customFormat="1" ht="15" customHeight="1" x14ac:dyDescent="0.2">
      <c r="D1224" s="45"/>
      <c r="AA1224" s="94"/>
      <c r="AC1224" s="94"/>
      <c r="AG1224" s="94"/>
      <c r="AI1224" s="94"/>
      <c r="AM1224" s="94"/>
      <c r="AO1224" s="94"/>
      <c r="AS1224" s="94"/>
      <c r="AU1224" s="94"/>
      <c r="AY1224" s="94"/>
      <c r="BA1224" s="94"/>
      <c r="BI1224" s="45"/>
      <c r="BN1224" s="93"/>
    </row>
    <row r="1225" spans="4:66" s="48" customFormat="1" ht="15" customHeight="1" x14ac:dyDescent="0.2">
      <c r="D1225" s="45"/>
      <c r="AA1225" s="94"/>
      <c r="AC1225" s="94"/>
      <c r="AG1225" s="94"/>
      <c r="AI1225" s="94"/>
      <c r="AM1225" s="94"/>
      <c r="AO1225" s="94"/>
      <c r="AS1225" s="94"/>
      <c r="AU1225" s="94"/>
      <c r="AY1225" s="94"/>
      <c r="BA1225" s="94"/>
      <c r="BI1225" s="45"/>
      <c r="BN1225" s="93"/>
    </row>
    <row r="1226" spans="4:66" s="48" customFormat="1" ht="15" customHeight="1" x14ac:dyDescent="0.2">
      <c r="D1226" s="45"/>
      <c r="AA1226" s="94"/>
      <c r="AC1226" s="94"/>
      <c r="AG1226" s="94"/>
      <c r="AI1226" s="94"/>
      <c r="AM1226" s="94"/>
      <c r="AO1226" s="94"/>
      <c r="AS1226" s="94"/>
      <c r="AU1226" s="94"/>
      <c r="AY1226" s="94"/>
      <c r="BA1226" s="94"/>
      <c r="BI1226" s="45"/>
      <c r="BN1226" s="93"/>
    </row>
    <row r="1227" spans="4:66" s="48" customFormat="1" ht="15" customHeight="1" x14ac:dyDescent="0.2">
      <c r="D1227" s="45"/>
      <c r="AA1227" s="94"/>
      <c r="AC1227" s="94"/>
      <c r="AG1227" s="94"/>
      <c r="AI1227" s="94"/>
      <c r="AM1227" s="94"/>
      <c r="AO1227" s="94"/>
      <c r="AS1227" s="94"/>
      <c r="AU1227" s="94"/>
      <c r="AY1227" s="94"/>
      <c r="BA1227" s="94"/>
      <c r="BI1227" s="45"/>
      <c r="BN1227" s="93"/>
    </row>
    <row r="1228" spans="4:66" s="48" customFormat="1" ht="15" customHeight="1" x14ac:dyDescent="0.2">
      <c r="D1228" s="45"/>
      <c r="AA1228" s="94"/>
      <c r="AC1228" s="94"/>
      <c r="AG1228" s="94"/>
      <c r="AI1228" s="94"/>
      <c r="AM1228" s="94"/>
      <c r="AO1228" s="94"/>
      <c r="AS1228" s="94"/>
      <c r="AU1228" s="94"/>
      <c r="AY1228" s="94"/>
      <c r="BA1228" s="94"/>
      <c r="BI1228" s="45"/>
      <c r="BN1228" s="93"/>
    </row>
    <row r="1229" spans="4:66" s="48" customFormat="1" ht="15" customHeight="1" x14ac:dyDescent="0.2">
      <c r="D1229" s="45"/>
      <c r="AA1229" s="94"/>
      <c r="AC1229" s="94"/>
      <c r="AG1229" s="94"/>
      <c r="AI1229" s="94"/>
      <c r="AM1229" s="94"/>
      <c r="AO1229" s="94"/>
      <c r="AS1229" s="94"/>
      <c r="AU1229" s="94"/>
      <c r="AY1229" s="94"/>
      <c r="BA1229" s="94"/>
      <c r="BI1229" s="45"/>
      <c r="BN1229" s="93"/>
    </row>
    <row r="1230" spans="4:66" s="48" customFormat="1" ht="15" customHeight="1" x14ac:dyDescent="0.2">
      <c r="D1230" s="45"/>
      <c r="AA1230" s="94"/>
      <c r="AC1230" s="94"/>
      <c r="AG1230" s="94"/>
      <c r="AI1230" s="94"/>
      <c r="AM1230" s="94"/>
      <c r="AO1230" s="94"/>
      <c r="AS1230" s="94"/>
      <c r="AU1230" s="94"/>
      <c r="AY1230" s="94"/>
      <c r="BA1230" s="94"/>
      <c r="BI1230" s="45"/>
      <c r="BN1230" s="93"/>
    </row>
    <row r="1231" spans="4:66" s="48" customFormat="1" ht="15" customHeight="1" x14ac:dyDescent="0.2">
      <c r="D1231" s="45"/>
      <c r="AA1231" s="94"/>
      <c r="AC1231" s="94"/>
      <c r="AG1231" s="94"/>
      <c r="AI1231" s="94"/>
      <c r="AM1231" s="94"/>
      <c r="AO1231" s="94"/>
      <c r="AS1231" s="94"/>
      <c r="AU1231" s="94"/>
      <c r="AY1231" s="94"/>
      <c r="BA1231" s="94"/>
      <c r="BI1231" s="45"/>
      <c r="BN1231" s="93"/>
    </row>
    <row r="1232" spans="4:66" s="48" customFormat="1" ht="15" customHeight="1" x14ac:dyDescent="0.2">
      <c r="D1232" s="45"/>
      <c r="AA1232" s="94"/>
      <c r="AC1232" s="94"/>
      <c r="AG1232" s="94"/>
      <c r="AI1232" s="94"/>
      <c r="AM1232" s="94"/>
      <c r="AO1232" s="94"/>
      <c r="AS1232" s="94"/>
      <c r="AU1232" s="94"/>
      <c r="AY1232" s="94"/>
      <c r="BA1232" s="94"/>
      <c r="BI1232" s="45"/>
      <c r="BN1232" s="93"/>
    </row>
    <row r="1233" spans="4:66" s="48" customFormat="1" ht="15" customHeight="1" x14ac:dyDescent="0.2">
      <c r="D1233" s="45"/>
      <c r="AA1233" s="94"/>
      <c r="AC1233" s="94"/>
      <c r="AG1233" s="94"/>
      <c r="AI1233" s="94"/>
      <c r="AM1233" s="94"/>
      <c r="AO1233" s="94"/>
      <c r="AS1233" s="94"/>
      <c r="AU1233" s="94"/>
      <c r="AY1233" s="94"/>
      <c r="BA1233" s="94"/>
      <c r="BI1233" s="45"/>
      <c r="BN1233" s="93"/>
    </row>
    <row r="1234" spans="4:66" s="48" customFormat="1" ht="15" customHeight="1" x14ac:dyDescent="0.2">
      <c r="D1234" s="45"/>
      <c r="AA1234" s="94"/>
      <c r="AC1234" s="94"/>
      <c r="AG1234" s="94"/>
      <c r="AI1234" s="94"/>
      <c r="AM1234" s="94"/>
      <c r="AO1234" s="94"/>
      <c r="AS1234" s="94"/>
      <c r="AU1234" s="94"/>
      <c r="AY1234" s="94"/>
      <c r="BA1234" s="94"/>
      <c r="BI1234" s="45"/>
      <c r="BN1234" s="93"/>
    </row>
    <row r="1235" spans="4:66" s="48" customFormat="1" ht="15" customHeight="1" x14ac:dyDescent="0.2">
      <c r="D1235" s="45"/>
      <c r="AA1235" s="94"/>
      <c r="AC1235" s="94"/>
      <c r="AG1235" s="94"/>
      <c r="AI1235" s="94"/>
      <c r="AM1235" s="94"/>
      <c r="AO1235" s="94"/>
      <c r="AS1235" s="94"/>
      <c r="AU1235" s="94"/>
      <c r="AY1235" s="94"/>
      <c r="BA1235" s="94"/>
      <c r="BI1235" s="45"/>
      <c r="BN1235" s="93"/>
    </row>
    <row r="1236" spans="4:66" s="48" customFormat="1" ht="15" customHeight="1" x14ac:dyDescent="0.2">
      <c r="D1236" s="45"/>
      <c r="AA1236" s="94"/>
      <c r="AC1236" s="94"/>
      <c r="AG1236" s="94"/>
      <c r="AI1236" s="94"/>
      <c r="AM1236" s="94"/>
      <c r="AO1236" s="94"/>
      <c r="AS1236" s="94"/>
      <c r="AU1236" s="94"/>
      <c r="AY1236" s="94"/>
      <c r="BA1236" s="94"/>
      <c r="BI1236" s="45"/>
      <c r="BN1236" s="93"/>
    </row>
    <row r="1237" spans="4:66" s="48" customFormat="1" ht="15" customHeight="1" x14ac:dyDescent="0.2">
      <c r="D1237" s="45"/>
      <c r="AA1237" s="94"/>
      <c r="AC1237" s="94"/>
      <c r="AG1237" s="94"/>
      <c r="AI1237" s="94"/>
      <c r="AM1237" s="94"/>
      <c r="AO1237" s="94"/>
      <c r="AS1237" s="94"/>
      <c r="AU1237" s="94"/>
      <c r="AY1237" s="94"/>
      <c r="BA1237" s="94"/>
      <c r="BI1237" s="45"/>
      <c r="BN1237" s="93"/>
    </row>
    <row r="1238" spans="4:66" s="48" customFormat="1" ht="15" customHeight="1" x14ac:dyDescent="0.2">
      <c r="D1238" s="45"/>
      <c r="AA1238" s="94"/>
      <c r="AC1238" s="94"/>
      <c r="AG1238" s="94"/>
      <c r="AI1238" s="94"/>
      <c r="AM1238" s="94"/>
      <c r="AO1238" s="94"/>
      <c r="AS1238" s="94"/>
      <c r="AU1238" s="94"/>
      <c r="AY1238" s="94"/>
      <c r="BA1238" s="94"/>
      <c r="BI1238" s="45"/>
      <c r="BN1238" s="93"/>
    </row>
    <row r="1239" spans="4:66" s="48" customFormat="1" ht="15" customHeight="1" x14ac:dyDescent="0.2">
      <c r="D1239" s="45"/>
      <c r="AA1239" s="94"/>
      <c r="AC1239" s="94"/>
      <c r="AG1239" s="94"/>
      <c r="AI1239" s="94"/>
      <c r="AM1239" s="94"/>
      <c r="AO1239" s="94"/>
      <c r="AS1239" s="94"/>
      <c r="AU1239" s="94"/>
      <c r="AY1239" s="94"/>
      <c r="BA1239" s="94"/>
      <c r="BI1239" s="45"/>
      <c r="BN1239" s="93"/>
    </row>
    <row r="1240" spans="4:66" s="48" customFormat="1" ht="15" customHeight="1" x14ac:dyDescent="0.2">
      <c r="D1240" s="45"/>
      <c r="AA1240" s="94"/>
      <c r="AC1240" s="94"/>
      <c r="AG1240" s="94"/>
      <c r="AI1240" s="94"/>
      <c r="AM1240" s="94"/>
      <c r="AO1240" s="94"/>
      <c r="AS1240" s="94"/>
      <c r="AU1240" s="94"/>
      <c r="AY1240" s="94"/>
      <c r="BA1240" s="94"/>
      <c r="BI1240" s="45"/>
      <c r="BN1240" s="93"/>
    </row>
    <row r="1241" spans="4:66" s="48" customFormat="1" ht="15" customHeight="1" x14ac:dyDescent="0.2">
      <c r="D1241" s="45"/>
      <c r="AA1241" s="94"/>
      <c r="AC1241" s="94"/>
      <c r="AG1241" s="94"/>
      <c r="AI1241" s="94"/>
      <c r="AM1241" s="94"/>
      <c r="AO1241" s="94"/>
      <c r="AS1241" s="94"/>
      <c r="AU1241" s="94"/>
      <c r="AY1241" s="94"/>
      <c r="BA1241" s="94"/>
      <c r="BI1241" s="45"/>
      <c r="BN1241" s="93"/>
    </row>
    <row r="1242" spans="4:66" s="48" customFormat="1" ht="15" customHeight="1" x14ac:dyDescent="0.2">
      <c r="D1242" s="45"/>
      <c r="AA1242" s="94"/>
      <c r="AC1242" s="94"/>
      <c r="AG1242" s="94"/>
      <c r="AI1242" s="94"/>
      <c r="AM1242" s="94"/>
      <c r="AO1242" s="94"/>
      <c r="AS1242" s="94"/>
      <c r="AU1242" s="94"/>
      <c r="AY1242" s="94"/>
      <c r="BA1242" s="94"/>
      <c r="BI1242" s="45"/>
      <c r="BN1242" s="93"/>
    </row>
    <row r="1243" spans="4:66" s="48" customFormat="1" ht="15" customHeight="1" x14ac:dyDescent="0.2">
      <c r="D1243" s="45"/>
      <c r="AA1243" s="94"/>
      <c r="AC1243" s="94"/>
      <c r="AG1243" s="94"/>
      <c r="AI1243" s="94"/>
      <c r="AM1243" s="94"/>
      <c r="AO1243" s="94"/>
      <c r="AS1243" s="94"/>
      <c r="AU1243" s="94"/>
      <c r="AY1243" s="94"/>
      <c r="BA1243" s="94"/>
      <c r="BI1243" s="45"/>
      <c r="BN1243" s="93"/>
    </row>
    <row r="1244" spans="4:66" s="48" customFormat="1" ht="15" customHeight="1" x14ac:dyDescent="0.2">
      <c r="D1244" s="45"/>
      <c r="AA1244" s="94"/>
      <c r="AC1244" s="94"/>
      <c r="AG1244" s="94"/>
      <c r="AI1244" s="94"/>
      <c r="AM1244" s="94"/>
      <c r="AO1244" s="94"/>
      <c r="AS1244" s="94"/>
      <c r="AU1244" s="94"/>
      <c r="AY1244" s="94"/>
      <c r="BA1244" s="94"/>
      <c r="BI1244" s="45"/>
      <c r="BN1244" s="93"/>
    </row>
    <row r="1245" spans="4:66" s="48" customFormat="1" ht="15" customHeight="1" x14ac:dyDescent="0.2">
      <c r="D1245" s="45"/>
      <c r="AA1245" s="94"/>
      <c r="AC1245" s="94"/>
      <c r="AG1245" s="94"/>
      <c r="AI1245" s="94"/>
      <c r="AM1245" s="94"/>
      <c r="AO1245" s="94"/>
      <c r="AS1245" s="94"/>
      <c r="AU1245" s="94"/>
      <c r="AY1245" s="94"/>
      <c r="BA1245" s="94"/>
      <c r="BI1245" s="45"/>
      <c r="BN1245" s="93"/>
    </row>
    <row r="1246" spans="4:66" s="48" customFormat="1" ht="15" customHeight="1" x14ac:dyDescent="0.2">
      <c r="D1246" s="45"/>
      <c r="AA1246" s="94"/>
      <c r="AC1246" s="94"/>
      <c r="AG1246" s="94"/>
      <c r="AI1246" s="94"/>
      <c r="AM1246" s="94"/>
      <c r="AO1246" s="94"/>
      <c r="AS1246" s="94"/>
      <c r="AU1246" s="94"/>
      <c r="AY1246" s="94"/>
      <c r="BA1246" s="94"/>
      <c r="BI1246" s="45"/>
      <c r="BN1246" s="93"/>
    </row>
    <row r="1247" spans="4:66" s="48" customFormat="1" ht="15" customHeight="1" x14ac:dyDescent="0.2">
      <c r="D1247" s="45"/>
      <c r="AA1247" s="94"/>
      <c r="AC1247" s="94"/>
      <c r="AG1247" s="94"/>
      <c r="AI1247" s="94"/>
      <c r="AM1247" s="94"/>
      <c r="AO1247" s="94"/>
      <c r="AS1247" s="94"/>
      <c r="AU1247" s="94"/>
      <c r="AY1247" s="94"/>
      <c r="BA1247" s="94"/>
      <c r="BI1247" s="45"/>
      <c r="BN1247" s="93"/>
    </row>
    <row r="1248" spans="4:66" s="48" customFormat="1" ht="15" customHeight="1" x14ac:dyDescent="0.2">
      <c r="D1248" s="45"/>
      <c r="AA1248" s="94"/>
      <c r="AC1248" s="94"/>
      <c r="AG1248" s="94"/>
      <c r="AI1248" s="94"/>
      <c r="AM1248" s="94"/>
      <c r="AO1248" s="94"/>
      <c r="AS1248" s="94"/>
      <c r="AU1248" s="94"/>
      <c r="AY1248" s="94"/>
      <c r="BA1248" s="94"/>
      <c r="BI1248" s="45"/>
      <c r="BN1248" s="93"/>
    </row>
    <row r="1249" spans="4:66" s="48" customFormat="1" ht="15" customHeight="1" x14ac:dyDescent="0.2">
      <c r="D1249" s="45"/>
      <c r="AA1249" s="94"/>
      <c r="AC1249" s="94"/>
      <c r="AG1249" s="94"/>
      <c r="AI1249" s="94"/>
      <c r="AM1249" s="94"/>
      <c r="AO1249" s="94"/>
      <c r="AS1249" s="94"/>
      <c r="AU1249" s="94"/>
      <c r="AY1249" s="94"/>
      <c r="BA1249" s="94"/>
      <c r="BI1249" s="45"/>
      <c r="BN1249" s="93"/>
    </row>
    <row r="1250" spans="4:66" s="48" customFormat="1" ht="15" customHeight="1" x14ac:dyDescent="0.2">
      <c r="D1250" s="45"/>
      <c r="AA1250" s="94"/>
      <c r="AC1250" s="94"/>
      <c r="AG1250" s="94"/>
      <c r="AI1250" s="94"/>
      <c r="AM1250" s="94"/>
      <c r="AO1250" s="94"/>
      <c r="AS1250" s="94"/>
      <c r="AU1250" s="94"/>
      <c r="AY1250" s="94"/>
      <c r="BA1250" s="94"/>
      <c r="BI1250" s="45"/>
      <c r="BN1250" s="93"/>
    </row>
    <row r="1251" spans="4:66" s="48" customFormat="1" ht="15" customHeight="1" x14ac:dyDescent="0.2">
      <c r="D1251" s="45"/>
      <c r="AA1251" s="94"/>
      <c r="AC1251" s="94"/>
      <c r="AG1251" s="94"/>
      <c r="AI1251" s="94"/>
      <c r="AM1251" s="94"/>
      <c r="AO1251" s="94"/>
      <c r="AS1251" s="94"/>
      <c r="AU1251" s="94"/>
      <c r="AY1251" s="94"/>
      <c r="BA1251" s="94"/>
      <c r="BI1251" s="45"/>
      <c r="BN1251" s="93"/>
    </row>
    <row r="1252" spans="4:66" s="48" customFormat="1" ht="15" customHeight="1" x14ac:dyDescent="0.2">
      <c r="D1252" s="45"/>
      <c r="AA1252" s="94"/>
      <c r="AC1252" s="94"/>
      <c r="AG1252" s="94"/>
      <c r="AI1252" s="94"/>
      <c r="AM1252" s="94"/>
      <c r="AO1252" s="94"/>
      <c r="AS1252" s="94"/>
      <c r="AU1252" s="94"/>
      <c r="AY1252" s="94"/>
      <c r="BA1252" s="94"/>
      <c r="BI1252" s="45"/>
      <c r="BN1252" s="93"/>
    </row>
    <row r="1253" spans="4:66" s="48" customFormat="1" ht="15" customHeight="1" x14ac:dyDescent="0.2">
      <c r="D1253" s="45"/>
      <c r="AA1253" s="94"/>
      <c r="AC1253" s="94"/>
      <c r="AG1253" s="94"/>
      <c r="AI1253" s="94"/>
      <c r="AM1253" s="94"/>
      <c r="AO1253" s="94"/>
      <c r="AS1253" s="94"/>
      <c r="AU1253" s="94"/>
      <c r="AY1253" s="94"/>
      <c r="BA1253" s="94"/>
      <c r="BI1253" s="45"/>
      <c r="BN1253" s="93"/>
    </row>
    <row r="1254" spans="4:66" s="48" customFormat="1" ht="15" customHeight="1" x14ac:dyDescent="0.2">
      <c r="D1254" s="45"/>
      <c r="AA1254" s="94"/>
      <c r="AC1254" s="94"/>
      <c r="AG1254" s="94"/>
      <c r="AI1254" s="94"/>
      <c r="AM1254" s="94"/>
      <c r="AO1254" s="94"/>
      <c r="AS1254" s="94"/>
      <c r="AU1254" s="94"/>
      <c r="AY1254" s="94"/>
      <c r="BA1254" s="94"/>
      <c r="BI1254" s="45"/>
      <c r="BN1254" s="93"/>
    </row>
    <row r="1255" spans="4:66" s="48" customFormat="1" ht="15" customHeight="1" x14ac:dyDescent="0.2">
      <c r="D1255" s="45"/>
      <c r="AA1255" s="94"/>
      <c r="AC1255" s="94"/>
      <c r="AG1255" s="94"/>
      <c r="AI1255" s="94"/>
      <c r="AM1255" s="94"/>
      <c r="AO1255" s="94"/>
      <c r="AS1255" s="94"/>
      <c r="AU1255" s="94"/>
      <c r="AY1255" s="94"/>
      <c r="BA1255" s="94"/>
      <c r="BI1255" s="45"/>
      <c r="BN1255" s="93"/>
    </row>
    <row r="1256" spans="4:66" s="48" customFormat="1" ht="15" customHeight="1" x14ac:dyDescent="0.2">
      <c r="D1256" s="45"/>
      <c r="AA1256" s="94"/>
      <c r="AC1256" s="94"/>
      <c r="AG1256" s="94"/>
      <c r="AI1256" s="94"/>
      <c r="AM1256" s="94"/>
      <c r="AO1256" s="94"/>
      <c r="AS1256" s="94"/>
      <c r="AU1256" s="94"/>
      <c r="AY1256" s="94"/>
      <c r="BA1256" s="94"/>
      <c r="BI1256" s="45"/>
      <c r="BN1256" s="93"/>
    </row>
    <row r="1257" spans="4:66" s="48" customFormat="1" ht="15" customHeight="1" x14ac:dyDescent="0.2">
      <c r="D1257" s="45"/>
      <c r="AA1257" s="94"/>
      <c r="AC1257" s="94"/>
      <c r="AG1257" s="94"/>
      <c r="AI1257" s="94"/>
      <c r="AM1257" s="94"/>
      <c r="AO1257" s="94"/>
      <c r="AS1257" s="94"/>
      <c r="AU1257" s="94"/>
      <c r="AY1257" s="94"/>
      <c r="BA1257" s="94"/>
      <c r="BI1257" s="45"/>
      <c r="BN1257" s="93"/>
    </row>
    <row r="1258" spans="4:66" s="48" customFormat="1" ht="15" customHeight="1" x14ac:dyDescent="0.2">
      <c r="D1258" s="45"/>
      <c r="AA1258" s="94"/>
      <c r="AC1258" s="94"/>
      <c r="AG1258" s="94"/>
      <c r="AI1258" s="94"/>
      <c r="AM1258" s="94"/>
      <c r="AO1258" s="94"/>
      <c r="AS1258" s="94"/>
      <c r="AU1258" s="94"/>
      <c r="AY1258" s="94"/>
      <c r="BA1258" s="94"/>
      <c r="BI1258" s="45"/>
      <c r="BN1258" s="93"/>
    </row>
    <row r="1259" spans="4:66" s="48" customFormat="1" ht="15" customHeight="1" x14ac:dyDescent="0.2">
      <c r="D1259" s="45"/>
      <c r="AA1259" s="94"/>
      <c r="AC1259" s="94"/>
      <c r="AG1259" s="94"/>
      <c r="AI1259" s="94"/>
      <c r="AM1259" s="94"/>
      <c r="AO1259" s="94"/>
      <c r="AS1259" s="94"/>
      <c r="AU1259" s="94"/>
      <c r="AY1259" s="94"/>
      <c r="BA1259" s="94"/>
      <c r="BI1259" s="45"/>
      <c r="BN1259" s="93"/>
    </row>
    <row r="1260" spans="4:66" s="48" customFormat="1" ht="15" customHeight="1" x14ac:dyDescent="0.2">
      <c r="D1260" s="45"/>
      <c r="AA1260" s="94"/>
      <c r="AC1260" s="94"/>
      <c r="AG1260" s="94"/>
      <c r="AI1260" s="94"/>
      <c r="AM1260" s="94"/>
      <c r="AO1260" s="94"/>
      <c r="AS1260" s="94"/>
      <c r="AU1260" s="94"/>
      <c r="AY1260" s="94"/>
      <c r="BA1260" s="94"/>
      <c r="BI1260" s="45"/>
      <c r="BN1260" s="93"/>
    </row>
    <row r="1261" spans="4:66" s="48" customFormat="1" ht="15" customHeight="1" x14ac:dyDescent="0.2">
      <c r="D1261" s="45"/>
      <c r="AA1261" s="94"/>
      <c r="AC1261" s="94"/>
      <c r="AG1261" s="94"/>
      <c r="AI1261" s="94"/>
      <c r="AM1261" s="94"/>
      <c r="AO1261" s="94"/>
      <c r="AS1261" s="94"/>
      <c r="AU1261" s="94"/>
      <c r="AY1261" s="94"/>
      <c r="BA1261" s="94"/>
      <c r="BI1261" s="45"/>
      <c r="BN1261" s="93"/>
    </row>
    <row r="1262" spans="4:66" s="48" customFormat="1" ht="15" customHeight="1" x14ac:dyDescent="0.2">
      <c r="D1262" s="45"/>
      <c r="AA1262" s="94"/>
      <c r="AC1262" s="94"/>
      <c r="AG1262" s="94"/>
      <c r="AI1262" s="94"/>
      <c r="AM1262" s="94"/>
      <c r="AO1262" s="94"/>
      <c r="AS1262" s="94"/>
      <c r="AU1262" s="94"/>
      <c r="AY1262" s="94"/>
      <c r="BA1262" s="94"/>
      <c r="BI1262" s="45"/>
      <c r="BN1262" s="93"/>
    </row>
    <row r="1263" spans="4:66" s="48" customFormat="1" ht="15" customHeight="1" x14ac:dyDescent="0.2">
      <c r="D1263" s="45"/>
      <c r="AA1263" s="94"/>
      <c r="AC1263" s="94"/>
      <c r="AG1263" s="94"/>
      <c r="AI1263" s="94"/>
      <c r="AM1263" s="94"/>
      <c r="AO1263" s="94"/>
      <c r="AS1263" s="94"/>
      <c r="AU1263" s="94"/>
      <c r="AY1263" s="94"/>
      <c r="BA1263" s="94"/>
      <c r="BI1263" s="45"/>
      <c r="BN1263" s="93"/>
    </row>
    <row r="1264" spans="4:66" s="48" customFormat="1" ht="15" customHeight="1" x14ac:dyDescent="0.2">
      <c r="D1264" s="45"/>
      <c r="AA1264" s="94"/>
      <c r="AC1264" s="94"/>
      <c r="AG1264" s="94"/>
      <c r="AI1264" s="94"/>
      <c r="AM1264" s="94"/>
      <c r="AO1264" s="94"/>
      <c r="AS1264" s="94"/>
      <c r="AU1264" s="94"/>
      <c r="AY1264" s="94"/>
      <c r="BA1264" s="94"/>
      <c r="BI1264" s="45"/>
      <c r="BN1264" s="93"/>
    </row>
    <row r="1265" spans="4:66" s="48" customFormat="1" ht="15" customHeight="1" x14ac:dyDescent="0.2">
      <c r="D1265" s="45"/>
      <c r="AA1265" s="94"/>
      <c r="AC1265" s="94"/>
      <c r="AG1265" s="94"/>
      <c r="AI1265" s="94"/>
      <c r="AM1265" s="94"/>
      <c r="AO1265" s="94"/>
      <c r="AS1265" s="94"/>
      <c r="AU1265" s="94"/>
      <c r="AY1265" s="94"/>
      <c r="BA1265" s="94"/>
      <c r="BI1265" s="45"/>
      <c r="BN1265" s="93"/>
    </row>
    <row r="1266" spans="4:66" s="48" customFormat="1" ht="15" customHeight="1" x14ac:dyDescent="0.2">
      <c r="D1266" s="45"/>
      <c r="AA1266" s="94"/>
      <c r="AC1266" s="94"/>
      <c r="AG1266" s="94"/>
      <c r="AI1266" s="94"/>
      <c r="AM1266" s="94"/>
      <c r="AO1266" s="94"/>
      <c r="AS1266" s="94"/>
      <c r="AU1266" s="94"/>
      <c r="AY1266" s="94"/>
      <c r="BA1266" s="94"/>
      <c r="BI1266" s="45"/>
      <c r="BN1266" s="93"/>
    </row>
    <row r="1267" spans="4:66" s="48" customFormat="1" ht="15" customHeight="1" x14ac:dyDescent="0.2">
      <c r="D1267" s="45"/>
      <c r="AA1267" s="94"/>
      <c r="AC1267" s="94"/>
      <c r="AG1267" s="94"/>
      <c r="AI1267" s="94"/>
      <c r="AM1267" s="94"/>
      <c r="AO1267" s="94"/>
      <c r="AS1267" s="94"/>
      <c r="AU1267" s="94"/>
      <c r="AY1267" s="94"/>
      <c r="BA1267" s="94"/>
      <c r="BI1267" s="45"/>
      <c r="BN1267" s="93"/>
    </row>
    <row r="1268" spans="4:66" s="48" customFormat="1" ht="15" customHeight="1" x14ac:dyDescent="0.2">
      <c r="D1268" s="45"/>
      <c r="AA1268" s="94"/>
      <c r="AC1268" s="94"/>
      <c r="AG1268" s="94"/>
      <c r="AI1268" s="94"/>
      <c r="AM1268" s="94"/>
      <c r="AO1268" s="94"/>
      <c r="AS1268" s="94"/>
      <c r="AU1268" s="94"/>
      <c r="AY1268" s="94"/>
      <c r="BA1268" s="94"/>
      <c r="BI1268" s="45"/>
      <c r="BN1268" s="93"/>
    </row>
    <row r="1269" spans="4:66" s="48" customFormat="1" ht="15" customHeight="1" x14ac:dyDescent="0.2">
      <c r="D1269" s="45"/>
      <c r="AA1269" s="94"/>
      <c r="AC1269" s="94"/>
      <c r="AG1269" s="94"/>
      <c r="AI1269" s="94"/>
      <c r="AM1269" s="94"/>
      <c r="AO1269" s="94"/>
      <c r="AS1269" s="94"/>
      <c r="AU1269" s="94"/>
      <c r="AY1269" s="94"/>
      <c r="BA1269" s="94"/>
      <c r="BI1269" s="45"/>
      <c r="BN1269" s="93"/>
    </row>
    <row r="1270" spans="4:66" s="48" customFormat="1" ht="15" customHeight="1" x14ac:dyDescent="0.2">
      <c r="D1270" s="45"/>
      <c r="AA1270" s="94"/>
      <c r="AC1270" s="94"/>
      <c r="AG1270" s="94"/>
      <c r="AI1270" s="94"/>
      <c r="AM1270" s="94"/>
      <c r="AO1270" s="94"/>
      <c r="AS1270" s="94"/>
      <c r="AU1270" s="94"/>
      <c r="AY1270" s="94"/>
      <c r="BA1270" s="94"/>
      <c r="BI1270" s="45"/>
      <c r="BN1270" s="93"/>
    </row>
    <row r="1271" spans="4:66" s="48" customFormat="1" ht="15" customHeight="1" x14ac:dyDescent="0.2">
      <c r="D1271" s="45"/>
      <c r="AA1271" s="94"/>
      <c r="AC1271" s="94"/>
      <c r="AG1271" s="94"/>
      <c r="AI1271" s="94"/>
      <c r="AM1271" s="94"/>
      <c r="AO1271" s="94"/>
      <c r="AS1271" s="94"/>
      <c r="AU1271" s="94"/>
      <c r="AY1271" s="94"/>
      <c r="BA1271" s="94"/>
      <c r="BI1271" s="45"/>
      <c r="BN1271" s="93"/>
    </row>
    <row r="1272" spans="4:66" s="48" customFormat="1" ht="15" customHeight="1" x14ac:dyDescent="0.2">
      <c r="D1272" s="45"/>
      <c r="AA1272" s="94"/>
      <c r="AC1272" s="94"/>
      <c r="AG1272" s="94"/>
      <c r="AI1272" s="94"/>
      <c r="AM1272" s="94"/>
      <c r="AO1272" s="94"/>
      <c r="AS1272" s="94"/>
      <c r="AU1272" s="94"/>
      <c r="AY1272" s="94"/>
      <c r="BA1272" s="94"/>
      <c r="BI1272" s="45"/>
      <c r="BN1272" s="93"/>
    </row>
    <row r="1273" spans="4:66" s="48" customFormat="1" ht="15" customHeight="1" x14ac:dyDescent="0.2">
      <c r="D1273" s="45"/>
      <c r="AA1273" s="94"/>
      <c r="AC1273" s="94"/>
      <c r="AG1273" s="94"/>
      <c r="AI1273" s="94"/>
      <c r="AM1273" s="94"/>
      <c r="AO1273" s="94"/>
      <c r="AS1273" s="94"/>
      <c r="AU1273" s="94"/>
      <c r="AY1273" s="94"/>
      <c r="BA1273" s="94"/>
      <c r="BI1273" s="45"/>
      <c r="BN1273" s="93"/>
    </row>
    <row r="1274" spans="4:66" s="48" customFormat="1" ht="15" customHeight="1" x14ac:dyDescent="0.2">
      <c r="D1274" s="45"/>
      <c r="AA1274" s="94"/>
      <c r="AC1274" s="94"/>
      <c r="AG1274" s="94"/>
      <c r="AI1274" s="94"/>
      <c r="AM1274" s="94"/>
      <c r="AO1274" s="94"/>
      <c r="AS1274" s="94"/>
      <c r="AU1274" s="94"/>
      <c r="AY1274" s="94"/>
      <c r="BA1274" s="94"/>
      <c r="BI1274" s="45"/>
      <c r="BN1274" s="93"/>
    </row>
    <row r="1275" spans="4:66" s="48" customFormat="1" ht="15" customHeight="1" x14ac:dyDescent="0.2">
      <c r="D1275" s="45"/>
      <c r="AA1275" s="94"/>
      <c r="AC1275" s="94"/>
      <c r="AG1275" s="94"/>
      <c r="AI1275" s="94"/>
      <c r="AM1275" s="94"/>
      <c r="AO1275" s="94"/>
      <c r="AS1275" s="94"/>
      <c r="AU1275" s="94"/>
      <c r="AY1275" s="94"/>
      <c r="BA1275" s="94"/>
      <c r="BI1275" s="45"/>
      <c r="BN1275" s="93"/>
    </row>
    <row r="1276" spans="4:66" s="48" customFormat="1" ht="15" customHeight="1" x14ac:dyDescent="0.2">
      <c r="D1276" s="45"/>
      <c r="AA1276" s="94"/>
      <c r="AC1276" s="94"/>
      <c r="AG1276" s="94"/>
      <c r="AI1276" s="94"/>
      <c r="AM1276" s="94"/>
      <c r="AO1276" s="94"/>
      <c r="AS1276" s="94"/>
      <c r="AU1276" s="94"/>
      <c r="AY1276" s="94"/>
      <c r="BA1276" s="94"/>
      <c r="BI1276" s="45"/>
      <c r="BN1276" s="93"/>
    </row>
    <row r="1277" spans="4:66" s="48" customFormat="1" ht="15" customHeight="1" x14ac:dyDescent="0.2">
      <c r="D1277" s="45"/>
      <c r="AA1277" s="94"/>
      <c r="AC1277" s="94"/>
      <c r="AG1277" s="94"/>
      <c r="AI1277" s="94"/>
      <c r="AM1277" s="94"/>
      <c r="AO1277" s="94"/>
      <c r="AS1277" s="94"/>
      <c r="AU1277" s="94"/>
      <c r="AY1277" s="94"/>
      <c r="BA1277" s="94"/>
      <c r="BI1277" s="45"/>
      <c r="BN1277" s="93"/>
    </row>
    <row r="1278" spans="4:66" s="48" customFormat="1" ht="15" customHeight="1" x14ac:dyDescent="0.2">
      <c r="D1278" s="45"/>
      <c r="AA1278" s="94"/>
      <c r="AC1278" s="94"/>
      <c r="AG1278" s="94"/>
      <c r="AI1278" s="94"/>
      <c r="AM1278" s="94"/>
      <c r="AO1278" s="94"/>
      <c r="AS1278" s="94"/>
      <c r="AU1278" s="94"/>
      <c r="AY1278" s="94"/>
      <c r="BA1278" s="94"/>
      <c r="BI1278" s="45"/>
      <c r="BN1278" s="93"/>
    </row>
    <row r="1279" spans="4:66" s="48" customFormat="1" ht="15" customHeight="1" x14ac:dyDescent="0.2">
      <c r="D1279" s="45"/>
      <c r="AA1279" s="94"/>
      <c r="AC1279" s="94"/>
      <c r="AG1279" s="94"/>
      <c r="AI1279" s="94"/>
      <c r="AM1279" s="94"/>
      <c r="AO1279" s="94"/>
      <c r="AS1279" s="94"/>
      <c r="AU1279" s="94"/>
      <c r="AY1279" s="94"/>
      <c r="BA1279" s="94"/>
      <c r="BI1279" s="45"/>
      <c r="BN1279" s="93"/>
    </row>
    <row r="1280" spans="4:66" s="48" customFormat="1" ht="15" customHeight="1" x14ac:dyDescent="0.2">
      <c r="D1280" s="45"/>
      <c r="AA1280" s="94"/>
      <c r="AC1280" s="94"/>
      <c r="AG1280" s="94"/>
      <c r="AI1280" s="94"/>
      <c r="AM1280" s="94"/>
      <c r="AO1280" s="94"/>
      <c r="AS1280" s="94"/>
      <c r="AU1280" s="94"/>
      <c r="AY1280" s="94"/>
      <c r="BA1280" s="94"/>
      <c r="BI1280" s="45"/>
      <c r="BN1280" s="93"/>
    </row>
    <row r="1281" spans="4:66" s="48" customFormat="1" ht="15" customHeight="1" x14ac:dyDescent="0.2">
      <c r="D1281" s="45"/>
      <c r="AA1281" s="94"/>
      <c r="AC1281" s="94"/>
      <c r="AG1281" s="94"/>
      <c r="AI1281" s="94"/>
      <c r="AM1281" s="94"/>
      <c r="AO1281" s="94"/>
      <c r="AS1281" s="94"/>
      <c r="AU1281" s="94"/>
      <c r="AY1281" s="94"/>
      <c r="BA1281" s="94"/>
      <c r="BI1281" s="45"/>
      <c r="BN1281" s="93"/>
    </row>
    <row r="1282" spans="4:66" s="48" customFormat="1" ht="15" customHeight="1" x14ac:dyDescent="0.2">
      <c r="D1282" s="45"/>
      <c r="AA1282" s="94"/>
      <c r="AC1282" s="94"/>
      <c r="AG1282" s="94"/>
      <c r="AI1282" s="94"/>
      <c r="AM1282" s="94"/>
      <c r="AO1282" s="94"/>
      <c r="AS1282" s="94"/>
      <c r="AU1282" s="94"/>
      <c r="AY1282" s="94"/>
      <c r="BA1282" s="94"/>
      <c r="BI1282" s="45"/>
      <c r="BN1282" s="93"/>
    </row>
    <row r="1283" spans="4:66" s="48" customFormat="1" ht="15" customHeight="1" x14ac:dyDescent="0.2">
      <c r="D1283" s="45"/>
      <c r="AA1283" s="94"/>
      <c r="AC1283" s="94"/>
      <c r="AG1283" s="94"/>
      <c r="AI1283" s="94"/>
      <c r="AM1283" s="94"/>
      <c r="AO1283" s="94"/>
      <c r="AS1283" s="94"/>
      <c r="AU1283" s="94"/>
      <c r="AY1283" s="94"/>
      <c r="BA1283" s="94"/>
      <c r="BI1283" s="45"/>
      <c r="BN1283" s="93"/>
    </row>
    <row r="1284" spans="4:66" s="48" customFormat="1" ht="15" customHeight="1" x14ac:dyDescent="0.2">
      <c r="D1284" s="45"/>
      <c r="AA1284" s="94"/>
      <c r="AC1284" s="94"/>
      <c r="AG1284" s="94"/>
      <c r="AI1284" s="94"/>
      <c r="AM1284" s="94"/>
      <c r="AO1284" s="94"/>
      <c r="AS1284" s="94"/>
      <c r="AU1284" s="94"/>
      <c r="AY1284" s="94"/>
      <c r="BA1284" s="94"/>
      <c r="BI1284" s="45"/>
      <c r="BN1284" s="93"/>
    </row>
    <row r="1285" spans="4:66" s="48" customFormat="1" ht="15" customHeight="1" x14ac:dyDescent="0.2">
      <c r="D1285" s="45"/>
      <c r="AA1285" s="94"/>
      <c r="AC1285" s="94"/>
      <c r="AG1285" s="94"/>
      <c r="AI1285" s="94"/>
      <c r="AM1285" s="94"/>
      <c r="AO1285" s="94"/>
      <c r="AS1285" s="94"/>
      <c r="AU1285" s="94"/>
      <c r="AY1285" s="94"/>
      <c r="BA1285" s="94"/>
      <c r="BI1285" s="45"/>
      <c r="BN1285" s="93"/>
    </row>
    <row r="1286" spans="4:66" s="48" customFormat="1" ht="15" customHeight="1" x14ac:dyDescent="0.2">
      <c r="D1286" s="45"/>
      <c r="AA1286" s="94"/>
      <c r="AC1286" s="94"/>
      <c r="AG1286" s="94"/>
      <c r="AI1286" s="94"/>
      <c r="AM1286" s="94"/>
      <c r="AO1286" s="94"/>
      <c r="AS1286" s="94"/>
      <c r="AU1286" s="94"/>
      <c r="AY1286" s="94"/>
      <c r="BA1286" s="94"/>
      <c r="BI1286" s="45"/>
      <c r="BN1286" s="93"/>
    </row>
    <row r="1287" spans="4:66" s="48" customFormat="1" ht="15" customHeight="1" x14ac:dyDescent="0.2">
      <c r="D1287" s="45"/>
      <c r="AA1287" s="94"/>
      <c r="AC1287" s="94"/>
      <c r="AG1287" s="94"/>
      <c r="AI1287" s="94"/>
      <c r="AM1287" s="94"/>
      <c r="AO1287" s="94"/>
      <c r="AS1287" s="94"/>
      <c r="AU1287" s="94"/>
      <c r="AY1287" s="94"/>
      <c r="BA1287" s="94"/>
      <c r="BI1287" s="45"/>
      <c r="BN1287" s="93"/>
    </row>
    <row r="1288" spans="4:66" s="48" customFormat="1" ht="15" customHeight="1" x14ac:dyDescent="0.2">
      <c r="D1288" s="45"/>
      <c r="AA1288" s="94"/>
      <c r="AC1288" s="94"/>
      <c r="AG1288" s="94"/>
      <c r="AI1288" s="94"/>
      <c r="AM1288" s="94"/>
      <c r="AO1288" s="94"/>
      <c r="AS1288" s="94"/>
      <c r="AU1288" s="94"/>
      <c r="AY1288" s="94"/>
      <c r="BA1288" s="94"/>
      <c r="BI1288" s="45"/>
      <c r="BN1288" s="93"/>
    </row>
    <row r="1289" spans="4:66" s="48" customFormat="1" ht="15" customHeight="1" x14ac:dyDescent="0.2">
      <c r="D1289" s="45"/>
      <c r="AA1289" s="94"/>
      <c r="AC1289" s="94"/>
      <c r="AG1289" s="94"/>
      <c r="AI1289" s="94"/>
      <c r="AM1289" s="94"/>
      <c r="AO1289" s="94"/>
      <c r="AS1289" s="94"/>
      <c r="AU1289" s="94"/>
      <c r="AY1289" s="94"/>
      <c r="BA1289" s="94"/>
      <c r="BI1289" s="45"/>
      <c r="BN1289" s="93"/>
    </row>
    <row r="1290" spans="4:66" s="48" customFormat="1" ht="15" customHeight="1" x14ac:dyDescent="0.2">
      <c r="D1290" s="45"/>
      <c r="AA1290" s="94"/>
      <c r="AC1290" s="94"/>
      <c r="AG1290" s="94"/>
      <c r="AI1290" s="94"/>
      <c r="AM1290" s="94"/>
      <c r="AO1290" s="94"/>
      <c r="AS1290" s="94"/>
      <c r="AU1290" s="94"/>
      <c r="AY1290" s="94"/>
      <c r="BA1290" s="94"/>
      <c r="BI1290" s="45"/>
      <c r="BN1290" s="93"/>
    </row>
    <row r="1291" spans="4:66" s="48" customFormat="1" ht="15" customHeight="1" x14ac:dyDescent="0.2">
      <c r="D1291" s="45"/>
      <c r="AA1291" s="94"/>
      <c r="AC1291" s="94"/>
      <c r="AG1291" s="94"/>
      <c r="AI1291" s="94"/>
      <c r="AM1291" s="94"/>
      <c r="AO1291" s="94"/>
      <c r="AS1291" s="94"/>
      <c r="AU1291" s="94"/>
      <c r="AY1291" s="94"/>
      <c r="BA1291" s="94"/>
      <c r="BI1291" s="45"/>
      <c r="BN1291" s="93"/>
    </row>
    <row r="1292" spans="4:66" s="48" customFormat="1" ht="15" customHeight="1" x14ac:dyDescent="0.2">
      <c r="D1292" s="45"/>
      <c r="AA1292" s="94"/>
      <c r="AC1292" s="94"/>
      <c r="AG1292" s="94"/>
      <c r="AI1292" s="94"/>
      <c r="AM1292" s="94"/>
      <c r="AO1292" s="94"/>
      <c r="AS1292" s="94"/>
      <c r="AU1292" s="94"/>
      <c r="AY1292" s="94"/>
      <c r="BA1292" s="94"/>
      <c r="BI1292" s="45"/>
      <c r="BN1292" s="93"/>
    </row>
    <row r="1293" spans="4:66" s="48" customFormat="1" ht="15" customHeight="1" x14ac:dyDescent="0.2">
      <c r="D1293" s="45"/>
      <c r="AA1293" s="94"/>
      <c r="AC1293" s="94"/>
      <c r="AG1293" s="94"/>
      <c r="AI1293" s="94"/>
      <c r="AM1293" s="94"/>
      <c r="AO1293" s="94"/>
      <c r="AS1293" s="94"/>
      <c r="AU1293" s="94"/>
      <c r="AY1293" s="94"/>
      <c r="BA1293" s="94"/>
      <c r="BI1293" s="45"/>
      <c r="BN1293" s="93"/>
    </row>
    <row r="1294" spans="4:66" s="48" customFormat="1" ht="15" customHeight="1" x14ac:dyDescent="0.2">
      <c r="D1294" s="45"/>
      <c r="AA1294" s="94"/>
      <c r="AC1294" s="94"/>
      <c r="AG1294" s="94"/>
      <c r="AI1294" s="94"/>
      <c r="AM1294" s="94"/>
      <c r="AO1294" s="94"/>
      <c r="AS1294" s="94"/>
      <c r="AU1294" s="94"/>
      <c r="AY1294" s="94"/>
      <c r="BA1294" s="94"/>
      <c r="BI1294" s="45"/>
      <c r="BN1294" s="93"/>
    </row>
    <row r="1295" spans="4:66" s="48" customFormat="1" ht="15" customHeight="1" x14ac:dyDescent="0.2">
      <c r="D1295" s="45"/>
      <c r="AA1295" s="94"/>
      <c r="AC1295" s="94"/>
      <c r="AG1295" s="94"/>
      <c r="AI1295" s="94"/>
      <c r="AM1295" s="94"/>
      <c r="AO1295" s="94"/>
      <c r="AS1295" s="94"/>
      <c r="AU1295" s="94"/>
      <c r="AY1295" s="94"/>
      <c r="BA1295" s="94"/>
      <c r="BI1295" s="45"/>
      <c r="BN1295" s="93"/>
    </row>
    <row r="1296" spans="4:66" s="48" customFormat="1" ht="15" customHeight="1" x14ac:dyDescent="0.2">
      <c r="D1296" s="45"/>
      <c r="AA1296" s="94"/>
      <c r="AC1296" s="94"/>
      <c r="AG1296" s="94"/>
      <c r="AI1296" s="94"/>
      <c r="AM1296" s="94"/>
      <c r="AO1296" s="94"/>
      <c r="AS1296" s="94"/>
      <c r="AU1296" s="94"/>
      <c r="AY1296" s="94"/>
      <c r="BA1296" s="94"/>
      <c r="BI1296" s="45"/>
      <c r="BN1296" s="93"/>
    </row>
    <row r="1297" spans="4:66" s="48" customFormat="1" ht="15" customHeight="1" x14ac:dyDescent="0.2">
      <c r="D1297" s="45"/>
      <c r="AA1297" s="94"/>
      <c r="AC1297" s="94"/>
      <c r="AG1297" s="94"/>
      <c r="AI1297" s="94"/>
      <c r="AM1297" s="94"/>
      <c r="AO1297" s="94"/>
      <c r="AS1297" s="94"/>
      <c r="AU1297" s="94"/>
      <c r="AY1297" s="94"/>
      <c r="BA1297" s="94"/>
      <c r="BI1297" s="45"/>
      <c r="BN1297" s="93"/>
    </row>
    <row r="1298" spans="4:66" s="48" customFormat="1" ht="15" customHeight="1" x14ac:dyDescent="0.2">
      <c r="D1298" s="45"/>
      <c r="AA1298" s="94"/>
      <c r="AC1298" s="94"/>
      <c r="AG1298" s="94"/>
      <c r="AI1298" s="94"/>
      <c r="AM1298" s="94"/>
      <c r="AO1298" s="94"/>
      <c r="AS1298" s="94"/>
      <c r="AU1298" s="94"/>
      <c r="AY1298" s="94"/>
      <c r="BA1298" s="94"/>
      <c r="BI1298" s="45"/>
      <c r="BN1298" s="93"/>
    </row>
    <row r="1299" spans="4:66" s="48" customFormat="1" ht="15" customHeight="1" x14ac:dyDescent="0.2">
      <c r="D1299" s="45"/>
      <c r="AA1299" s="94"/>
      <c r="AC1299" s="94"/>
      <c r="AG1299" s="94"/>
      <c r="AI1299" s="94"/>
      <c r="AM1299" s="94"/>
      <c r="AO1299" s="94"/>
      <c r="AS1299" s="94"/>
      <c r="AU1299" s="94"/>
      <c r="AY1299" s="94"/>
      <c r="BA1299" s="94"/>
      <c r="BI1299" s="45"/>
      <c r="BN1299" s="93"/>
    </row>
    <row r="1300" spans="4:66" s="48" customFormat="1" ht="15" customHeight="1" x14ac:dyDescent="0.2">
      <c r="D1300" s="45"/>
      <c r="AA1300" s="94"/>
      <c r="AC1300" s="94"/>
      <c r="AG1300" s="94"/>
      <c r="AI1300" s="94"/>
      <c r="AM1300" s="94"/>
      <c r="AO1300" s="94"/>
      <c r="AS1300" s="94"/>
      <c r="AU1300" s="94"/>
      <c r="AY1300" s="94"/>
      <c r="BA1300" s="94"/>
      <c r="BI1300" s="45"/>
      <c r="BN1300" s="93"/>
    </row>
    <row r="1301" spans="4:66" s="48" customFormat="1" ht="15" customHeight="1" x14ac:dyDescent="0.2">
      <c r="D1301" s="45"/>
      <c r="AA1301" s="94"/>
      <c r="AC1301" s="94"/>
      <c r="AG1301" s="94"/>
      <c r="AI1301" s="94"/>
      <c r="AM1301" s="94"/>
      <c r="AO1301" s="94"/>
      <c r="AS1301" s="94"/>
      <c r="AU1301" s="94"/>
      <c r="AY1301" s="94"/>
      <c r="BA1301" s="94"/>
      <c r="BI1301" s="45"/>
      <c r="BN1301" s="93"/>
    </row>
    <row r="1302" spans="4:66" s="48" customFormat="1" ht="15" customHeight="1" x14ac:dyDescent="0.2">
      <c r="D1302" s="45"/>
      <c r="AA1302" s="94"/>
      <c r="AC1302" s="94"/>
      <c r="AG1302" s="94"/>
      <c r="AI1302" s="94"/>
      <c r="AM1302" s="94"/>
      <c r="AO1302" s="94"/>
      <c r="AS1302" s="94"/>
      <c r="AU1302" s="94"/>
      <c r="AY1302" s="94"/>
      <c r="BA1302" s="94"/>
      <c r="BI1302" s="45"/>
      <c r="BN1302" s="93"/>
    </row>
    <row r="1303" spans="4:66" s="48" customFormat="1" ht="15" customHeight="1" x14ac:dyDescent="0.2">
      <c r="D1303" s="45"/>
      <c r="AA1303" s="94"/>
      <c r="AC1303" s="94"/>
      <c r="AG1303" s="94"/>
      <c r="AI1303" s="94"/>
      <c r="AM1303" s="94"/>
      <c r="AO1303" s="94"/>
      <c r="AS1303" s="94"/>
      <c r="AU1303" s="94"/>
      <c r="AY1303" s="94"/>
      <c r="BA1303" s="94"/>
      <c r="BI1303" s="45"/>
      <c r="BN1303" s="93"/>
    </row>
    <row r="1304" spans="4:66" s="48" customFormat="1" ht="15" customHeight="1" x14ac:dyDescent="0.2">
      <c r="D1304" s="45"/>
      <c r="AA1304" s="94"/>
      <c r="AC1304" s="94"/>
      <c r="AG1304" s="94"/>
      <c r="AI1304" s="94"/>
      <c r="AM1304" s="94"/>
      <c r="AO1304" s="94"/>
      <c r="AS1304" s="94"/>
      <c r="AU1304" s="94"/>
      <c r="AY1304" s="94"/>
      <c r="BA1304" s="94"/>
      <c r="BI1304" s="45"/>
      <c r="BN1304" s="93"/>
    </row>
    <row r="1305" spans="4:66" s="48" customFormat="1" ht="15" customHeight="1" x14ac:dyDescent="0.2">
      <c r="D1305" s="45"/>
      <c r="AA1305" s="94"/>
      <c r="AC1305" s="94"/>
      <c r="AG1305" s="94"/>
      <c r="AI1305" s="94"/>
      <c r="AM1305" s="94"/>
      <c r="AO1305" s="94"/>
      <c r="AS1305" s="94"/>
      <c r="AU1305" s="94"/>
      <c r="AY1305" s="94"/>
      <c r="BA1305" s="94"/>
      <c r="BI1305" s="45"/>
      <c r="BN1305" s="93"/>
    </row>
    <row r="1306" spans="4:66" s="48" customFormat="1" ht="15" customHeight="1" x14ac:dyDescent="0.2">
      <c r="D1306" s="45"/>
      <c r="AA1306" s="94"/>
      <c r="AC1306" s="94"/>
      <c r="AG1306" s="94"/>
      <c r="AI1306" s="94"/>
      <c r="AM1306" s="94"/>
      <c r="AO1306" s="94"/>
      <c r="AS1306" s="94"/>
      <c r="AU1306" s="94"/>
      <c r="AY1306" s="94"/>
      <c r="BA1306" s="94"/>
      <c r="BI1306" s="45"/>
      <c r="BN1306" s="93"/>
    </row>
    <row r="1307" spans="4:66" s="48" customFormat="1" ht="15" customHeight="1" x14ac:dyDescent="0.2">
      <c r="D1307" s="45"/>
      <c r="AA1307" s="94"/>
      <c r="AC1307" s="94"/>
      <c r="AG1307" s="94"/>
      <c r="AI1307" s="94"/>
      <c r="AM1307" s="94"/>
      <c r="AO1307" s="94"/>
      <c r="AS1307" s="94"/>
      <c r="AU1307" s="94"/>
      <c r="AY1307" s="94"/>
      <c r="BA1307" s="94"/>
      <c r="BI1307" s="45"/>
      <c r="BN1307" s="93"/>
    </row>
    <row r="1308" spans="4:66" s="48" customFormat="1" ht="15" customHeight="1" x14ac:dyDescent="0.2">
      <c r="D1308" s="45"/>
      <c r="AA1308" s="94"/>
      <c r="AC1308" s="94"/>
      <c r="AG1308" s="94"/>
      <c r="AI1308" s="94"/>
      <c r="AM1308" s="94"/>
      <c r="AO1308" s="94"/>
      <c r="AS1308" s="94"/>
      <c r="AU1308" s="94"/>
      <c r="AY1308" s="94"/>
      <c r="BA1308" s="94"/>
      <c r="BI1308" s="45"/>
      <c r="BN1308" s="93"/>
    </row>
    <row r="1309" spans="4:66" s="48" customFormat="1" ht="15" customHeight="1" x14ac:dyDescent="0.2">
      <c r="D1309" s="45"/>
      <c r="AA1309" s="94"/>
      <c r="AC1309" s="94"/>
      <c r="AG1309" s="94"/>
      <c r="AI1309" s="94"/>
      <c r="AM1309" s="94"/>
      <c r="AO1309" s="94"/>
      <c r="AS1309" s="94"/>
      <c r="AU1309" s="94"/>
      <c r="AY1309" s="94"/>
      <c r="BA1309" s="94"/>
      <c r="BI1309" s="45"/>
      <c r="BN1309" s="93"/>
    </row>
    <row r="1310" spans="4:66" s="48" customFormat="1" ht="15" customHeight="1" x14ac:dyDescent="0.2">
      <c r="D1310" s="45"/>
      <c r="AA1310" s="94"/>
      <c r="AC1310" s="94"/>
      <c r="AG1310" s="94"/>
      <c r="AI1310" s="94"/>
      <c r="AM1310" s="94"/>
      <c r="AO1310" s="94"/>
      <c r="AS1310" s="94"/>
      <c r="AU1310" s="94"/>
      <c r="AY1310" s="94"/>
      <c r="BA1310" s="94"/>
      <c r="BI1310" s="45"/>
      <c r="BN1310" s="93"/>
    </row>
    <row r="1311" spans="4:66" s="48" customFormat="1" ht="15" customHeight="1" x14ac:dyDescent="0.2">
      <c r="D1311" s="45"/>
      <c r="AA1311" s="94"/>
      <c r="AC1311" s="94"/>
      <c r="AG1311" s="94"/>
      <c r="AI1311" s="94"/>
      <c r="AM1311" s="94"/>
      <c r="AO1311" s="94"/>
      <c r="AS1311" s="94"/>
      <c r="AU1311" s="94"/>
      <c r="AY1311" s="94"/>
      <c r="BA1311" s="94"/>
      <c r="BI1311" s="45"/>
      <c r="BN1311" s="93"/>
    </row>
    <row r="1312" spans="4:66" s="48" customFormat="1" ht="15" customHeight="1" x14ac:dyDescent="0.2">
      <c r="D1312" s="45"/>
      <c r="AA1312" s="94"/>
      <c r="AC1312" s="94"/>
      <c r="AG1312" s="94"/>
      <c r="AI1312" s="94"/>
      <c r="AM1312" s="94"/>
      <c r="AO1312" s="94"/>
      <c r="AS1312" s="94"/>
      <c r="AU1312" s="94"/>
      <c r="AY1312" s="94"/>
      <c r="BA1312" s="94"/>
      <c r="BI1312" s="45"/>
      <c r="BN1312" s="93"/>
    </row>
    <row r="1313" spans="4:66" s="48" customFormat="1" ht="15" customHeight="1" x14ac:dyDescent="0.2">
      <c r="D1313" s="45"/>
      <c r="AA1313" s="94"/>
      <c r="AC1313" s="94"/>
      <c r="AG1313" s="94"/>
      <c r="AI1313" s="94"/>
      <c r="AM1313" s="94"/>
      <c r="AO1313" s="94"/>
      <c r="AS1313" s="94"/>
      <c r="AU1313" s="94"/>
      <c r="AY1313" s="94"/>
      <c r="BA1313" s="94"/>
      <c r="BI1313" s="45"/>
      <c r="BN1313" s="93"/>
    </row>
    <row r="1314" spans="4:66" s="48" customFormat="1" ht="15" customHeight="1" x14ac:dyDescent="0.2">
      <c r="D1314" s="45"/>
      <c r="AA1314" s="94"/>
      <c r="AC1314" s="94"/>
      <c r="AG1314" s="94"/>
      <c r="AI1314" s="94"/>
      <c r="AM1314" s="94"/>
      <c r="AO1314" s="94"/>
      <c r="AS1314" s="94"/>
      <c r="AU1314" s="94"/>
      <c r="AY1314" s="94"/>
      <c r="BA1314" s="94"/>
      <c r="BI1314" s="45"/>
      <c r="BN1314" s="93"/>
    </row>
    <row r="1315" spans="4:66" s="48" customFormat="1" ht="15" customHeight="1" x14ac:dyDescent="0.2">
      <c r="D1315" s="45"/>
      <c r="AA1315" s="94"/>
      <c r="AC1315" s="94"/>
      <c r="AG1315" s="94"/>
      <c r="AI1315" s="94"/>
      <c r="AM1315" s="94"/>
      <c r="AO1315" s="94"/>
      <c r="AS1315" s="94"/>
      <c r="AU1315" s="94"/>
      <c r="AY1315" s="94"/>
      <c r="BA1315" s="94"/>
      <c r="BI1315" s="45"/>
      <c r="BN1315" s="93"/>
    </row>
    <row r="1316" spans="4:66" s="48" customFormat="1" ht="15" customHeight="1" x14ac:dyDescent="0.2">
      <c r="D1316" s="45"/>
      <c r="AA1316" s="94"/>
      <c r="AC1316" s="94"/>
      <c r="AG1316" s="94"/>
      <c r="AI1316" s="94"/>
      <c r="AM1316" s="94"/>
      <c r="AO1316" s="94"/>
      <c r="AS1316" s="94"/>
      <c r="AU1316" s="94"/>
      <c r="AY1316" s="94"/>
      <c r="BA1316" s="94"/>
      <c r="BI1316" s="45"/>
      <c r="BN1316" s="93"/>
    </row>
    <row r="1317" spans="4:66" s="48" customFormat="1" ht="15" customHeight="1" x14ac:dyDescent="0.2">
      <c r="D1317" s="45"/>
      <c r="AA1317" s="94"/>
      <c r="AC1317" s="94"/>
      <c r="AG1317" s="94"/>
      <c r="AI1317" s="94"/>
      <c r="AM1317" s="94"/>
      <c r="AO1317" s="94"/>
      <c r="AS1317" s="94"/>
      <c r="AU1317" s="94"/>
      <c r="AY1317" s="94"/>
      <c r="BA1317" s="94"/>
      <c r="BI1317" s="45"/>
      <c r="BN1317" s="93"/>
    </row>
    <row r="1318" spans="4:66" s="48" customFormat="1" ht="15" customHeight="1" x14ac:dyDescent="0.2">
      <c r="D1318" s="45"/>
      <c r="AA1318" s="94"/>
      <c r="AC1318" s="94"/>
      <c r="AG1318" s="94"/>
      <c r="AI1318" s="94"/>
      <c r="AM1318" s="94"/>
      <c r="AO1318" s="94"/>
      <c r="AS1318" s="94"/>
      <c r="AU1318" s="94"/>
      <c r="AY1318" s="94"/>
      <c r="BA1318" s="94"/>
      <c r="BI1318" s="45"/>
      <c r="BN1318" s="93"/>
    </row>
    <row r="1319" spans="4:66" s="48" customFormat="1" ht="15" customHeight="1" x14ac:dyDescent="0.2">
      <c r="D1319" s="45"/>
      <c r="AA1319" s="94"/>
      <c r="AC1319" s="94"/>
      <c r="AG1319" s="94"/>
      <c r="AI1319" s="94"/>
      <c r="AM1319" s="94"/>
      <c r="AO1319" s="94"/>
      <c r="AS1319" s="94"/>
      <c r="AU1319" s="94"/>
      <c r="AY1319" s="94"/>
      <c r="BA1319" s="94"/>
      <c r="BI1319" s="45"/>
      <c r="BN1319" s="93"/>
    </row>
    <row r="1320" spans="4:66" s="48" customFormat="1" ht="15" customHeight="1" x14ac:dyDescent="0.2">
      <c r="D1320" s="45"/>
      <c r="AA1320" s="94"/>
      <c r="AC1320" s="94"/>
      <c r="AG1320" s="94"/>
      <c r="AI1320" s="94"/>
      <c r="AM1320" s="94"/>
      <c r="AO1320" s="94"/>
      <c r="AS1320" s="94"/>
      <c r="AU1320" s="94"/>
      <c r="AY1320" s="94"/>
      <c r="BA1320" s="94"/>
      <c r="BI1320" s="45"/>
      <c r="BN1320" s="93"/>
    </row>
    <row r="1321" spans="4:66" s="48" customFormat="1" ht="15" customHeight="1" x14ac:dyDescent="0.2">
      <c r="D1321" s="45"/>
      <c r="AA1321" s="94"/>
      <c r="AC1321" s="94"/>
      <c r="AG1321" s="94"/>
      <c r="AI1321" s="94"/>
      <c r="AM1321" s="94"/>
      <c r="AO1321" s="94"/>
      <c r="AS1321" s="94"/>
      <c r="AU1321" s="94"/>
      <c r="AY1321" s="94"/>
      <c r="BA1321" s="94"/>
      <c r="BI1321" s="45"/>
      <c r="BN1321" s="93"/>
    </row>
    <row r="1322" spans="4:66" s="48" customFormat="1" ht="15" customHeight="1" x14ac:dyDescent="0.2">
      <c r="D1322" s="45"/>
      <c r="AA1322" s="94"/>
      <c r="AC1322" s="94"/>
      <c r="AG1322" s="94"/>
      <c r="AI1322" s="94"/>
      <c r="AM1322" s="94"/>
      <c r="AO1322" s="94"/>
      <c r="AS1322" s="94"/>
      <c r="AU1322" s="94"/>
      <c r="AY1322" s="94"/>
      <c r="BA1322" s="94"/>
      <c r="BI1322" s="45"/>
      <c r="BN1322" s="93"/>
    </row>
    <row r="1323" spans="4:66" s="48" customFormat="1" ht="15" customHeight="1" x14ac:dyDescent="0.2">
      <c r="D1323" s="45"/>
      <c r="AA1323" s="94"/>
      <c r="AC1323" s="94"/>
      <c r="AG1323" s="94"/>
      <c r="AI1323" s="94"/>
      <c r="AM1323" s="94"/>
      <c r="AO1323" s="94"/>
      <c r="AS1323" s="94"/>
      <c r="AU1323" s="94"/>
      <c r="AY1323" s="94"/>
      <c r="BA1323" s="94"/>
      <c r="BI1323" s="45"/>
      <c r="BN1323" s="93"/>
    </row>
    <row r="1324" spans="4:66" s="48" customFormat="1" ht="15" customHeight="1" x14ac:dyDescent="0.2">
      <c r="D1324" s="45"/>
      <c r="AA1324" s="94"/>
      <c r="AC1324" s="94"/>
      <c r="AG1324" s="94"/>
      <c r="AI1324" s="94"/>
      <c r="AM1324" s="94"/>
      <c r="AO1324" s="94"/>
      <c r="AS1324" s="94"/>
      <c r="AU1324" s="94"/>
      <c r="AY1324" s="94"/>
      <c r="BA1324" s="94"/>
      <c r="BI1324" s="45"/>
      <c r="BN1324" s="93"/>
    </row>
    <row r="1325" spans="4:66" s="48" customFormat="1" ht="15" customHeight="1" x14ac:dyDescent="0.2">
      <c r="D1325" s="45"/>
      <c r="AA1325" s="94"/>
      <c r="AC1325" s="94"/>
      <c r="AG1325" s="94"/>
      <c r="AI1325" s="94"/>
      <c r="AM1325" s="94"/>
      <c r="AO1325" s="94"/>
      <c r="AS1325" s="94"/>
      <c r="AU1325" s="94"/>
      <c r="AY1325" s="94"/>
      <c r="BA1325" s="94"/>
      <c r="BI1325" s="45"/>
      <c r="BN1325" s="93"/>
    </row>
    <row r="1326" spans="4:66" s="48" customFormat="1" ht="15" customHeight="1" x14ac:dyDescent="0.2">
      <c r="D1326" s="45"/>
      <c r="AA1326" s="94"/>
      <c r="AC1326" s="94"/>
      <c r="AG1326" s="94"/>
      <c r="AI1326" s="94"/>
      <c r="AM1326" s="94"/>
      <c r="AO1326" s="94"/>
      <c r="AS1326" s="94"/>
      <c r="AU1326" s="94"/>
      <c r="AY1326" s="94"/>
      <c r="BA1326" s="94"/>
      <c r="BI1326" s="45"/>
      <c r="BN1326" s="93"/>
    </row>
    <row r="1327" spans="4:66" s="48" customFormat="1" ht="15" customHeight="1" x14ac:dyDescent="0.2">
      <c r="D1327" s="45"/>
      <c r="AA1327" s="94"/>
      <c r="AC1327" s="94"/>
      <c r="AG1327" s="94"/>
      <c r="AI1327" s="94"/>
      <c r="AM1327" s="94"/>
      <c r="AO1327" s="94"/>
      <c r="AS1327" s="94"/>
      <c r="AU1327" s="94"/>
      <c r="AY1327" s="94"/>
      <c r="BA1327" s="94"/>
      <c r="BI1327" s="45"/>
      <c r="BN1327" s="93"/>
    </row>
    <row r="1328" spans="4:66" s="48" customFormat="1" ht="15" customHeight="1" x14ac:dyDescent="0.2">
      <c r="D1328" s="45"/>
      <c r="AA1328" s="94"/>
      <c r="AC1328" s="94"/>
      <c r="AG1328" s="94"/>
      <c r="AI1328" s="94"/>
      <c r="AM1328" s="94"/>
      <c r="AO1328" s="94"/>
      <c r="AS1328" s="94"/>
      <c r="AU1328" s="94"/>
      <c r="AY1328" s="94"/>
      <c r="BA1328" s="94"/>
      <c r="BI1328" s="45"/>
      <c r="BN1328" s="93"/>
    </row>
    <row r="1329" spans="4:66" s="48" customFormat="1" ht="15" customHeight="1" x14ac:dyDescent="0.2">
      <c r="D1329" s="45"/>
      <c r="AA1329" s="94"/>
      <c r="AC1329" s="94"/>
      <c r="AG1329" s="94"/>
      <c r="AI1329" s="94"/>
      <c r="AM1329" s="94"/>
      <c r="AO1329" s="94"/>
      <c r="AS1329" s="94"/>
      <c r="AU1329" s="94"/>
      <c r="AY1329" s="94"/>
      <c r="BA1329" s="94"/>
      <c r="BI1329" s="45"/>
      <c r="BN1329" s="93"/>
    </row>
    <row r="1330" spans="4:66" s="48" customFormat="1" ht="15" customHeight="1" x14ac:dyDescent="0.2">
      <c r="D1330" s="45"/>
      <c r="AA1330" s="94"/>
      <c r="AC1330" s="94"/>
      <c r="AG1330" s="94"/>
      <c r="AI1330" s="94"/>
      <c r="AM1330" s="94"/>
      <c r="AO1330" s="94"/>
      <c r="AS1330" s="94"/>
      <c r="AU1330" s="94"/>
      <c r="AY1330" s="94"/>
      <c r="BA1330" s="94"/>
      <c r="BI1330" s="45"/>
      <c r="BN1330" s="93"/>
    </row>
    <row r="1331" spans="4:66" s="48" customFormat="1" ht="15" customHeight="1" x14ac:dyDescent="0.2">
      <c r="D1331" s="45"/>
      <c r="AA1331" s="94"/>
      <c r="AC1331" s="94"/>
      <c r="AG1331" s="94"/>
      <c r="AI1331" s="94"/>
      <c r="AM1331" s="94"/>
      <c r="AO1331" s="94"/>
      <c r="AS1331" s="94"/>
      <c r="AU1331" s="94"/>
      <c r="AY1331" s="94"/>
      <c r="BA1331" s="94"/>
      <c r="BI1331" s="45"/>
      <c r="BN1331" s="93"/>
    </row>
    <row r="1332" spans="4:66" s="48" customFormat="1" ht="15" customHeight="1" x14ac:dyDescent="0.2">
      <c r="D1332" s="45"/>
      <c r="AA1332" s="94"/>
      <c r="AC1332" s="94"/>
      <c r="AG1332" s="94"/>
      <c r="AI1332" s="94"/>
      <c r="AM1332" s="94"/>
      <c r="AO1332" s="94"/>
      <c r="AS1332" s="94"/>
      <c r="AU1332" s="94"/>
      <c r="AY1332" s="94"/>
      <c r="BA1332" s="94"/>
      <c r="BI1332" s="45"/>
      <c r="BN1332" s="93"/>
    </row>
    <row r="1333" spans="4:66" s="48" customFormat="1" ht="15" customHeight="1" x14ac:dyDescent="0.2">
      <c r="D1333" s="45"/>
      <c r="AA1333" s="94"/>
      <c r="AC1333" s="94"/>
      <c r="AG1333" s="94"/>
      <c r="AI1333" s="94"/>
      <c r="AM1333" s="94"/>
      <c r="AO1333" s="94"/>
      <c r="AS1333" s="94"/>
      <c r="AU1333" s="94"/>
      <c r="AY1333" s="94"/>
      <c r="BA1333" s="94"/>
      <c r="BI1333" s="45"/>
      <c r="BN1333" s="93"/>
    </row>
    <row r="1334" spans="4:66" s="48" customFormat="1" ht="15" customHeight="1" x14ac:dyDescent="0.2">
      <c r="D1334" s="45"/>
      <c r="AA1334" s="94"/>
      <c r="AC1334" s="94"/>
      <c r="AG1334" s="94"/>
      <c r="AI1334" s="94"/>
      <c r="AM1334" s="94"/>
      <c r="AO1334" s="94"/>
      <c r="AS1334" s="94"/>
      <c r="AU1334" s="94"/>
      <c r="AY1334" s="94"/>
      <c r="BA1334" s="94"/>
      <c r="BI1334" s="45"/>
      <c r="BN1334" s="93"/>
    </row>
    <row r="1335" spans="4:66" s="48" customFormat="1" ht="15" customHeight="1" x14ac:dyDescent="0.2">
      <c r="D1335" s="45"/>
      <c r="AA1335" s="94"/>
      <c r="AC1335" s="94"/>
      <c r="AG1335" s="94"/>
      <c r="AI1335" s="94"/>
      <c r="AM1335" s="94"/>
      <c r="AO1335" s="94"/>
      <c r="AS1335" s="94"/>
      <c r="AU1335" s="94"/>
      <c r="AY1335" s="94"/>
      <c r="BA1335" s="94"/>
      <c r="BI1335" s="45"/>
      <c r="BN1335" s="93"/>
    </row>
    <row r="1336" spans="4:66" s="48" customFormat="1" ht="15" customHeight="1" x14ac:dyDescent="0.2">
      <c r="D1336" s="45"/>
      <c r="AA1336" s="94"/>
      <c r="AC1336" s="94"/>
      <c r="AG1336" s="94"/>
      <c r="AI1336" s="94"/>
      <c r="AM1336" s="94"/>
      <c r="AO1336" s="94"/>
      <c r="AS1336" s="94"/>
      <c r="AU1336" s="94"/>
      <c r="AY1336" s="94"/>
      <c r="BA1336" s="94"/>
      <c r="BI1336" s="45"/>
      <c r="BN1336" s="93"/>
    </row>
    <row r="1337" spans="4:66" s="48" customFormat="1" ht="15" customHeight="1" x14ac:dyDescent="0.2">
      <c r="D1337" s="45"/>
      <c r="AA1337" s="94"/>
      <c r="AC1337" s="94"/>
      <c r="AG1337" s="94"/>
      <c r="AI1337" s="94"/>
      <c r="AM1337" s="94"/>
      <c r="AO1337" s="94"/>
      <c r="AS1337" s="94"/>
      <c r="AU1337" s="94"/>
      <c r="AY1337" s="94"/>
      <c r="BA1337" s="94"/>
      <c r="BI1337" s="45"/>
      <c r="BN1337" s="93"/>
    </row>
    <row r="1338" spans="4:66" s="48" customFormat="1" ht="15" customHeight="1" x14ac:dyDescent="0.2">
      <c r="D1338" s="45"/>
      <c r="AA1338" s="94"/>
      <c r="AC1338" s="94"/>
      <c r="AG1338" s="94"/>
      <c r="AI1338" s="94"/>
      <c r="AM1338" s="94"/>
      <c r="AO1338" s="94"/>
      <c r="AS1338" s="94"/>
      <c r="AU1338" s="94"/>
      <c r="AY1338" s="94"/>
      <c r="BA1338" s="94"/>
      <c r="BI1338" s="45"/>
      <c r="BN1338" s="93"/>
    </row>
    <row r="1339" spans="4:66" s="48" customFormat="1" ht="15" customHeight="1" x14ac:dyDescent="0.2">
      <c r="D1339" s="45"/>
      <c r="AA1339" s="94"/>
      <c r="AC1339" s="94"/>
      <c r="AG1339" s="94"/>
      <c r="AI1339" s="94"/>
      <c r="AM1339" s="94"/>
      <c r="AO1339" s="94"/>
      <c r="AS1339" s="94"/>
      <c r="AU1339" s="94"/>
      <c r="AY1339" s="94"/>
      <c r="BA1339" s="94"/>
      <c r="BI1339" s="45"/>
      <c r="BN1339" s="93"/>
    </row>
    <row r="1340" spans="4:66" s="48" customFormat="1" ht="15" customHeight="1" x14ac:dyDescent="0.2">
      <c r="D1340" s="45"/>
      <c r="AA1340" s="94"/>
      <c r="AC1340" s="94"/>
      <c r="AG1340" s="94"/>
      <c r="AI1340" s="94"/>
      <c r="AM1340" s="94"/>
      <c r="AO1340" s="94"/>
      <c r="AS1340" s="94"/>
      <c r="AU1340" s="94"/>
      <c r="AY1340" s="94"/>
      <c r="BA1340" s="94"/>
      <c r="BI1340" s="45"/>
      <c r="BN1340" s="93"/>
    </row>
    <row r="1341" spans="4:66" s="48" customFormat="1" ht="15" customHeight="1" x14ac:dyDescent="0.2">
      <c r="D1341" s="45"/>
      <c r="AA1341" s="94"/>
      <c r="AC1341" s="94"/>
      <c r="AG1341" s="94"/>
      <c r="AI1341" s="94"/>
      <c r="AM1341" s="94"/>
      <c r="AO1341" s="94"/>
      <c r="AS1341" s="94"/>
      <c r="AU1341" s="94"/>
      <c r="AY1341" s="94"/>
      <c r="BA1341" s="94"/>
      <c r="BI1341" s="45"/>
      <c r="BN1341" s="93"/>
    </row>
    <row r="1342" spans="4:66" s="48" customFormat="1" ht="15" customHeight="1" x14ac:dyDescent="0.2">
      <c r="D1342" s="45"/>
      <c r="AA1342" s="94"/>
      <c r="AC1342" s="94"/>
      <c r="AG1342" s="94"/>
      <c r="AI1342" s="94"/>
      <c r="AM1342" s="94"/>
      <c r="AO1342" s="94"/>
      <c r="AS1342" s="94"/>
      <c r="AU1342" s="94"/>
      <c r="AY1342" s="94"/>
      <c r="BA1342" s="94"/>
      <c r="BI1342" s="45"/>
      <c r="BN1342" s="93"/>
    </row>
    <row r="1343" spans="4:66" s="48" customFormat="1" ht="15" customHeight="1" x14ac:dyDescent="0.2">
      <c r="D1343" s="45"/>
      <c r="AA1343" s="94"/>
      <c r="AC1343" s="94"/>
      <c r="AG1343" s="94"/>
      <c r="AI1343" s="94"/>
      <c r="AM1343" s="94"/>
      <c r="AO1343" s="94"/>
      <c r="AS1343" s="94"/>
      <c r="AU1343" s="94"/>
      <c r="AY1343" s="94"/>
      <c r="BA1343" s="94"/>
      <c r="BI1343" s="45"/>
      <c r="BN1343" s="93"/>
    </row>
    <row r="1344" spans="4:66" s="48" customFormat="1" ht="15" customHeight="1" x14ac:dyDescent="0.2">
      <c r="D1344" s="45"/>
      <c r="AA1344" s="94"/>
      <c r="AC1344" s="94"/>
      <c r="AG1344" s="94"/>
      <c r="AI1344" s="94"/>
      <c r="AM1344" s="94"/>
      <c r="AO1344" s="94"/>
      <c r="AS1344" s="94"/>
      <c r="AU1344" s="94"/>
      <c r="AY1344" s="94"/>
      <c r="BA1344" s="94"/>
      <c r="BI1344" s="45"/>
      <c r="BN1344" s="93"/>
    </row>
    <row r="1345" spans="4:66" s="48" customFormat="1" ht="15" customHeight="1" x14ac:dyDescent="0.2">
      <c r="D1345" s="45"/>
      <c r="AA1345" s="94"/>
      <c r="AC1345" s="94"/>
      <c r="AG1345" s="94"/>
      <c r="AI1345" s="94"/>
      <c r="AM1345" s="94"/>
      <c r="AO1345" s="94"/>
      <c r="AS1345" s="94"/>
      <c r="AU1345" s="94"/>
      <c r="AY1345" s="94"/>
      <c r="BA1345" s="94"/>
      <c r="BI1345" s="45"/>
      <c r="BN1345" s="93"/>
    </row>
    <row r="1346" spans="4:66" s="48" customFormat="1" ht="15" customHeight="1" x14ac:dyDescent="0.2">
      <c r="D1346" s="45"/>
      <c r="AA1346" s="94"/>
      <c r="AC1346" s="94"/>
      <c r="AG1346" s="94"/>
      <c r="AI1346" s="94"/>
      <c r="AM1346" s="94"/>
      <c r="AO1346" s="94"/>
      <c r="AS1346" s="94"/>
      <c r="AU1346" s="94"/>
      <c r="AY1346" s="94"/>
      <c r="BA1346" s="94"/>
      <c r="BI1346" s="45"/>
      <c r="BN1346" s="93"/>
    </row>
    <row r="1347" spans="4:66" s="48" customFormat="1" ht="15" customHeight="1" x14ac:dyDescent="0.2">
      <c r="D1347" s="45"/>
      <c r="AA1347" s="94"/>
      <c r="AC1347" s="94"/>
      <c r="AG1347" s="94"/>
      <c r="AI1347" s="94"/>
      <c r="AM1347" s="94"/>
      <c r="AO1347" s="94"/>
      <c r="AS1347" s="94"/>
      <c r="AU1347" s="94"/>
      <c r="AY1347" s="94"/>
      <c r="BA1347" s="94"/>
      <c r="BI1347" s="45"/>
      <c r="BN1347" s="93"/>
    </row>
    <row r="1348" spans="4:66" s="48" customFormat="1" ht="15" customHeight="1" x14ac:dyDescent="0.2">
      <c r="D1348" s="45"/>
      <c r="AA1348" s="94"/>
      <c r="AC1348" s="94"/>
      <c r="AG1348" s="94"/>
      <c r="AI1348" s="94"/>
      <c r="AM1348" s="94"/>
      <c r="AO1348" s="94"/>
      <c r="AS1348" s="94"/>
      <c r="AU1348" s="94"/>
      <c r="AY1348" s="94"/>
      <c r="BA1348" s="94"/>
      <c r="BI1348" s="45"/>
      <c r="BN1348" s="93"/>
    </row>
    <row r="1349" spans="4:66" s="48" customFormat="1" ht="15" customHeight="1" x14ac:dyDescent="0.2">
      <c r="D1349" s="45"/>
      <c r="AA1349" s="94"/>
      <c r="AC1349" s="94"/>
      <c r="AG1349" s="94"/>
      <c r="AI1349" s="94"/>
      <c r="AM1349" s="94"/>
      <c r="AO1349" s="94"/>
      <c r="AS1349" s="94"/>
      <c r="AU1349" s="94"/>
      <c r="AY1349" s="94"/>
      <c r="BA1349" s="94"/>
      <c r="BI1349" s="45"/>
      <c r="BN1349" s="93"/>
    </row>
    <row r="1350" spans="4:66" s="48" customFormat="1" ht="15" customHeight="1" x14ac:dyDescent="0.2">
      <c r="D1350" s="45"/>
      <c r="AA1350" s="94"/>
      <c r="AC1350" s="94"/>
      <c r="AG1350" s="94"/>
      <c r="AI1350" s="94"/>
      <c r="AM1350" s="94"/>
      <c r="AO1350" s="94"/>
      <c r="AS1350" s="94"/>
      <c r="AU1350" s="94"/>
      <c r="AY1350" s="94"/>
      <c r="BA1350" s="94"/>
      <c r="BI1350" s="45"/>
      <c r="BN1350" s="93"/>
    </row>
    <row r="1351" spans="4:66" s="48" customFormat="1" ht="15" customHeight="1" x14ac:dyDescent="0.2">
      <c r="D1351" s="45"/>
      <c r="AA1351" s="94"/>
      <c r="AC1351" s="94"/>
      <c r="AG1351" s="94"/>
      <c r="AI1351" s="94"/>
      <c r="AM1351" s="94"/>
      <c r="AO1351" s="94"/>
      <c r="AS1351" s="94"/>
      <c r="AU1351" s="94"/>
      <c r="AY1351" s="94"/>
      <c r="BA1351" s="94"/>
      <c r="BI1351" s="45"/>
      <c r="BN1351" s="93"/>
    </row>
    <row r="1352" spans="4:66" s="48" customFormat="1" ht="15" customHeight="1" x14ac:dyDescent="0.2">
      <c r="D1352" s="45"/>
      <c r="AA1352" s="94"/>
      <c r="AC1352" s="94"/>
      <c r="AG1352" s="94"/>
      <c r="AI1352" s="94"/>
      <c r="AM1352" s="94"/>
      <c r="AO1352" s="94"/>
      <c r="AS1352" s="94"/>
      <c r="AU1352" s="94"/>
      <c r="AY1352" s="94"/>
      <c r="BA1352" s="94"/>
      <c r="BI1352" s="45"/>
      <c r="BN1352" s="93"/>
    </row>
    <row r="1353" spans="4:66" s="48" customFormat="1" ht="15" customHeight="1" x14ac:dyDescent="0.2">
      <c r="D1353" s="45"/>
      <c r="AA1353" s="94"/>
      <c r="AC1353" s="94"/>
      <c r="AG1353" s="94"/>
      <c r="AI1353" s="94"/>
      <c r="AM1353" s="94"/>
      <c r="AO1353" s="94"/>
      <c r="AS1353" s="94"/>
      <c r="AU1353" s="94"/>
      <c r="AY1353" s="94"/>
      <c r="BA1353" s="94"/>
      <c r="BI1353" s="45"/>
      <c r="BN1353" s="93"/>
    </row>
    <row r="1354" spans="4:66" s="48" customFormat="1" ht="15" customHeight="1" x14ac:dyDescent="0.2">
      <c r="D1354" s="45"/>
      <c r="AA1354" s="94"/>
      <c r="AC1354" s="94"/>
      <c r="AG1354" s="94"/>
      <c r="AI1354" s="94"/>
      <c r="AM1354" s="94"/>
      <c r="AO1354" s="94"/>
      <c r="AS1354" s="94"/>
      <c r="AU1354" s="94"/>
      <c r="AY1354" s="94"/>
      <c r="BA1354" s="94"/>
      <c r="BI1354" s="45"/>
      <c r="BN1354" s="93"/>
    </row>
    <row r="1355" spans="4:66" s="48" customFormat="1" ht="15" customHeight="1" x14ac:dyDescent="0.2">
      <c r="D1355" s="45"/>
      <c r="AA1355" s="94"/>
      <c r="AC1355" s="94"/>
      <c r="AG1355" s="94"/>
      <c r="AI1355" s="94"/>
      <c r="AM1355" s="94"/>
      <c r="AO1355" s="94"/>
      <c r="AS1355" s="94"/>
      <c r="AU1355" s="94"/>
      <c r="AY1355" s="94"/>
      <c r="BA1355" s="94"/>
      <c r="BI1355" s="45"/>
      <c r="BN1355" s="93"/>
    </row>
    <row r="1356" spans="4:66" s="48" customFormat="1" ht="15" customHeight="1" x14ac:dyDescent="0.2">
      <c r="D1356" s="45"/>
      <c r="AA1356" s="94"/>
      <c r="AC1356" s="94"/>
      <c r="AG1356" s="94"/>
      <c r="AI1356" s="94"/>
      <c r="AM1356" s="94"/>
      <c r="AO1356" s="94"/>
      <c r="AS1356" s="94"/>
      <c r="AU1356" s="94"/>
      <c r="AY1356" s="94"/>
      <c r="BA1356" s="94"/>
      <c r="BI1356" s="45"/>
      <c r="BN1356" s="93"/>
    </row>
    <row r="1357" spans="4:66" s="48" customFormat="1" ht="15" customHeight="1" x14ac:dyDescent="0.2">
      <c r="D1357" s="45"/>
      <c r="AA1357" s="94"/>
      <c r="AC1357" s="94"/>
      <c r="AG1357" s="94"/>
      <c r="AI1357" s="94"/>
      <c r="AM1357" s="94"/>
      <c r="AO1357" s="94"/>
      <c r="AS1357" s="94"/>
      <c r="AU1357" s="94"/>
      <c r="AY1357" s="94"/>
      <c r="BA1357" s="94"/>
      <c r="BI1357" s="45"/>
      <c r="BN1357" s="93"/>
    </row>
    <row r="1358" spans="4:66" s="48" customFormat="1" ht="15" customHeight="1" x14ac:dyDescent="0.2">
      <c r="D1358" s="45"/>
      <c r="AA1358" s="94"/>
      <c r="AC1358" s="94"/>
      <c r="AG1358" s="94"/>
      <c r="AI1358" s="94"/>
      <c r="AM1358" s="94"/>
      <c r="AO1358" s="94"/>
      <c r="AS1358" s="94"/>
      <c r="AU1358" s="94"/>
      <c r="AY1358" s="94"/>
      <c r="BA1358" s="94"/>
      <c r="BI1358" s="45"/>
      <c r="BN1358" s="93"/>
    </row>
    <row r="1359" spans="4:66" s="48" customFormat="1" ht="15" customHeight="1" x14ac:dyDescent="0.2">
      <c r="D1359" s="45"/>
      <c r="AA1359" s="94"/>
      <c r="AC1359" s="94"/>
      <c r="AG1359" s="94"/>
      <c r="AI1359" s="94"/>
      <c r="AM1359" s="94"/>
      <c r="AO1359" s="94"/>
      <c r="AS1359" s="94"/>
      <c r="AU1359" s="94"/>
      <c r="AY1359" s="94"/>
      <c r="BA1359" s="94"/>
      <c r="BI1359" s="45"/>
      <c r="BN1359" s="93"/>
    </row>
    <row r="1360" spans="4:66" s="48" customFormat="1" ht="15" customHeight="1" x14ac:dyDescent="0.2">
      <c r="D1360" s="45"/>
      <c r="AA1360" s="94"/>
      <c r="AC1360" s="94"/>
      <c r="AG1360" s="94"/>
      <c r="AI1360" s="94"/>
      <c r="AM1360" s="94"/>
      <c r="AO1360" s="94"/>
      <c r="AS1360" s="94"/>
      <c r="AU1360" s="94"/>
      <c r="AY1360" s="94"/>
      <c r="BA1360" s="94"/>
      <c r="BI1360" s="45"/>
      <c r="BN1360" s="93"/>
    </row>
    <row r="1361" spans="4:66" s="48" customFormat="1" ht="15" customHeight="1" x14ac:dyDescent="0.2">
      <c r="D1361" s="45"/>
      <c r="AA1361" s="94"/>
      <c r="AC1361" s="94"/>
      <c r="AG1361" s="94"/>
      <c r="AI1361" s="94"/>
      <c r="AM1361" s="94"/>
      <c r="AO1361" s="94"/>
      <c r="AS1361" s="94"/>
      <c r="AU1361" s="94"/>
      <c r="AY1361" s="94"/>
      <c r="BA1361" s="94"/>
      <c r="BI1361" s="45"/>
      <c r="BN1361" s="93"/>
    </row>
    <row r="1362" spans="4:66" s="48" customFormat="1" ht="15" customHeight="1" x14ac:dyDescent="0.2">
      <c r="D1362" s="45"/>
      <c r="AA1362" s="94"/>
      <c r="AC1362" s="94"/>
      <c r="AG1362" s="94"/>
      <c r="AI1362" s="94"/>
      <c r="AM1362" s="94"/>
      <c r="AO1362" s="94"/>
      <c r="AS1362" s="94"/>
      <c r="AU1362" s="94"/>
      <c r="AY1362" s="94"/>
      <c r="BA1362" s="94"/>
      <c r="BI1362" s="45"/>
      <c r="BN1362" s="93"/>
    </row>
    <row r="1363" spans="4:66" s="48" customFormat="1" ht="15" customHeight="1" x14ac:dyDescent="0.2">
      <c r="D1363" s="45"/>
      <c r="AA1363" s="94"/>
      <c r="AC1363" s="94"/>
      <c r="AG1363" s="94"/>
      <c r="AI1363" s="94"/>
      <c r="AM1363" s="94"/>
      <c r="AO1363" s="94"/>
      <c r="AS1363" s="94"/>
      <c r="AU1363" s="94"/>
      <c r="AY1363" s="94"/>
      <c r="BA1363" s="94"/>
      <c r="BI1363" s="45"/>
      <c r="BN1363" s="93"/>
    </row>
    <row r="1364" spans="4:66" s="48" customFormat="1" ht="15" customHeight="1" x14ac:dyDescent="0.2">
      <c r="D1364" s="45"/>
      <c r="AA1364" s="94"/>
      <c r="AC1364" s="94"/>
      <c r="AG1364" s="94"/>
      <c r="AI1364" s="94"/>
      <c r="AM1364" s="94"/>
      <c r="AO1364" s="94"/>
      <c r="AS1364" s="94"/>
      <c r="AU1364" s="94"/>
      <c r="AY1364" s="94"/>
      <c r="BA1364" s="94"/>
      <c r="BI1364" s="45"/>
      <c r="BN1364" s="93"/>
    </row>
    <row r="1365" spans="4:66" s="48" customFormat="1" ht="15" customHeight="1" x14ac:dyDescent="0.2">
      <c r="D1365" s="45"/>
      <c r="AA1365" s="94"/>
      <c r="AC1365" s="94"/>
      <c r="AG1365" s="94"/>
      <c r="AI1365" s="94"/>
      <c r="AM1365" s="94"/>
      <c r="AO1365" s="94"/>
      <c r="AS1365" s="94"/>
      <c r="AU1365" s="94"/>
      <c r="AY1365" s="94"/>
      <c r="BA1365" s="94"/>
      <c r="BI1365" s="45"/>
      <c r="BN1365" s="93"/>
    </row>
    <row r="1366" spans="4:66" s="48" customFormat="1" ht="15" customHeight="1" x14ac:dyDescent="0.2">
      <c r="D1366" s="45"/>
      <c r="AA1366" s="94"/>
      <c r="AC1366" s="94"/>
      <c r="AG1366" s="94"/>
      <c r="AI1366" s="94"/>
      <c r="AM1366" s="94"/>
      <c r="AO1366" s="94"/>
      <c r="AS1366" s="94"/>
      <c r="AU1366" s="94"/>
      <c r="AY1366" s="94"/>
      <c r="BA1366" s="94"/>
      <c r="BI1366" s="45"/>
      <c r="BN1366" s="93"/>
    </row>
    <row r="1367" spans="4:66" s="48" customFormat="1" ht="15" customHeight="1" x14ac:dyDescent="0.2">
      <c r="D1367" s="45"/>
      <c r="AA1367" s="94"/>
      <c r="AC1367" s="94"/>
      <c r="AG1367" s="94"/>
      <c r="AI1367" s="94"/>
      <c r="AM1367" s="94"/>
      <c r="AO1367" s="94"/>
      <c r="AS1367" s="94"/>
      <c r="AU1367" s="94"/>
      <c r="AY1367" s="94"/>
      <c r="BA1367" s="94"/>
      <c r="BI1367" s="45"/>
      <c r="BN1367" s="93"/>
    </row>
    <row r="1368" spans="4:66" s="48" customFormat="1" ht="15" customHeight="1" x14ac:dyDescent="0.2">
      <c r="D1368" s="45"/>
      <c r="AA1368" s="94"/>
      <c r="AC1368" s="94"/>
      <c r="AG1368" s="94"/>
      <c r="AI1368" s="94"/>
      <c r="AM1368" s="94"/>
      <c r="AO1368" s="94"/>
      <c r="AS1368" s="94"/>
      <c r="AU1368" s="94"/>
      <c r="AY1368" s="94"/>
      <c r="BA1368" s="94"/>
      <c r="BI1368" s="45"/>
      <c r="BN1368" s="93"/>
    </row>
    <row r="1369" spans="4:66" s="48" customFormat="1" ht="15" customHeight="1" x14ac:dyDescent="0.2">
      <c r="D1369" s="45"/>
      <c r="AA1369" s="94"/>
      <c r="AC1369" s="94"/>
      <c r="AG1369" s="94"/>
      <c r="AI1369" s="94"/>
      <c r="AM1369" s="94"/>
      <c r="AO1369" s="94"/>
      <c r="AS1369" s="94"/>
      <c r="AU1369" s="94"/>
      <c r="AY1369" s="94"/>
      <c r="BA1369" s="94"/>
      <c r="BI1369" s="45"/>
      <c r="BN1369" s="93"/>
    </row>
    <row r="1370" spans="4:66" s="48" customFormat="1" ht="15" customHeight="1" x14ac:dyDescent="0.2">
      <c r="D1370" s="45"/>
      <c r="AA1370" s="94"/>
      <c r="AC1370" s="94"/>
      <c r="AG1370" s="94"/>
      <c r="AI1370" s="94"/>
      <c r="AM1370" s="94"/>
      <c r="AO1370" s="94"/>
      <c r="AS1370" s="94"/>
      <c r="AU1370" s="94"/>
      <c r="AY1370" s="94"/>
      <c r="BA1370" s="94"/>
      <c r="BI1370" s="45"/>
      <c r="BN1370" s="93"/>
    </row>
    <row r="1371" spans="4:66" s="48" customFormat="1" ht="15" customHeight="1" x14ac:dyDescent="0.2">
      <c r="D1371" s="45"/>
      <c r="AA1371" s="94"/>
      <c r="AC1371" s="94"/>
      <c r="AG1371" s="94"/>
      <c r="AI1371" s="94"/>
      <c r="AM1371" s="94"/>
      <c r="AO1371" s="94"/>
      <c r="AS1371" s="94"/>
      <c r="AU1371" s="94"/>
      <c r="AY1371" s="94"/>
      <c r="BA1371" s="94"/>
      <c r="BI1371" s="45"/>
      <c r="BN1371" s="93"/>
    </row>
    <row r="1372" spans="4:66" s="48" customFormat="1" ht="15" customHeight="1" x14ac:dyDescent="0.2">
      <c r="D1372" s="45"/>
      <c r="AA1372" s="94"/>
      <c r="AC1372" s="94"/>
      <c r="AG1372" s="94"/>
      <c r="AI1372" s="94"/>
      <c r="AM1372" s="94"/>
      <c r="AO1372" s="94"/>
      <c r="AS1372" s="94"/>
      <c r="AU1372" s="94"/>
      <c r="AY1372" s="94"/>
      <c r="BA1372" s="94"/>
      <c r="BI1372" s="45"/>
      <c r="BN1372" s="93"/>
    </row>
    <row r="1373" spans="4:66" s="48" customFormat="1" ht="15" customHeight="1" x14ac:dyDescent="0.2">
      <c r="D1373" s="45"/>
      <c r="AA1373" s="94"/>
      <c r="AC1373" s="94"/>
      <c r="AG1373" s="94"/>
      <c r="AI1373" s="94"/>
      <c r="AM1373" s="94"/>
      <c r="AO1373" s="94"/>
      <c r="AS1373" s="94"/>
      <c r="AU1373" s="94"/>
      <c r="AY1373" s="94"/>
      <c r="BA1373" s="94"/>
      <c r="BI1373" s="45"/>
      <c r="BN1373" s="93"/>
    </row>
    <row r="1374" spans="4:66" s="48" customFormat="1" ht="15" customHeight="1" x14ac:dyDescent="0.2">
      <c r="D1374" s="45"/>
      <c r="AA1374" s="94"/>
      <c r="AC1374" s="94"/>
      <c r="AG1374" s="94"/>
      <c r="AI1374" s="94"/>
      <c r="AM1374" s="94"/>
      <c r="AO1374" s="94"/>
      <c r="AS1374" s="94"/>
      <c r="AU1374" s="94"/>
      <c r="AY1374" s="94"/>
      <c r="BA1374" s="94"/>
      <c r="BI1374" s="45"/>
      <c r="BN1374" s="93"/>
    </row>
    <row r="1375" spans="4:66" s="48" customFormat="1" ht="15" customHeight="1" x14ac:dyDescent="0.2">
      <c r="D1375" s="45"/>
      <c r="AA1375" s="94"/>
      <c r="AC1375" s="94"/>
      <c r="AG1375" s="94"/>
      <c r="AI1375" s="94"/>
      <c r="AM1375" s="94"/>
      <c r="AO1375" s="94"/>
      <c r="AS1375" s="94"/>
      <c r="AU1375" s="94"/>
      <c r="AY1375" s="94"/>
      <c r="BA1375" s="94"/>
      <c r="BI1375" s="45"/>
      <c r="BN1375" s="93"/>
    </row>
    <row r="1376" spans="4:66" s="48" customFormat="1" ht="15" customHeight="1" x14ac:dyDescent="0.2">
      <c r="D1376" s="45"/>
      <c r="AA1376" s="94"/>
      <c r="AC1376" s="94"/>
      <c r="AG1376" s="94"/>
      <c r="AI1376" s="94"/>
      <c r="AM1376" s="94"/>
      <c r="AO1376" s="94"/>
      <c r="AS1376" s="94"/>
      <c r="AU1376" s="94"/>
      <c r="AY1376" s="94"/>
      <c r="BA1376" s="94"/>
      <c r="BI1376" s="45"/>
      <c r="BN1376" s="93"/>
    </row>
    <row r="1377" spans="4:66" s="48" customFormat="1" ht="15" customHeight="1" x14ac:dyDescent="0.2">
      <c r="D1377" s="45"/>
      <c r="AA1377" s="94"/>
      <c r="AC1377" s="94"/>
      <c r="AG1377" s="94"/>
      <c r="AI1377" s="94"/>
      <c r="AM1377" s="94"/>
      <c r="AO1377" s="94"/>
      <c r="AS1377" s="94"/>
      <c r="AU1377" s="94"/>
      <c r="AY1377" s="94"/>
      <c r="BA1377" s="94"/>
      <c r="BI1377" s="45"/>
      <c r="BN1377" s="93"/>
    </row>
    <row r="1378" spans="4:66" s="48" customFormat="1" ht="15" customHeight="1" x14ac:dyDescent="0.2">
      <c r="D1378" s="45"/>
      <c r="AA1378" s="94"/>
      <c r="AC1378" s="94"/>
      <c r="AG1378" s="94"/>
      <c r="AI1378" s="94"/>
      <c r="AM1378" s="94"/>
      <c r="AO1378" s="94"/>
      <c r="AS1378" s="94"/>
      <c r="AU1378" s="94"/>
      <c r="AY1378" s="94"/>
      <c r="BA1378" s="94"/>
      <c r="BI1378" s="45"/>
      <c r="BN1378" s="93"/>
    </row>
    <row r="1379" spans="4:66" s="48" customFormat="1" ht="15" customHeight="1" x14ac:dyDescent="0.2">
      <c r="D1379" s="45"/>
      <c r="AA1379" s="94"/>
      <c r="AC1379" s="94"/>
      <c r="AG1379" s="94"/>
      <c r="AI1379" s="94"/>
      <c r="AM1379" s="94"/>
      <c r="AO1379" s="94"/>
      <c r="AS1379" s="94"/>
      <c r="AU1379" s="94"/>
      <c r="AY1379" s="94"/>
      <c r="BA1379" s="94"/>
      <c r="BI1379" s="45"/>
      <c r="BN1379" s="93"/>
    </row>
    <row r="1380" spans="4:66" s="48" customFormat="1" ht="15" customHeight="1" x14ac:dyDescent="0.2">
      <c r="D1380" s="45"/>
      <c r="AA1380" s="94"/>
      <c r="AC1380" s="94"/>
      <c r="AG1380" s="94"/>
      <c r="AI1380" s="94"/>
      <c r="AM1380" s="94"/>
      <c r="AO1380" s="94"/>
      <c r="AS1380" s="94"/>
      <c r="AU1380" s="94"/>
      <c r="AY1380" s="94"/>
      <c r="BA1380" s="94"/>
      <c r="BI1380" s="45"/>
      <c r="BN1380" s="93"/>
    </row>
    <row r="1381" spans="4:66" s="48" customFormat="1" ht="15" customHeight="1" x14ac:dyDescent="0.2">
      <c r="D1381" s="45"/>
      <c r="AA1381" s="94"/>
      <c r="AC1381" s="94"/>
      <c r="AG1381" s="94"/>
      <c r="AI1381" s="94"/>
      <c r="AM1381" s="94"/>
      <c r="AO1381" s="94"/>
      <c r="AS1381" s="94"/>
      <c r="AU1381" s="94"/>
      <c r="AY1381" s="94"/>
      <c r="BA1381" s="94"/>
      <c r="BI1381" s="45"/>
      <c r="BN1381" s="93"/>
    </row>
    <row r="1382" spans="4:66" s="48" customFormat="1" ht="15" customHeight="1" x14ac:dyDescent="0.2">
      <c r="D1382" s="45"/>
      <c r="AA1382" s="94"/>
      <c r="AC1382" s="94"/>
      <c r="AG1382" s="94"/>
      <c r="AI1382" s="94"/>
      <c r="AM1382" s="94"/>
      <c r="AO1382" s="94"/>
      <c r="AS1382" s="94"/>
      <c r="AU1382" s="94"/>
      <c r="AY1382" s="94"/>
      <c r="BA1382" s="94"/>
      <c r="BI1382" s="45"/>
      <c r="BN1382" s="93"/>
    </row>
    <row r="1383" spans="4:66" s="48" customFormat="1" ht="15" customHeight="1" x14ac:dyDescent="0.2">
      <c r="D1383" s="45"/>
      <c r="AA1383" s="94"/>
      <c r="AC1383" s="94"/>
      <c r="AG1383" s="94"/>
      <c r="AI1383" s="94"/>
      <c r="AM1383" s="94"/>
      <c r="AO1383" s="94"/>
      <c r="AS1383" s="94"/>
      <c r="AU1383" s="94"/>
      <c r="AY1383" s="94"/>
      <c r="BA1383" s="94"/>
      <c r="BI1383" s="45"/>
      <c r="BN1383" s="93"/>
    </row>
    <row r="1384" spans="4:66" s="48" customFormat="1" ht="15" customHeight="1" x14ac:dyDescent="0.2">
      <c r="D1384" s="45"/>
      <c r="AA1384" s="94"/>
      <c r="AC1384" s="94"/>
      <c r="AG1384" s="94"/>
      <c r="AI1384" s="94"/>
      <c r="AM1384" s="94"/>
      <c r="AO1384" s="94"/>
      <c r="AS1384" s="94"/>
      <c r="AU1384" s="94"/>
      <c r="AY1384" s="94"/>
      <c r="BA1384" s="94"/>
      <c r="BI1384" s="45"/>
      <c r="BN1384" s="93"/>
    </row>
    <row r="1385" spans="4:66" s="48" customFormat="1" ht="15" customHeight="1" x14ac:dyDescent="0.2">
      <c r="D1385" s="45"/>
      <c r="AA1385" s="94"/>
      <c r="AC1385" s="94"/>
      <c r="AG1385" s="94"/>
      <c r="AI1385" s="94"/>
      <c r="AM1385" s="94"/>
      <c r="AO1385" s="94"/>
      <c r="AS1385" s="94"/>
      <c r="AU1385" s="94"/>
      <c r="AY1385" s="94"/>
      <c r="BA1385" s="94"/>
      <c r="BI1385" s="45"/>
      <c r="BN1385" s="93"/>
    </row>
    <row r="1386" spans="4:66" s="48" customFormat="1" ht="15" customHeight="1" x14ac:dyDescent="0.2">
      <c r="D1386" s="45"/>
      <c r="AA1386" s="94"/>
      <c r="AC1386" s="94"/>
      <c r="AG1386" s="94"/>
      <c r="AI1386" s="94"/>
      <c r="AM1386" s="94"/>
      <c r="AO1386" s="94"/>
      <c r="AS1386" s="94"/>
      <c r="AU1386" s="94"/>
      <c r="AY1386" s="94"/>
      <c r="BA1386" s="94"/>
      <c r="BI1386" s="45"/>
      <c r="BN1386" s="93"/>
    </row>
    <row r="1387" spans="4:66" s="48" customFormat="1" ht="15" customHeight="1" x14ac:dyDescent="0.2">
      <c r="D1387" s="45"/>
      <c r="AA1387" s="94"/>
      <c r="AC1387" s="94"/>
      <c r="AG1387" s="94"/>
      <c r="AI1387" s="94"/>
      <c r="AM1387" s="94"/>
      <c r="AO1387" s="94"/>
      <c r="AS1387" s="94"/>
      <c r="AU1387" s="94"/>
      <c r="AY1387" s="94"/>
      <c r="BA1387" s="94"/>
      <c r="BI1387" s="45"/>
      <c r="BN1387" s="93"/>
    </row>
    <row r="1388" spans="4:66" s="48" customFormat="1" ht="15" customHeight="1" x14ac:dyDescent="0.2">
      <c r="D1388" s="45"/>
      <c r="AA1388" s="94"/>
      <c r="AC1388" s="94"/>
      <c r="AG1388" s="94"/>
      <c r="AI1388" s="94"/>
      <c r="AM1388" s="94"/>
      <c r="AO1388" s="94"/>
      <c r="AS1388" s="94"/>
      <c r="AU1388" s="94"/>
      <c r="AY1388" s="94"/>
      <c r="BA1388" s="94"/>
      <c r="BI1388" s="45"/>
      <c r="BN1388" s="93"/>
    </row>
    <row r="1389" spans="4:66" s="48" customFormat="1" ht="15" customHeight="1" x14ac:dyDescent="0.2">
      <c r="D1389" s="45"/>
      <c r="AA1389" s="94"/>
      <c r="AC1389" s="94"/>
      <c r="AG1389" s="94"/>
      <c r="AI1389" s="94"/>
      <c r="AM1389" s="94"/>
      <c r="AO1389" s="94"/>
      <c r="AS1389" s="94"/>
      <c r="AU1389" s="94"/>
      <c r="AY1389" s="94"/>
      <c r="BA1389" s="94"/>
      <c r="BI1389" s="45"/>
      <c r="BN1389" s="93"/>
    </row>
    <row r="1390" spans="4:66" s="48" customFormat="1" ht="15" customHeight="1" x14ac:dyDescent="0.2">
      <c r="D1390" s="45"/>
      <c r="AA1390" s="94"/>
      <c r="AC1390" s="94"/>
      <c r="AG1390" s="94"/>
      <c r="AI1390" s="94"/>
      <c r="AM1390" s="94"/>
      <c r="AO1390" s="94"/>
      <c r="AS1390" s="94"/>
      <c r="AU1390" s="94"/>
      <c r="AY1390" s="94"/>
      <c r="BA1390" s="94"/>
      <c r="BI1390" s="45"/>
      <c r="BN1390" s="93"/>
    </row>
    <row r="1391" spans="4:66" s="48" customFormat="1" ht="15" customHeight="1" x14ac:dyDescent="0.2">
      <c r="D1391" s="45"/>
      <c r="AA1391" s="94"/>
      <c r="AC1391" s="94"/>
      <c r="AG1391" s="94"/>
      <c r="AI1391" s="94"/>
      <c r="AM1391" s="94"/>
      <c r="AO1391" s="94"/>
      <c r="AS1391" s="94"/>
      <c r="AU1391" s="94"/>
      <c r="AY1391" s="94"/>
      <c r="BA1391" s="94"/>
      <c r="BI1391" s="45"/>
      <c r="BN1391" s="93"/>
    </row>
    <row r="1392" spans="4:66" s="48" customFormat="1" ht="15" customHeight="1" x14ac:dyDescent="0.2">
      <c r="D1392" s="45"/>
      <c r="AA1392" s="94"/>
      <c r="AC1392" s="94"/>
      <c r="AG1392" s="94"/>
      <c r="AI1392" s="94"/>
      <c r="AM1392" s="94"/>
      <c r="AO1392" s="94"/>
      <c r="AS1392" s="94"/>
      <c r="AU1392" s="94"/>
      <c r="AY1392" s="94"/>
      <c r="BA1392" s="94"/>
      <c r="BI1392" s="45"/>
      <c r="BN1392" s="93"/>
    </row>
    <row r="1393" spans="4:66" s="48" customFormat="1" ht="15" customHeight="1" x14ac:dyDescent="0.2">
      <c r="D1393" s="45"/>
      <c r="AA1393" s="94"/>
      <c r="AC1393" s="94"/>
      <c r="AG1393" s="94"/>
      <c r="AI1393" s="94"/>
      <c r="AM1393" s="94"/>
      <c r="AO1393" s="94"/>
      <c r="AS1393" s="94"/>
      <c r="AU1393" s="94"/>
      <c r="AY1393" s="94"/>
      <c r="BA1393" s="94"/>
      <c r="BI1393" s="45"/>
      <c r="BN1393" s="93"/>
    </row>
    <row r="1394" spans="4:66" s="48" customFormat="1" ht="15" customHeight="1" x14ac:dyDescent="0.2">
      <c r="D1394" s="45"/>
      <c r="AA1394" s="94"/>
      <c r="AC1394" s="94"/>
      <c r="AG1394" s="94"/>
      <c r="AI1394" s="94"/>
      <c r="AM1394" s="94"/>
      <c r="AO1394" s="94"/>
      <c r="AS1394" s="94"/>
      <c r="AU1394" s="94"/>
      <c r="AY1394" s="94"/>
      <c r="BA1394" s="94"/>
      <c r="BI1394" s="45"/>
      <c r="BN1394" s="93"/>
    </row>
    <row r="1395" spans="4:66" s="48" customFormat="1" ht="15" customHeight="1" x14ac:dyDescent="0.2">
      <c r="D1395" s="45"/>
      <c r="AA1395" s="94"/>
      <c r="AC1395" s="94"/>
      <c r="AG1395" s="94"/>
      <c r="AI1395" s="94"/>
      <c r="AM1395" s="94"/>
      <c r="AO1395" s="94"/>
      <c r="AS1395" s="94"/>
      <c r="AU1395" s="94"/>
      <c r="AY1395" s="94"/>
      <c r="BA1395" s="94"/>
      <c r="BI1395" s="45"/>
      <c r="BN1395" s="93"/>
    </row>
    <row r="1396" spans="4:66" s="48" customFormat="1" ht="15" customHeight="1" x14ac:dyDescent="0.2">
      <c r="D1396" s="45"/>
      <c r="AA1396" s="94"/>
      <c r="AC1396" s="94"/>
      <c r="AG1396" s="94"/>
      <c r="AI1396" s="94"/>
      <c r="AM1396" s="94"/>
      <c r="AO1396" s="94"/>
      <c r="AS1396" s="94"/>
      <c r="AU1396" s="94"/>
      <c r="AY1396" s="94"/>
      <c r="BA1396" s="94"/>
      <c r="BI1396" s="45"/>
      <c r="BN1396" s="93"/>
    </row>
    <row r="1397" spans="4:66" s="48" customFormat="1" ht="15" customHeight="1" x14ac:dyDescent="0.2">
      <c r="D1397" s="45"/>
      <c r="AA1397" s="94"/>
      <c r="AC1397" s="94"/>
      <c r="AG1397" s="94"/>
      <c r="AI1397" s="94"/>
      <c r="AM1397" s="94"/>
      <c r="AO1397" s="94"/>
      <c r="AS1397" s="94"/>
      <c r="AU1397" s="94"/>
      <c r="AY1397" s="94"/>
      <c r="BA1397" s="94"/>
      <c r="BI1397" s="45"/>
      <c r="BN1397" s="93"/>
    </row>
    <row r="1398" spans="4:66" s="48" customFormat="1" ht="15" customHeight="1" x14ac:dyDescent="0.2">
      <c r="D1398" s="45"/>
      <c r="AA1398" s="94"/>
      <c r="AC1398" s="94"/>
      <c r="AG1398" s="94"/>
      <c r="AI1398" s="94"/>
      <c r="AM1398" s="94"/>
      <c r="AO1398" s="94"/>
      <c r="AS1398" s="94"/>
      <c r="AU1398" s="94"/>
      <c r="AY1398" s="94"/>
      <c r="BA1398" s="94"/>
      <c r="BI1398" s="45"/>
      <c r="BN1398" s="93"/>
    </row>
    <row r="1399" spans="4:66" s="48" customFormat="1" ht="15" customHeight="1" x14ac:dyDescent="0.2">
      <c r="D1399" s="45"/>
      <c r="AA1399" s="94"/>
      <c r="AC1399" s="94"/>
      <c r="AG1399" s="94"/>
      <c r="AI1399" s="94"/>
      <c r="AM1399" s="94"/>
      <c r="AO1399" s="94"/>
      <c r="AS1399" s="94"/>
      <c r="AU1399" s="94"/>
      <c r="AY1399" s="94"/>
      <c r="BA1399" s="94"/>
      <c r="BI1399" s="45"/>
      <c r="BN1399" s="93"/>
    </row>
    <row r="1400" spans="4:66" s="48" customFormat="1" ht="15" customHeight="1" x14ac:dyDescent="0.2">
      <c r="D1400" s="45"/>
      <c r="AA1400" s="94"/>
      <c r="AC1400" s="94"/>
      <c r="AG1400" s="94"/>
      <c r="AI1400" s="94"/>
      <c r="AM1400" s="94"/>
      <c r="AO1400" s="94"/>
      <c r="AS1400" s="94"/>
      <c r="AU1400" s="94"/>
      <c r="AY1400" s="94"/>
      <c r="BA1400" s="94"/>
      <c r="BI1400" s="45"/>
      <c r="BN1400" s="93"/>
    </row>
    <row r="1401" spans="4:66" s="48" customFormat="1" ht="15" customHeight="1" x14ac:dyDescent="0.2">
      <c r="D1401" s="45"/>
      <c r="AA1401" s="94"/>
      <c r="AC1401" s="94"/>
      <c r="AG1401" s="94"/>
      <c r="AI1401" s="94"/>
      <c r="AM1401" s="94"/>
      <c r="AO1401" s="94"/>
      <c r="AS1401" s="94"/>
      <c r="AU1401" s="94"/>
      <c r="AY1401" s="94"/>
      <c r="BA1401" s="94"/>
      <c r="BI1401" s="45"/>
      <c r="BN1401" s="93"/>
    </row>
    <row r="1402" spans="4:66" s="48" customFormat="1" ht="15" customHeight="1" x14ac:dyDescent="0.2">
      <c r="D1402" s="45"/>
      <c r="AA1402" s="94"/>
      <c r="AC1402" s="94"/>
      <c r="AG1402" s="94"/>
      <c r="AI1402" s="94"/>
      <c r="AM1402" s="94"/>
      <c r="AO1402" s="94"/>
      <c r="AS1402" s="94"/>
      <c r="AU1402" s="94"/>
      <c r="AY1402" s="94"/>
      <c r="BA1402" s="94"/>
      <c r="BI1402" s="45"/>
      <c r="BN1402" s="93"/>
    </row>
    <row r="1403" spans="4:66" s="48" customFormat="1" ht="15" customHeight="1" x14ac:dyDescent="0.2">
      <c r="D1403" s="45"/>
      <c r="AA1403" s="94"/>
      <c r="AC1403" s="94"/>
      <c r="AG1403" s="94"/>
      <c r="AI1403" s="94"/>
      <c r="AM1403" s="94"/>
      <c r="AO1403" s="94"/>
      <c r="AS1403" s="94"/>
      <c r="AU1403" s="94"/>
      <c r="AY1403" s="94"/>
      <c r="BA1403" s="94"/>
      <c r="BI1403" s="45"/>
      <c r="BN1403" s="93"/>
    </row>
    <row r="1404" spans="4:66" s="48" customFormat="1" ht="15" customHeight="1" x14ac:dyDescent="0.2">
      <c r="D1404" s="45"/>
      <c r="AA1404" s="94"/>
      <c r="AC1404" s="94"/>
      <c r="AG1404" s="94"/>
      <c r="AI1404" s="94"/>
      <c r="AM1404" s="94"/>
      <c r="AO1404" s="94"/>
      <c r="AS1404" s="94"/>
      <c r="AU1404" s="94"/>
      <c r="AY1404" s="94"/>
      <c r="BA1404" s="94"/>
      <c r="BI1404" s="45"/>
      <c r="BN1404" s="93"/>
    </row>
    <row r="1405" spans="4:66" s="48" customFormat="1" ht="15" customHeight="1" x14ac:dyDescent="0.2">
      <c r="D1405" s="45"/>
      <c r="AA1405" s="94"/>
      <c r="AC1405" s="94"/>
      <c r="AG1405" s="94"/>
      <c r="AI1405" s="94"/>
      <c r="AM1405" s="94"/>
      <c r="AO1405" s="94"/>
      <c r="AS1405" s="94"/>
      <c r="AU1405" s="94"/>
      <c r="AY1405" s="94"/>
      <c r="BA1405" s="94"/>
      <c r="BI1405" s="45"/>
      <c r="BN1405" s="93"/>
    </row>
    <row r="1406" spans="4:66" s="48" customFormat="1" ht="15" customHeight="1" x14ac:dyDescent="0.2">
      <c r="D1406" s="45"/>
      <c r="AA1406" s="94"/>
      <c r="AC1406" s="94"/>
      <c r="AG1406" s="94"/>
      <c r="AI1406" s="94"/>
      <c r="AM1406" s="94"/>
      <c r="AO1406" s="94"/>
      <c r="AS1406" s="94"/>
      <c r="AU1406" s="94"/>
      <c r="AY1406" s="94"/>
      <c r="BA1406" s="94"/>
      <c r="BI1406" s="45"/>
      <c r="BN1406" s="93"/>
    </row>
    <row r="1407" spans="4:66" s="48" customFormat="1" ht="15" customHeight="1" x14ac:dyDescent="0.2">
      <c r="D1407" s="45"/>
      <c r="AA1407" s="94"/>
      <c r="AC1407" s="94"/>
      <c r="AG1407" s="94"/>
      <c r="AI1407" s="94"/>
      <c r="AM1407" s="94"/>
      <c r="AO1407" s="94"/>
      <c r="AS1407" s="94"/>
      <c r="AU1407" s="94"/>
      <c r="AY1407" s="94"/>
      <c r="BA1407" s="94"/>
      <c r="BI1407" s="45"/>
      <c r="BN1407" s="93"/>
    </row>
    <row r="1408" spans="4:66" s="48" customFormat="1" ht="15" customHeight="1" x14ac:dyDescent="0.2">
      <c r="D1408" s="45"/>
      <c r="AA1408" s="94"/>
      <c r="AC1408" s="94"/>
      <c r="AG1408" s="94"/>
      <c r="AI1408" s="94"/>
      <c r="AM1408" s="94"/>
      <c r="AO1408" s="94"/>
      <c r="AS1408" s="94"/>
      <c r="AU1408" s="94"/>
      <c r="AY1408" s="94"/>
      <c r="BA1408" s="94"/>
      <c r="BI1408" s="45"/>
      <c r="BN1408" s="93"/>
    </row>
    <row r="1409" spans="4:66" s="48" customFormat="1" ht="15" customHeight="1" x14ac:dyDescent="0.2">
      <c r="D1409" s="45"/>
      <c r="AA1409" s="94"/>
      <c r="AC1409" s="94"/>
      <c r="AG1409" s="94"/>
      <c r="AI1409" s="94"/>
      <c r="AM1409" s="94"/>
      <c r="AO1409" s="94"/>
      <c r="AS1409" s="94"/>
      <c r="AU1409" s="94"/>
      <c r="AY1409" s="94"/>
      <c r="BA1409" s="94"/>
      <c r="BI1409" s="45"/>
      <c r="BN1409" s="93"/>
    </row>
    <row r="1410" spans="4:66" s="48" customFormat="1" ht="15" customHeight="1" x14ac:dyDescent="0.2">
      <c r="D1410" s="45"/>
      <c r="AA1410" s="94"/>
      <c r="AC1410" s="94"/>
      <c r="AG1410" s="94"/>
      <c r="AI1410" s="94"/>
      <c r="AM1410" s="94"/>
      <c r="AO1410" s="94"/>
      <c r="AS1410" s="94"/>
      <c r="AU1410" s="94"/>
      <c r="AY1410" s="94"/>
      <c r="BA1410" s="94"/>
      <c r="BI1410" s="45"/>
      <c r="BN1410" s="93"/>
    </row>
    <row r="1411" spans="4:66" s="48" customFormat="1" ht="15" customHeight="1" x14ac:dyDescent="0.2">
      <c r="D1411" s="45"/>
      <c r="AA1411" s="94"/>
      <c r="AC1411" s="94"/>
      <c r="AG1411" s="94"/>
      <c r="AI1411" s="94"/>
      <c r="AM1411" s="94"/>
      <c r="AO1411" s="94"/>
      <c r="AS1411" s="94"/>
      <c r="AU1411" s="94"/>
      <c r="AY1411" s="94"/>
      <c r="BA1411" s="94"/>
      <c r="BI1411" s="45"/>
      <c r="BN1411" s="93"/>
    </row>
    <row r="1412" spans="4:66" s="48" customFormat="1" ht="15" customHeight="1" x14ac:dyDescent="0.2">
      <c r="D1412" s="45"/>
      <c r="AA1412" s="94"/>
      <c r="AC1412" s="94"/>
      <c r="AG1412" s="94"/>
      <c r="AI1412" s="94"/>
      <c r="AM1412" s="94"/>
      <c r="AO1412" s="94"/>
      <c r="AS1412" s="94"/>
      <c r="AU1412" s="94"/>
      <c r="AY1412" s="94"/>
      <c r="BA1412" s="94"/>
      <c r="BI1412" s="45"/>
      <c r="BN1412" s="93"/>
    </row>
    <row r="1413" spans="4:66" s="48" customFormat="1" ht="15" customHeight="1" x14ac:dyDescent="0.2">
      <c r="D1413" s="45"/>
      <c r="AA1413" s="94"/>
      <c r="AC1413" s="94"/>
      <c r="AG1413" s="94"/>
      <c r="AI1413" s="94"/>
      <c r="AM1413" s="94"/>
      <c r="AO1413" s="94"/>
      <c r="AS1413" s="94"/>
      <c r="AU1413" s="94"/>
      <c r="AY1413" s="94"/>
      <c r="BA1413" s="94"/>
      <c r="BI1413" s="45"/>
      <c r="BN1413" s="93"/>
    </row>
    <row r="1414" spans="4:66" s="48" customFormat="1" ht="15" customHeight="1" x14ac:dyDescent="0.2">
      <c r="D1414" s="45"/>
      <c r="AA1414" s="94"/>
      <c r="AC1414" s="94"/>
      <c r="AG1414" s="94"/>
      <c r="AI1414" s="94"/>
      <c r="AM1414" s="94"/>
      <c r="AO1414" s="94"/>
      <c r="AS1414" s="94"/>
      <c r="AU1414" s="94"/>
      <c r="AY1414" s="94"/>
      <c r="BA1414" s="94"/>
      <c r="BI1414" s="45"/>
      <c r="BN1414" s="93"/>
    </row>
    <row r="1415" spans="4:66" s="48" customFormat="1" ht="15" customHeight="1" x14ac:dyDescent="0.2">
      <c r="D1415" s="45"/>
      <c r="AA1415" s="94"/>
      <c r="AC1415" s="94"/>
      <c r="AG1415" s="94"/>
      <c r="AI1415" s="94"/>
      <c r="AM1415" s="94"/>
      <c r="AO1415" s="94"/>
      <c r="AS1415" s="94"/>
      <c r="AU1415" s="94"/>
      <c r="AY1415" s="94"/>
      <c r="BA1415" s="94"/>
      <c r="BI1415" s="45"/>
      <c r="BN1415" s="93"/>
    </row>
    <row r="1416" spans="4:66" s="48" customFormat="1" ht="15" customHeight="1" x14ac:dyDescent="0.2">
      <c r="D1416" s="45"/>
      <c r="AA1416" s="94"/>
      <c r="AC1416" s="94"/>
      <c r="AG1416" s="94"/>
      <c r="AI1416" s="94"/>
      <c r="AM1416" s="94"/>
      <c r="AO1416" s="94"/>
      <c r="AS1416" s="94"/>
      <c r="AU1416" s="94"/>
      <c r="AY1416" s="94"/>
      <c r="BA1416" s="94"/>
      <c r="BI1416" s="45"/>
      <c r="BN1416" s="93"/>
    </row>
    <row r="1417" spans="4:66" s="48" customFormat="1" ht="15" customHeight="1" x14ac:dyDescent="0.2">
      <c r="D1417" s="45"/>
      <c r="AA1417" s="94"/>
      <c r="AC1417" s="94"/>
      <c r="AG1417" s="94"/>
      <c r="AI1417" s="94"/>
      <c r="AM1417" s="94"/>
      <c r="AO1417" s="94"/>
      <c r="AS1417" s="94"/>
      <c r="AU1417" s="94"/>
      <c r="AY1417" s="94"/>
      <c r="BA1417" s="94"/>
      <c r="BI1417" s="45"/>
      <c r="BN1417" s="93"/>
    </row>
    <row r="1418" spans="4:66" s="48" customFormat="1" ht="15" customHeight="1" x14ac:dyDescent="0.2">
      <c r="D1418" s="45"/>
      <c r="AA1418" s="94"/>
      <c r="AC1418" s="94"/>
      <c r="AG1418" s="94"/>
      <c r="AI1418" s="94"/>
      <c r="AM1418" s="94"/>
      <c r="AO1418" s="94"/>
      <c r="AS1418" s="94"/>
      <c r="AU1418" s="94"/>
      <c r="AY1418" s="94"/>
      <c r="BA1418" s="94"/>
      <c r="BI1418" s="45"/>
      <c r="BN1418" s="93"/>
    </row>
    <row r="1419" spans="4:66" s="48" customFormat="1" ht="15" customHeight="1" x14ac:dyDescent="0.2">
      <c r="D1419" s="45"/>
      <c r="AA1419" s="94"/>
      <c r="AC1419" s="94"/>
      <c r="AG1419" s="94"/>
      <c r="AI1419" s="94"/>
      <c r="AM1419" s="94"/>
      <c r="AO1419" s="94"/>
      <c r="AS1419" s="94"/>
      <c r="AU1419" s="94"/>
      <c r="AY1419" s="94"/>
      <c r="BA1419" s="94"/>
      <c r="BI1419" s="45"/>
      <c r="BN1419" s="93"/>
    </row>
    <row r="1420" spans="4:66" s="48" customFormat="1" ht="15" customHeight="1" x14ac:dyDescent="0.2">
      <c r="D1420" s="45"/>
      <c r="AA1420" s="94"/>
      <c r="AC1420" s="94"/>
      <c r="AG1420" s="94"/>
      <c r="AI1420" s="94"/>
      <c r="AM1420" s="94"/>
      <c r="AO1420" s="94"/>
      <c r="AS1420" s="94"/>
      <c r="AU1420" s="94"/>
      <c r="AY1420" s="94"/>
      <c r="BA1420" s="94"/>
      <c r="BI1420" s="45"/>
      <c r="BN1420" s="93"/>
    </row>
    <row r="1421" spans="4:66" s="48" customFormat="1" ht="15" customHeight="1" x14ac:dyDescent="0.2">
      <c r="D1421" s="45"/>
      <c r="AA1421" s="94"/>
      <c r="AC1421" s="94"/>
      <c r="AG1421" s="94"/>
      <c r="AI1421" s="94"/>
      <c r="AM1421" s="94"/>
      <c r="AO1421" s="94"/>
      <c r="AS1421" s="94"/>
      <c r="AU1421" s="94"/>
      <c r="AY1421" s="94"/>
      <c r="BA1421" s="94"/>
      <c r="BI1421" s="45"/>
      <c r="BN1421" s="93"/>
    </row>
    <row r="1422" spans="4:66" s="48" customFormat="1" ht="15" customHeight="1" x14ac:dyDescent="0.2">
      <c r="D1422" s="45"/>
      <c r="AA1422" s="94"/>
      <c r="AC1422" s="94"/>
      <c r="AG1422" s="94"/>
      <c r="AI1422" s="94"/>
      <c r="AM1422" s="94"/>
      <c r="AO1422" s="94"/>
      <c r="AS1422" s="94"/>
      <c r="AU1422" s="94"/>
      <c r="AY1422" s="94"/>
      <c r="BA1422" s="94"/>
      <c r="BI1422" s="45"/>
      <c r="BN1422" s="93"/>
    </row>
    <row r="1423" spans="4:66" s="48" customFormat="1" ht="15" customHeight="1" x14ac:dyDescent="0.2">
      <c r="D1423" s="45"/>
      <c r="AA1423" s="94"/>
      <c r="AC1423" s="94"/>
      <c r="AG1423" s="94"/>
      <c r="AI1423" s="94"/>
      <c r="AM1423" s="94"/>
      <c r="AO1423" s="94"/>
      <c r="AS1423" s="94"/>
      <c r="AU1423" s="94"/>
      <c r="AY1423" s="94"/>
      <c r="BA1423" s="94"/>
      <c r="BI1423" s="45"/>
      <c r="BN1423" s="93"/>
    </row>
    <row r="1424" spans="4:66" s="48" customFormat="1" ht="15" customHeight="1" x14ac:dyDescent="0.2">
      <c r="D1424" s="45"/>
      <c r="AA1424" s="94"/>
      <c r="AC1424" s="94"/>
      <c r="AG1424" s="94"/>
      <c r="AI1424" s="94"/>
      <c r="AM1424" s="94"/>
      <c r="AO1424" s="94"/>
      <c r="AS1424" s="94"/>
      <c r="AU1424" s="94"/>
      <c r="AY1424" s="94"/>
      <c r="BA1424" s="94"/>
      <c r="BI1424" s="45"/>
      <c r="BN1424" s="93"/>
    </row>
    <row r="1425" spans="4:66" s="48" customFormat="1" ht="15" customHeight="1" x14ac:dyDescent="0.2">
      <c r="D1425" s="45"/>
      <c r="AA1425" s="94"/>
      <c r="AC1425" s="94"/>
      <c r="AG1425" s="94"/>
      <c r="AI1425" s="94"/>
      <c r="AM1425" s="94"/>
      <c r="AO1425" s="94"/>
      <c r="AS1425" s="94"/>
      <c r="AU1425" s="94"/>
      <c r="AY1425" s="94"/>
      <c r="BA1425" s="94"/>
      <c r="BI1425" s="45"/>
      <c r="BN1425" s="93"/>
    </row>
    <row r="1426" spans="4:66" s="48" customFormat="1" ht="15" customHeight="1" x14ac:dyDescent="0.2">
      <c r="D1426" s="45"/>
      <c r="AA1426" s="94"/>
      <c r="AC1426" s="94"/>
      <c r="AG1426" s="94"/>
      <c r="AI1426" s="94"/>
      <c r="AM1426" s="94"/>
      <c r="AO1426" s="94"/>
      <c r="AS1426" s="94"/>
      <c r="AU1426" s="94"/>
      <c r="AY1426" s="94"/>
      <c r="BA1426" s="94"/>
      <c r="BI1426" s="45"/>
      <c r="BN1426" s="93"/>
    </row>
    <row r="1427" spans="4:66" s="48" customFormat="1" ht="15" customHeight="1" x14ac:dyDescent="0.2">
      <c r="D1427" s="45"/>
      <c r="AA1427" s="94"/>
      <c r="AC1427" s="94"/>
      <c r="AG1427" s="94"/>
      <c r="AI1427" s="94"/>
      <c r="AM1427" s="94"/>
      <c r="AO1427" s="94"/>
      <c r="AS1427" s="94"/>
      <c r="AU1427" s="94"/>
      <c r="AY1427" s="94"/>
      <c r="BA1427" s="94"/>
      <c r="BI1427" s="45"/>
      <c r="BN1427" s="93"/>
    </row>
    <row r="1428" spans="4:66" s="48" customFormat="1" ht="15" customHeight="1" x14ac:dyDescent="0.2">
      <c r="D1428" s="45"/>
      <c r="AA1428" s="94"/>
      <c r="AC1428" s="94"/>
      <c r="AG1428" s="94"/>
      <c r="AI1428" s="94"/>
      <c r="AM1428" s="94"/>
      <c r="AO1428" s="94"/>
      <c r="AS1428" s="94"/>
      <c r="AU1428" s="94"/>
      <c r="AY1428" s="94"/>
      <c r="BA1428" s="94"/>
      <c r="BI1428" s="45"/>
      <c r="BN1428" s="93"/>
    </row>
    <row r="1429" spans="4:66" s="48" customFormat="1" ht="15" customHeight="1" x14ac:dyDescent="0.2">
      <c r="D1429" s="45"/>
      <c r="AA1429" s="94"/>
      <c r="AC1429" s="94"/>
      <c r="AG1429" s="94"/>
      <c r="AI1429" s="94"/>
      <c r="AM1429" s="94"/>
      <c r="AO1429" s="94"/>
      <c r="AS1429" s="94"/>
      <c r="AU1429" s="94"/>
      <c r="AY1429" s="94"/>
      <c r="BA1429" s="94"/>
      <c r="BI1429" s="45"/>
      <c r="BN1429" s="93"/>
    </row>
    <row r="1430" spans="4:66" s="48" customFormat="1" ht="15" customHeight="1" x14ac:dyDescent="0.2">
      <c r="D1430" s="45"/>
      <c r="AA1430" s="94"/>
      <c r="AC1430" s="94"/>
      <c r="AG1430" s="94"/>
      <c r="AI1430" s="94"/>
      <c r="AM1430" s="94"/>
      <c r="AO1430" s="94"/>
      <c r="AS1430" s="94"/>
      <c r="AU1430" s="94"/>
      <c r="AY1430" s="94"/>
      <c r="BA1430" s="94"/>
      <c r="BI1430" s="45"/>
      <c r="BN1430" s="93"/>
    </row>
    <row r="1431" spans="4:66" s="48" customFormat="1" ht="15" customHeight="1" x14ac:dyDescent="0.2">
      <c r="D1431" s="45"/>
      <c r="AA1431" s="94"/>
      <c r="AC1431" s="94"/>
      <c r="AG1431" s="94"/>
      <c r="AI1431" s="94"/>
      <c r="AM1431" s="94"/>
      <c r="AO1431" s="94"/>
      <c r="AS1431" s="94"/>
      <c r="AU1431" s="94"/>
      <c r="AY1431" s="94"/>
      <c r="BA1431" s="94"/>
      <c r="BI1431" s="45"/>
      <c r="BN1431" s="93"/>
    </row>
    <row r="1432" spans="4:66" s="48" customFormat="1" ht="15" customHeight="1" x14ac:dyDescent="0.2">
      <c r="D1432" s="45"/>
      <c r="AA1432" s="94"/>
      <c r="AC1432" s="94"/>
      <c r="AG1432" s="94"/>
      <c r="AI1432" s="94"/>
      <c r="AM1432" s="94"/>
      <c r="AO1432" s="94"/>
      <c r="AS1432" s="94"/>
      <c r="AU1432" s="94"/>
      <c r="AY1432" s="94"/>
      <c r="BA1432" s="94"/>
      <c r="BI1432" s="45"/>
      <c r="BN1432" s="93"/>
    </row>
    <row r="1433" spans="4:66" s="48" customFormat="1" ht="15" customHeight="1" x14ac:dyDescent="0.2">
      <c r="D1433" s="45"/>
      <c r="AA1433" s="94"/>
      <c r="AC1433" s="94"/>
      <c r="AG1433" s="94"/>
      <c r="AI1433" s="94"/>
      <c r="AM1433" s="94"/>
      <c r="AO1433" s="94"/>
      <c r="AS1433" s="94"/>
      <c r="AU1433" s="94"/>
      <c r="AY1433" s="94"/>
      <c r="BA1433" s="94"/>
      <c r="BI1433" s="45"/>
      <c r="BN1433" s="93"/>
    </row>
    <row r="1434" spans="4:66" s="48" customFormat="1" ht="15" customHeight="1" x14ac:dyDescent="0.2">
      <c r="D1434" s="45"/>
      <c r="AA1434" s="94"/>
      <c r="AC1434" s="94"/>
      <c r="AG1434" s="94"/>
      <c r="AI1434" s="94"/>
      <c r="AM1434" s="94"/>
      <c r="AO1434" s="94"/>
      <c r="AS1434" s="94"/>
      <c r="AU1434" s="94"/>
      <c r="AY1434" s="94"/>
      <c r="BA1434" s="94"/>
      <c r="BI1434" s="45"/>
      <c r="BN1434" s="93"/>
    </row>
    <row r="1435" spans="4:66" s="48" customFormat="1" ht="15" customHeight="1" x14ac:dyDescent="0.2">
      <c r="D1435" s="45"/>
      <c r="AA1435" s="94"/>
      <c r="AC1435" s="94"/>
      <c r="AG1435" s="94"/>
      <c r="AI1435" s="94"/>
      <c r="AM1435" s="94"/>
      <c r="AO1435" s="94"/>
      <c r="AS1435" s="94"/>
      <c r="AU1435" s="94"/>
      <c r="AY1435" s="94"/>
      <c r="BA1435" s="94"/>
      <c r="BI1435" s="45"/>
      <c r="BN1435" s="93"/>
    </row>
    <row r="1436" spans="4:66" s="48" customFormat="1" ht="15" customHeight="1" x14ac:dyDescent="0.2">
      <c r="D1436" s="45"/>
      <c r="AA1436" s="94"/>
      <c r="AC1436" s="94"/>
      <c r="AG1436" s="94"/>
      <c r="AI1436" s="94"/>
      <c r="AM1436" s="94"/>
      <c r="AO1436" s="94"/>
      <c r="AS1436" s="94"/>
      <c r="AU1436" s="94"/>
      <c r="AY1436" s="94"/>
      <c r="BA1436" s="94"/>
      <c r="BI1436" s="45"/>
      <c r="BN1436" s="93"/>
    </row>
    <row r="1437" spans="4:66" s="48" customFormat="1" ht="15" customHeight="1" x14ac:dyDescent="0.2">
      <c r="D1437" s="45"/>
      <c r="AA1437" s="94"/>
      <c r="AC1437" s="94"/>
      <c r="AG1437" s="94"/>
      <c r="AI1437" s="94"/>
      <c r="AM1437" s="94"/>
      <c r="AO1437" s="94"/>
      <c r="AS1437" s="94"/>
      <c r="AU1437" s="94"/>
      <c r="AY1437" s="94"/>
      <c r="BA1437" s="94"/>
      <c r="BI1437" s="45"/>
      <c r="BN1437" s="93"/>
    </row>
    <row r="1438" spans="4:66" s="48" customFormat="1" ht="15" customHeight="1" x14ac:dyDescent="0.2">
      <c r="D1438" s="45"/>
      <c r="AA1438" s="94"/>
      <c r="AC1438" s="94"/>
      <c r="AG1438" s="94"/>
      <c r="AI1438" s="94"/>
      <c r="AM1438" s="94"/>
      <c r="AO1438" s="94"/>
      <c r="AS1438" s="94"/>
      <c r="AU1438" s="94"/>
      <c r="AY1438" s="94"/>
      <c r="BA1438" s="94"/>
      <c r="BI1438" s="45"/>
      <c r="BN1438" s="93"/>
    </row>
    <row r="1439" spans="4:66" s="48" customFormat="1" ht="15" customHeight="1" x14ac:dyDescent="0.2">
      <c r="D1439" s="45"/>
      <c r="AA1439" s="94"/>
      <c r="AC1439" s="94"/>
      <c r="AG1439" s="94"/>
      <c r="AI1439" s="94"/>
      <c r="AM1439" s="94"/>
      <c r="AO1439" s="94"/>
      <c r="AS1439" s="94"/>
      <c r="AU1439" s="94"/>
      <c r="AY1439" s="94"/>
      <c r="BA1439" s="94"/>
      <c r="BI1439" s="45"/>
      <c r="BN1439" s="93"/>
    </row>
    <row r="1440" spans="4:66" s="48" customFormat="1" ht="15" customHeight="1" x14ac:dyDescent="0.2">
      <c r="D1440" s="45"/>
      <c r="AA1440" s="94"/>
      <c r="AC1440" s="94"/>
      <c r="AG1440" s="94"/>
      <c r="AI1440" s="94"/>
      <c r="AM1440" s="94"/>
      <c r="AO1440" s="94"/>
      <c r="AS1440" s="94"/>
      <c r="AU1440" s="94"/>
      <c r="AY1440" s="94"/>
      <c r="BA1440" s="94"/>
      <c r="BI1440" s="45"/>
      <c r="BN1440" s="93"/>
    </row>
    <row r="1441" spans="4:66" s="48" customFormat="1" ht="15" customHeight="1" x14ac:dyDescent="0.2">
      <c r="D1441" s="45"/>
      <c r="AA1441" s="94"/>
      <c r="AC1441" s="94"/>
      <c r="AG1441" s="94"/>
      <c r="AI1441" s="94"/>
      <c r="AM1441" s="94"/>
      <c r="AO1441" s="94"/>
      <c r="AS1441" s="94"/>
      <c r="AU1441" s="94"/>
      <c r="AY1441" s="94"/>
      <c r="BA1441" s="94"/>
      <c r="BI1441" s="45"/>
      <c r="BN1441" s="93"/>
    </row>
    <row r="1442" spans="4:66" s="48" customFormat="1" ht="15" customHeight="1" x14ac:dyDescent="0.2">
      <c r="D1442" s="45"/>
      <c r="AA1442" s="94"/>
      <c r="AC1442" s="94"/>
      <c r="AG1442" s="94"/>
      <c r="AI1442" s="94"/>
      <c r="AM1442" s="94"/>
      <c r="AO1442" s="94"/>
      <c r="AS1442" s="94"/>
      <c r="AU1442" s="94"/>
      <c r="AY1442" s="94"/>
      <c r="BA1442" s="94"/>
      <c r="BI1442" s="45"/>
      <c r="BN1442" s="93"/>
    </row>
    <row r="1443" spans="4:66" s="48" customFormat="1" ht="15" customHeight="1" x14ac:dyDescent="0.2">
      <c r="D1443" s="45"/>
      <c r="AA1443" s="94"/>
      <c r="AC1443" s="94"/>
      <c r="AG1443" s="94"/>
      <c r="AI1443" s="94"/>
      <c r="AM1443" s="94"/>
      <c r="AO1443" s="94"/>
      <c r="AS1443" s="94"/>
      <c r="AU1443" s="94"/>
      <c r="AY1443" s="94"/>
      <c r="BA1443" s="94"/>
      <c r="BI1443" s="45"/>
      <c r="BN1443" s="93"/>
    </row>
    <row r="1444" spans="4:66" s="48" customFormat="1" ht="15" customHeight="1" x14ac:dyDescent="0.2">
      <c r="D1444" s="45"/>
      <c r="AA1444" s="94"/>
      <c r="AC1444" s="94"/>
      <c r="AG1444" s="94"/>
      <c r="AI1444" s="94"/>
      <c r="AM1444" s="94"/>
      <c r="AO1444" s="94"/>
      <c r="AS1444" s="94"/>
      <c r="AU1444" s="94"/>
      <c r="AY1444" s="94"/>
      <c r="BA1444" s="94"/>
      <c r="BI1444" s="45"/>
      <c r="BN1444" s="93"/>
    </row>
    <row r="1445" spans="4:66" s="48" customFormat="1" ht="15" customHeight="1" x14ac:dyDescent="0.2">
      <c r="D1445" s="45"/>
      <c r="AA1445" s="94"/>
      <c r="AC1445" s="94"/>
      <c r="AG1445" s="94"/>
      <c r="AI1445" s="94"/>
      <c r="AM1445" s="94"/>
      <c r="AO1445" s="94"/>
      <c r="AS1445" s="94"/>
      <c r="AU1445" s="94"/>
      <c r="AY1445" s="94"/>
      <c r="BA1445" s="94"/>
      <c r="BI1445" s="45"/>
      <c r="BN1445" s="93"/>
    </row>
    <row r="1446" spans="4:66" s="48" customFormat="1" ht="15" customHeight="1" x14ac:dyDescent="0.2">
      <c r="D1446" s="45"/>
      <c r="AA1446" s="94"/>
      <c r="AC1446" s="94"/>
      <c r="AG1446" s="94"/>
      <c r="AI1446" s="94"/>
      <c r="AM1446" s="94"/>
      <c r="AO1446" s="94"/>
      <c r="AS1446" s="94"/>
      <c r="AU1446" s="94"/>
      <c r="AY1446" s="94"/>
      <c r="BA1446" s="94"/>
      <c r="BI1446" s="45"/>
      <c r="BN1446" s="93"/>
    </row>
    <row r="1447" spans="4:66" s="48" customFormat="1" ht="15" customHeight="1" x14ac:dyDescent="0.2">
      <c r="D1447" s="45"/>
      <c r="AA1447" s="94"/>
      <c r="AC1447" s="94"/>
      <c r="AG1447" s="94"/>
      <c r="AI1447" s="94"/>
      <c r="AM1447" s="94"/>
      <c r="AO1447" s="94"/>
      <c r="AS1447" s="94"/>
      <c r="AU1447" s="94"/>
      <c r="AY1447" s="94"/>
      <c r="BA1447" s="94"/>
      <c r="BI1447" s="45"/>
      <c r="BN1447" s="93"/>
    </row>
    <row r="1448" spans="4:66" s="48" customFormat="1" ht="15" customHeight="1" x14ac:dyDescent="0.2">
      <c r="D1448" s="45"/>
      <c r="AA1448" s="94"/>
      <c r="AC1448" s="94"/>
      <c r="AG1448" s="94"/>
      <c r="AI1448" s="94"/>
      <c r="AM1448" s="94"/>
      <c r="AO1448" s="94"/>
      <c r="AS1448" s="94"/>
      <c r="AU1448" s="94"/>
      <c r="AY1448" s="94"/>
      <c r="BA1448" s="94"/>
      <c r="BI1448" s="45"/>
      <c r="BN1448" s="93"/>
    </row>
    <row r="1449" spans="4:66" s="48" customFormat="1" ht="15" customHeight="1" x14ac:dyDescent="0.2">
      <c r="D1449" s="45"/>
      <c r="AA1449" s="94"/>
      <c r="AC1449" s="94"/>
      <c r="AG1449" s="94"/>
      <c r="AI1449" s="94"/>
      <c r="AM1449" s="94"/>
      <c r="AO1449" s="94"/>
      <c r="AS1449" s="94"/>
      <c r="AU1449" s="94"/>
      <c r="AY1449" s="94"/>
      <c r="BA1449" s="94"/>
      <c r="BI1449" s="45"/>
      <c r="BN1449" s="93"/>
    </row>
    <row r="1450" spans="4:66" s="48" customFormat="1" ht="15" customHeight="1" x14ac:dyDescent="0.2">
      <c r="D1450" s="45"/>
      <c r="AA1450" s="94"/>
      <c r="AC1450" s="94"/>
      <c r="AG1450" s="94"/>
      <c r="AI1450" s="94"/>
      <c r="AM1450" s="94"/>
      <c r="AO1450" s="94"/>
      <c r="AS1450" s="94"/>
      <c r="AU1450" s="94"/>
      <c r="AY1450" s="94"/>
      <c r="BA1450" s="94"/>
      <c r="BI1450" s="45"/>
      <c r="BN1450" s="93"/>
    </row>
    <row r="1451" spans="4:66" s="48" customFormat="1" ht="15" customHeight="1" x14ac:dyDescent="0.2">
      <c r="D1451" s="45"/>
      <c r="AA1451" s="94"/>
      <c r="AC1451" s="94"/>
      <c r="AG1451" s="94"/>
      <c r="AI1451" s="94"/>
      <c r="AM1451" s="94"/>
      <c r="AO1451" s="94"/>
      <c r="AS1451" s="94"/>
      <c r="AU1451" s="94"/>
      <c r="AY1451" s="94"/>
      <c r="BA1451" s="94"/>
      <c r="BI1451" s="45"/>
      <c r="BN1451" s="93"/>
    </row>
    <row r="1452" spans="4:66" s="48" customFormat="1" ht="15" customHeight="1" x14ac:dyDescent="0.2">
      <c r="D1452" s="45"/>
      <c r="AA1452" s="94"/>
      <c r="AC1452" s="94"/>
      <c r="AG1452" s="94"/>
      <c r="AI1452" s="94"/>
      <c r="AM1452" s="94"/>
      <c r="AO1452" s="94"/>
      <c r="AS1452" s="94"/>
      <c r="AU1452" s="94"/>
      <c r="AY1452" s="94"/>
      <c r="BA1452" s="94"/>
      <c r="BI1452" s="45"/>
      <c r="BN1452" s="93"/>
    </row>
    <row r="1453" spans="4:66" s="48" customFormat="1" ht="15" customHeight="1" x14ac:dyDescent="0.2">
      <c r="D1453" s="45"/>
      <c r="AA1453" s="94"/>
      <c r="AC1453" s="94"/>
      <c r="AG1453" s="94"/>
      <c r="AI1453" s="94"/>
      <c r="AM1453" s="94"/>
      <c r="AO1453" s="94"/>
      <c r="AS1453" s="94"/>
      <c r="AU1453" s="94"/>
      <c r="AY1453" s="94"/>
      <c r="BA1453" s="94"/>
      <c r="BI1453" s="45"/>
      <c r="BN1453" s="93"/>
    </row>
    <row r="1454" spans="4:66" s="48" customFormat="1" ht="15" customHeight="1" x14ac:dyDescent="0.2">
      <c r="D1454" s="45"/>
      <c r="AA1454" s="94"/>
      <c r="AC1454" s="94"/>
      <c r="AG1454" s="94"/>
      <c r="AI1454" s="94"/>
      <c r="AM1454" s="94"/>
      <c r="AO1454" s="94"/>
      <c r="AS1454" s="94"/>
      <c r="AU1454" s="94"/>
      <c r="AY1454" s="94"/>
      <c r="BA1454" s="94"/>
      <c r="BI1454" s="45"/>
      <c r="BN1454" s="93"/>
    </row>
    <row r="1455" spans="4:66" s="48" customFormat="1" ht="15" customHeight="1" x14ac:dyDescent="0.2">
      <c r="D1455" s="45"/>
      <c r="AA1455" s="94"/>
      <c r="AC1455" s="94"/>
      <c r="AG1455" s="94"/>
      <c r="AI1455" s="94"/>
      <c r="AM1455" s="94"/>
      <c r="AO1455" s="94"/>
      <c r="AS1455" s="94"/>
      <c r="AU1455" s="94"/>
      <c r="AY1455" s="94"/>
      <c r="BA1455" s="94"/>
      <c r="BI1455" s="45"/>
      <c r="BN1455" s="93"/>
    </row>
    <row r="1456" spans="4:66" s="48" customFormat="1" ht="15" customHeight="1" x14ac:dyDescent="0.2">
      <c r="D1456" s="45"/>
      <c r="AA1456" s="94"/>
      <c r="AC1456" s="94"/>
      <c r="AG1456" s="94"/>
      <c r="AI1456" s="94"/>
      <c r="AM1456" s="94"/>
      <c r="AO1456" s="94"/>
      <c r="AS1456" s="94"/>
      <c r="AU1456" s="94"/>
      <c r="AY1456" s="94"/>
      <c r="BA1456" s="94"/>
      <c r="BI1456" s="45"/>
      <c r="BN1456" s="93"/>
    </row>
    <row r="1457" spans="4:66" s="48" customFormat="1" ht="15" customHeight="1" x14ac:dyDescent="0.2">
      <c r="D1457" s="45"/>
      <c r="AA1457" s="94"/>
      <c r="AC1457" s="94"/>
      <c r="AG1457" s="94"/>
      <c r="AI1457" s="94"/>
      <c r="AM1457" s="94"/>
      <c r="AO1457" s="94"/>
      <c r="AS1457" s="94"/>
      <c r="AU1457" s="94"/>
      <c r="AY1457" s="94"/>
      <c r="BA1457" s="94"/>
      <c r="BI1457" s="45"/>
      <c r="BN1457" s="93"/>
    </row>
    <row r="1458" spans="4:66" s="48" customFormat="1" ht="15" customHeight="1" x14ac:dyDescent="0.2">
      <c r="D1458" s="45"/>
      <c r="AA1458" s="94"/>
      <c r="AC1458" s="94"/>
      <c r="AG1458" s="94"/>
      <c r="AI1458" s="94"/>
      <c r="AM1458" s="94"/>
      <c r="AO1458" s="94"/>
      <c r="AS1458" s="94"/>
      <c r="AU1458" s="94"/>
      <c r="AY1458" s="94"/>
      <c r="BA1458" s="94"/>
      <c r="BI1458" s="45"/>
      <c r="BN1458" s="93"/>
    </row>
    <row r="1459" spans="4:66" s="48" customFormat="1" ht="15" customHeight="1" x14ac:dyDescent="0.2">
      <c r="D1459" s="45"/>
      <c r="AA1459" s="94"/>
      <c r="AC1459" s="94"/>
      <c r="AG1459" s="94"/>
      <c r="AI1459" s="94"/>
      <c r="AM1459" s="94"/>
      <c r="AO1459" s="94"/>
      <c r="AS1459" s="94"/>
      <c r="AU1459" s="94"/>
      <c r="AY1459" s="94"/>
      <c r="BA1459" s="94"/>
      <c r="BI1459" s="45"/>
      <c r="BN1459" s="93"/>
    </row>
    <row r="1460" spans="4:66" s="48" customFormat="1" ht="15" customHeight="1" x14ac:dyDescent="0.2">
      <c r="D1460" s="45"/>
      <c r="AA1460" s="94"/>
      <c r="AC1460" s="94"/>
      <c r="AG1460" s="94"/>
      <c r="AI1460" s="94"/>
      <c r="AM1460" s="94"/>
      <c r="AO1460" s="94"/>
      <c r="AS1460" s="94"/>
      <c r="AU1460" s="94"/>
      <c r="AY1460" s="94"/>
      <c r="BA1460" s="94"/>
      <c r="BI1460" s="45"/>
      <c r="BN1460" s="93"/>
    </row>
    <row r="1461" spans="4:66" s="48" customFormat="1" ht="15" customHeight="1" x14ac:dyDescent="0.2">
      <c r="D1461" s="45"/>
      <c r="AA1461" s="94"/>
      <c r="AC1461" s="94"/>
      <c r="AG1461" s="94"/>
      <c r="AI1461" s="94"/>
      <c r="AM1461" s="94"/>
      <c r="AO1461" s="94"/>
      <c r="AS1461" s="94"/>
      <c r="AU1461" s="94"/>
      <c r="AY1461" s="94"/>
      <c r="BA1461" s="94"/>
      <c r="BI1461" s="45"/>
      <c r="BN1461" s="93"/>
    </row>
    <row r="1462" spans="4:66" s="48" customFormat="1" ht="15" customHeight="1" x14ac:dyDescent="0.2">
      <c r="D1462" s="45"/>
      <c r="AA1462" s="94"/>
      <c r="AC1462" s="94"/>
      <c r="AG1462" s="94"/>
      <c r="AI1462" s="94"/>
      <c r="AM1462" s="94"/>
      <c r="AO1462" s="94"/>
      <c r="AS1462" s="94"/>
      <c r="AU1462" s="94"/>
      <c r="AY1462" s="94"/>
      <c r="BA1462" s="94"/>
      <c r="BI1462" s="45"/>
      <c r="BN1462" s="93"/>
    </row>
    <row r="1463" spans="4:66" s="48" customFormat="1" ht="15" customHeight="1" x14ac:dyDescent="0.2">
      <c r="D1463" s="45"/>
      <c r="AA1463" s="94"/>
      <c r="AC1463" s="94"/>
      <c r="AG1463" s="94"/>
      <c r="AI1463" s="94"/>
      <c r="AM1463" s="94"/>
      <c r="AO1463" s="94"/>
      <c r="AS1463" s="94"/>
      <c r="AU1463" s="94"/>
      <c r="AY1463" s="94"/>
      <c r="BA1463" s="94"/>
      <c r="BI1463" s="45"/>
      <c r="BN1463" s="93"/>
    </row>
    <row r="1464" spans="4:66" s="48" customFormat="1" ht="15" customHeight="1" x14ac:dyDescent="0.2">
      <c r="D1464" s="45"/>
      <c r="AA1464" s="94"/>
      <c r="AC1464" s="94"/>
      <c r="AG1464" s="94"/>
      <c r="AI1464" s="94"/>
      <c r="AM1464" s="94"/>
      <c r="AO1464" s="94"/>
      <c r="AS1464" s="94"/>
      <c r="AU1464" s="94"/>
      <c r="AY1464" s="94"/>
      <c r="BA1464" s="94"/>
      <c r="BI1464" s="45"/>
      <c r="BN1464" s="93"/>
    </row>
    <row r="1465" spans="4:66" s="48" customFormat="1" ht="15" customHeight="1" x14ac:dyDescent="0.2">
      <c r="D1465" s="45"/>
      <c r="AA1465" s="94"/>
      <c r="AC1465" s="94"/>
      <c r="AG1465" s="94"/>
      <c r="AI1465" s="94"/>
      <c r="AM1465" s="94"/>
      <c r="AO1465" s="94"/>
      <c r="AS1465" s="94"/>
      <c r="AU1465" s="94"/>
      <c r="AY1465" s="94"/>
      <c r="BA1465" s="94"/>
      <c r="BI1465" s="45"/>
      <c r="BN1465" s="93"/>
    </row>
    <row r="1466" spans="4:66" s="48" customFormat="1" ht="15" customHeight="1" x14ac:dyDescent="0.2">
      <c r="D1466" s="45"/>
      <c r="AA1466" s="94"/>
      <c r="AC1466" s="94"/>
      <c r="AG1466" s="94"/>
      <c r="AI1466" s="94"/>
      <c r="AM1466" s="94"/>
      <c r="AO1466" s="94"/>
      <c r="AS1466" s="94"/>
      <c r="AU1466" s="94"/>
      <c r="AY1466" s="94"/>
      <c r="BA1466" s="94"/>
      <c r="BI1466" s="45"/>
      <c r="BN1466" s="93"/>
    </row>
    <row r="1467" spans="4:66" s="48" customFormat="1" ht="15" customHeight="1" x14ac:dyDescent="0.2">
      <c r="D1467" s="45"/>
      <c r="AA1467" s="94"/>
      <c r="AC1467" s="94"/>
      <c r="AG1467" s="94"/>
      <c r="AI1467" s="94"/>
      <c r="AM1467" s="94"/>
      <c r="AO1467" s="94"/>
      <c r="AS1467" s="94"/>
      <c r="AU1467" s="94"/>
      <c r="AY1467" s="94"/>
      <c r="BA1467" s="94"/>
      <c r="BI1467" s="45"/>
      <c r="BN1467" s="93"/>
    </row>
    <row r="1468" spans="4:66" s="48" customFormat="1" ht="15" customHeight="1" x14ac:dyDescent="0.2">
      <c r="D1468" s="45"/>
      <c r="AA1468" s="94"/>
      <c r="AC1468" s="94"/>
      <c r="AG1468" s="94"/>
      <c r="AI1468" s="94"/>
      <c r="AM1468" s="94"/>
      <c r="AO1468" s="94"/>
      <c r="AS1468" s="94"/>
      <c r="AU1468" s="94"/>
      <c r="AY1468" s="94"/>
      <c r="BA1468" s="94"/>
      <c r="BI1468" s="45"/>
      <c r="BN1468" s="93"/>
    </row>
    <row r="1469" spans="4:66" s="48" customFormat="1" ht="15" customHeight="1" x14ac:dyDescent="0.2">
      <c r="D1469" s="45"/>
      <c r="AA1469" s="94"/>
      <c r="AC1469" s="94"/>
      <c r="AG1469" s="94"/>
      <c r="AI1469" s="94"/>
      <c r="AM1469" s="94"/>
      <c r="AO1469" s="94"/>
      <c r="AS1469" s="94"/>
      <c r="AU1469" s="94"/>
      <c r="AY1469" s="94"/>
      <c r="BA1469" s="94"/>
      <c r="BI1469" s="45"/>
      <c r="BN1469" s="93"/>
    </row>
    <row r="1470" spans="4:66" s="48" customFormat="1" ht="15" customHeight="1" x14ac:dyDescent="0.2">
      <c r="D1470" s="45"/>
      <c r="AA1470" s="94"/>
      <c r="AC1470" s="94"/>
      <c r="AG1470" s="94"/>
      <c r="AI1470" s="94"/>
      <c r="AM1470" s="94"/>
      <c r="AO1470" s="94"/>
      <c r="AS1470" s="94"/>
      <c r="AU1470" s="94"/>
      <c r="AY1470" s="94"/>
      <c r="BA1470" s="94"/>
      <c r="BI1470" s="45"/>
      <c r="BN1470" s="93"/>
    </row>
    <row r="1471" spans="4:66" s="48" customFormat="1" ht="15" customHeight="1" x14ac:dyDescent="0.2">
      <c r="D1471" s="45"/>
      <c r="AA1471" s="94"/>
      <c r="AC1471" s="94"/>
      <c r="AG1471" s="94"/>
      <c r="AI1471" s="94"/>
      <c r="AM1471" s="94"/>
      <c r="AO1471" s="94"/>
      <c r="AS1471" s="94"/>
      <c r="AU1471" s="94"/>
      <c r="AY1471" s="94"/>
      <c r="BA1471" s="94"/>
      <c r="BI1471" s="45"/>
      <c r="BN1471" s="93"/>
    </row>
    <row r="1472" spans="4:66" s="48" customFormat="1" ht="15" customHeight="1" x14ac:dyDescent="0.2">
      <c r="D1472" s="45"/>
      <c r="AA1472" s="94"/>
      <c r="AC1472" s="94"/>
      <c r="AG1472" s="94"/>
      <c r="AI1472" s="94"/>
      <c r="AM1472" s="94"/>
      <c r="AO1472" s="94"/>
      <c r="AS1472" s="94"/>
      <c r="AU1472" s="94"/>
      <c r="AY1472" s="94"/>
      <c r="BA1472" s="94"/>
      <c r="BI1472" s="45"/>
      <c r="BN1472" s="93"/>
    </row>
    <row r="1473" spans="4:66" s="48" customFormat="1" ht="15" customHeight="1" x14ac:dyDescent="0.2">
      <c r="D1473" s="45"/>
      <c r="AA1473" s="94"/>
      <c r="AC1473" s="94"/>
      <c r="AG1473" s="94"/>
      <c r="AI1473" s="94"/>
      <c r="AM1473" s="94"/>
      <c r="AO1473" s="94"/>
      <c r="AS1473" s="94"/>
      <c r="AU1473" s="94"/>
      <c r="AY1473" s="94"/>
      <c r="BA1473" s="94"/>
      <c r="BI1473" s="45"/>
      <c r="BN1473" s="93"/>
    </row>
    <row r="1474" spans="4:66" s="48" customFormat="1" ht="15" customHeight="1" x14ac:dyDescent="0.2">
      <c r="D1474" s="45"/>
      <c r="AA1474" s="94"/>
      <c r="AC1474" s="94"/>
      <c r="AG1474" s="94"/>
      <c r="AI1474" s="94"/>
      <c r="AM1474" s="94"/>
      <c r="AO1474" s="94"/>
      <c r="AS1474" s="94"/>
      <c r="AU1474" s="94"/>
      <c r="AY1474" s="94"/>
      <c r="BA1474" s="94"/>
      <c r="BI1474" s="45"/>
      <c r="BN1474" s="93"/>
    </row>
    <row r="1475" spans="4:66" s="48" customFormat="1" ht="15" customHeight="1" x14ac:dyDescent="0.2">
      <c r="D1475" s="45"/>
      <c r="AA1475" s="94"/>
      <c r="AC1475" s="94"/>
      <c r="AG1475" s="94"/>
      <c r="AI1475" s="94"/>
      <c r="AM1475" s="94"/>
      <c r="AO1475" s="94"/>
      <c r="AS1475" s="94"/>
      <c r="AU1475" s="94"/>
      <c r="AY1475" s="94"/>
      <c r="BA1475" s="94"/>
      <c r="BI1475" s="45"/>
      <c r="BN1475" s="93"/>
    </row>
    <row r="1476" spans="4:66" s="48" customFormat="1" ht="15" customHeight="1" x14ac:dyDescent="0.2">
      <c r="D1476" s="45"/>
      <c r="AA1476" s="94"/>
      <c r="AC1476" s="94"/>
      <c r="AG1476" s="94"/>
      <c r="AI1476" s="94"/>
      <c r="AM1476" s="94"/>
      <c r="AO1476" s="94"/>
      <c r="AS1476" s="94"/>
      <c r="AU1476" s="94"/>
      <c r="AY1476" s="94"/>
      <c r="BA1476" s="94"/>
      <c r="BI1476" s="45"/>
      <c r="BN1476" s="93"/>
    </row>
    <row r="1477" spans="4:66" s="48" customFormat="1" ht="15" customHeight="1" x14ac:dyDescent="0.2">
      <c r="D1477" s="45"/>
      <c r="AA1477" s="94"/>
      <c r="AC1477" s="94"/>
      <c r="AG1477" s="94"/>
      <c r="AI1477" s="94"/>
      <c r="AM1477" s="94"/>
      <c r="AO1477" s="94"/>
      <c r="AS1477" s="94"/>
      <c r="AU1477" s="94"/>
      <c r="AY1477" s="94"/>
      <c r="BA1477" s="94"/>
      <c r="BI1477" s="45"/>
      <c r="BN1477" s="93"/>
    </row>
    <row r="1478" spans="4:66" s="48" customFormat="1" ht="15" customHeight="1" x14ac:dyDescent="0.2">
      <c r="D1478" s="45"/>
      <c r="AA1478" s="94"/>
      <c r="AC1478" s="94"/>
      <c r="AG1478" s="94"/>
      <c r="AI1478" s="94"/>
      <c r="AM1478" s="94"/>
      <c r="AO1478" s="94"/>
      <c r="AS1478" s="94"/>
      <c r="AU1478" s="94"/>
      <c r="AY1478" s="94"/>
      <c r="BA1478" s="94"/>
      <c r="BI1478" s="45"/>
      <c r="BN1478" s="93"/>
    </row>
    <row r="1479" spans="4:66" s="48" customFormat="1" ht="15" customHeight="1" x14ac:dyDescent="0.2">
      <c r="D1479" s="45"/>
      <c r="AA1479" s="94"/>
      <c r="AC1479" s="94"/>
      <c r="AG1479" s="94"/>
      <c r="AI1479" s="94"/>
      <c r="AM1479" s="94"/>
      <c r="AO1479" s="94"/>
      <c r="AS1479" s="94"/>
      <c r="AU1479" s="94"/>
      <c r="AY1479" s="94"/>
      <c r="BA1479" s="94"/>
      <c r="BI1479" s="45"/>
      <c r="BN1479" s="93"/>
    </row>
    <row r="1480" spans="4:66" s="48" customFormat="1" ht="15" customHeight="1" x14ac:dyDescent="0.2">
      <c r="D1480" s="45"/>
      <c r="AA1480" s="94"/>
      <c r="AC1480" s="94"/>
      <c r="AG1480" s="94"/>
      <c r="AI1480" s="94"/>
      <c r="AM1480" s="94"/>
      <c r="AO1480" s="94"/>
      <c r="AS1480" s="94"/>
      <c r="AU1480" s="94"/>
      <c r="AY1480" s="94"/>
      <c r="BA1480" s="94"/>
      <c r="BI1480" s="45"/>
      <c r="BN1480" s="93"/>
    </row>
    <row r="1481" spans="4:66" s="48" customFormat="1" ht="15" customHeight="1" x14ac:dyDescent="0.2">
      <c r="D1481" s="45"/>
      <c r="AA1481" s="94"/>
      <c r="AC1481" s="94"/>
      <c r="AG1481" s="94"/>
      <c r="AI1481" s="94"/>
      <c r="AM1481" s="94"/>
      <c r="AO1481" s="94"/>
      <c r="AS1481" s="94"/>
      <c r="AU1481" s="94"/>
      <c r="AY1481" s="94"/>
      <c r="BA1481" s="94"/>
      <c r="BI1481" s="45"/>
      <c r="BN1481" s="93"/>
    </row>
    <row r="1482" spans="4:66" s="48" customFormat="1" ht="15" customHeight="1" x14ac:dyDescent="0.2">
      <c r="D1482" s="45"/>
      <c r="AA1482" s="94"/>
      <c r="AC1482" s="94"/>
      <c r="AG1482" s="94"/>
      <c r="AI1482" s="94"/>
      <c r="AM1482" s="94"/>
      <c r="AO1482" s="94"/>
      <c r="AS1482" s="94"/>
      <c r="AU1482" s="94"/>
      <c r="AY1482" s="94"/>
      <c r="BA1482" s="94"/>
      <c r="BI1482" s="45"/>
      <c r="BN1482" s="93"/>
    </row>
    <row r="1483" spans="4:66" s="48" customFormat="1" ht="15" customHeight="1" x14ac:dyDescent="0.2">
      <c r="D1483" s="45"/>
      <c r="AA1483" s="94"/>
      <c r="AC1483" s="94"/>
      <c r="AG1483" s="94"/>
      <c r="AI1483" s="94"/>
      <c r="AM1483" s="94"/>
      <c r="AO1483" s="94"/>
      <c r="AS1483" s="94"/>
      <c r="AU1483" s="94"/>
      <c r="AY1483" s="94"/>
      <c r="BA1483" s="94"/>
      <c r="BI1483" s="45"/>
      <c r="BN1483" s="93"/>
    </row>
    <row r="1484" spans="4:66" s="48" customFormat="1" ht="15" customHeight="1" x14ac:dyDescent="0.2">
      <c r="D1484" s="45"/>
      <c r="AA1484" s="94"/>
      <c r="AC1484" s="94"/>
      <c r="AG1484" s="94"/>
      <c r="AI1484" s="94"/>
      <c r="AM1484" s="94"/>
      <c r="AO1484" s="94"/>
      <c r="AS1484" s="94"/>
      <c r="AU1484" s="94"/>
      <c r="AY1484" s="94"/>
      <c r="BA1484" s="94"/>
      <c r="BI1484" s="45"/>
      <c r="BN1484" s="93"/>
    </row>
    <row r="1485" spans="4:66" s="48" customFormat="1" ht="15" customHeight="1" x14ac:dyDescent="0.2">
      <c r="D1485" s="45"/>
      <c r="AA1485" s="94"/>
      <c r="AC1485" s="94"/>
      <c r="AG1485" s="94"/>
      <c r="AI1485" s="94"/>
      <c r="AM1485" s="94"/>
      <c r="AO1485" s="94"/>
      <c r="AS1485" s="94"/>
      <c r="AU1485" s="94"/>
      <c r="AY1485" s="94"/>
      <c r="BA1485" s="94"/>
      <c r="BI1485" s="45"/>
      <c r="BN1485" s="93"/>
    </row>
    <row r="1486" spans="4:66" s="48" customFormat="1" ht="15" customHeight="1" x14ac:dyDescent="0.2">
      <c r="D1486" s="45"/>
      <c r="AA1486" s="94"/>
      <c r="AC1486" s="94"/>
      <c r="AG1486" s="94"/>
      <c r="AI1486" s="94"/>
      <c r="AM1486" s="94"/>
      <c r="AO1486" s="94"/>
      <c r="AS1486" s="94"/>
      <c r="AU1486" s="94"/>
      <c r="AY1486" s="94"/>
      <c r="BA1486" s="94"/>
      <c r="BI1486" s="45"/>
      <c r="BN1486" s="93"/>
    </row>
    <row r="1487" spans="4:66" s="48" customFormat="1" ht="15" customHeight="1" x14ac:dyDescent="0.2">
      <c r="D1487" s="45"/>
      <c r="AA1487" s="94"/>
      <c r="AC1487" s="94"/>
      <c r="AG1487" s="94"/>
      <c r="AI1487" s="94"/>
      <c r="AM1487" s="94"/>
      <c r="AO1487" s="94"/>
      <c r="AS1487" s="94"/>
      <c r="AU1487" s="94"/>
      <c r="AY1487" s="94"/>
      <c r="BA1487" s="94"/>
      <c r="BI1487" s="45"/>
      <c r="BN1487" s="93"/>
    </row>
    <row r="1488" spans="4:66" s="48" customFormat="1" ht="15" customHeight="1" x14ac:dyDescent="0.2">
      <c r="D1488" s="45"/>
      <c r="AA1488" s="94"/>
      <c r="AC1488" s="94"/>
      <c r="AG1488" s="94"/>
      <c r="AI1488" s="94"/>
      <c r="AM1488" s="94"/>
      <c r="AO1488" s="94"/>
      <c r="AS1488" s="94"/>
      <c r="AU1488" s="94"/>
      <c r="AY1488" s="94"/>
      <c r="BA1488" s="94"/>
      <c r="BI1488" s="45"/>
      <c r="BN1488" s="93"/>
    </row>
    <row r="1489" spans="4:66" s="48" customFormat="1" ht="15" customHeight="1" x14ac:dyDescent="0.2">
      <c r="D1489" s="45"/>
      <c r="AA1489" s="94"/>
      <c r="AC1489" s="94"/>
      <c r="AG1489" s="94"/>
      <c r="AI1489" s="94"/>
      <c r="AM1489" s="94"/>
      <c r="AO1489" s="94"/>
      <c r="AS1489" s="94"/>
      <c r="AU1489" s="94"/>
      <c r="AY1489" s="94"/>
      <c r="BA1489" s="94"/>
      <c r="BI1489" s="45"/>
      <c r="BN1489" s="93"/>
    </row>
    <row r="1490" spans="4:66" s="48" customFormat="1" ht="15" customHeight="1" x14ac:dyDescent="0.2">
      <c r="D1490" s="45"/>
      <c r="AA1490" s="94"/>
      <c r="AC1490" s="94"/>
      <c r="AG1490" s="94"/>
      <c r="AI1490" s="94"/>
      <c r="AM1490" s="94"/>
      <c r="AO1490" s="94"/>
      <c r="AS1490" s="94"/>
      <c r="AU1490" s="94"/>
      <c r="AY1490" s="94"/>
      <c r="BA1490" s="94"/>
      <c r="BI1490" s="45"/>
      <c r="BN1490" s="93"/>
    </row>
    <row r="1491" spans="4:66" s="48" customFormat="1" ht="15" customHeight="1" x14ac:dyDescent="0.2">
      <c r="D1491" s="45"/>
      <c r="AA1491" s="94"/>
      <c r="AC1491" s="94"/>
      <c r="AG1491" s="94"/>
      <c r="AI1491" s="94"/>
      <c r="AM1491" s="94"/>
      <c r="AO1491" s="94"/>
      <c r="AS1491" s="94"/>
      <c r="AU1491" s="94"/>
      <c r="AY1491" s="94"/>
      <c r="BA1491" s="94"/>
      <c r="BI1491" s="45"/>
      <c r="BN1491" s="93"/>
    </row>
    <row r="1492" spans="4:66" s="48" customFormat="1" ht="15" customHeight="1" x14ac:dyDescent="0.2">
      <c r="D1492" s="45"/>
      <c r="AA1492" s="94"/>
      <c r="AC1492" s="94"/>
      <c r="AG1492" s="94"/>
      <c r="AI1492" s="94"/>
      <c r="AM1492" s="94"/>
      <c r="AO1492" s="94"/>
      <c r="AS1492" s="94"/>
      <c r="AU1492" s="94"/>
      <c r="AY1492" s="94"/>
      <c r="BA1492" s="94"/>
      <c r="BI1492" s="45"/>
      <c r="BN1492" s="93"/>
    </row>
    <row r="1493" spans="4:66" s="48" customFormat="1" ht="15" customHeight="1" x14ac:dyDescent="0.2">
      <c r="D1493" s="45"/>
      <c r="AA1493" s="94"/>
      <c r="AC1493" s="94"/>
      <c r="AG1493" s="94"/>
      <c r="AI1493" s="94"/>
      <c r="AM1493" s="94"/>
      <c r="AO1493" s="94"/>
      <c r="AS1493" s="94"/>
      <c r="AU1493" s="94"/>
      <c r="AY1493" s="94"/>
      <c r="BA1493" s="94"/>
      <c r="BI1493" s="45"/>
      <c r="BN1493" s="93"/>
    </row>
    <row r="1494" spans="4:66" s="48" customFormat="1" ht="15" customHeight="1" x14ac:dyDescent="0.2">
      <c r="D1494" s="45"/>
      <c r="AA1494" s="94"/>
      <c r="AC1494" s="94"/>
      <c r="AG1494" s="94"/>
      <c r="AI1494" s="94"/>
      <c r="AM1494" s="94"/>
      <c r="AO1494" s="94"/>
      <c r="AS1494" s="94"/>
      <c r="AU1494" s="94"/>
      <c r="AY1494" s="94"/>
      <c r="BA1494" s="94"/>
      <c r="BI1494" s="45"/>
      <c r="BN1494" s="93"/>
    </row>
    <row r="1495" spans="4:66" s="48" customFormat="1" ht="15" customHeight="1" x14ac:dyDescent="0.2">
      <c r="D1495" s="45"/>
      <c r="AA1495" s="94"/>
      <c r="AC1495" s="94"/>
      <c r="AG1495" s="94"/>
      <c r="AI1495" s="94"/>
      <c r="AM1495" s="94"/>
      <c r="AO1495" s="94"/>
      <c r="AS1495" s="94"/>
      <c r="AU1495" s="94"/>
      <c r="AY1495" s="94"/>
      <c r="BA1495" s="94"/>
      <c r="BI1495" s="45"/>
      <c r="BN1495" s="93"/>
    </row>
    <row r="1496" spans="4:66" s="48" customFormat="1" ht="15" customHeight="1" x14ac:dyDescent="0.2">
      <c r="D1496" s="45"/>
      <c r="AA1496" s="94"/>
      <c r="AC1496" s="94"/>
      <c r="AG1496" s="94"/>
      <c r="AI1496" s="94"/>
      <c r="AM1496" s="94"/>
      <c r="AO1496" s="94"/>
      <c r="AS1496" s="94"/>
      <c r="AU1496" s="94"/>
      <c r="AY1496" s="94"/>
      <c r="BA1496" s="94"/>
      <c r="BI1496" s="45"/>
      <c r="BN1496" s="93"/>
    </row>
    <row r="1497" spans="4:66" s="48" customFormat="1" ht="15" customHeight="1" x14ac:dyDescent="0.2">
      <c r="D1497" s="45"/>
      <c r="AA1497" s="94"/>
      <c r="AC1497" s="94"/>
      <c r="AG1497" s="94"/>
      <c r="AI1497" s="94"/>
      <c r="AM1497" s="94"/>
      <c r="AO1497" s="94"/>
      <c r="AS1497" s="94"/>
      <c r="AU1497" s="94"/>
      <c r="AY1497" s="94"/>
      <c r="BA1497" s="94"/>
      <c r="BI1497" s="45"/>
      <c r="BN1497" s="93"/>
    </row>
    <row r="1498" spans="4:66" s="48" customFormat="1" ht="15" customHeight="1" x14ac:dyDescent="0.2">
      <c r="D1498" s="45"/>
      <c r="AA1498" s="94"/>
      <c r="AC1498" s="94"/>
      <c r="AG1498" s="94"/>
      <c r="AI1498" s="94"/>
      <c r="AM1498" s="94"/>
      <c r="AO1498" s="94"/>
      <c r="AS1498" s="94"/>
      <c r="AU1498" s="94"/>
      <c r="AY1498" s="94"/>
      <c r="BA1498" s="94"/>
      <c r="BI1498" s="45"/>
      <c r="BN1498" s="93"/>
    </row>
    <row r="1499" spans="4:66" s="48" customFormat="1" ht="15" customHeight="1" x14ac:dyDescent="0.2">
      <c r="D1499" s="45"/>
      <c r="AA1499" s="94"/>
      <c r="AC1499" s="94"/>
      <c r="AG1499" s="94"/>
      <c r="AI1499" s="94"/>
      <c r="AM1499" s="94"/>
      <c r="AO1499" s="94"/>
      <c r="AS1499" s="94"/>
      <c r="AU1499" s="94"/>
      <c r="AY1499" s="94"/>
      <c r="BA1499" s="94"/>
      <c r="BI1499" s="45"/>
      <c r="BN1499" s="93"/>
    </row>
    <row r="1500" spans="4:66" s="48" customFormat="1" ht="15" customHeight="1" x14ac:dyDescent="0.2">
      <c r="D1500" s="45"/>
      <c r="AA1500" s="94"/>
      <c r="AC1500" s="94"/>
      <c r="AG1500" s="94"/>
      <c r="AI1500" s="94"/>
      <c r="AM1500" s="94"/>
      <c r="AO1500" s="94"/>
      <c r="AS1500" s="94"/>
      <c r="AU1500" s="94"/>
      <c r="AY1500" s="94"/>
      <c r="BA1500" s="94"/>
      <c r="BI1500" s="45"/>
      <c r="BN1500" s="93"/>
    </row>
    <row r="1501" spans="4:66" s="48" customFormat="1" ht="15" customHeight="1" x14ac:dyDescent="0.2">
      <c r="D1501" s="45"/>
      <c r="AA1501" s="94"/>
      <c r="AC1501" s="94"/>
      <c r="AG1501" s="94"/>
      <c r="AI1501" s="94"/>
      <c r="AM1501" s="94"/>
      <c r="AO1501" s="94"/>
      <c r="AS1501" s="94"/>
      <c r="AU1501" s="94"/>
      <c r="AY1501" s="94"/>
      <c r="BA1501" s="94"/>
      <c r="BI1501" s="45"/>
      <c r="BN1501" s="93"/>
    </row>
    <row r="1502" spans="4:66" s="48" customFormat="1" ht="15" customHeight="1" x14ac:dyDescent="0.2">
      <c r="D1502" s="45"/>
      <c r="AA1502" s="94"/>
      <c r="AC1502" s="94"/>
      <c r="AG1502" s="94"/>
      <c r="AI1502" s="94"/>
      <c r="AM1502" s="94"/>
      <c r="AO1502" s="94"/>
      <c r="AS1502" s="94"/>
      <c r="AU1502" s="94"/>
      <c r="AY1502" s="94"/>
      <c r="BA1502" s="94"/>
      <c r="BI1502" s="45"/>
      <c r="BN1502" s="93"/>
    </row>
    <row r="1503" spans="4:66" s="48" customFormat="1" ht="15" customHeight="1" x14ac:dyDescent="0.2">
      <c r="D1503" s="45"/>
      <c r="AA1503" s="94"/>
      <c r="AC1503" s="94"/>
      <c r="AG1503" s="94"/>
      <c r="AI1503" s="94"/>
      <c r="AM1503" s="94"/>
      <c r="AO1503" s="94"/>
      <c r="AS1503" s="94"/>
      <c r="AU1503" s="94"/>
      <c r="AY1503" s="94"/>
      <c r="BA1503" s="94"/>
      <c r="BI1503" s="45"/>
      <c r="BN1503" s="93"/>
    </row>
    <row r="1504" spans="4:66" s="48" customFormat="1" ht="15" customHeight="1" x14ac:dyDescent="0.2">
      <c r="D1504" s="45"/>
      <c r="AA1504" s="94"/>
      <c r="AC1504" s="94"/>
      <c r="AG1504" s="94"/>
      <c r="AI1504" s="94"/>
      <c r="AM1504" s="94"/>
      <c r="AO1504" s="94"/>
      <c r="AS1504" s="94"/>
      <c r="AU1504" s="94"/>
      <c r="AY1504" s="94"/>
      <c r="BA1504" s="94"/>
      <c r="BI1504" s="45"/>
      <c r="BN1504" s="93"/>
    </row>
    <row r="1505" spans="4:66" s="48" customFormat="1" ht="15" customHeight="1" x14ac:dyDescent="0.2">
      <c r="D1505" s="45"/>
      <c r="AA1505" s="94"/>
      <c r="AC1505" s="94"/>
      <c r="AG1505" s="94"/>
      <c r="AI1505" s="94"/>
      <c r="AM1505" s="94"/>
      <c r="AO1505" s="94"/>
      <c r="AS1505" s="94"/>
      <c r="AU1505" s="94"/>
      <c r="AY1505" s="94"/>
      <c r="BA1505" s="94"/>
      <c r="BI1505" s="45"/>
      <c r="BN1505" s="93"/>
    </row>
    <row r="1506" spans="4:66" s="48" customFormat="1" ht="15" customHeight="1" x14ac:dyDescent="0.2">
      <c r="D1506" s="45"/>
      <c r="AA1506" s="94"/>
      <c r="AC1506" s="94"/>
      <c r="AG1506" s="94"/>
      <c r="AI1506" s="94"/>
      <c r="AM1506" s="94"/>
      <c r="AO1506" s="94"/>
      <c r="AS1506" s="94"/>
      <c r="AU1506" s="94"/>
      <c r="AY1506" s="94"/>
      <c r="BA1506" s="94"/>
      <c r="BI1506" s="45"/>
      <c r="BN1506" s="93"/>
    </row>
    <row r="1507" spans="4:66" s="48" customFormat="1" ht="15" customHeight="1" x14ac:dyDescent="0.2">
      <c r="D1507" s="45"/>
      <c r="AA1507" s="94"/>
      <c r="AC1507" s="94"/>
      <c r="AG1507" s="94"/>
      <c r="AI1507" s="94"/>
      <c r="AM1507" s="94"/>
      <c r="AO1507" s="94"/>
      <c r="AS1507" s="94"/>
      <c r="AU1507" s="94"/>
      <c r="AY1507" s="94"/>
      <c r="BA1507" s="94"/>
      <c r="BI1507" s="45"/>
      <c r="BN1507" s="93"/>
    </row>
    <row r="1508" spans="4:66" s="48" customFormat="1" ht="15" customHeight="1" x14ac:dyDescent="0.2">
      <c r="D1508" s="45"/>
      <c r="AA1508" s="94"/>
      <c r="AC1508" s="94"/>
      <c r="AG1508" s="94"/>
      <c r="AI1508" s="94"/>
      <c r="AM1508" s="94"/>
      <c r="AO1508" s="94"/>
      <c r="AS1508" s="94"/>
      <c r="AU1508" s="94"/>
      <c r="AY1508" s="94"/>
      <c r="BA1508" s="94"/>
      <c r="BI1508" s="45"/>
      <c r="BN1508" s="93"/>
    </row>
    <row r="1509" spans="4:66" s="48" customFormat="1" ht="15" customHeight="1" x14ac:dyDescent="0.2">
      <c r="D1509" s="45"/>
      <c r="AA1509" s="94"/>
      <c r="AC1509" s="94"/>
      <c r="AG1509" s="94"/>
      <c r="AI1509" s="94"/>
      <c r="AM1509" s="94"/>
      <c r="AO1509" s="94"/>
      <c r="AS1509" s="94"/>
      <c r="AU1509" s="94"/>
      <c r="AY1509" s="94"/>
      <c r="BA1509" s="94"/>
      <c r="BI1509" s="45"/>
      <c r="BN1509" s="93"/>
    </row>
    <row r="1510" spans="4:66" s="48" customFormat="1" ht="15" customHeight="1" x14ac:dyDescent="0.2">
      <c r="D1510" s="45"/>
      <c r="AA1510" s="94"/>
      <c r="AC1510" s="94"/>
      <c r="AG1510" s="94"/>
      <c r="AI1510" s="94"/>
      <c r="AM1510" s="94"/>
      <c r="AO1510" s="94"/>
      <c r="AS1510" s="94"/>
      <c r="AU1510" s="94"/>
      <c r="AY1510" s="94"/>
      <c r="BA1510" s="94"/>
      <c r="BI1510" s="45"/>
      <c r="BN1510" s="93"/>
    </row>
    <row r="1511" spans="4:66" s="48" customFormat="1" ht="15" customHeight="1" x14ac:dyDescent="0.2">
      <c r="D1511" s="45"/>
      <c r="AA1511" s="94"/>
      <c r="AC1511" s="94"/>
      <c r="AG1511" s="94"/>
      <c r="AI1511" s="94"/>
      <c r="AM1511" s="94"/>
      <c r="AO1511" s="94"/>
      <c r="AS1511" s="94"/>
      <c r="AU1511" s="94"/>
      <c r="AY1511" s="94"/>
      <c r="BA1511" s="94"/>
      <c r="BI1511" s="45"/>
      <c r="BN1511" s="93"/>
    </row>
    <row r="1512" spans="4:66" s="48" customFormat="1" ht="15" customHeight="1" x14ac:dyDescent="0.2">
      <c r="D1512" s="45"/>
      <c r="AA1512" s="94"/>
      <c r="AC1512" s="94"/>
      <c r="AG1512" s="94"/>
      <c r="AI1512" s="94"/>
      <c r="AM1512" s="94"/>
      <c r="AO1512" s="94"/>
      <c r="AS1512" s="94"/>
      <c r="AU1512" s="94"/>
      <c r="AY1512" s="94"/>
      <c r="BA1512" s="94"/>
      <c r="BI1512" s="45"/>
      <c r="BN1512" s="93"/>
    </row>
    <row r="1513" spans="4:66" s="48" customFormat="1" ht="15" customHeight="1" x14ac:dyDescent="0.2">
      <c r="D1513" s="45"/>
      <c r="AA1513" s="94"/>
      <c r="AC1513" s="94"/>
      <c r="AG1513" s="94"/>
      <c r="AI1513" s="94"/>
      <c r="AM1513" s="94"/>
      <c r="AO1513" s="94"/>
      <c r="AS1513" s="94"/>
      <c r="AU1513" s="94"/>
      <c r="AY1513" s="94"/>
      <c r="BA1513" s="94"/>
      <c r="BI1513" s="45"/>
      <c r="BN1513" s="93"/>
    </row>
    <row r="1514" spans="4:66" s="48" customFormat="1" ht="15" customHeight="1" x14ac:dyDescent="0.2">
      <c r="D1514" s="45"/>
      <c r="AA1514" s="94"/>
      <c r="AC1514" s="94"/>
      <c r="AG1514" s="94"/>
      <c r="AI1514" s="94"/>
      <c r="AM1514" s="94"/>
      <c r="AO1514" s="94"/>
      <c r="AS1514" s="94"/>
      <c r="AU1514" s="94"/>
      <c r="AY1514" s="94"/>
      <c r="BA1514" s="94"/>
      <c r="BI1514" s="45"/>
      <c r="BN1514" s="93"/>
    </row>
    <row r="1515" spans="4:66" s="48" customFormat="1" ht="15" customHeight="1" x14ac:dyDescent="0.2">
      <c r="D1515" s="45"/>
      <c r="AA1515" s="94"/>
      <c r="AC1515" s="94"/>
      <c r="AG1515" s="94"/>
      <c r="AI1515" s="94"/>
      <c r="AM1515" s="94"/>
      <c r="AO1515" s="94"/>
      <c r="AS1515" s="94"/>
      <c r="AU1515" s="94"/>
      <c r="AY1515" s="94"/>
      <c r="BA1515" s="94"/>
      <c r="BI1515" s="45"/>
      <c r="BN1515" s="93"/>
    </row>
    <row r="1516" spans="4:66" s="48" customFormat="1" ht="15" customHeight="1" x14ac:dyDescent="0.2">
      <c r="D1516" s="45"/>
      <c r="AA1516" s="94"/>
      <c r="AC1516" s="94"/>
      <c r="AG1516" s="94"/>
      <c r="AI1516" s="94"/>
      <c r="AM1516" s="94"/>
      <c r="AO1516" s="94"/>
      <c r="AS1516" s="94"/>
      <c r="AU1516" s="94"/>
      <c r="AY1516" s="94"/>
      <c r="BA1516" s="94"/>
      <c r="BI1516" s="45"/>
      <c r="BN1516" s="93"/>
    </row>
    <row r="1517" spans="4:66" s="48" customFormat="1" ht="15" customHeight="1" x14ac:dyDescent="0.2">
      <c r="D1517" s="45"/>
      <c r="AA1517" s="94"/>
      <c r="AC1517" s="94"/>
      <c r="AG1517" s="94"/>
      <c r="AI1517" s="94"/>
      <c r="AM1517" s="94"/>
      <c r="AO1517" s="94"/>
      <c r="AS1517" s="94"/>
      <c r="AU1517" s="94"/>
      <c r="AY1517" s="94"/>
      <c r="BA1517" s="94"/>
      <c r="BI1517" s="45"/>
      <c r="BN1517" s="93"/>
    </row>
    <row r="1518" spans="4:66" s="48" customFormat="1" ht="15" customHeight="1" x14ac:dyDescent="0.2">
      <c r="D1518" s="45"/>
      <c r="AA1518" s="94"/>
      <c r="AC1518" s="94"/>
      <c r="AG1518" s="94"/>
      <c r="AI1518" s="94"/>
      <c r="AM1518" s="94"/>
      <c r="AO1518" s="94"/>
      <c r="AS1518" s="94"/>
      <c r="AU1518" s="94"/>
      <c r="AY1518" s="94"/>
      <c r="BA1518" s="94"/>
      <c r="BI1518" s="45"/>
      <c r="BN1518" s="93"/>
    </row>
    <row r="1519" spans="4:66" s="48" customFormat="1" ht="15" customHeight="1" x14ac:dyDescent="0.2">
      <c r="D1519" s="45"/>
      <c r="AA1519" s="94"/>
      <c r="AC1519" s="94"/>
      <c r="AG1519" s="94"/>
      <c r="AI1519" s="94"/>
      <c r="AM1519" s="94"/>
      <c r="AO1519" s="94"/>
      <c r="AS1519" s="94"/>
      <c r="AU1519" s="94"/>
      <c r="AY1519" s="94"/>
      <c r="BA1519" s="94"/>
      <c r="BI1519" s="45"/>
      <c r="BN1519" s="93"/>
    </row>
    <row r="1520" spans="4:66" s="48" customFormat="1" ht="15" customHeight="1" x14ac:dyDescent="0.2">
      <c r="D1520" s="45"/>
      <c r="AA1520" s="94"/>
      <c r="AC1520" s="94"/>
      <c r="AG1520" s="94"/>
      <c r="AI1520" s="94"/>
      <c r="AM1520" s="94"/>
      <c r="AO1520" s="94"/>
      <c r="AS1520" s="94"/>
      <c r="AU1520" s="94"/>
      <c r="AY1520" s="94"/>
      <c r="BA1520" s="94"/>
      <c r="BI1520" s="45"/>
      <c r="BN1520" s="93"/>
    </row>
    <row r="1521" spans="4:66" s="48" customFormat="1" ht="15" customHeight="1" x14ac:dyDescent="0.2">
      <c r="D1521" s="45"/>
      <c r="AA1521" s="94"/>
      <c r="AC1521" s="94"/>
      <c r="AG1521" s="94"/>
      <c r="AI1521" s="94"/>
      <c r="AM1521" s="94"/>
      <c r="AO1521" s="94"/>
      <c r="AS1521" s="94"/>
      <c r="AU1521" s="94"/>
      <c r="AY1521" s="94"/>
      <c r="BA1521" s="94"/>
      <c r="BI1521" s="45"/>
      <c r="BN1521" s="93"/>
    </row>
    <row r="1522" spans="4:66" s="48" customFormat="1" ht="15" customHeight="1" x14ac:dyDescent="0.2">
      <c r="D1522" s="45"/>
      <c r="AA1522" s="94"/>
      <c r="AC1522" s="94"/>
      <c r="AG1522" s="94"/>
      <c r="AI1522" s="94"/>
      <c r="AM1522" s="94"/>
      <c r="AO1522" s="94"/>
      <c r="AS1522" s="94"/>
      <c r="AU1522" s="94"/>
      <c r="AY1522" s="94"/>
      <c r="BA1522" s="94"/>
      <c r="BI1522" s="45"/>
      <c r="BN1522" s="93"/>
    </row>
    <row r="1523" spans="4:66" s="48" customFormat="1" ht="15" customHeight="1" x14ac:dyDescent="0.2">
      <c r="D1523" s="45"/>
      <c r="AA1523" s="94"/>
      <c r="AC1523" s="94"/>
      <c r="AG1523" s="94"/>
      <c r="AI1523" s="94"/>
      <c r="AM1523" s="94"/>
      <c r="AO1523" s="94"/>
      <c r="AS1523" s="94"/>
      <c r="AU1523" s="94"/>
      <c r="AY1523" s="94"/>
      <c r="BA1523" s="94"/>
      <c r="BI1523" s="45"/>
      <c r="BN1523" s="93"/>
    </row>
    <row r="1524" spans="4:66" s="48" customFormat="1" ht="15" customHeight="1" x14ac:dyDescent="0.2">
      <c r="D1524" s="45"/>
      <c r="AA1524" s="94"/>
      <c r="AC1524" s="94"/>
      <c r="AG1524" s="94"/>
      <c r="AI1524" s="94"/>
      <c r="AM1524" s="94"/>
      <c r="AO1524" s="94"/>
      <c r="AS1524" s="94"/>
      <c r="AU1524" s="94"/>
      <c r="AY1524" s="94"/>
      <c r="BA1524" s="94"/>
      <c r="BI1524" s="45"/>
      <c r="BN1524" s="93"/>
    </row>
    <row r="1525" spans="4:66" s="48" customFormat="1" ht="15" customHeight="1" x14ac:dyDescent="0.2">
      <c r="D1525" s="45"/>
      <c r="AA1525" s="94"/>
      <c r="AC1525" s="94"/>
      <c r="AG1525" s="94"/>
      <c r="AI1525" s="94"/>
      <c r="AM1525" s="94"/>
      <c r="AO1525" s="94"/>
      <c r="AS1525" s="94"/>
      <c r="AU1525" s="94"/>
      <c r="AY1525" s="94"/>
      <c r="BA1525" s="94"/>
      <c r="BI1525" s="45"/>
      <c r="BN1525" s="93"/>
    </row>
    <row r="1526" spans="4:66" s="48" customFormat="1" ht="15" customHeight="1" x14ac:dyDescent="0.2">
      <c r="D1526" s="45"/>
      <c r="AA1526" s="94"/>
      <c r="AC1526" s="94"/>
      <c r="AG1526" s="94"/>
      <c r="AI1526" s="94"/>
      <c r="AM1526" s="94"/>
      <c r="AO1526" s="94"/>
      <c r="AS1526" s="94"/>
      <c r="AU1526" s="94"/>
      <c r="AY1526" s="94"/>
      <c r="BA1526" s="94"/>
      <c r="BI1526" s="45"/>
      <c r="BN1526" s="93"/>
    </row>
    <row r="1527" spans="4:66" s="48" customFormat="1" ht="15" customHeight="1" x14ac:dyDescent="0.2">
      <c r="D1527" s="45"/>
      <c r="AA1527" s="94"/>
      <c r="AC1527" s="94"/>
      <c r="AG1527" s="94"/>
      <c r="AI1527" s="94"/>
      <c r="AM1527" s="94"/>
      <c r="AO1527" s="94"/>
      <c r="AS1527" s="94"/>
      <c r="AU1527" s="94"/>
      <c r="AY1527" s="94"/>
      <c r="BA1527" s="94"/>
      <c r="BI1527" s="45"/>
      <c r="BN1527" s="93"/>
    </row>
    <row r="1528" spans="4:66" s="48" customFormat="1" ht="15" customHeight="1" x14ac:dyDescent="0.2">
      <c r="D1528" s="45"/>
      <c r="AA1528" s="94"/>
      <c r="AC1528" s="94"/>
      <c r="AG1528" s="94"/>
      <c r="AI1528" s="94"/>
      <c r="AM1528" s="94"/>
      <c r="AO1528" s="94"/>
      <c r="AS1528" s="94"/>
      <c r="AU1528" s="94"/>
      <c r="AY1528" s="94"/>
      <c r="BA1528" s="94"/>
      <c r="BI1528" s="45"/>
      <c r="BN1528" s="93"/>
    </row>
    <row r="1529" spans="4:66" s="48" customFormat="1" ht="15" customHeight="1" x14ac:dyDescent="0.2">
      <c r="D1529" s="45"/>
      <c r="AA1529" s="94"/>
      <c r="AC1529" s="94"/>
      <c r="AG1529" s="94"/>
      <c r="AI1529" s="94"/>
      <c r="AM1529" s="94"/>
      <c r="AO1529" s="94"/>
      <c r="AS1529" s="94"/>
      <c r="AU1529" s="94"/>
      <c r="AY1529" s="94"/>
      <c r="BA1529" s="94"/>
      <c r="BI1529" s="45"/>
      <c r="BN1529" s="93"/>
    </row>
    <row r="1530" spans="4:66" s="48" customFormat="1" ht="15" customHeight="1" x14ac:dyDescent="0.2">
      <c r="D1530" s="45"/>
      <c r="AA1530" s="94"/>
      <c r="AC1530" s="94"/>
      <c r="AG1530" s="94"/>
      <c r="AI1530" s="94"/>
      <c r="AM1530" s="94"/>
      <c r="AO1530" s="94"/>
      <c r="AS1530" s="94"/>
      <c r="AU1530" s="94"/>
      <c r="AY1530" s="94"/>
      <c r="BA1530" s="94"/>
      <c r="BI1530" s="45"/>
      <c r="BN1530" s="93"/>
    </row>
    <row r="1531" spans="4:66" s="48" customFormat="1" ht="15" customHeight="1" x14ac:dyDescent="0.2">
      <c r="D1531" s="45"/>
      <c r="AA1531" s="94"/>
      <c r="AC1531" s="94"/>
      <c r="AG1531" s="94"/>
      <c r="AI1531" s="94"/>
      <c r="AM1531" s="94"/>
      <c r="AO1531" s="94"/>
      <c r="AS1531" s="94"/>
      <c r="AU1531" s="94"/>
      <c r="AY1531" s="94"/>
      <c r="BA1531" s="94"/>
      <c r="BI1531" s="45"/>
      <c r="BN1531" s="93"/>
    </row>
    <row r="1532" spans="4:66" s="48" customFormat="1" ht="15" customHeight="1" x14ac:dyDescent="0.2">
      <c r="D1532" s="45"/>
      <c r="AA1532" s="94"/>
      <c r="AC1532" s="94"/>
      <c r="AG1532" s="94"/>
      <c r="AI1532" s="94"/>
      <c r="AM1532" s="94"/>
      <c r="AO1532" s="94"/>
      <c r="AS1532" s="94"/>
      <c r="AU1532" s="94"/>
      <c r="AY1532" s="94"/>
      <c r="BA1532" s="94"/>
      <c r="BI1532" s="45"/>
      <c r="BN1532" s="93"/>
    </row>
    <row r="1533" spans="4:66" s="48" customFormat="1" ht="15" customHeight="1" x14ac:dyDescent="0.2">
      <c r="D1533" s="45"/>
      <c r="AA1533" s="94"/>
      <c r="AC1533" s="94"/>
      <c r="AG1533" s="94"/>
      <c r="AI1533" s="94"/>
      <c r="AM1533" s="94"/>
      <c r="AO1533" s="94"/>
      <c r="AS1533" s="94"/>
      <c r="AU1533" s="94"/>
      <c r="AY1533" s="94"/>
      <c r="BA1533" s="94"/>
      <c r="BI1533" s="45"/>
      <c r="BN1533" s="93"/>
    </row>
    <row r="1534" spans="4:66" s="48" customFormat="1" ht="15" customHeight="1" x14ac:dyDescent="0.2">
      <c r="D1534" s="45"/>
      <c r="AA1534" s="94"/>
      <c r="AC1534" s="94"/>
      <c r="AG1534" s="94"/>
      <c r="AI1534" s="94"/>
      <c r="AM1534" s="94"/>
      <c r="AO1534" s="94"/>
      <c r="AS1534" s="94"/>
      <c r="AU1534" s="94"/>
      <c r="AY1534" s="94"/>
      <c r="BA1534" s="94"/>
      <c r="BI1534" s="45"/>
      <c r="BN1534" s="93"/>
    </row>
    <row r="1535" spans="4:66" s="48" customFormat="1" ht="15" customHeight="1" x14ac:dyDescent="0.2">
      <c r="D1535" s="45"/>
      <c r="AA1535" s="94"/>
      <c r="AC1535" s="94"/>
      <c r="AG1535" s="94"/>
      <c r="AI1535" s="94"/>
      <c r="AM1535" s="94"/>
      <c r="AO1535" s="94"/>
      <c r="AS1535" s="94"/>
      <c r="AU1535" s="94"/>
      <c r="AY1535" s="94"/>
      <c r="BA1535" s="94"/>
      <c r="BI1535" s="45"/>
      <c r="BN1535" s="93"/>
    </row>
    <row r="1536" spans="4:66" s="48" customFormat="1" ht="15" customHeight="1" x14ac:dyDescent="0.2">
      <c r="D1536" s="45"/>
      <c r="AA1536" s="94"/>
      <c r="AC1536" s="94"/>
      <c r="AG1536" s="94"/>
      <c r="AI1536" s="94"/>
      <c r="AM1536" s="94"/>
      <c r="AO1536" s="94"/>
      <c r="AS1536" s="94"/>
      <c r="AU1536" s="94"/>
      <c r="AY1536" s="94"/>
      <c r="BA1536" s="94"/>
      <c r="BI1536" s="45"/>
      <c r="BN1536" s="93"/>
    </row>
    <row r="1537" spans="4:66" s="48" customFormat="1" ht="15" customHeight="1" x14ac:dyDescent="0.2">
      <c r="D1537" s="45"/>
      <c r="AA1537" s="94"/>
      <c r="AC1537" s="94"/>
      <c r="AG1537" s="94"/>
      <c r="AI1537" s="94"/>
      <c r="AM1537" s="94"/>
      <c r="AO1537" s="94"/>
      <c r="AS1537" s="94"/>
      <c r="AU1537" s="94"/>
      <c r="AY1537" s="94"/>
      <c r="BA1537" s="94"/>
      <c r="BI1537" s="45"/>
      <c r="BN1537" s="93"/>
    </row>
    <row r="1538" spans="4:66" s="48" customFormat="1" ht="15" customHeight="1" x14ac:dyDescent="0.2">
      <c r="D1538" s="45"/>
      <c r="AA1538" s="94"/>
      <c r="AC1538" s="94"/>
      <c r="AG1538" s="94"/>
      <c r="AI1538" s="94"/>
      <c r="AM1538" s="94"/>
      <c r="AO1538" s="94"/>
      <c r="AS1538" s="94"/>
      <c r="AU1538" s="94"/>
      <c r="AY1538" s="94"/>
      <c r="BA1538" s="94"/>
      <c r="BI1538" s="45"/>
      <c r="BN1538" s="93"/>
    </row>
    <row r="1539" spans="4:66" s="48" customFormat="1" ht="15" customHeight="1" x14ac:dyDescent="0.2">
      <c r="D1539" s="45"/>
      <c r="AA1539" s="94"/>
      <c r="AC1539" s="94"/>
      <c r="AG1539" s="94"/>
      <c r="AI1539" s="94"/>
      <c r="AM1539" s="94"/>
      <c r="AO1539" s="94"/>
      <c r="AS1539" s="94"/>
      <c r="AU1539" s="94"/>
      <c r="AY1539" s="94"/>
      <c r="BA1539" s="94"/>
      <c r="BI1539" s="45"/>
      <c r="BN1539" s="93"/>
    </row>
    <row r="1540" spans="4:66" s="48" customFormat="1" ht="15" customHeight="1" x14ac:dyDescent="0.2">
      <c r="D1540" s="45"/>
      <c r="AA1540" s="94"/>
      <c r="AC1540" s="94"/>
      <c r="AG1540" s="94"/>
      <c r="AI1540" s="94"/>
      <c r="AM1540" s="94"/>
      <c r="AO1540" s="94"/>
      <c r="AS1540" s="94"/>
      <c r="AU1540" s="94"/>
      <c r="AY1540" s="94"/>
      <c r="BA1540" s="94"/>
      <c r="BI1540" s="45"/>
      <c r="BN1540" s="93"/>
    </row>
    <row r="1541" spans="4:66" s="48" customFormat="1" ht="15" customHeight="1" x14ac:dyDescent="0.2">
      <c r="D1541" s="45"/>
      <c r="AA1541" s="94"/>
      <c r="AC1541" s="94"/>
      <c r="AG1541" s="94"/>
      <c r="AI1541" s="94"/>
      <c r="AM1541" s="94"/>
      <c r="AO1541" s="94"/>
      <c r="AS1541" s="94"/>
      <c r="AU1541" s="94"/>
      <c r="AY1541" s="94"/>
      <c r="BA1541" s="94"/>
      <c r="BI1541" s="45"/>
      <c r="BN1541" s="93"/>
    </row>
    <row r="1542" spans="4:66" s="48" customFormat="1" ht="15" customHeight="1" x14ac:dyDescent="0.2">
      <c r="D1542" s="45"/>
      <c r="AA1542" s="94"/>
      <c r="AC1542" s="94"/>
      <c r="AG1542" s="94"/>
      <c r="AI1542" s="94"/>
      <c r="AM1542" s="94"/>
      <c r="AO1542" s="94"/>
      <c r="AS1542" s="94"/>
      <c r="AU1542" s="94"/>
      <c r="AY1542" s="94"/>
      <c r="BA1542" s="94"/>
      <c r="BI1542" s="45"/>
      <c r="BN1542" s="93"/>
    </row>
    <row r="1543" spans="4:66" s="48" customFormat="1" ht="15" customHeight="1" x14ac:dyDescent="0.2">
      <c r="D1543" s="45"/>
      <c r="AA1543" s="94"/>
      <c r="AC1543" s="94"/>
      <c r="AG1543" s="94"/>
      <c r="AI1543" s="94"/>
      <c r="AM1543" s="94"/>
      <c r="AO1543" s="94"/>
      <c r="AS1543" s="94"/>
      <c r="AU1543" s="94"/>
      <c r="AY1543" s="94"/>
      <c r="BA1543" s="94"/>
      <c r="BI1543" s="45"/>
      <c r="BN1543" s="93"/>
    </row>
    <row r="1544" spans="4:66" s="48" customFormat="1" ht="15" customHeight="1" x14ac:dyDescent="0.2">
      <c r="D1544" s="45"/>
      <c r="AA1544" s="94"/>
      <c r="AC1544" s="94"/>
      <c r="AG1544" s="94"/>
      <c r="AI1544" s="94"/>
      <c r="AM1544" s="94"/>
      <c r="AO1544" s="94"/>
      <c r="AS1544" s="94"/>
      <c r="AU1544" s="94"/>
      <c r="AY1544" s="94"/>
      <c r="BA1544" s="94"/>
      <c r="BI1544" s="45"/>
      <c r="BN1544" s="93"/>
    </row>
    <row r="1545" spans="4:66" s="48" customFormat="1" ht="15" customHeight="1" x14ac:dyDescent="0.2">
      <c r="D1545" s="45"/>
      <c r="AA1545" s="94"/>
      <c r="AC1545" s="94"/>
      <c r="AG1545" s="94"/>
      <c r="AI1545" s="94"/>
      <c r="AM1545" s="94"/>
      <c r="AO1545" s="94"/>
      <c r="AS1545" s="94"/>
      <c r="AU1545" s="94"/>
      <c r="AY1545" s="94"/>
      <c r="BA1545" s="94"/>
      <c r="BI1545" s="45"/>
      <c r="BN1545" s="93"/>
    </row>
    <row r="1546" spans="4:66" s="48" customFormat="1" ht="15" customHeight="1" x14ac:dyDescent="0.2">
      <c r="D1546" s="45"/>
      <c r="AA1546" s="94"/>
      <c r="AC1546" s="94"/>
      <c r="AG1546" s="94"/>
      <c r="AI1546" s="94"/>
      <c r="AM1546" s="94"/>
      <c r="AO1546" s="94"/>
      <c r="AS1546" s="94"/>
      <c r="AU1546" s="94"/>
      <c r="AY1546" s="94"/>
      <c r="BA1546" s="94"/>
      <c r="BI1546" s="45"/>
      <c r="BN1546" s="93"/>
    </row>
    <row r="1547" spans="4:66" s="48" customFormat="1" ht="15" customHeight="1" x14ac:dyDescent="0.2">
      <c r="D1547" s="45"/>
      <c r="AA1547" s="94"/>
      <c r="AC1547" s="94"/>
      <c r="AG1547" s="94"/>
      <c r="AI1547" s="94"/>
      <c r="AM1547" s="94"/>
      <c r="AO1547" s="94"/>
      <c r="AS1547" s="94"/>
      <c r="AU1547" s="94"/>
      <c r="AY1547" s="94"/>
      <c r="BA1547" s="94"/>
      <c r="BI1547" s="45"/>
      <c r="BN1547" s="93"/>
    </row>
    <row r="1548" spans="4:66" s="48" customFormat="1" ht="15" customHeight="1" x14ac:dyDescent="0.2">
      <c r="D1548" s="45"/>
      <c r="AA1548" s="94"/>
      <c r="AC1548" s="94"/>
      <c r="AG1548" s="94"/>
      <c r="AI1548" s="94"/>
      <c r="AM1548" s="94"/>
      <c r="AO1548" s="94"/>
      <c r="AS1548" s="94"/>
      <c r="AU1548" s="94"/>
      <c r="AY1548" s="94"/>
      <c r="BA1548" s="94"/>
      <c r="BI1548" s="45"/>
      <c r="BN1548" s="93"/>
    </row>
    <row r="1549" spans="4:66" s="48" customFormat="1" ht="15" customHeight="1" x14ac:dyDescent="0.2">
      <c r="D1549" s="45"/>
      <c r="AA1549" s="94"/>
      <c r="AC1549" s="94"/>
      <c r="AG1549" s="94"/>
      <c r="AI1549" s="94"/>
      <c r="AM1549" s="94"/>
      <c r="AO1549" s="94"/>
      <c r="AS1549" s="94"/>
      <c r="AU1549" s="94"/>
      <c r="AY1549" s="94"/>
      <c r="BA1549" s="94"/>
      <c r="BI1549" s="45"/>
      <c r="BN1549" s="93"/>
    </row>
    <row r="1550" spans="4:66" s="48" customFormat="1" ht="15" customHeight="1" x14ac:dyDescent="0.2">
      <c r="D1550" s="45"/>
      <c r="AA1550" s="94"/>
      <c r="AC1550" s="94"/>
      <c r="AG1550" s="94"/>
      <c r="AI1550" s="94"/>
      <c r="AM1550" s="94"/>
      <c r="AO1550" s="94"/>
      <c r="AS1550" s="94"/>
      <c r="AU1550" s="94"/>
      <c r="AY1550" s="94"/>
      <c r="BA1550" s="94"/>
      <c r="BI1550" s="45"/>
      <c r="BN1550" s="93"/>
    </row>
    <row r="1551" spans="4:66" s="48" customFormat="1" ht="15" customHeight="1" x14ac:dyDescent="0.2">
      <c r="D1551" s="45"/>
      <c r="AA1551" s="94"/>
      <c r="AC1551" s="94"/>
      <c r="AG1551" s="94"/>
      <c r="AI1551" s="94"/>
      <c r="AM1551" s="94"/>
      <c r="AO1551" s="94"/>
      <c r="AS1551" s="94"/>
      <c r="AU1551" s="94"/>
      <c r="AY1551" s="94"/>
      <c r="BA1551" s="94"/>
      <c r="BI1551" s="45"/>
      <c r="BN1551" s="93"/>
    </row>
    <row r="1552" spans="4:66" s="48" customFormat="1" ht="15" customHeight="1" x14ac:dyDescent="0.2">
      <c r="D1552" s="45"/>
      <c r="AA1552" s="94"/>
      <c r="AC1552" s="94"/>
      <c r="AG1552" s="94"/>
      <c r="AI1552" s="94"/>
      <c r="AM1552" s="94"/>
      <c r="AO1552" s="94"/>
      <c r="AS1552" s="94"/>
      <c r="AU1552" s="94"/>
      <c r="AY1552" s="94"/>
      <c r="BA1552" s="94"/>
      <c r="BI1552" s="45"/>
      <c r="BN1552" s="93"/>
    </row>
    <row r="1553" spans="4:66" s="48" customFormat="1" ht="15" customHeight="1" x14ac:dyDescent="0.2">
      <c r="D1553" s="45"/>
      <c r="AA1553" s="94"/>
      <c r="AC1553" s="94"/>
      <c r="AG1553" s="94"/>
      <c r="AI1553" s="94"/>
      <c r="AM1553" s="94"/>
      <c r="AO1553" s="94"/>
      <c r="AS1553" s="94"/>
      <c r="AU1553" s="94"/>
      <c r="AY1553" s="94"/>
      <c r="BA1553" s="94"/>
      <c r="BI1553" s="45"/>
      <c r="BN1553" s="93"/>
    </row>
    <row r="1554" spans="4:66" s="48" customFormat="1" ht="15" customHeight="1" x14ac:dyDescent="0.2">
      <c r="D1554" s="45"/>
      <c r="AA1554" s="94"/>
      <c r="AC1554" s="94"/>
      <c r="AG1554" s="94"/>
      <c r="AI1554" s="94"/>
      <c r="AM1554" s="94"/>
      <c r="AO1554" s="94"/>
      <c r="AS1554" s="94"/>
      <c r="AU1554" s="94"/>
      <c r="AY1554" s="94"/>
      <c r="BA1554" s="94"/>
      <c r="BI1554" s="45"/>
      <c r="BN1554" s="93"/>
    </row>
    <row r="1555" spans="4:66" s="48" customFormat="1" ht="15" customHeight="1" x14ac:dyDescent="0.2">
      <c r="D1555" s="45"/>
      <c r="AA1555" s="94"/>
      <c r="AC1555" s="94"/>
      <c r="AG1555" s="94"/>
      <c r="AI1555" s="94"/>
      <c r="AM1555" s="94"/>
      <c r="AO1555" s="94"/>
      <c r="AS1555" s="94"/>
      <c r="AU1555" s="94"/>
      <c r="AY1555" s="94"/>
      <c r="BA1555" s="94"/>
      <c r="BI1555" s="45"/>
      <c r="BN1555" s="93"/>
    </row>
    <row r="1556" spans="4:66" s="48" customFormat="1" ht="15" customHeight="1" x14ac:dyDescent="0.2">
      <c r="D1556" s="45"/>
      <c r="AA1556" s="94"/>
      <c r="AC1556" s="94"/>
      <c r="AG1556" s="94"/>
      <c r="AI1556" s="94"/>
      <c r="AM1556" s="94"/>
      <c r="AO1556" s="94"/>
      <c r="AS1556" s="94"/>
      <c r="AU1556" s="94"/>
      <c r="AY1556" s="94"/>
      <c r="BA1556" s="94"/>
      <c r="BI1556" s="45"/>
      <c r="BN1556" s="93"/>
    </row>
    <row r="1557" spans="4:66" s="48" customFormat="1" ht="15" customHeight="1" x14ac:dyDescent="0.2">
      <c r="D1557" s="45"/>
      <c r="AA1557" s="94"/>
      <c r="AC1557" s="94"/>
      <c r="AG1557" s="94"/>
      <c r="AI1557" s="94"/>
      <c r="AM1557" s="94"/>
      <c r="AO1557" s="94"/>
      <c r="AS1557" s="94"/>
      <c r="AU1557" s="94"/>
      <c r="AY1557" s="94"/>
      <c r="BA1557" s="94"/>
      <c r="BI1557" s="45"/>
      <c r="BN1557" s="93"/>
    </row>
    <row r="1558" spans="4:66" s="48" customFormat="1" ht="15" customHeight="1" x14ac:dyDescent="0.2">
      <c r="D1558" s="45"/>
      <c r="AA1558" s="94"/>
      <c r="AC1558" s="94"/>
      <c r="AG1558" s="94"/>
      <c r="AI1558" s="94"/>
      <c r="AM1558" s="94"/>
      <c r="AO1558" s="94"/>
      <c r="AS1558" s="94"/>
      <c r="AU1558" s="94"/>
      <c r="AY1558" s="94"/>
      <c r="BA1558" s="94"/>
      <c r="BI1558" s="45"/>
      <c r="BN1558" s="93"/>
    </row>
    <row r="1559" spans="4:66" s="48" customFormat="1" ht="15" customHeight="1" x14ac:dyDescent="0.2">
      <c r="D1559" s="45"/>
      <c r="AA1559" s="94"/>
      <c r="AC1559" s="94"/>
      <c r="AG1559" s="94"/>
      <c r="AI1559" s="94"/>
      <c r="AM1559" s="94"/>
      <c r="AO1559" s="94"/>
      <c r="AS1559" s="94"/>
      <c r="AU1559" s="94"/>
      <c r="AY1559" s="94"/>
      <c r="BA1559" s="94"/>
      <c r="BI1559" s="45"/>
      <c r="BN1559" s="93"/>
    </row>
    <row r="1560" spans="4:66" s="48" customFormat="1" ht="15" customHeight="1" x14ac:dyDescent="0.2">
      <c r="D1560" s="45"/>
      <c r="AA1560" s="94"/>
      <c r="AC1560" s="94"/>
      <c r="AG1560" s="94"/>
      <c r="AI1560" s="94"/>
      <c r="AM1560" s="94"/>
      <c r="AO1560" s="94"/>
      <c r="AS1560" s="94"/>
      <c r="AU1560" s="94"/>
      <c r="AY1560" s="94"/>
      <c r="BA1560" s="94"/>
      <c r="BI1560" s="45"/>
      <c r="BN1560" s="93"/>
    </row>
    <row r="1561" spans="4:66" s="48" customFormat="1" ht="15" customHeight="1" x14ac:dyDescent="0.2">
      <c r="D1561" s="45"/>
      <c r="AA1561" s="94"/>
      <c r="AC1561" s="94"/>
      <c r="AG1561" s="94"/>
      <c r="AI1561" s="94"/>
      <c r="AM1561" s="94"/>
      <c r="AO1561" s="94"/>
      <c r="AS1561" s="94"/>
      <c r="AU1561" s="94"/>
      <c r="AY1561" s="94"/>
      <c r="BA1561" s="94"/>
      <c r="BI1561" s="45"/>
      <c r="BN1561" s="93"/>
    </row>
    <row r="1562" spans="4:66" s="48" customFormat="1" ht="15" customHeight="1" x14ac:dyDescent="0.2">
      <c r="D1562" s="45"/>
      <c r="AA1562" s="94"/>
      <c r="AC1562" s="94"/>
      <c r="AG1562" s="94"/>
      <c r="AI1562" s="94"/>
      <c r="AM1562" s="94"/>
      <c r="AO1562" s="94"/>
      <c r="AS1562" s="94"/>
      <c r="AU1562" s="94"/>
      <c r="AY1562" s="94"/>
      <c r="BA1562" s="94"/>
      <c r="BI1562" s="45"/>
      <c r="BN1562" s="93"/>
    </row>
    <row r="1563" spans="4:66" s="48" customFormat="1" ht="15" customHeight="1" x14ac:dyDescent="0.2">
      <c r="D1563" s="45"/>
      <c r="AA1563" s="94"/>
      <c r="AC1563" s="94"/>
      <c r="AG1563" s="94"/>
      <c r="AI1563" s="94"/>
      <c r="AM1563" s="94"/>
      <c r="AO1563" s="94"/>
      <c r="AS1563" s="94"/>
      <c r="AU1563" s="94"/>
      <c r="AY1563" s="94"/>
      <c r="BA1563" s="94"/>
      <c r="BI1563" s="45"/>
      <c r="BN1563" s="93"/>
    </row>
    <row r="1564" spans="4:66" s="48" customFormat="1" ht="15" customHeight="1" x14ac:dyDescent="0.2">
      <c r="D1564" s="45"/>
      <c r="AA1564" s="94"/>
      <c r="AC1564" s="94"/>
      <c r="AG1564" s="94"/>
      <c r="AI1564" s="94"/>
      <c r="AM1564" s="94"/>
      <c r="AO1564" s="94"/>
      <c r="AS1564" s="94"/>
      <c r="AU1564" s="94"/>
      <c r="AY1564" s="94"/>
      <c r="BA1564" s="94"/>
      <c r="BI1564" s="45"/>
      <c r="BN1564" s="93"/>
    </row>
    <row r="1565" spans="4:66" s="48" customFormat="1" ht="15" customHeight="1" x14ac:dyDescent="0.2">
      <c r="D1565" s="45"/>
      <c r="AA1565" s="94"/>
      <c r="AC1565" s="94"/>
      <c r="AG1565" s="94"/>
      <c r="AI1565" s="94"/>
      <c r="AM1565" s="94"/>
      <c r="AO1565" s="94"/>
      <c r="AS1565" s="94"/>
      <c r="AU1565" s="94"/>
      <c r="AY1565" s="94"/>
      <c r="BA1565" s="94"/>
      <c r="BI1565" s="45"/>
      <c r="BN1565" s="93"/>
    </row>
    <row r="1566" spans="4:66" s="48" customFormat="1" ht="15" customHeight="1" x14ac:dyDescent="0.2">
      <c r="D1566" s="45"/>
      <c r="AA1566" s="94"/>
      <c r="AC1566" s="94"/>
      <c r="AG1566" s="94"/>
      <c r="AI1566" s="94"/>
      <c r="AM1566" s="94"/>
      <c r="AO1566" s="94"/>
      <c r="AS1566" s="94"/>
      <c r="AU1566" s="94"/>
      <c r="AY1566" s="94"/>
      <c r="BA1566" s="94"/>
      <c r="BI1566" s="45"/>
      <c r="BN1566" s="93"/>
    </row>
    <row r="1567" spans="4:66" s="48" customFormat="1" ht="15" customHeight="1" x14ac:dyDescent="0.2">
      <c r="D1567" s="45"/>
      <c r="AA1567" s="94"/>
      <c r="AC1567" s="94"/>
      <c r="AG1567" s="94"/>
      <c r="AI1567" s="94"/>
      <c r="AM1567" s="94"/>
      <c r="AO1567" s="94"/>
      <c r="AS1567" s="94"/>
      <c r="AU1567" s="94"/>
      <c r="AY1567" s="94"/>
      <c r="BA1567" s="94"/>
      <c r="BI1567" s="45"/>
      <c r="BN1567" s="93"/>
    </row>
    <row r="1568" spans="4:66" s="48" customFormat="1" ht="15" customHeight="1" x14ac:dyDescent="0.2">
      <c r="D1568" s="45"/>
      <c r="AA1568" s="94"/>
      <c r="AC1568" s="94"/>
      <c r="AG1568" s="94"/>
      <c r="AI1568" s="94"/>
      <c r="AM1568" s="94"/>
      <c r="AO1568" s="94"/>
      <c r="AS1568" s="94"/>
      <c r="AU1568" s="94"/>
      <c r="AY1568" s="94"/>
      <c r="BA1568" s="94"/>
      <c r="BI1568" s="45"/>
      <c r="BN1568" s="93"/>
    </row>
    <row r="1569" spans="4:66" s="48" customFormat="1" ht="15" customHeight="1" x14ac:dyDescent="0.2">
      <c r="D1569" s="45"/>
      <c r="AA1569" s="94"/>
      <c r="AC1569" s="94"/>
      <c r="AG1569" s="94"/>
      <c r="AI1569" s="94"/>
      <c r="AM1569" s="94"/>
      <c r="AO1569" s="94"/>
      <c r="AS1569" s="94"/>
      <c r="AU1569" s="94"/>
      <c r="AY1569" s="94"/>
      <c r="BA1569" s="94"/>
      <c r="BI1569" s="45"/>
      <c r="BN1569" s="93"/>
    </row>
    <row r="1570" spans="4:66" s="48" customFormat="1" ht="15" customHeight="1" x14ac:dyDescent="0.2">
      <c r="D1570" s="45"/>
      <c r="AA1570" s="94"/>
      <c r="AC1570" s="94"/>
      <c r="AG1570" s="94"/>
      <c r="AI1570" s="94"/>
      <c r="AM1570" s="94"/>
      <c r="AO1570" s="94"/>
      <c r="AS1570" s="94"/>
      <c r="AU1570" s="94"/>
      <c r="AY1570" s="94"/>
      <c r="BA1570" s="94"/>
      <c r="BI1570" s="45"/>
      <c r="BN1570" s="93"/>
    </row>
    <row r="1571" spans="4:66" s="48" customFormat="1" ht="15" customHeight="1" x14ac:dyDescent="0.2">
      <c r="D1571" s="45"/>
      <c r="AA1571" s="94"/>
      <c r="AC1571" s="94"/>
      <c r="AG1571" s="94"/>
      <c r="AI1571" s="94"/>
      <c r="AM1571" s="94"/>
      <c r="AO1571" s="94"/>
      <c r="AS1571" s="94"/>
      <c r="AU1571" s="94"/>
      <c r="AY1571" s="94"/>
      <c r="BA1571" s="94"/>
      <c r="BI1571" s="45"/>
      <c r="BN1571" s="93"/>
    </row>
    <row r="1572" spans="4:66" s="48" customFormat="1" ht="15" customHeight="1" x14ac:dyDescent="0.2">
      <c r="D1572" s="45"/>
      <c r="AA1572" s="94"/>
      <c r="AC1572" s="94"/>
      <c r="AG1572" s="94"/>
      <c r="AI1572" s="94"/>
      <c r="AM1572" s="94"/>
      <c r="AO1572" s="94"/>
      <c r="AS1572" s="94"/>
      <c r="AU1572" s="94"/>
      <c r="AY1572" s="94"/>
      <c r="BA1572" s="94"/>
      <c r="BI1572" s="45"/>
      <c r="BN1572" s="93"/>
    </row>
    <row r="1573" spans="4:66" s="48" customFormat="1" ht="15" customHeight="1" x14ac:dyDescent="0.2">
      <c r="D1573" s="45"/>
      <c r="AA1573" s="94"/>
      <c r="AC1573" s="94"/>
      <c r="AG1573" s="94"/>
      <c r="AI1573" s="94"/>
      <c r="AM1573" s="94"/>
      <c r="AO1573" s="94"/>
      <c r="AS1573" s="94"/>
      <c r="AU1573" s="94"/>
      <c r="AY1573" s="94"/>
      <c r="BA1573" s="94"/>
      <c r="BI1573" s="45"/>
      <c r="BN1573" s="93"/>
    </row>
    <row r="1574" spans="4:66" s="48" customFormat="1" ht="15" customHeight="1" x14ac:dyDescent="0.2">
      <c r="D1574" s="45"/>
      <c r="AA1574" s="94"/>
      <c r="AC1574" s="94"/>
      <c r="AG1574" s="94"/>
      <c r="AI1574" s="94"/>
      <c r="AM1574" s="94"/>
      <c r="AO1574" s="94"/>
      <c r="AS1574" s="94"/>
      <c r="AU1574" s="94"/>
      <c r="AY1574" s="94"/>
      <c r="BA1574" s="94"/>
      <c r="BI1574" s="45"/>
      <c r="BN1574" s="93"/>
    </row>
    <row r="1575" spans="4:66" s="48" customFormat="1" ht="15" customHeight="1" x14ac:dyDescent="0.2">
      <c r="D1575" s="45"/>
      <c r="AA1575" s="94"/>
      <c r="AC1575" s="94"/>
      <c r="AG1575" s="94"/>
      <c r="AI1575" s="94"/>
      <c r="AM1575" s="94"/>
      <c r="AO1575" s="94"/>
      <c r="AS1575" s="94"/>
      <c r="AU1575" s="94"/>
      <c r="AY1575" s="94"/>
      <c r="BA1575" s="94"/>
      <c r="BI1575" s="45"/>
      <c r="BN1575" s="93"/>
    </row>
    <row r="1576" spans="4:66" s="48" customFormat="1" ht="15" customHeight="1" x14ac:dyDescent="0.2">
      <c r="D1576" s="45"/>
      <c r="AA1576" s="94"/>
      <c r="AC1576" s="94"/>
      <c r="AG1576" s="94"/>
      <c r="AI1576" s="94"/>
      <c r="AM1576" s="94"/>
      <c r="AO1576" s="94"/>
      <c r="AS1576" s="94"/>
      <c r="AU1576" s="94"/>
      <c r="AY1576" s="94"/>
      <c r="BA1576" s="94"/>
      <c r="BI1576" s="45"/>
      <c r="BN1576" s="93"/>
    </row>
    <row r="1577" spans="4:66" s="48" customFormat="1" ht="15" customHeight="1" x14ac:dyDescent="0.2">
      <c r="D1577" s="45"/>
      <c r="AA1577" s="94"/>
      <c r="AC1577" s="94"/>
      <c r="AG1577" s="94"/>
      <c r="AI1577" s="94"/>
      <c r="AM1577" s="94"/>
      <c r="AO1577" s="94"/>
      <c r="AS1577" s="94"/>
      <c r="AU1577" s="94"/>
      <c r="AY1577" s="94"/>
      <c r="BA1577" s="94"/>
      <c r="BI1577" s="45"/>
      <c r="BN1577" s="93"/>
    </row>
    <row r="1578" spans="4:66" s="48" customFormat="1" ht="15" customHeight="1" x14ac:dyDescent="0.2">
      <c r="D1578" s="45"/>
      <c r="AA1578" s="94"/>
      <c r="AC1578" s="94"/>
      <c r="AG1578" s="94"/>
      <c r="AI1578" s="94"/>
      <c r="AM1578" s="94"/>
      <c r="AO1578" s="94"/>
      <c r="AS1578" s="94"/>
      <c r="AU1578" s="94"/>
      <c r="AY1578" s="94"/>
      <c r="BA1578" s="94"/>
      <c r="BI1578" s="45"/>
      <c r="BN1578" s="93"/>
    </row>
    <row r="1579" spans="4:66" s="48" customFormat="1" ht="15" customHeight="1" x14ac:dyDescent="0.2">
      <c r="D1579" s="45"/>
      <c r="AA1579" s="94"/>
      <c r="AC1579" s="94"/>
      <c r="AG1579" s="94"/>
      <c r="AI1579" s="94"/>
      <c r="AM1579" s="94"/>
      <c r="AO1579" s="94"/>
      <c r="AS1579" s="94"/>
      <c r="AU1579" s="94"/>
      <c r="AY1579" s="94"/>
      <c r="BA1579" s="94"/>
      <c r="BI1579" s="45"/>
      <c r="BN1579" s="93"/>
    </row>
    <row r="1580" spans="4:66" s="48" customFormat="1" ht="15" customHeight="1" x14ac:dyDescent="0.2">
      <c r="D1580" s="45"/>
      <c r="AA1580" s="94"/>
      <c r="AC1580" s="94"/>
      <c r="AG1580" s="94"/>
      <c r="AI1580" s="94"/>
      <c r="AM1580" s="94"/>
      <c r="AO1580" s="94"/>
      <c r="AS1580" s="94"/>
      <c r="AU1580" s="94"/>
      <c r="AY1580" s="94"/>
      <c r="BA1580" s="94"/>
      <c r="BI1580" s="45"/>
      <c r="BN1580" s="93"/>
    </row>
    <row r="1581" spans="4:66" s="48" customFormat="1" ht="15" customHeight="1" x14ac:dyDescent="0.2">
      <c r="D1581" s="45"/>
      <c r="AA1581" s="94"/>
      <c r="AC1581" s="94"/>
      <c r="AG1581" s="94"/>
      <c r="AI1581" s="94"/>
      <c r="AM1581" s="94"/>
      <c r="AO1581" s="94"/>
      <c r="AS1581" s="94"/>
      <c r="AU1581" s="94"/>
      <c r="AY1581" s="94"/>
      <c r="BA1581" s="94"/>
      <c r="BI1581" s="45"/>
      <c r="BN1581" s="93"/>
    </row>
    <row r="1582" spans="4:66" s="48" customFormat="1" ht="15" customHeight="1" x14ac:dyDescent="0.2">
      <c r="D1582" s="45"/>
      <c r="AA1582" s="94"/>
      <c r="AC1582" s="94"/>
      <c r="AG1582" s="94"/>
      <c r="AI1582" s="94"/>
      <c r="AM1582" s="94"/>
      <c r="AO1582" s="94"/>
      <c r="AS1582" s="94"/>
      <c r="AU1582" s="94"/>
      <c r="AY1582" s="94"/>
      <c r="BA1582" s="94"/>
      <c r="BI1582" s="45"/>
      <c r="BN1582" s="93"/>
    </row>
    <row r="1583" spans="4:66" s="48" customFormat="1" ht="15" customHeight="1" x14ac:dyDescent="0.2">
      <c r="D1583" s="45"/>
      <c r="AA1583" s="94"/>
      <c r="AC1583" s="94"/>
      <c r="AG1583" s="94"/>
      <c r="AI1583" s="94"/>
      <c r="AM1583" s="94"/>
      <c r="AO1583" s="94"/>
      <c r="AS1583" s="94"/>
      <c r="AU1583" s="94"/>
      <c r="AY1583" s="94"/>
      <c r="BA1583" s="94"/>
      <c r="BI1583" s="45"/>
      <c r="BN1583" s="93"/>
    </row>
    <row r="1584" spans="4:66" s="48" customFormat="1" ht="15" customHeight="1" x14ac:dyDescent="0.2">
      <c r="D1584" s="45"/>
      <c r="AA1584" s="94"/>
      <c r="AC1584" s="94"/>
      <c r="AG1584" s="94"/>
      <c r="AI1584" s="94"/>
      <c r="AM1584" s="94"/>
      <c r="AO1584" s="94"/>
      <c r="AS1584" s="94"/>
      <c r="AU1584" s="94"/>
      <c r="AY1584" s="94"/>
      <c r="BA1584" s="94"/>
      <c r="BI1584" s="45"/>
      <c r="BN1584" s="93"/>
    </row>
    <row r="1585" spans="4:66" s="48" customFormat="1" ht="15" customHeight="1" x14ac:dyDescent="0.2">
      <c r="D1585" s="45"/>
      <c r="AA1585" s="94"/>
      <c r="AC1585" s="94"/>
      <c r="AG1585" s="94"/>
      <c r="AI1585" s="94"/>
      <c r="AM1585" s="94"/>
      <c r="AO1585" s="94"/>
      <c r="AS1585" s="94"/>
      <c r="AU1585" s="94"/>
      <c r="AY1585" s="94"/>
      <c r="BA1585" s="94"/>
      <c r="BI1585" s="45"/>
      <c r="BN1585" s="93"/>
    </row>
    <row r="1586" spans="4:66" s="48" customFormat="1" ht="15" customHeight="1" x14ac:dyDescent="0.2">
      <c r="D1586" s="45"/>
      <c r="AA1586" s="94"/>
      <c r="AC1586" s="94"/>
      <c r="AG1586" s="94"/>
      <c r="AI1586" s="94"/>
      <c r="AM1586" s="94"/>
      <c r="AO1586" s="94"/>
      <c r="AS1586" s="94"/>
      <c r="AU1586" s="94"/>
      <c r="AY1586" s="94"/>
      <c r="BA1586" s="94"/>
      <c r="BI1586" s="45"/>
      <c r="BN1586" s="93"/>
    </row>
    <row r="1587" spans="4:66" s="48" customFormat="1" ht="15" customHeight="1" x14ac:dyDescent="0.2">
      <c r="D1587" s="45"/>
      <c r="AA1587" s="94"/>
      <c r="AC1587" s="94"/>
      <c r="AG1587" s="94"/>
      <c r="AI1587" s="94"/>
      <c r="AM1587" s="94"/>
      <c r="AO1587" s="94"/>
      <c r="AS1587" s="94"/>
      <c r="AU1587" s="94"/>
      <c r="AY1587" s="94"/>
      <c r="BA1587" s="94"/>
      <c r="BI1587" s="45"/>
      <c r="BN1587" s="93"/>
    </row>
    <row r="1588" spans="4:66" s="48" customFormat="1" ht="15" customHeight="1" x14ac:dyDescent="0.2">
      <c r="D1588" s="45"/>
      <c r="AA1588" s="94"/>
      <c r="AC1588" s="94"/>
      <c r="AG1588" s="94"/>
      <c r="AI1588" s="94"/>
      <c r="AM1588" s="94"/>
      <c r="AO1588" s="94"/>
      <c r="AS1588" s="94"/>
      <c r="AU1588" s="94"/>
      <c r="AY1588" s="94"/>
      <c r="BA1588" s="94"/>
      <c r="BI1588" s="45"/>
      <c r="BN1588" s="93"/>
    </row>
    <row r="1589" spans="4:66" s="48" customFormat="1" ht="15" customHeight="1" x14ac:dyDescent="0.2">
      <c r="D1589" s="45"/>
      <c r="AA1589" s="94"/>
      <c r="AC1589" s="94"/>
      <c r="AG1589" s="94"/>
      <c r="AI1589" s="94"/>
      <c r="AM1589" s="94"/>
      <c r="AO1589" s="94"/>
      <c r="AS1589" s="94"/>
      <c r="AU1589" s="94"/>
      <c r="AY1589" s="94"/>
      <c r="BA1589" s="94"/>
      <c r="BI1589" s="45"/>
      <c r="BN1589" s="93"/>
    </row>
    <row r="1590" spans="4:66" s="48" customFormat="1" ht="15" customHeight="1" x14ac:dyDescent="0.2">
      <c r="D1590" s="45"/>
      <c r="AA1590" s="94"/>
      <c r="AC1590" s="94"/>
      <c r="AG1590" s="94"/>
      <c r="AI1590" s="94"/>
      <c r="AM1590" s="94"/>
      <c r="AO1590" s="94"/>
      <c r="AS1590" s="94"/>
      <c r="AU1590" s="94"/>
      <c r="AY1590" s="94"/>
      <c r="BA1590" s="94"/>
      <c r="BI1590" s="45"/>
      <c r="BN1590" s="93"/>
    </row>
    <row r="1591" spans="4:66" s="48" customFormat="1" ht="15" customHeight="1" x14ac:dyDescent="0.2">
      <c r="D1591" s="45"/>
      <c r="AA1591" s="94"/>
      <c r="AC1591" s="94"/>
      <c r="AG1591" s="94"/>
      <c r="AI1591" s="94"/>
      <c r="AM1591" s="94"/>
      <c r="AO1591" s="94"/>
      <c r="AS1591" s="94"/>
      <c r="AU1591" s="94"/>
      <c r="AY1591" s="94"/>
      <c r="BA1591" s="94"/>
      <c r="BI1591" s="45"/>
      <c r="BN1591" s="93"/>
    </row>
    <row r="1592" spans="4:66" s="48" customFormat="1" ht="15" customHeight="1" x14ac:dyDescent="0.2">
      <c r="D1592" s="45"/>
      <c r="AA1592" s="94"/>
      <c r="AC1592" s="94"/>
      <c r="AG1592" s="94"/>
      <c r="AI1592" s="94"/>
      <c r="AM1592" s="94"/>
      <c r="AO1592" s="94"/>
      <c r="AS1592" s="94"/>
      <c r="AU1592" s="94"/>
      <c r="AY1592" s="94"/>
      <c r="BA1592" s="94"/>
      <c r="BI1592" s="45"/>
      <c r="BN1592" s="93"/>
    </row>
    <row r="1593" spans="4:66" s="48" customFormat="1" ht="15" customHeight="1" x14ac:dyDescent="0.2">
      <c r="D1593" s="45"/>
      <c r="AA1593" s="94"/>
      <c r="AC1593" s="94"/>
      <c r="AG1593" s="94"/>
      <c r="AI1593" s="94"/>
      <c r="AM1593" s="94"/>
      <c r="AO1593" s="94"/>
      <c r="AS1593" s="94"/>
      <c r="AU1593" s="94"/>
      <c r="AY1593" s="94"/>
      <c r="BA1593" s="94"/>
      <c r="BI1593" s="45"/>
      <c r="BN1593" s="93"/>
    </row>
    <row r="1594" spans="4:66" s="48" customFormat="1" ht="15" customHeight="1" x14ac:dyDescent="0.2">
      <c r="D1594" s="45"/>
      <c r="AA1594" s="94"/>
      <c r="AC1594" s="94"/>
      <c r="AG1594" s="94"/>
      <c r="AI1594" s="94"/>
      <c r="AM1594" s="94"/>
      <c r="AO1594" s="94"/>
      <c r="AS1594" s="94"/>
      <c r="AU1594" s="94"/>
      <c r="AY1594" s="94"/>
      <c r="BA1594" s="94"/>
      <c r="BI1594" s="45"/>
      <c r="BN1594" s="93"/>
    </row>
    <row r="1595" spans="4:66" s="48" customFormat="1" ht="15" customHeight="1" x14ac:dyDescent="0.2">
      <c r="D1595" s="45"/>
      <c r="AA1595" s="94"/>
      <c r="AC1595" s="94"/>
      <c r="AG1595" s="94"/>
      <c r="AI1595" s="94"/>
      <c r="AM1595" s="94"/>
      <c r="AO1595" s="94"/>
      <c r="AS1595" s="94"/>
      <c r="AU1595" s="94"/>
      <c r="AY1595" s="94"/>
      <c r="BA1595" s="94"/>
      <c r="BI1595" s="45"/>
      <c r="BN1595" s="93"/>
    </row>
    <row r="1596" spans="4:66" s="48" customFormat="1" ht="15" customHeight="1" x14ac:dyDescent="0.2">
      <c r="D1596" s="45"/>
      <c r="AA1596" s="94"/>
      <c r="AC1596" s="94"/>
      <c r="AG1596" s="94"/>
      <c r="AI1596" s="94"/>
      <c r="AM1596" s="94"/>
      <c r="AO1596" s="94"/>
      <c r="AS1596" s="94"/>
      <c r="AU1596" s="94"/>
      <c r="AY1596" s="94"/>
      <c r="BA1596" s="94"/>
      <c r="BI1596" s="45"/>
      <c r="BN1596" s="93"/>
    </row>
    <row r="1597" spans="4:66" s="48" customFormat="1" ht="15" customHeight="1" x14ac:dyDescent="0.2">
      <c r="D1597" s="45"/>
      <c r="AA1597" s="94"/>
      <c r="AC1597" s="94"/>
      <c r="AG1597" s="94"/>
      <c r="AI1597" s="94"/>
      <c r="AM1597" s="94"/>
      <c r="AO1597" s="94"/>
      <c r="AS1597" s="94"/>
      <c r="AU1597" s="94"/>
      <c r="AY1597" s="94"/>
      <c r="BA1597" s="94"/>
      <c r="BI1597" s="45"/>
      <c r="BN1597" s="93"/>
    </row>
    <row r="1598" spans="4:66" s="48" customFormat="1" ht="15" customHeight="1" x14ac:dyDescent="0.2">
      <c r="D1598" s="45"/>
      <c r="AA1598" s="94"/>
      <c r="AC1598" s="94"/>
      <c r="AG1598" s="94"/>
      <c r="AI1598" s="94"/>
      <c r="AM1598" s="94"/>
      <c r="AO1598" s="94"/>
      <c r="AS1598" s="94"/>
      <c r="AU1598" s="94"/>
      <c r="AY1598" s="94"/>
      <c r="BA1598" s="94"/>
      <c r="BI1598" s="45"/>
      <c r="BN1598" s="93"/>
    </row>
    <row r="1599" spans="4:66" s="48" customFormat="1" ht="15" customHeight="1" x14ac:dyDescent="0.2">
      <c r="D1599" s="45"/>
      <c r="AA1599" s="94"/>
      <c r="AC1599" s="94"/>
      <c r="AG1599" s="94"/>
      <c r="AI1599" s="94"/>
      <c r="AM1599" s="94"/>
      <c r="AO1599" s="94"/>
      <c r="AS1599" s="94"/>
      <c r="AU1599" s="94"/>
      <c r="AY1599" s="94"/>
      <c r="BA1599" s="94"/>
      <c r="BI1599" s="45"/>
      <c r="BN1599" s="93"/>
    </row>
    <row r="1600" spans="4:66" s="48" customFormat="1" ht="15" customHeight="1" x14ac:dyDescent="0.2">
      <c r="D1600" s="45"/>
      <c r="AA1600" s="94"/>
      <c r="AC1600" s="94"/>
      <c r="AG1600" s="94"/>
      <c r="AI1600" s="94"/>
      <c r="AM1600" s="94"/>
      <c r="AO1600" s="94"/>
      <c r="AS1600" s="94"/>
      <c r="AU1600" s="94"/>
      <c r="AY1600" s="94"/>
      <c r="BA1600" s="94"/>
      <c r="BI1600" s="45"/>
      <c r="BN1600" s="93"/>
    </row>
    <row r="1601" spans="4:66" s="48" customFormat="1" ht="15" customHeight="1" x14ac:dyDescent="0.2">
      <c r="D1601" s="45"/>
      <c r="AA1601" s="94"/>
      <c r="AC1601" s="94"/>
      <c r="AG1601" s="94"/>
      <c r="AI1601" s="94"/>
      <c r="AM1601" s="94"/>
      <c r="AO1601" s="94"/>
      <c r="AS1601" s="94"/>
      <c r="AU1601" s="94"/>
      <c r="AY1601" s="94"/>
      <c r="BA1601" s="94"/>
      <c r="BI1601" s="45"/>
      <c r="BN1601" s="93"/>
    </row>
    <row r="1602" spans="4:66" s="48" customFormat="1" ht="15" customHeight="1" x14ac:dyDescent="0.2">
      <c r="D1602" s="45"/>
      <c r="AA1602" s="94"/>
      <c r="AC1602" s="94"/>
      <c r="AG1602" s="94"/>
      <c r="AI1602" s="94"/>
      <c r="AM1602" s="94"/>
      <c r="AO1602" s="94"/>
      <c r="AS1602" s="94"/>
      <c r="AU1602" s="94"/>
      <c r="AY1602" s="94"/>
      <c r="BA1602" s="94"/>
      <c r="BI1602" s="45"/>
      <c r="BN1602" s="93"/>
    </row>
    <row r="1603" spans="4:66" s="48" customFormat="1" ht="15" customHeight="1" x14ac:dyDescent="0.2">
      <c r="D1603" s="45"/>
      <c r="AA1603" s="94"/>
      <c r="AC1603" s="94"/>
      <c r="AG1603" s="94"/>
      <c r="AI1603" s="94"/>
      <c r="AM1603" s="94"/>
      <c r="AO1603" s="94"/>
      <c r="AS1603" s="94"/>
      <c r="AU1603" s="94"/>
      <c r="AY1603" s="94"/>
      <c r="BA1603" s="94"/>
      <c r="BI1603" s="45"/>
      <c r="BN1603" s="93"/>
    </row>
    <row r="1604" spans="4:66" s="48" customFormat="1" ht="15" customHeight="1" x14ac:dyDescent="0.2">
      <c r="D1604" s="45"/>
      <c r="AA1604" s="94"/>
      <c r="AC1604" s="94"/>
      <c r="AG1604" s="94"/>
      <c r="AI1604" s="94"/>
      <c r="AM1604" s="94"/>
      <c r="AO1604" s="94"/>
      <c r="AS1604" s="94"/>
      <c r="AU1604" s="94"/>
      <c r="AY1604" s="94"/>
      <c r="BA1604" s="94"/>
      <c r="BI1604" s="45"/>
      <c r="BN1604" s="93"/>
    </row>
    <row r="1605" spans="4:66" s="48" customFormat="1" ht="15" customHeight="1" x14ac:dyDescent="0.2">
      <c r="D1605" s="45"/>
      <c r="AA1605" s="94"/>
      <c r="AC1605" s="94"/>
      <c r="AG1605" s="94"/>
      <c r="AI1605" s="94"/>
      <c r="AM1605" s="94"/>
      <c r="AO1605" s="94"/>
      <c r="AS1605" s="94"/>
      <c r="AU1605" s="94"/>
      <c r="AY1605" s="94"/>
      <c r="BA1605" s="94"/>
      <c r="BI1605" s="45"/>
      <c r="BN1605" s="93"/>
    </row>
    <row r="1606" spans="4:66" s="48" customFormat="1" ht="15" customHeight="1" x14ac:dyDescent="0.2">
      <c r="D1606" s="45"/>
      <c r="AA1606" s="94"/>
      <c r="AC1606" s="94"/>
      <c r="AG1606" s="94"/>
      <c r="AI1606" s="94"/>
      <c r="AM1606" s="94"/>
      <c r="AO1606" s="94"/>
      <c r="AS1606" s="94"/>
      <c r="AU1606" s="94"/>
      <c r="AY1606" s="94"/>
      <c r="BA1606" s="94"/>
      <c r="BI1606" s="45"/>
      <c r="BN1606" s="93"/>
    </row>
    <row r="1607" spans="4:66" s="48" customFormat="1" ht="15" customHeight="1" x14ac:dyDescent="0.2">
      <c r="D1607" s="45"/>
      <c r="AA1607" s="94"/>
      <c r="AC1607" s="94"/>
      <c r="AG1607" s="94"/>
      <c r="AI1607" s="94"/>
      <c r="AM1607" s="94"/>
      <c r="AO1607" s="94"/>
      <c r="AS1607" s="94"/>
      <c r="AU1607" s="94"/>
      <c r="AY1607" s="94"/>
      <c r="BA1607" s="94"/>
      <c r="BI1607" s="45"/>
      <c r="BN1607" s="93"/>
    </row>
    <row r="1608" spans="4:66" s="48" customFormat="1" ht="15" customHeight="1" x14ac:dyDescent="0.2">
      <c r="D1608" s="45"/>
      <c r="AA1608" s="94"/>
      <c r="AC1608" s="94"/>
      <c r="AG1608" s="94"/>
      <c r="AI1608" s="94"/>
      <c r="AM1608" s="94"/>
      <c r="AO1608" s="94"/>
      <c r="AS1608" s="94"/>
      <c r="AU1608" s="94"/>
      <c r="AY1608" s="94"/>
      <c r="BA1608" s="94"/>
      <c r="BI1608" s="45"/>
      <c r="BN1608" s="93"/>
    </row>
    <row r="1609" spans="4:66" s="48" customFormat="1" ht="15" customHeight="1" x14ac:dyDescent="0.2">
      <c r="D1609" s="45"/>
      <c r="AA1609" s="94"/>
      <c r="AC1609" s="94"/>
      <c r="AG1609" s="94"/>
      <c r="AI1609" s="94"/>
      <c r="AM1609" s="94"/>
      <c r="AO1609" s="94"/>
      <c r="AS1609" s="94"/>
      <c r="AU1609" s="94"/>
      <c r="AY1609" s="94"/>
      <c r="BA1609" s="94"/>
      <c r="BI1609" s="45"/>
      <c r="BN1609" s="93"/>
    </row>
    <row r="1610" spans="4:66" s="48" customFormat="1" ht="15" customHeight="1" x14ac:dyDescent="0.2">
      <c r="D1610" s="45"/>
      <c r="AA1610" s="94"/>
      <c r="AC1610" s="94"/>
      <c r="AG1610" s="94"/>
      <c r="AI1610" s="94"/>
      <c r="AM1610" s="94"/>
      <c r="AO1610" s="94"/>
      <c r="AS1610" s="94"/>
      <c r="AU1610" s="94"/>
      <c r="AY1610" s="94"/>
      <c r="BA1610" s="94"/>
      <c r="BI1610" s="45"/>
      <c r="BN1610" s="93"/>
    </row>
    <row r="1611" spans="4:66" s="48" customFormat="1" ht="15" customHeight="1" x14ac:dyDescent="0.2">
      <c r="D1611" s="45"/>
      <c r="AA1611" s="94"/>
      <c r="AC1611" s="94"/>
      <c r="AG1611" s="94"/>
      <c r="AI1611" s="94"/>
      <c r="AM1611" s="94"/>
      <c r="AO1611" s="94"/>
      <c r="AS1611" s="94"/>
      <c r="AU1611" s="94"/>
      <c r="AY1611" s="94"/>
      <c r="BA1611" s="94"/>
      <c r="BI1611" s="45"/>
      <c r="BN1611" s="93"/>
    </row>
    <row r="1612" spans="4:66" s="48" customFormat="1" ht="15" customHeight="1" x14ac:dyDescent="0.2">
      <c r="D1612" s="45"/>
      <c r="AA1612" s="94"/>
      <c r="AC1612" s="94"/>
      <c r="AG1612" s="94"/>
      <c r="AI1612" s="94"/>
      <c r="AM1612" s="94"/>
      <c r="AO1612" s="94"/>
      <c r="AS1612" s="94"/>
      <c r="AU1612" s="94"/>
      <c r="AY1612" s="94"/>
      <c r="BA1612" s="94"/>
      <c r="BI1612" s="45"/>
      <c r="BN1612" s="93"/>
    </row>
    <row r="1613" spans="4:66" s="48" customFormat="1" ht="15" customHeight="1" x14ac:dyDescent="0.2">
      <c r="D1613" s="45"/>
      <c r="AA1613" s="94"/>
      <c r="AC1613" s="94"/>
      <c r="AG1613" s="94"/>
      <c r="AI1613" s="94"/>
      <c r="AM1613" s="94"/>
      <c r="AO1613" s="94"/>
      <c r="AS1613" s="94"/>
      <c r="AU1613" s="94"/>
      <c r="AY1613" s="94"/>
      <c r="BA1613" s="94"/>
      <c r="BI1613" s="45"/>
      <c r="BN1613" s="93"/>
    </row>
    <row r="1614" spans="4:66" s="48" customFormat="1" ht="15" customHeight="1" x14ac:dyDescent="0.2">
      <c r="D1614" s="45"/>
      <c r="AA1614" s="94"/>
      <c r="AC1614" s="94"/>
      <c r="AG1614" s="94"/>
      <c r="AI1614" s="94"/>
      <c r="AM1614" s="94"/>
      <c r="AO1614" s="94"/>
      <c r="AS1614" s="94"/>
      <c r="AU1614" s="94"/>
      <c r="AY1614" s="94"/>
      <c r="BA1614" s="94"/>
      <c r="BI1614" s="45"/>
      <c r="BN1614" s="93"/>
    </row>
    <row r="1615" spans="4:66" s="48" customFormat="1" ht="15" customHeight="1" x14ac:dyDescent="0.2">
      <c r="D1615" s="45"/>
      <c r="AA1615" s="94"/>
      <c r="AC1615" s="94"/>
      <c r="AG1615" s="94"/>
      <c r="AI1615" s="94"/>
      <c r="AM1615" s="94"/>
      <c r="AO1615" s="94"/>
      <c r="AS1615" s="94"/>
      <c r="AU1615" s="94"/>
      <c r="AY1615" s="94"/>
      <c r="BA1615" s="94"/>
      <c r="BI1615" s="45"/>
      <c r="BN1615" s="93"/>
    </row>
    <row r="1616" spans="4:66" s="48" customFormat="1" ht="15" customHeight="1" x14ac:dyDescent="0.2">
      <c r="D1616" s="45"/>
      <c r="AA1616" s="94"/>
      <c r="AC1616" s="94"/>
      <c r="AG1616" s="94"/>
      <c r="AI1616" s="94"/>
      <c r="AM1616" s="94"/>
      <c r="AO1616" s="94"/>
      <c r="AS1616" s="94"/>
      <c r="AU1616" s="94"/>
      <c r="AY1616" s="94"/>
      <c r="BA1616" s="94"/>
      <c r="BI1616" s="45"/>
      <c r="BN1616" s="93"/>
    </row>
    <row r="1617" spans="4:66" s="48" customFormat="1" ht="15" customHeight="1" x14ac:dyDescent="0.2">
      <c r="D1617" s="45"/>
      <c r="AA1617" s="94"/>
      <c r="AC1617" s="94"/>
      <c r="AG1617" s="94"/>
      <c r="AI1617" s="94"/>
      <c r="AM1617" s="94"/>
      <c r="AO1617" s="94"/>
      <c r="AS1617" s="94"/>
      <c r="AU1617" s="94"/>
      <c r="AY1617" s="94"/>
      <c r="BA1617" s="94"/>
      <c r="BI1617" s="45"/>
      <c r="BN1617" s="93"/>
    </row>
    <row r="1618" spans="4:66" s="48" customFormat="1" ht="15" customHeight="1" x14ac:dyDescent="0.2">
      <c r="D1618" s="45"/>
      <c r="AA1618" s="94"/>
      <c r="AC1618" s="94"/>
      <c r="AG1618" s="94"/>
      <c r="AI1618" s="94"/>
      <c r="AM1618" s="94"/>
      <c r="AO1618" s="94"/>
      <c r="AS1618" s="94"/>
      <c r="AU1618" s="94"/>
      <c r="AY1618" s="94"/>
      <c r="BA1618" s="94"/>
      <c r="BI1618" s="45"/>
      <c r="BN1618" s="93"/>
    </row>
    <row r="1619" spans="4:66" s="48" customFormat="1" ht="15" customHeight="1" x14ac:dyDescent="0.2">
      <c r="D1619" s="45"/>
      <c r="AA1619" s="94"/>
      <c r="AC1619" s="94"/>
      <c r="AG1619" s="94"/>
      <c r="AI1619" s="94"/>
      <c r="AM1619" s="94"/>
      <c r="AO1619" s="94"/>
      <c r="AS1619" s="94"/>
      <c r="AU1619" s="94"/>
      <c r="AY1619" s="94"/>
      <c r="BA1619" s="94"/>
      <c r="BI1619" s="45"/>
      <c r="BN1619" s="93"/>
    </row>
    <row r="1620" spans="4:66" s="48" customFormat="1" ht="15" customHeight="1" x14ac:dyDescent="0.2">
      <c r="D1620" s="45"/>
      <c r="AA1620" s="94"/>
      <c r="AC1620" s="94"/>
      <c r="AG1620" s="94"/>
      <c r="AI1620" s="94"/>
      <c r="AM1620" s="94"/>
      <c r="AO1620" s="94"/>
      <c r="AS1620" s="94"/>
      <c r="AU1620" s="94"/>
      <c r="AY1620" s="94"/>
      <c r="BA1620" s="94"/>
      <c r="BI1620" s="45"/>
      <c r="BN1620" s="93"/>
    </row>
    <row r="1621" spans="4:66" s="48" customFormat="1" ht="15" customHeight="1" x14ac:dyDescent="0.2">
      <c r="D1621" s="45"/>
      <c r="AA1621" s="94"/>
      <c r="AC1621" s="94"/>
      <c r="AG1621" s="94"/>
      <c r="AI1621" s="94"/>
      <c r="AM1621" s="94"/>
      <c r="AO1621" s="94"/>
      <c r="AS1621" s="94"/>
      <c r="AU1621" s="94"/>
      <c r="AY1621" s="94"/>
      <c r="BA1621" s="94"/>
      <c r="BI1621" s="45"/>
      <c r="BN1621" s="93"/>
    </row>
    <row r="1622" spans="4:66" s="48" customFormat="1" ht="15" customHeight="1" x14ac:dyDescent="0.2">
      <c r="D1622" s="45"/>
      <c r="AA1622" s="94"/>
      <c r="AC1622" s="94"/>
      <c r="AG1622" s="94"/>
      <c r="AI1622" s="94"/>
      <c r="AM1622" s="94"/>
      <c r="AO1622" s="94"/>
      <c r="AS1622" s="94"/>
      <c r="AU1622" s="94"/>
      <c r="AY1622" s="94"/>
      <c r="BA1622" s="94"/>
      <c r="BI1622" s="45"/>
      <c r="BN1622" s="93"/>
    </row>
    <row r="1623" spans="4:66" s="48" customFormat="1" ht="15" customHeight="1" x14ac:dyDescent="0.2">
      <c r="D1623" s="45"/>
      <c r="AA1623" s="94"/>
      <c r="AC1623" s="94"/>
      <c r="AG1623" s="94"/>
      <c r="AI1623" s="94"/>
      <c r="AM1623" s="94"/>
      <c r="AO1623" s="94"/>
      <c r="AS1623" s="94"/>
      <c r="AU1623" s="94"/>
      <c r="AY1623" s="94"/>
      <c r="BA1623" s="94"/>
      <c r="BI1623" s="45"/>
      <c r="BN1623" s="93"/>
    </row>
    <row r="1624" spans="4:66" s="48" customFormat="1" ht="15" customHeight="1" x14ac:dyDescent="0.2">
      <c r="D1624" s="45"/>
      <c r="AA1624" s="94"/>
      <c r="AC1624" s="94"/>
      <c r="AG1624" s="94"/>
      <c r="AI1624" s="94"/>
      <c r="AM1624" s="94"/>
      <c r="AO1624" s="94"/>
      <c r="AS1624" s="94"/>
      <c r="AU1624" s="94"/>
      <c r="AY1624" s="94"/>
      <c r="BA1624" s="94"/>
      <c r="BI1624" s="45"/>
      <c r="BN1624" s="93"/>
    </row>
    <row r="1625" spans="4:66" s="48" customFormat="1" ht="15" customHeight="1" x14ac:dyDescent="0.2">
      <c r="D1625" s="45"/>
      <c r="AA1625" s="94"/>
      <c r="AC1625" s="94"/>
      <c r="AG1625" s="94"/>
      <c r="AI1625" s="94"/>
      <c r="AM1625" s="94"/>
      <c r="AO1625" s="94"/>
      <c r="AS1625" s="94"/>
      <c r="AU1625" s="94"/>
      <c r="AY1625" s="94"/>
      <c r="BA1625" s="94"/>
      <c r="BI1625" s="45"/>
      <c r="BN1625" s="93"/>
    </row>
    <row r="1626" spans="4:66" s="48" customFormat="1" ht="15" customHeight="1" x14ac:dyDescent="0.2">
      <c r="D1626" s="45"/>
      <c r="AA1626" s="94"/>
      <c r="AC1626" s="94"/>
      <c r="AG1626" s="94"/>
      <c r="AI1626" s="94"/>
      <c r="AM1626" s="94"/>
      <c r="AO1626" s="94"/>
      <c r="AS1626" s="94"/>
      <c r="AU1626" s="94"/>
      <c r="AY1626" s="94"/>
      <c r="BA1626" s="94"/>
      <c r="BI1626" s="45"/>
      <c r="BN1626" s="93"/>
    </row>
    <row r="1627" spans="4:66" s="48" customFormat="1" ht="15" customHeight="1" x14ac:dyDescent="0.2">
      <c r="D1627" s="45"/>
      <c r="AA1627" s="94"/>
      <c r="AC1627" s="94"/>
      <c r="AG1627" s="94"/>
      <c r="AI1627" s="94"/>
      <c r="AM1627" s="94"/>
      <c r="AO1627" s="94"/>
      <c r="AS1627" s="94"/>
      <c r="AU1627" s="94"/>
      <c r="AY1627" s="94"/>
      <c r="BA1627" s="94"/>
      <c r="BI1627" s="45"/>
      <c r="BN1627" s="93"/>
    </row>
    <row r="1628" spans="4:66" s="48" customFormat="1" ht="15" customHeight="1" x14ac:dyDescent="0.2">
      <c r="D1628" s="45"/>
      <c r="AA1628" s="94"/>
      <c r="AC1628" s="94"/>
      <c r="AG1628" s="94"/>
      <c r="AI1628" s="94"/>
      <c r="AM1628" s="94"/>
      <c r="AO1628" s="94"/>
      <c r="AS1628" s="94"/>
      <c r="AU1628" s="94"/>
      <c r="AY1628" s="94"/>
      <c r="BA1628" s="94"/>
      <c r="BI1628" s="45"/>
      <c r="BN1628" s="93"/>
    </row>
    <row r="1629" spans="4:66" s="48" customFormat="1" ht="15" customHeight="1" x14ac:dyDescent="0.2">
      <c r="D1629" s="45"/>
      <c r="AA1629" s="94"/>
      <c r="AC1629" s="94"/>
      <c r="AG1629" s="94"/>
      <c r="AI1629" s="94"/>
      <c r="AM1629" s="94"/>
      <c r="AO1629" s="94"/>
      <c r="AS1629" s="94"/>
      <c r="AU1629" s="94"/>
      <c r="AY1629" s="94"/>
      <c r="BA1629" s="94"/>
      <c r="BI1629" s="45"/>
      <c r="BN1629" s="93"/>
    </row>
    <row r="1630" spans="4:66" s="48" customFormat="1" ht="15" customHeight="1" x14ac:dyDescent="0.2">
      <c r="D1630" s="45"/>
      <c r="AA1630" s="94"/>
      <c r="AC1630" s="94"/>
      <c r="AG1630" s="94"/>
      <c r="AI1630" s="94"/>
      <c r="AM1630" s="94"/>
      <c r="AO1630" s="94"/>
      <c r="AS1630" s="94"/>
      <c r="AU1630" s="94"/>
      <c r="AY1630" s="94"/>
      <c r="BA1630" s="94"/>
      <c r="BI1630" s="45"/>
      <c r="BN1630" s="93"/>
    </row>
    <row r="1631" spans="4:66" s="48" customFormat="1" ht="15" customHeight="1" x14ac:dyDescent="0.2">
      <c r="D1631" s="45"/>
      <c r="AA1631" s="94"/>
      <c r="AC1631" s="94"/>
      <c r="AG1631" s="94"/>
      <c r="AI1631" s="94"/>
      <c r="AM1631" s="94"/>
      <c r="AO1631" s="94"/>
      <c r="AS1631" s="94"/>
      <c r="AU1631" s="94"/>
      <c r="AY1631" s="94"/>
      <c r="BA1631" s="94"/>
      <c r="BI1631" s="45"/>
      <c r="BN1631" s="93"/>
    </row>
    <row r="1632" spans="4:66" s="48" customFormat="1" ht="15" customHeight="1" x14ac:dyDescent="0.2">
      <c r="D1632" s="45"/>
      <c r="AA1632" s="94"/>
      <c r="AC1632" s="94"/>
      <c r="AG1632" s="94"/>
      <c r="AI1632" s="94"/>
      <c r="AM1632" s="94"/>
      <c r="AO1632" s="94"/>
      <c r="AS1632" s="94"/>
      <c r="AU1632" s="94"/>
      <c r="AY1632" s="94"/>
      <c r="BA1632" s="94"/>
      <c r="BI1632" s="45"/>
      <c r="BN1632" s="93"/>
    </row>
    <row r="1633" spans="4:66" s="48" customFormat="1" ht="15" customHeight="1" x14ac:dyDescent="0.2">
      <c r="D1633" s="45"/>
      <c r="AA1633" s="94"/>
      <c r="AC1633" s="94"/>
      <c r="AG1633" s="94"/>
      <c r="AI1633" s="94"/>
      <c r="AM1633" s="94"/>
      <c r="AO1633" s="94"/>
      <c r="AS1633" s="94"/>
      <c r="AU1633" s="94"/>
      <c r="AY1633" s="94"/>
      <c r="BA1633" s="94"/>
      <c r="BI1633" s="45"/>
      <c r="BN1633" s="93"/>
    </row>
    <row r="1634" spans="4:66" s="48" customFormat="1" ht="15" customHeight="1" x14ac:dyDescent="0.2">
      <c r="D1634" s="45"/>
      <c r="AA1634" s="94"/>
      <c r="AC1634" s="94"/>
      <c r="AG1634" s="94"/>
      <c r="AI1634" s="94"/>
      <c r="AM1634" s="94"/>
      <c r="AO1634" s="94"/>
      <c r="AS1634" s="94"/>
      <c r="AU1634" s="94"/>
      <c r="AY1634" s="94"/>
      <c r="BA1634" s="94"/>
      <c r="BI1634" s="45"/>
      <c r="BN1634" s="93"/>
    </row>
    <row r="1635" spans="4:66" s="48" customFormat="1" ht="15" customHeight="1" x14ac:dyDescent="0.2">
      <c r="D1635" s="45"/>
      <c r="AA1635" s="94"/>
      <c r="AC1635" s="94"/>
      <c r="AG1635" s="94"/>
      <c r="AI1635" s="94"/>
      <c r="AM1635" s="94"/>
      <c r="AO1635" s="94"/>
      <c r="AS1635" s="94"/>
      <c r="AU1635" s="94"/>
      <c r="AY1635" s="94"/>
      <c r="BA1635" s="94"/>
      <c r="BI1635" s="45"/>
      <c r="BN1635" s="93"/>
    </row>
    <row r="1636" spans="4:66" s="48" customFormat="1" ht="15" customHeight="1" x14ac:dyDescent="0.2">
      <c r="D1636" s="45"/>
      <c r="AA1636" s="94"/>
      <c r="AC1636" s="94"/>
      <c r="AG1636" s="94"/>
      <c r="AI1636" s="94"/>
      <c r="AM1636" s="94"/>
      <c r="AO1636" s="94"/>
      <c r="AS1636" s="94"/>
      <c r="AU1636" s="94"/>
      <c r="AY1636" s="94"/>
      <c r="BA1636" s="94"/>
      <c r="BI1636" s="45"/>
      <c r="BN1636" s="93"/>
    </row>
    <row r="1637" spans="4:66" s="48" customFormat="1" ht="15" customHeight="1" x14ac:dyDescent="0.2">
      <c r="D1637" s="45"/>
      <c r="AA1637" s="94"/>
      <c r="AC1637" s="94"/>
      <c r="AG1637" s="94"/>
      <c r="AI1637" s="94"/>
      <c r="AM1637" s="94"/>
      <c r="AO1637" s="94"/>
      <c r="AS1637" s="94"/>
      <c r="AU1637" s="94"/>
      <c r="AY1637" s="94"/>
      <c r="BA1637" s="94"/>
      <c r="BI1637" s="45"/>
      <c r="BN1637" s="93"/>
    </row>
    <row r="1638" spans="4:66" s="48" customFormat="1" ht="15" customHeight="1" x14ac:dyDescent="0.2">
      <c r="D1638" s="45"/>
      <c r="AA1638" s="94"/>
      <c r="AC1638" s="94"/>
      <c r="AG1638" s="94"/>
      <c r="AI1638" s="94"/>
      <c r="AM1638" s="94"/>
      <c r="AO1638" s="94"/>
      <c r="AS1638" s="94"/>
      <c r="AU1638" s="94"/>
      <c r="AY1638" s="94"/>
      <c r="BA1638" s="94"/>
      <c r="BI1638" s="45"/>
      <c r="BN1638" s="93"/>
    </row>
    <row r="1639" spans="4:66" s="48" customFormat="1" ht="15" customHeight="1" x14ac:dyDescent="0.2">
      <c r="D1639" s="45"/>
      <c r="AA1639" s="94"/>
      <c r="AC1639" s="94"/>
      <c r="AG1639" s="94"/>
      <c r="AI1639" s="94"/>
      <c r="AM1639" s="94"/>
      <c r="AO1639" s="94"/>
      <c r="AS1639" s="94"/>
      <c r="AU1639" s="94"/>
      <c r="AY1639" s="94"/>
      <c r="BA1639" s="94"/>
      <c r="BI1639" s="45"/>
      <c r="BN1639" s="93"/>
    </row>
    <row r="1640" spans="4:66" s="48" customFormat="1" ht="15" customHeight="1" x14ac:dyDescent="0.2">
      <c r="D1640" s="45"/>
      <c r="AA1640" s="94"/>
      <c r="AC1640" s="94"/>
      <c r="AG1640" s="94"/>
      <c r="AI1640" s="94"/>
      <c r="AM1640" s="94"/>
      <c r="AO1640" s="94"/>
      <c r="AS1640" s="94"/>
      <c r="AU1640" s="94"/>
      <c r="AY1640" s="94"/>
      <c r="BA1640" s="94"/>
      <c r="BI1640" s="45"/>
      <c r="BN1640" s="93"/>
    </row>
    <row r="1641" spans="4:66" s="48" customFormat="1" ht="15" customHeight="1" x14ac:dyDescent="0.2">
      <c r="D1641" s="45"/>
      <c r="AA1641" s="94"/>
      <c r="AC1641" s="94"/>
      <c r="AG1641" s="94"/>
      <c r="AI1641" s="94"/>
      <c r="AM1641" s="94"/>
      <c r="AO1641" s="94"/>
      <c r="AS1641" s="94"/>
      <c r="AU1641" s="94"/>
      <c r="AY1641" s="94"/>
      <c r="BA1641" s="94"/>
      <c r="BI1641" s="45"/>
      <c r="BN1641" s="93"/>
    </row>
    <row r="1642" spans="4:66" s="48" customFormat="1" ht="15" customHeight="1" x14ac:dyDescent="0.2">
      <c r="D1642" s="45"/>
      <c r="AA1642" s="94"/>
      <c r="AC1642" s="94"/>
      <c r="AG1642" s="94"/>
      <c r="AI1642" s="94"/>
      <c r="AM1642" s="94"/>
      <c r="AO1642" s="94"/>
      <c r="AS1642" s="94"/>
      <c r="AU1642" s="94"/>
      <c r="AY1642" s="94"/>
      <c r="BA1642" s="94"/>
      <c r="BI1642" s="45"/>
      <c r="BN1642" s="93"/>
    </row>
    <row r="1643" spans="4:66" s="48" customFormat="1" ht="15" customHeight="1" x14ac:dyDescent="0.2">
      <c r="D1643" s="45"/>
      <c r="AA1643" s="94"/>
      <c r="AC1643" s="94"/>
      <c r="AG1643" s="94"/>
      <c r="AI1643" s="94"/>
      <c r="AM1643" s="94"/>
      <c r="AO1643" s="94"/>
      <c r="AS1643" s="94"/>
      <c r="AU1643" s="94"/>
      <c r="AY1643" s="94"/>
      <c r="BA1643" s="94"/>
      <c r="BI1643" s="45"/>
      <c r="BN1643" s="93"/>
    </row>
    <row r="1644" spans="4:66" s="48" customFormat="1" ht="15" customHeight="1" x14ac:dyDescent="0.2">
      <c r="D1644" s="45"/>
      <c r="AA1644" s="94"/>
      <c r="AC1644" s="94"/>
      <c r="AG1644" s="94"/>
      <c r="AI1644" s="94"/>
      <c r="AM1644" s="94"/>
      <c r="AO1644" s="94"/>
      <c r="AS1644" s="94"/>
      <c r="AU1644" s="94"/>
      <c r="AY1644" s="94"/>
      <c r="BA1644" s="94"/>
      <c r="BI1644" s="45"/>
      <c r="BN1644" s="93"/>
    </row>
    <row r="1645" spans="4:66" s="48" customFormat="1" ht="15" customHeight="1" x14ac:dyDescent="0.2">
      <c r="D1645" s="45"/>
      <c r="AA1645" s="94"/>
      <c r="AC1645" s="94"/>
      <c r="AG1645" s="94"/>
      <c r="AI1645" s="94"/>
      <c r="AM1645" s="94"/>
      <c r="AO1645" s="94"/>
      <c r="AS1645" s="94"/>
      <c r="AU1645" s="94"/>
      <c r="AY1645" s="94"/>
      <c r="BA1645" s="94"/>
      <c r="BI1645" s="45"/>
      <c r="BN1645" s="93"/>
    </row>
    <row r="1646" spans="4:66" s="48" customFormat="1" ht="15" customHeight="1" x14ac:dyDescent="0.2">
      <c r="D1646" s="45"/>
      <c r="AA1646" s="94"/>
      <c r="AC1646" s="94"/>
      <c r="AG1646" s="94"/>
      <c r="AI1646" s="94"/>
      <c r="AM1646" s="94"/>
      <c r="AO1646" s="94"/>
      <c r="AS1646" s="94"/>
      <c r="AU1646" s="94"/>
      <c r="AY1646" s="94"/>
      <c r="BA1646" s="94"/>
      <c r="BI1646" s="45"/>
      <c r="BN1646" s="93"/>
    </row>
    <row r="1647" spans="4:66" s="48" customFormat="1" ht="15" customHeight="1" x14ac:dyDescent="0.2">
      <c r="D1647" s="45"/>
      <c r="AA1647" s="94"/>
      <c r="AC1647" s="94"/>
      <c r="AG1647" s="94"/>
      <c r="AI1647" s="94"/>
      <c r="AM1647" s="94"/>
      <c r="AO1647" s="94"/>
      <c r="AS1647" s="94"/>
      <c r="AU1647" s="94"/>
      <c r="AY1647" s="94"/>
      <c r="BA1647" s="94"/>
      <c r="BI1647" s="45"/>
      <c r="BN1647" s="93"/>
    </row>
    <row r="1648" spans="4:66" s="48" customFormat="1" ht="15" customHeight="1" x14ac:dyDescent="0.2">
      <c r="D1648" s="45"/>
      <c r="AA1648" s="94"/>
      <c r="AC1648" s="94"/>
      <c r="AG1648" s="94"/>
      <c r="AI1648" s="94"/>
      <c r="AM1648" s="94"/>
      <c r="AO1648" s="94"/>
      <c r="AS1648" s="94"/>
      <c r="AU1648" s="94"/>
      <c r="AY1648" s="94"/>
      <c r="BA1648" s="94"/>
      <c r="BI1648" s="45"/>
      <c r="BN1648" s="93"/>
    </row>
    <row r="1649" spans="4:66" s="48" customFormat="1" ht="15" customHeight="1" x14ac:dyDescent="0.2">
      <c r="D1649" s="45"/>
      <c r="AA1649" s="94"/>
      <c r="AC1649" s="94"/>
      <c r="AG1649" s="94"/>
      <c r="AI1649" s="94"/>
      <c r="AM1649" s="94"/>
      <c r="AO1649" s="94"/>
      <c r="AS1649" s="94"/>
      <c r="AU1649" s="94"/>
      <c r="AY1649" s="94"/>
      <c r="BA1649" s="94"/>
      <c r="BI1649" s="45"/>
      <c r="BN1649" s="93"/>
    </row>
    <row r="1650" spans="4:66" s="48" customFormat="1" ht="15" customHeight="1" x14ac:dyDescent="0.2">
      <c r="D1650" s="45"/>
      <c r="AA1650" s="94"/>
      <c r="AC1650" s="94"/>
      <c r="AG1650" s="94"/>
      <c r="AI1650" s="94"/>
      <c r="AM1650" s="94"/>
      <c r="AO1650" s="94"/>
      <c r="AS1650" s="94"/>
      <c r="AU1650" s="94"/>
      <c r="AY1650" s="94"/>
      <c r="BA1650" s="94"/>
      <c r="BI1650" s="45"/>
      <c r="BN1650" s="93"/>
    </row>
    <row r="1651" spans="4:66" s="48" customFormat="1" ht="15" customHeight="1" x14ac:dyDescent="0.2">
      <c r="D1651" s="45"/>
      <c r="AA1651" s="94"/>
      <c r="AC1651" s="94"/>
      <c r="AG1651" s="94"/>
      <c r="AI1651" s="94"/>
      <c r="AM1651" s="94"/>
      <c r="AO1651" s="94"/>
      <c r="AS1651" s="94"/>
      <c r="AU1651" s="94"/>
      <c r="AY1651" s="94"/>
      <c r="BA1651" s="94"/>
      <c r="BI1651" s="45"/>
      <c r="BN1651" s="93"/>
    </row>
    <row r="1652" spans="4:66" s="48" customFormat="1" ht="15" customHeight="1" x14ac:dyDescent="0.2">
      <c r="D1652" s="45"/>
      <c r="AA1652" s="94"/>
      <c r="AC1652" s="94"/>
      <c r="AG1652" s="94"/>
      <c r="AI1652" s="94"/>
      <c r="AM1652" s="94"/>
      <c r="AO1652" s="94"/>
      <c r="AS1652" s="94"/>
      <c r="AU1652" s="94"/>
      <c r="AY1652" s="94"/>
      <c r="BA1652" s="94"/>
      <c r="BI1652" s="45"/>
      <c r="BN1652" s="93"/>
    </row>
    <row r="1653" spans="4:66" s="48" customFormat="1" ht="15" customHeight="1" x14ac:dyDescent="0.2">
      <c r="D1653" s="45"/>
      <c r="AA1653" s="94"/>
      <c r="AC1653" s="94"/>
      <c r="AG1653" s="94"/>
      <c r="AI1653" s="94"/>
      <c r="AM1653" s="94"/>
      <c r="AO1653" s="94"/>
      <c r="AS1653" s="94"/>
      <c r="AU1653" s="94"/>
      <c r="AY1653" s="94"/>
      <c r="BA1653" s="94"/>
      <c r="BI1653" s="45"/>
      <c r="BN1653" s="93"/>
    </row>
    <row r="1654" spans="4:66" s="48" customFormat="1" ht="15" customHeight="1" x14ac:dyDescent="0.2">
      <c r="D1654" s="45"/>
      <c r="AA1654" s="94"/>
      <c r="AC1654" s="94"/>
      <c r="AG1654" s="94"/>
      <c r="AI1654" s="94"/>
      <c r="AM1654" s="94"/>
      <c r="AO1654" s="94"/>
      <c r="AS1654" s="94"/>
      <c r="AU1654" s="94"/>
      <c r="AY1654" s="94"/>
      <c r="BA1654" s="94"/>
      <c r="BI1654" s="45"/>
      <c r="BN1654" s="93"/>
    </row>
    <row r="1655" spans="4:66" s="48" customFormat="1" ht="15" customHeight="1" x14ac:dyDescent="0.2">
      <c r="D1655" s="45"/>
      <c r="AA1655" s="94"/>
      <c r="AC1655" s="94"/>
      <c r="AG1655" s="94"/>
      <c r="AI1655" s="94"/>
      <c r="AM1655" s="94"/>
      <c r="AO1655" s="94"/>
      <c r="AS1655" s="94"/>
      <c r="AU1655" s="94"/>
      <c r="AY1655" s="94"/>
      <c r="BA1655" s="94"/>
      <c r="BI1655" s="45"/>
      <c r="BN1655" s="93"/>
    </row>
    <row r="1656" spans="4:66" s="48" customFormat="1" ht="15" customHeight="1" x14ac:dyDescent="0.2">
      <c r="D1656" s="45"/>
      <c r="AA1656" s="94"/>
      <c r="AC1656" s="94"/>
      <c r="AG1656" s="94"/>
      <c r="AI1656" s="94"/>
      <c r="AM1656" s="94"/>
      <c r="AO1656" s="94"/>
      <c r="AS1656" s="94"/>
      <c r="AU1656" s="94"/>
      <c r="AY1656" s="94"/>
      <c r="BA1656" s="94"/>
      <c r="BI1656" s="45"/>
      <c r="BN1656" s="93"/>
    </row>
    <row r="1657" spans="4:66" s="48" customFormat="1" ht="15" customHeight="1" x14ac:dyDescent="0.2">
      <c r="D1657" s="45"/>
      <c r="AA1657" s="94"/>
      <c r="AC1657" s="94"/>
      <c r="AG1657" s="94"/>
      <c r="AI1657" s="94"/>
      <c r="AM1657" s="94"/>
      <c r="AO1657" s="94"/>
      <c r="AS1657" s="94"/>
      <c r="AU1657" s="94"/>
      <c r="AY1657" s="94"/>
      <c r="BA1657" s="94"/>
      <c r="BI1657" s="45"/>
      <c r="BN1657" s="93"/>
    </row>
    <row r="1658" spans="4:66" s="48" customFormat="1" ht="15" customHeight="1" x14ac:dyDescent="0.2">
      <c r="D1658" s="45"/>
      <c r="AA1658" s="94"/>
      <c r="AC1658" s="94"/>
      <c r="AG1658" s="94"/>
      <c r="AI1658" s="94"/>
      <c r="AM1658" s="94"/>
      <c r="AO1658" s="94"/>
      <c r="AS1658" s="94"/>
      <c r="AU1658" s="94"/>
      <c r="AY1658" s="94"/>
      <c r="BA1658" s="94"/>
      <c r="BI1658" s="45"/>
      <c r="BN1658" s="93"/>
    </row>
    <row r="1659" spans="4:66" s="48" customFormat="1" ht="15" customHeight="1" x14ac:dyDescent="0.2">
      <c r="D1659" s="45"/>
      <c r="AA1659" s="94"/>
      <c r="AC1659" s="94"/>
      <c r="AG1659" s="94"/>
      <c r="AI1659" s="94"/>
      <c r="AM1659" s="94"/>
      <c r="AO1659" s="94"/>
      <c r="AS1659" s="94"/>
      <c r="AU1659" s="94"/>
      <c r="AY1659" s="94"/>
      <c r="BA1659" s="94"/>
      <c r="BI1659" s="45"/>
      <c r="BN1659" s="93"/>
    </row>
    <row r="1660" spans="4:66" s="48" customFormat="1" ht="15" customHeight="1" x14ac:dyDescent="0.2">
      <c r="D1660" s="45"/>
      <c r="AA1660" s="94"/>
      <c r="AC1660" s="94"/>
      <c r="AG1660" s="94"/>
      <c r="AI1660" s="94"/>
      <c r="AM1660" s="94"/>
      <c r="AO1660" s="94"/>
      <c r="AS1660" s="94"/>
      <c r="AU1660" s="94"/>
      <c r="AY1660" s="94"/>
      <c r="BA1660" s="94"/>
      <c r="BI1660" s="45"/>
      <c r="BN1660" s="93"/>
    </row>
    <row r="1661" spans="4:66" s="48" customFormat="1" ht="15" customHeight="1" x14ac:dyDescent="0.2">
      <c r="D1661" s="45"/>
      <c r="AA1661" s="94"/>
      <c r="AC1661" s="94"/>
      <c r="AG1661" s="94"/>
      <c r="AI1661" s="94"/>
      <c r="AM1661" s="94"/>
      <c r="AO1661" s="94"/>
      <c r="AS1661" s="94"/>
      <c r="AU1661" s="94"/>
      <c r="AY1661" s="94"/>
      <c r="BA1661" s="94"/>
      <c r="BI1661" s="45"/>
      <c r="BN1661" s="93"/>
    </row>
    <row r="1662" spans="4:66" s="48" customFormat="1" ht="15" customHeight="1" x14ac:dyDescent="0.2">
      <c r="D1662" s="45"/>
      <c r="AA1662" s="94"/>
      <c r="AC1662" s="94"/>
      <c r="AG1662" s="94"/>
      <c r="AI1662" s="94"/>
      <c r="AM1662" s="94"/>
      <c r="AO1662" s="94"/>
      <c r="AS1662" s="94"/>
      <c r="AU1662" s="94"/>
      <c r="AY1662" s="94"/>
      <c r="BA1662" s="94"/>
      <c r="BI1662" s="45"/>
      <c r="BN1662" s="93"/>
    </row>
    <row r="1663" spans="4:66" s="48" customFormat="1" ht="15" customHeight="1" x14ac:dyDescent="0.2">
      <c r="D1663" s="45"/>
      <c r="AA1663" s="94"/>
      <c r="AC1663" s="94"/>
      <c r="AG1663" s="94"/>
      <c r="AI1663" s="94"/>
      <c r="AM1663" s="94"/>
      <c r="AO1663" s="94"/>
      <c r="AS1663" s="94"/>
      <c r="AU1663" s="94"/>
      <c r="AY1663" s="94"/>
      <c r="BA1663" s="94"/>
      <c r="BI1663" s="45"/>
      <c r="BN1663" s="93"/>
    </row>
    <row r="1664" spans="4:66" s="48" customFormat="1" ht="15" customHeight="1" x14ac:dyDescent="0.2">
      <c r="D1664" s="45"/>
      <c r="AA1664" s="94"/>
      <c r="AC1664" s="94"/>
      <c r="AG1664" s="94"/>
      <c r="AI1664" s="94"/>
      <c r="AM1664" s="94"/>
      <c r="AO1664" s="94"/>
      <c r="AS1664" s="94"/>
      <c r="AU1664" s="94"/>
      <c r="AY1664" s="94"/>
      <c r="BA1664" s="94"/>
      <c r="BI1664" s="45"/>
      <c r="BN1664" s="93"/>
    </row>
    <row r="1665" spans="4:66" s="48" customFormat="1" ht="15" customHeight="1" x14ac:dyDescent="0.2">
      <c r="D1665" s="45"/>
      <c r="AA1665" s="94"/>
      <c r="AC1665" s="94"/>
      <c r="AG1665" s="94"/>
      <c r="AI1665" s="94"/>
      <c r="AM1665" s="94"/>
      <c r="AO1665" s="94"/>
      <c r="AS1665" s="94"/>
      <c r="AU1665" s="94"/>
      <c r="AY1665" s="94"/>
      <c r="BA1665" s="94"/>
      <c r="BI1665" s="45"/>
      <c r="BN1665" s="93"/>
    </row>
    <row r="1666" spans="4:66" s="48" customFormat="1" ht="15" customHeight="1" x14ac:dyDescent="0.2">
      <c r="D1666" s="45"/>
      <c r="AA1666" s="94"/>
      <c r="AC1666" s="94"/>
      <c r="AG1666" s="94"/>
      <c r="AI1666" s="94"/>
      <c r="AM1666" s="94"/>
      <c r="AO1666" s="94"/>
      <c r="AS1666" s="94"/>
      <c r="AU1666" s="94"/>
      <c r="AY1666" s="94"/>
      <c r="BA1666" s="94"/>
      <c r="BI1666" s="45"/>
      <c r="BN1666" s="93"/>
    </row>
    <row r="1667" spans="4:66" s="48" customFormat="1" ht="15" customHeight="1" x14ac:dyDescent="0.2">
      <c r="D1667" s="45"/>
      <c r="AA1667" s="94"/>
      <c r="AC1667" s="94"/>
      <c r="AG1667" s="94"/>
      <c r="AI1667" s="94"/>
      <c r="AM1667" s="94"/>
      <c r="AO1667" s="94"/>
      <c r="AS1667" s="94"/>
      <c r="AU1667" s="94"/>
      <c r="AY1667" s="94"/>
      <c r="BA1667" s="94"/>
      <c r="BI1667" s="45"/>
      <c r="BN1667" s="93"/>
    </row>
    <row r="1668" spans="4:66" s="48" customFormat="1" ht="15" customHeight="1" x14ac:dyDescent="0.2">
      <c r="D1668" s="45"/>
      <c r="AA1668" s="94"/>
      <c r="AC1668" s="94"/>
      <c r="AG1668" s="94"/>
      <c r="AI1668" s="94"/>
      <c r="AM1668" s="94"/>
      <c r="AO1668" s="94"/>
      <c r="AS1668" s="94"/>
      <c r="AU1668" s="94"/>
      <c r="AY1668" s="94"/>
      <c r="BA1668" s="94"/>
      <c r="BI1668" s="45"/>
      <c r="BN1668" s="93"/>
    </row>
    <row r="1669" spans="4:66" s="48" customFormat="1" ht="15" customHeight="1" x14ac:dyDescent="0.2">
      <c r="D1669" s="45"/>
      <c r="AA1669" s="94"/>
      <c r="AC1669" s="94"/>
      <c r="AG1669" s="94"/>
      <c r="AI1669" s="94"/>
      <c r="AM1669" s="94"/>
      <c r="AO1669" s="94"/>
      <c r="AS1669" s="94"/>
      <c r="AU1669" s="94"/>
      <c r="AY1669" s="94"/>
      <c r="BA1669" s="94"/>
      <c r="BI1669" s="45"/>
      <c r="BN1669" s="93"/>
    </row>
    <row r="1670" spans="4:66" s="48" customFormat="1" ht="15" customHeight="1" x14ac:dyDescent="0.2">
      <c r="D1670" s="45"/>
      <c r="AA1670" s="94"/>
      <c r="AC1670" s="94"/>
      <c r="AG1670" s="94"/>
      <c r="AI1670" s="94"/>
      <c r="AM1670" s="94"/>
      <c r="AO1670" s="94"/>
      <c r="AS1670" s="94"/>
      <c r="AU1670" s="94"/>
      <c r="AY1670" s="94"/>
      <c r="BA1670" s="94"/>
      <c r="BI1670" s="45"/>
      <c r="BN1670" s="93"/>
    </row>
    <row r="1671" spans="4:66" s="48" customFormat="1" ht="15" customHeight="1" x14ac:dyDescent="0.2">
      <c r="D1671" s="45"/>
      <c r="AA1671" s="94"/>
      <c r="AC1671" s="94"/>
      <c r="AG1671" s="94"/>
      <c r="AI1671" s="94"/>
      <c r="AM1671" s="94"/>
      <c r="AO1671" s="94"/>
      <c r="AS1671" s="94"/>
      <c r="AU1671" s="94"/>
      <c r="AY1671" s="94"/>
      <c r="BA1671" s="94"/>
      <c r="BI1671" s="45"/>
      <c r="BN1671" s="93"/>
    </row>
    <row r="1672" spans="4:66" s="48" customFormat="1" ht="15" customHeight="1" x14ac:dyDescent="0.2">
      <c r="D1672" s="45"/>
      <c r="AA1672" s="94"/>
      <c r="AC1672" s="94"/>
      <c r="AG1672" s="94"/>
      <c r="AI1672" s="94"/>
      <c r="AM1672" s="94"/>
      <c r="AO1672" s="94"/>
      <c r="AS1672" s="94"/>
      <c r="AU1672" s="94"/>
      <c r="AY1672" s="94"/>
      <c r="BA1672" s="94"/>
      <c r="BI1672" s="45"/>
      <c r="BN1672" s="93"/>
    </row>
    <row r="1673" spans="4:66" s="48" customFormat="1" ht="15" customHeight="1" x14ac:dyDescent="0.2">
      <c r="D1673" s="45"/>
      <c r="AA1673" s="94"/>
      <c r="AC1673" s="94"/>
      <c r="AG1673" s="94"/>
      <c r="AI1673" s="94"/>
      <c r="AM1673" s="94"/>
      <c r="AO1673" s="94"/>
      <c r="AS1673" s="94"/>
      <c r="AU1673" s="94"/>
      <c r="AY1673" s="94"/>
      <c r="BA1673" s="94"/>
      <c r="BI1673" s="45"/>
      <c r="BN1673" s="93"/>
    </row>
    <row r="1674" spans="4:66" s="48" customFormat="1" ht="15" customHeight="1" x14ac:dyDescent="0.2">
      <c r="D1674" s="45"/>
      <c r="AA1674" s="94"/>
      <c r="AC1674" s="94"/>
      <c r="AG1674" s="94"/>
      <c r="AI1674" s="94"/>
      <c r="AM1674" s="94"/>
      <c r="AO1674" s="94"/>
      <c r="AS1674" s="94"/>
      <c r="AU1674" s="94"/>
      <c r="AY1674" s="94"/>
      <c r="BA1674" s="94"/>
      <c r="BI1674" s="45"/>
      <c r="BN1674" s="93"/>
    </row>
    <row r="1675" spans="4:66" s="48" customFormat="1" ht="15" customHeight="1" x14ac:dyDescent="0.2">
      <c r="D1675" s="45"/>
      <c r="AA1675" s="94"/>
      <c r="AC1675" s="94"/>
      <c r="AG1675" s="94"/>
      <c r="AI1675" s="94"/>
      <c r="AM1675" s="94"/>
      <c r="AO1675" s="94"/>
      <c r="AS1675" s="94"/>
      <c r="AU1675" s="94"/>
      <c r="AY1675" s="94"/>
      <c r="BA1675" s="94"/>
      <c r="BI1675" s="45"/>
      <c r="BN1675" s="93"/>
    </row>
    <row r="1676" spans="4:66" s="48" customFormat="1" ht="15" customHeight="1" x14ac:dyDescent="0.2">
      <c r="D1676" s="45"/>
      <c r="AA1676" s="94"/>
      <c r="AC1676" s="94"/>
      <c r="AG1676" s="94"/>
      <c r="AI1676" s="94"/>
      <c r="AM1676" s="94"/>
      <c r="AO1676" s="94"/>
      <c r="AS1676" s="94"/>
      <c r="AU1676" s="94"/>
      <c r="AY1676" s="94"/>
      <c r="BA1676" s="94"/>
      <c r="BI1676" s="45"/>
      <c r="BN1676" s="93"/>
    </row>
    <row r="1677" spans="4:66" s="48" customFormat="1" ht="15" customHeight="1" x14ac:dyDescent="0.2">
      <c r="D1677" s="45"/>
      <c r="AA1677" s="94"/>
      <c r="AC1677" s="94"/>
      <c r="AG1677" s="94"/>
      <c r="AI1677" s="94"/>
      <c r="AM1677" s="94"/>
      <c r="AO1677" s="94"/>
      <c r="AS1677" s="94"/>
      <c r="AU1677" s="94"/>
      <c r="AY1677" s="94"/>
      <c r="BA1677" s="94"/>
      <c r="BI1677" s="45"/>
      <c r="BN1677" s="93"/>
    </row>
    <row r="1678" spans="4:66" s="48" customFormat="1" ht="15" customHeight="1" x14ac:dyDescent="0.2">
      <c r="D1678" s="45"/>
      <c r="AA1678" s="94"/>
      <c r="AC1678" s="94"/>
      <c r="AG1678" s="94"/>
      <c r="AI1678" s="94"/>
      <c r="AM1678" s="94"/>
      <c r="AO1678" s="94"/>
      <c r="AS1678" s="94"/>
      <c r="AU1678" s="94"/>
      <c r="AY1678" s="94"/>
      <c r="BA1678" s="94"/>
      <c r="BI1678" s="45"/>
      <c r="BN1678" s="93"/>
    </row>
    <row r="1679" spans="4:66" s="48" customFormat="1" ht="15" customHeight="1" x14ac:dyDescent="0.2">
      <c r="D1679" s="45"/>
      <c r="AA1679" s="94"/>
      <c r="AC1679" s="94"/>
      <c r="AG1679" s="94"/>
      <c r="AI1679" s="94"/>
      <c r="AM1679" s="94"/>
      <c r="AO1679" s="94"/>
      <c r="AS1679" s="94"/>
      <c r="AU1679" s="94"/>
      <c r="AY1679" s="94"/>
      <c r="BA1679" s="94"/>
      <c r="BI1679" s="45"/>
      <c r="BN1679" s="93"/>
    </row>
    <row r="1680" spans="4:66" s="48" customFormat="1" ht="15" customHeight="1" x14ac:dyDescent="0.2">
      <c r="D1680" s="45"/>
      <c r="AA1680" s="94"/>
      <c r="AC1680" s="94"/>
      <c r="AG1680" s="94"/>
      <c r="AI1680" s="94"/>
      <c r="AM1680" s="94"/>
      <c r="AO1680" s="94"/>
      <c r="AS1680" s="94"/>
      <c r="AU1680" s="94"/>
      <c r="AY1680" s="94"/>
      <c r="BA1680" s="94"/>
      <c r="BI1680" s="45"/>
      <c r="BN1680" s="93"/>
    </row>
    <row r="1681" spans="4:66" s="48" customFormat="1" ht="15" customHeight="1" x14ac:dyDescent="0.2">
      <c r="D1681" s="45"/>
      <c r="AA1681" s="94"/>
      <c r="AC1681" s="94"/>
      <c r="AG1681" s="94"/>
      <c r="AI1681" s="94"/>
      <c r="AM1681" s="94"/>
      <c r="AO1681" s="94"/>
      <c r="AS1681" s="94"/>
      <c r="AU1681" s="94"/>
      <c r="AY1681" s="94"/>
      <c r="BA1681" s="94"/>
      <c r="BI1681" s="45"/>
      <c r="BN1681" s="93"/>
    </row>
    <row r="1682" spans="4:66" s="48" customFormat="1" ht="15" customHeight="1" x14ac:dyDescent="0.2">
      <c r="D1682" s="45"/>
      <c r="AA1682" s="94"/>
      <c r="AC1682" s="94"/>
      <c r="AG1682" s="94"/>
      <c r="AI1682" s="94"/>
      <c r="AM1682" s="94"/>
      <c r="AO1682" s="94"/>
      <c r="AS1682" s="94"/>
      <c r="AU1682" s="94"/>
      <c r="AY1682" s="94"/>
      <c r="BA1682" s="94"/>
      <c r="BI1682" s="45"/>
      <c r="BN1682" s="93"/>
    </row>
    <row r="1683" spans="4:66" s="48" customFormat="1" ht="15" customHeight="1" x14ac:dyDescent="0.2">
      <c r="D1683" s="45"/>
      <c r="AA1683" s="94"/>
      <c r="AC1683" s="94"/>
      <c r="AG1683" s="94"/>
      <c r="AI1683" s="94"/>
      <c r="AM1683" s="94"/>
      <c r="AO1683" s="94"/>
      <c r="AS1683" s="94"/>
      <c r="AU1683" s="94"/>
      <c r="AY1683" s="94"/>
      <c r="BA1683" s="94"/>
      <c r="BI1683" s="45"/>
      <c r="BN1683" s="93"/>
    </row>
    <row r="1684" spans="4:66" s="48" customFormat="1" ht="15" customHeight="1" x14ac:dyDescent="0.2">
      <c r="D1684" s="45"/>
      <c r="AA1684" s="94"/>
      <c r="AC1684" s="94"/>
      <c r="AG1684" s="94"/>
      <c r="AI1684" s="94"/>
      <c r="AM1684" s="94"/>
      <c r="AO1684" s="94"/>
      <c r="AS1684" s="94"/>
      <c r="AU1684" s="94"/>
      <c r="AY1684" s="94"/>
      <c r="BA1684" s="94"/>
      <c r="BI1684" s="45"/>
      <c r="BN1684" s="93"/>
    </row>
    <row r="1685" spans="4:66" s="48" customFormat="1" ht="15" customHeight="1" x14ac:dyDescent="0.2">
      <c r="D1685" s="45"/>
      <c r="AA1685" s="94"/>
      <c r="AC1685" s="94"/>
      <c r="AG1685" s="94"/>
      <c r="AI1685" s="94"/>
      <c r="AM1685" s="94"/>
      <c r="AO1685" s="94"/>
      <c r="AS1685" s="94"/>
      <c r="AU1685" s="94"/>
      <c r="AY1685" s="94"/>
      <c r="BA1685" s="94"/>
      <c r="BI1685" s="45"/>
      <c r="BN1685" s="93"/>
    </row>
    <row r="1686" spans="4:66" s="48" customFormat="1" ht="15" customHeight="1" x14ac:dyDescent="0.2">
      <c r="D1686" s="45"/>
      <c r="AA1686" s="94"/>
      <c r="AC1686" s="94"/>
      <c r="AG1686" s="94"/>
      <c r="AI1686" s="94"/>
      <c r="AM1686" s="94"/>
      <c r="AO1686" s="94"/>
      <c r="AS1686" s="94"/>
      <c r="AU1686" s="94"/>
      <c r="AY1686" s="94"/>
      <c r="BA1686" s="94"/>
      <c r="BI1686" s="45"/>
      <c r="BN1686" s="93"/>
    </row>
    <row r="1687" spans="4:66" s="48" customFormat="1" ht="15" customHeight="1" x14ac:dyDescent="0.2">
      <c r="D1687" s="45"/>
      <c r="AA1687" s="94"/>
      <c r="AC1687" s="94"/>
      <c r="AG1687" s="94"/>
      <c r="AI1687" s="94"/>
      <c r="AM1687" s="94"/>
      <c r="AO1687" s="94"/>
      <c r="AS1687" s="94"/>
      <c r="AU1687" s="94"/>
      <c r="AY1687" s="94"/>
      <c r="BA1687" s="94"/>
      <c r="BI1687" s="45"/>
      <c r="BN1687" s="93"/>
    </row>
    <row r="1688" spans="4:66" s="48" customFormat="1" ht="15" customHeight="1" x14ac:dyDescent="0.2">
      <c r="D1688" s="45"/>
      <c r="AA1688" s="94"/>
      <c r="AC1688" s="94"/>
      <c r="AG1688" s="94"/>
      <c r="AI1688" s="94"/>
      <c r="AM1688" s="94"/>
      <c r="AO1688" s="94"/>
      <c r="AS1688" s="94"/>
      <c r="AU1688" s="94"/>
      <c r="AY1688" s="94"/>
      <c r="BA1688" s="94"/>
      <c r="BI1688" s="45"/>
      <c r="BN1688" s="93"/>
    </row>
    <row r="1689" spans="4:66" s="48" customFormat="1" ht="15" customHeight="1" x14ac:dyDescent="0.2">
      <c r="D1689" s="45"/>
      <c r="AA1689" s="94"/>
      <c r="AC1689" s="94"/>
      <c r="AG1689" s="94"/>
      <c r="AI1689" s="94"/>
      <c r="AM1689" s="94"/>
      <c r="AO1689" s="94"/>
      <c r="AS1689" s="94"/>
      <c r="AU1689" s="94"/>
      <c r="AY1689" s="94"/>
      <c r="BA1689" s="94"/>
      <c r="BI1689" s="45"/>
      <c r="BN1689" s="93"/>
    </row>
    <row r="1690" spans="4:66" s="48" customFormat="1" ht="15" customHeight="1" x14ac:dyDescent="0.2">
      <c r="D1690" s="45"/>
      <c r="AA1690" s="94"/>
      <c r="AC1690" s="94"/>
      <c r="AG1690" s="94"/>
      <c r="AI1690" s="94"/>
      <c r="AM1690" s="94"/>
      <c r="AO1690" s="94"/>
      <c r="AS1690" s="94"/>
      <c r="AU1690" s="94"/>
      <c r="AY1690" s="94"/>
      <c r="BA1690" s="94"/>
      <c r="BI1690" s="45"/>
      <c r="BN1690" s="93"/>
    </row>
    <row r="1691" spans="4:66" s="48" customFormat="1" ht="15" customHeight="1" x14ac:dyDescent="0.2">
      <c r="D1691" s="45"/>
      <c r="AA1691" s="94"/>
      <c r="AC1691" s="94"/>
      <c r="AG1691" s="94"/>
      <c r="AI1691" s="94"/>
      <c r="AM1691" s="94"/>
      <c r="AO1691" s="94"/>
      <c r="AS1691" s="94"/>
      <c r="AU1691" s="94"/>
      <c r="AY1691" s="94"/>
      <c r="BA1691" s="94"/>
      <c r="BI1691" s="45"/>
      <c r="BN1691" s="93"/>
    </row>
    <row r="1692" spans="4:66" s="48" customFormat="1" ht="15" customHeight="1" x14ac:dyDescent="0.2">
      <c r="D1692" s="45"/>
      <c r="AA1692" s="94"/>
      <c r="AC1692" s="94"/>
      <c r="AG1692" s="94"/>
      <c r="AI1692" s="94"/>
      <c r="AM1692" s="94"/>
      <c r="AO1692" s="94"/>
      <c r="AS1692" s="94"/>
      <c r="AU1692" s="94"/>
      <c r="AY1692" s="94"/>
      <c r="BA1692" s="94"/>
      <c r="BI1692" s="45"/>
      <c r="BN1692" s="93"/>
    </row>
    <row r="1693" spans="4:66" s="48" customFormat="1" ht="15" customHeight="1" x14ac:dyDescent="0.2">
      <c r="D1693" s="45"/>
      <c r="AA1693" s="94"/>
      <c r="AC1693" s="94"/>
      <c r="AG1693" s="94"/>
      <c r="AI1693" s="94"/>
      <c r="AM1693" s="94"/>
      <c r="AO1693" s="94"/>
      <c r="AS1693" s="94"/>
      <c r="AU1693" s="94"/>
      <c r="AY1693" s="94"/>
      <c r="BA1693" s="94"/>
      <c r="BI1693" s="45"/>
      <c r="BN1693" s="93"/>
    </row>
    <row r="1694" spans="4:66" s="48" customFormat="1" ht="15" customHeight="1" x14ac:dyDescent="0.2">
      <c r="D1694" s="45"/>
      <c r="AA1694" s="94"/>
      <c r="AC1694" s="94"/>
      <c r="AG1694" s="94"/>
      <c r="AI1694" s="94"/>
      <c r="AM1694" s="94"/>
      <c r="AO1694" s="94"/>
      <c r="AS1694" s="94"/>
      <c r="AU1694" s="94"/>
      <c r="AY1694" s="94"/>
      <c r="BA1694" s="94"/>
      <c r="BI1694" s="45"/>
      <c r="BN1694" s="93"/>
    </row>
    <row r="1695" spans="4:66" s="48" customFormat="1" ht="15" customHeight="1" x14ac:dyDescent="0.2">
      <c r="D1695" s="45"/>
      <c r="AA1695" s="94"/>
      <c r="AC1695" s="94"/>
      <c r="AG1695" s="94"/>
      <c r="AI1695" s="94"/>
      <c r="AM1695" s="94"/>
      <c r="AO1695" s="94"/>
      <c r="AS1695" s="94"/>
      <c r="AU1695" s="94"/>
      <c r="AY1695" s="94"/>
      <c r="BA1695" s="94"/>
      <c r="BI1695" s="45"/>
      <c r="BN1695" s="93"/>
    </row>
    <row r="1696" spans="4:66" s="48" customFormat="1" ht="15" customHeight="1" x14ac:dyDescent="0.2">
      <c r="D1696" s="45"/>
      <c r="AA1696" s="94"/>
      <c r="AC1696" s="94"/>
      <c r="AG1696" s="94"/>
      <c r="AI1696" s="94"/>
      <c r="AM1696" s="94"/>
      <c r="AO1696" s="94"/>
      <c r="AS1696" s="94"/>
      <c r="AU1696" s="94"/>
      <c r="AY1696" s="94"/>
      <c r="BA1696" s="94"/>
      <c r="BI1696" s="45"/>
      <c r="BN1696" s="93"/>
    </row>
    <row r="1697" spans="4:66" s="48" customFormat="1" ht="15" customHeight="1" x14ac:dyDescent="0.2">
      <c r="D1697" s="45"/>
      <c r="AA1697" s="94"/>
      <c r="AC1697" s="94"/>
      <c r="AG1697" s="94"/>
      <c r="AI1697" s="94"/>
      <c r="AM1697" s="94"/>
      <c r="AO1697" s="94"/>
      <c r="AS1697" s="94"/>
      <c r="AU1697" s="94"/>
      <c r="AY1697" s="94"/>
      <c r="BA1697" s="94"/>
      <c r="BI1697" s="45"/>
      <c r="BN1697" s="93"/>
    </row>
    <row r="1698" spans="4:66" s="48" customFormat="1" ht="15" customHeight="1" x14ac:dyDescent="0.2">
      <c r="D1698" s="45"/>
      <c r="AA1698" s="94"/>
      <c r="AC1698" s="94"/>
      <c r="AG1698" s="94"/>
      <c r="AI1698" s="94"/>
      <c r="AM1698" s="94"/>
      <c r="AO1698" s="94"/>
      <c r="AS1698" s="94"/>
      <c r="AU1698" s="94"/>
      <c r="AY1698" s="94"/>
      <c r="BA1698" s="94"/>
      <c r="BI1698" s="45"/>
      <c r="BN1698" s="93"/>
    </row>
    <row r="1699" spans="4:66" s="48" customFormat="1" ht="15" customHeight="1" x14ac:dyDescent="0.2">
      <c r="D1699" s="45"/>
      <c r="AA1699" s="94"/>
      <c r="AC1699" s="94"/>
      <c r="AG1699" s="94"/>
      <c r="AI1699" s="94"/>
      <c r="AM1699" s="94"/>
      <c r="AO1699" s="94"/>
      <c r="AS1699" s="94"/>
      <c r="AU1699" s="94"/>
      <c r="AY1699" s="94"/>
      <c r="BA1699" s="94"/>
      <c r="BI1699" s="45"/>
      <c r="BN1699" s="93"/>
    </row>
    <row r="1700" spans="4:66" s="48" customFormat="1" ht="15" customHeight="1" x14ac:dyDescent="0.2">
      <c r="D1700" s="45"/>
      <c r="AA1700" s="94"/>
      <c r="AC1700" s="94"/>
      <c r="AG1700" s="94"/>
      <c r="AI1700" s="94"/>
      <c r="AM1700" s="94"/>
      <c r="AO1700" s="94"/>
      <c r="AS1700" s="94"/>
      <c r="AU1700" s="94"/>
      <c r="AY1700" s="94"/>
      <c r="BA1700" s="94"/>
      <c r="BI1700" s="45"/>
      <c r="BN1700" s="93"/>
    </row>
    <row r="1701" spans="4:66" s="48" customFormat="1" ht="15" customHeight="1" x14ac:dyDescent="0.2">
      <c r="D1701" s="45"/>
      <c r="AA1701" s="94"/>
      <c r="AC1701" s="94"/>
      <c r="AG1701" s="94"/>
      <c r="AI1701" s="94"/>
      <c r="AM1701" s="94"/>
      <c r="AO1701" s="94"/>
      <c r="AS1701" s="94"/>
      <c r="AU1701" s="94"/>
      <c r="AY1701" s="94"/>
      <c r="BA1701" s="94"/>
      <c r="BI1701" s="45"/>
      <c r="BN1701" s="93"/>
    </row>
    <row r="1702" spans="4:66" s="48" customFormat="1" ht="15" customHeight="1" x14ac:dyDescent="0.2">
      <c r="D1702" s="45"/>
      <c r="AA1702" s="94"/>
      <c r="AC1702" s="94"/>
      <c r="AG1702" s="94"/>
      <c r="AI1702" s="94"/>
      <c r="AM1702" s="94"/>
      <c r="AO1702" s="94"/>
      <c r="AS1702" s="94"/>
      <c r="AU1702" s="94"/>
      <c r="AY1702" s="94"/>
      <c r="BA1702" s="94"/>
      <c r="BI1702" s="45"/>
      <c r="BN1702" s="93"/>
    </row>
    <row r="1703" spans="4:66" s="48" customFormat="1" ht="15" customHeight="1" x14ac:dyDescent="0.2">
      <c r="D1703" s="45"/>
      <c r="AA1703" s="94"/>
      <c r="AC1703" s="94"/>
      <c r="AG1703" s="94"/>
      <c r="AI1703" s="94"/>
      <c r="AM1703" s="94"/>
      <c r="AO1703" s="94"/>
      <c r="AS1703" s="94"/>
      <c r="AU1703" s="94"/>
      <c r="AY1703" s="94"/>
      <c r="BA1703" s="94"/>
      <c r="BI1703" s="45"/>
      <c r="BN1703" s="93"/>
    </row>
    <row r="1704" spans="4:66" s="48" customFormat="1" ht="15" customHeight="1" x14ac:dyDescent="0.2">
      <c r="D1704" s="45"/>
      <c r="AA1704" s="94"/>
      <c r="AC1704" s="94"/>
      <c r="AG1704" s="94"/>
      <c r="AI1704" s="94"/>
      <c r="AM1704" s="94"/>
      <c r="AO1704" s="94"/>
      <c r="AS1704" s="94"/>
      <c r="AU1704" s="94"/>
      <c r="AY1704" s="94"/>
      <c r="BA1704" s="94"/>
      <c r="BI1704" s="45"/>
      <c r="BN1704" s="93"/>
    </row>
    <row r="1705" spans="4:66" s="48" customFormat="1" ht="15" customHeight="1" x14ac:dyDescent="0.2">
      <c r="D1705" s="45"/>
      <c r="AA1705" s="94"/>
      <c r="AC1705" s="94"/>
      <c r="AG1705" s="94"/>
      <c r="AI1705" s="94"/>
      <c r="AM1705" s="94"/>
      <c r="AO1705" s="94"/>
      <c r="AS1705" s="94"/>
      <c r="AU1705" s="94"/>
      <c r="AY1705" s="94"/>
      <c r="BA1705" s="94"/>
      <c r="BI1705" s="45"/>
      <c r="BN1705" s="93"/>
    </row>
    <row r="1706" spans="4:66" s="48" customFormat="1" ht="15" customHeight="1" x14ac:dyDescent="0.2">
      <c r="D1706" s="45"/>
      <c r="AA1706" s="94"/>
      <c r="AC1706" s="94"/>
      <c r="AG1706" s="94"/>
      <c r="AI1706" s="94"/>
      <c r="AM1706" s="94"/>
      <c r="AO1706" s="94"/>
      <c r="AS1706" s="94"/>
      <c r="AU1706" s="94"/>
      <c r="AY1706" s="94"/>
      <c r="BA1706" s="94"/>
      <c r="BI1706" s="45"/>
      <c r="BN1706" s="93"/>
    </row>
    <row r="1707" spans="4:66" s="48" customFormat="1" ht="15" customHeight="1" x14ac:dyDescent="0.2">
      <c r="D1707" s="45"/>
      <c r="AA1707" s="94"/>
      <c r="AC1707" s="94"/>
      <c r="AG1707" s="94"/>
      <c r="AI1707" s="94"/>
      <c r="AM1707" s="94"/>
      <c r="AO1707" s="94"/>
      <c r="AS1707" s="94"/>
      <c r="AU1707" s="94"/>
      <c r="AY1707" s="94"/>
      <c r="BA1707" s="94"/>
      <c r="BI1707" s="45"/>
      <c r="BN1707" s="93"/>
    </row>
    <row r="1708" spans="4:66" s="48" customFormat="1" ht="15" customHeight="1" x14ac:dyDescent="0.2">
      <c r="D1708" s="45"/>
      <c r="AA1708" s="94"/>
      <c r="AC1708" s="94"/>
      <c r="AG1708" s="94"/>
      <c r="AI1708" s="94"/>
      <c r="AM1708" s="94"/>
      <c r="AO1708" s="94"/>
      <c r="AS1708" s="94"/>
      <c r="AU1708" s="94"/>
      <c r="AY1708" s="94"/>
      <c r="BA1708" s="94"/>
      <c r="BI1708" s="45"/>
      <c r="BN1708" s="93"/>
    </row>
    <row r="1709" spans="4:66" s="48" customFormat="1" ht="15" customHeight="1" x14ac:dyDescent="0.2">
      <c r="D1709" s="45"/>
      <c r="AA1709" s="94"/>
      <c r="AC1709" s="94"/>
      <c r="AG1709" s="94"/>
      <c r="AI1709" s="94"/>
      <c r="AM1709" s="94"/>
      <c r="AO1709" s="94"/>
      <c r="AS1709" s="94"/>
      <c r="AU1709" s="94"/>
      <c r="AY1709" s="94"/>
      <c r="BA1709" s="94"/>
      <c r="BI1709" s="45"/>
      <c r="BN1709" s="93"/>
    </row>
    <row r="1710" spans="4:66" s="48" customFormat="1" ht="15" customHeight="1" x14ac:dyDescent="0.2">
      <c r="D1710" s="45"/>
      <c r="AA1710" s="94"/>
      <c r="AC1710" s="94"/>
      <c r="AG1710" s="94"/>
      <c r="AI1710" s="94"/>
      <c r="AM1710" s="94"/>
      <c r="AO1710" s="94"/>
      <c r="AS1710" s="94"/>
      <c r="AU1710" s="94"/>
      <c r="AY1710" s="94"/>
      <c r="BA1710" s="94"/>
      <c r="BI1710" s="45"/>
      <c r="BN1710" s="93"/>
    </row>
    <row r="1711" spans="4:66" s="48" customFormat="1" ht="15" customHeight="1" x14ac:dyDescent="0.2">
      <c r="D1711" s="45"/>
      <c r="AA1711" s="94"/>
      <c r="AC1711" s="94"/>
      <c r="AG1711" s="94"/>
      <c r="AI1711" s="94"/>
      <c r="AM1711" s="94"/>
      <c r="AO1711" s="94"/>
      <c r="AS1711" s="94"/>
      <c r="AU1711" s="94"/>
      <c r="AY1711" s="94"/>
      <c r="BA1711" s="94"/>
      <c r="BI1711" s="45"/>
      <c r="BN1711" s="93"/>
    </row>
    <row r="1712" spans="4:66" s="48" customFormat="1" ht="15" customHeight="1" x14ac:dyDescent="0.2">
      <c r="D1712" s="45"/>
      <c r="AA1712" s="94"/>
      <c r="AC1712" s="94"/>
      <c r="AG1712" s="94"/>
      <c r="AI1712" s="94"/>
      <c r="AM1712" s="94"/>
      <c r="AO1712" s="94"/>
      <c r="AS1712" s="94"/>
      <c r="AU1712" s="94"/>
      <c r="AY1712" s="94"/>
      <c r="BA1712" s="94"/>
      <c r="BI1712" s="45"/>
      <c r="BN1712" s="93"/>
    </row>
    <row r="1713" spans="4:66" s="48" customFormat="1" ht="15" customHeight="1" x14ac:dyDescent="0.2">
      <c r="D1713" s="45"/>
      <c r="AA1713" s="94"/>
      <c r="AC1713" s="94"/>
      <c r="AG1713" s="94"/>
      <c r="AI1713" s="94"/>
      <c r="AM1713" s="94"/>
      <c r="AO1713" s="94"/>
      <c r="AS1713" s="94"/>
      <c r="AU1713" s="94"/>
      <c r="AY1713" s="94"/>
      <c r="BA1713" s="94"/>
      <c r="BI1713" s="45"/>
      <c r="BN1713" s="93"/>
    </row>
    <row r="1714" spans="4:66" s="48" customFormat="1" ht="15" customHeight="1" x14ac:dyDescent="0.2">
      <c r="D1714" s="45"/>
      <c r="AA1714" s="94"/>
      <c r="AC1714" s="94"/>
      <c r="AG1714" s="94"/>
      <c r="AI1714" s="94"/>
      <c r="AM1714" s="94"/>
      <c r="AO1714" s="94"/>
      <c r="AS1714" s="94"/>
      <c r="AU1714" s="94"/>
      <c r="AY1714" s="94"/>
      <c r="BA1714" s="94"/>
      <c r="BI1714" s="45"/>
      <c r="BN1714" s="93"/>
    </row>
    <row r="1715" spans="4:66" s="48" customFormat="1" ht="15" customHeight="1" x14ac:dyDescent="0.2">
      <c r="D1715" s="45"/>
      <c r="AA1715" s="94"/>
      <c r="AC1715" s="94"/>
      <c r="AG1715" s="94"/>
      <c r="AI1715" s="94"/>
      <c r="AM1715" s="94"/>
      <c r="AO1715" s="94"/>
      <c r="AS1715" s="94"/>
      <c r="AU1715" s="94"/>
      <c r="AY1715" s="94"/>
      <c r="BA1715" s="94"/>
      <c r="BI1715" s="45"/>
      <c r="BN1715" s="93"/>
    </row>
    <row r="1716" spans="4:66" s="48" customFormat="1" ht="15" customHeight="1" x14ac:dyDescent="0.2">
      <c r="D1716" s="45"/>
      <c r="AA1716" s="94"/>
      <c r="AC1716" s="94"/>
      <c r="AG1716" s="94"/>
      <c r="AI1716" s="94"/>
      <c r="AM1716" s="94"/>
      <c r="AO1716" s="94"/>
      <c r="AS1716" s="94"/>
      <c r="AU1716" s="94"/>
      <c r="AY1716" s="94"/>
      <c r="BA1716" s="94"/>
      <c r="BI1716" s="45"/>
      <c r="BN1716" s="93"/>
    </row>
    <row r="1717" spans="4:66" s="48" customFormat="1" ht="15" customHeight="1" x14ac:dyDescent="0.2">
      <c r="D1717" s="45"/>
      <c r="AA1717" s="94"/>
      <c r="AC1717" s="94"/>
      <c r="AG1717" s="94"/>
      <c r="AI1717" s="94"/>
      <c r="AM1717" s="94"/>
      <c r="AO1717" s="94"/>
      <c r="AS1717" s="94"/>
      <c r="AU1717" s="94"/>
      <c r="AY1717" s="94"/>
      <c r="BA1717" s="94"/>
      <c r="BI1717" s="45"/>
      <c r="BN1717" s="93"/>
    </row>
    <row r="1718" spans="4:66" s="48" customFormat="1" ht="15" customHeight="1" x14ac:dyDescent="0.2">
      <c r="D1718" s="45"/>
      <c r="AA1718" s="94"/>
      <c r="AC1718" s="94"/>
      <c r="AG1718" s="94"/>
      <c r="AI1718" s="94"/>
      <c r="AM1718" s="94"/>
      <c r="AO1718" s="94"/>
      <c r="AS1718" s="94"/>
      <c r="AU1718" s="94"/>
      <c r="AY1718" s="94"/>
      <c r="BA1718" s="94"/>
      <c r="BI1718" s="45"/>
      <c r="BN1718" s="93"/>
    </row>
    <row r="1719" spans="4:66" s="48" customFormat="1" ht="15" customHeight="1" x14ac:dyDescent="0.2">
      <c r="D1719" s="45"/>
      <c r="AA1719" s="94"/>
      <c r="AC1719" s="94"/>
      <c r="AG1719" s="94"/>
      <c r="AI1719" s="94"/>
      <c r="AM1719" s="94"/>
      <c r="AO1719" s="94"/>
      <c r="AS1719" s="94"/>
      <c r="AU1719" s="94"/>
      <c r="AY1719" s="94"/>
      <c r="BA1719" s="94"/>
      <c r="BI1719" s="45"/>
      <c r="BN1719" s="93"/>
    </row>
    <row r="1720" spans="4:66" s="48" customFormat="1" ht="15" customHeight="1" x14ac:dyDescent="0.2">
      <c r="D1720" s="45"/>
      <c r="AA1720" s="94"/>
      <c r="AC1720" s="94"/>
      <c r="AG1720" s="94"/>
      <c r="AI1720" s="94"/>
      <c r="AM1720" s="94"/>
      <c r="AO1720" s="94"/>
      <c r="AS1720" s="94"/>
      <c r="AU1720" s="94"/>
      <c r="AY1720" s="94"/>
      <c r="BA1720" s="94"/>
      <c r="BI1720" s="45"/>
      <c r="BN1720" s="93"/>
    </row>
    <row r="1721" spans="4:66" s="48" customFormat="1" ht="15" customHeight="1" x14ac:dyDescent="0.2">
      <c r="D1721" s="45"/>
      <c r="AA1721" s="94"/>
      <c r="AC1721" s="94"/>
      <c r="AG1721" s="94"/>
      <c r="AI1721" s="94"/>
      <c r="AM1721" s="94"/>
      <c r="AO1721" s="94"/>
      <c r="AS1721" s="94"/>
      <c r="AU1721" s="94"/>
      <c r="AY1721" s="94"/>
      <c r="BA1721" s="94"/>
      <c r="BI1721" s="45"/>
      <c r="BN1721" s="93"/>
    </row>
    <row r="1722" spans="4:66" s="48" customFormat="1" ht="15" customHeight="1" x14ac:dyDescent="0.2">
      <c r="D1722" s="45"/>
      <c r="AA1722" s="94"/>
      <c r="AC1722" s="94"/>
      <c r="AG1722" s="94"/>
      <c r="AI1722" s="94"/>
      <c r="AM1722" s="94"/>
      <c r="AO1722" s="94"/>
      <c r="AS1722" s="94"/>
      <c r="AU1722" s="94"/>
      <c r="AY1722" s="94"/>
      <c r="BA1722" s="94"/>
      <c r="BI1722" s="45"/>
      <c r="BN1722" s="93"/>
    </row>
    <row r="1723" spans="4:66" s="48" customFormat="1" ht="15" customHeight="1" x14ac:dyDescent="0.2">
      <c r="D1723" s="45"/>
      <c r="AA1723" s="94"/>
      <c r="AC1723" s="94"/>
      <c r="AG1723" s="94"/>
      <c r="AI1723" s="94"/>
      <c r="AM1723" s="94"/>
      <c r="AO1723" s="94"/>
      <c r="AS1723" s="94"/>
      <c r="AU1723" s="94"/>
      <c r="AY1723" s="94"/>
      <c r="BA1723" s="94"/>
      <c r="BI1723" s="45"/>
      <c r="BN1723" s="93"/>
    </row>
    <row r="1724" spans="4:66" s="48" customFormat="1" ht="15" customHeight="1" x14ac:dyDescent="0.2">
      <c r="D1724" s="45"/>
      <c r="AA1724" s="94"/>
      <c r="AC1724" s="94"/>
      <c r="AG1724" s="94"/>
      <c r="AI1724" s="94"/>
      <c r="AM1724" s="94"/>
      <c r="AO1724" s="94"/>
      <c r="AS1724" s="94"/>
      <c r="AU1724" s="94"/>
      <c r="AY1724" s="94"/>
      <c r="BA1724" s="94"/>
      <c r="BI1724" s="45"/>
      <c r="BN1724" s="93"/>
    </row>
    <row r="1725" spans="4:66" s="48" customFormat="1" ht="15" customHeight="1" x14ac:dyDescent="0.2">
      <c r="D1725" s="45"/>
      <c r="AA1725" s="94"/>
      <c r="AC1725" s="94"/>
      <c r="AG1725" s="94"/>
      <c r="AI1725" s="94"/>
      <c r="AM1725" s="94"/>
      <c r="AO1725" s="94"/>
      <c r="AS1725" s="94"/>
      <c r="AU1725" s="94"/>
      <c r="AY1725" s="94"/>
      <c r="BA1725" s="94"/>
      <c r="BI1725" s="45"/>
      <c r="BN1725" s="93"/>
    </row>
    <row r="1726" spans="4:66" s="48" customFormat="1" ht="15" customHeight="1" x14ac:dyDescent="0.2">
      <c r="D1726" s="45"/>
      <c r="AA1726" s="94"/>
      <c r="AC1726" s="94"/>
      <c r="AG1726" s="94"/>
      <c r="AI1726" s="94"/>
      <c r="AM1726" s="94"/>
      <c r="AO1726" s="94"/>
      <c r="AS1726" s="94"/>
      <c r="AU1726" s="94"/>
      <c r="AY1726" s="94"/>
      <c r="BA1726" s="94"/>
      <c r="BI1726" s="45"/>
      <c r="BN1726" s="93"/>
    </row>
    <row r="1727" spans="4:66" s="48" customFormat="1" ht="15" customHeight="1" x14ac:dyDescent="0.2">
      <c r="D1727" s="45"/>
      <c r="AA1727" s="94"/>
      <c r="AC1727" s="94"/>
      <c r="AG1727" s="94"/>
      <c r="AI1727" s="94"/>
      <c r="AM1727" s="94"/>
      <c r="AO1727" s="94"/>
      <c r="AS1727" s="94"/>
      <c r="AU1727" s="94"/>
      <c r="AY1727" s="94"/>
      <c r="BA1727" s="94"/>
      <c r="BI1727" s="45"/>
      <c r="BN1727" s="93"/>
    </row>
    <row r="1728" spans="4:66" s="48" customFormat="1" ht="15" customHeight="1" x14ac:dyDescent="0.2">
      <c r="D1728" s="45"/>
      <c r="AA1728" s="94"/>
      <c r="AC1728" s="94"/>
      <c r="AG1728" s="94"/>
      <c r="AI1728" s="94"/>
      <c r="AM1728" s="94"/>
      <c r="AO1728" s="94"/>
      <c r="AS1728" s="94"/>
      <c r="AU1728" s="94"/>
      <c r="AY1728" s="94"/>
      <c r="BA1728" s="94"/>
      <c r="BI1728" s="45"/>
      <c r="BN1728" s="93"/>
    </row>
    <row r="1729" spans="4:66" s="48" customFormat="1" ht="15" customHeight="1" x14ac:dyDescent="0.2">
      <c r="D1729" s="45"/>
      <c r="AA1729" s="94"/>
      <c r="AC1729" s="94"/>
      <c r="AG1729" s="94"/>
      <c r="AI1729" s="94"/>
      <c r="AM1729" s="94"/>
      <c r="AO1729" s="94"/>
      <c r="AS1729" s="94"/>
      <c r="AU1729" s="94"/>
      <c r="AY1729" s="94"/>
      <c r="BA1729" s="94"/>
      <c r="BI1729" s="45"/>
      <c r="BN1729" s="93"/>
    </row>
    <row r="1730" spans="4:66" s="48" customFormat="1" ht="15" customHeight="1" x14ac:dyDescent="0.2">
      <c r="D1730" s="45"/>
      <c r="AA1730" s="94"/>
      <c r="AC1730" s="94"/>
      <c r="AG1730" s="94"/>
      <c r="AI1730" s="94"/>
      <c r="AM1730" s="94"/>
      <c r="AO1730" s="94"/>
      <c r="AS1730" s="94"/>
      <c r="AU1730" s="94"/>
      <c r="AY1730" s="94"/>
      <c r="BA1730" s="94"/>
      <c r="BI1730" s="45"/>
      <c r="BN1730" s="93"/>
    </row>
    <row r="1731" spans="4:66" s="48" customFormat="1" ht="15" customHeight="1" x14ac:dyDescent="0.2">
      <c r="D1731" s="45"/>
      <c r="AA1731" s="94"/>
      <c r="AC1731" s="94"/>
      <c r="AG1731" s="94"/>
      <c r="AI1731" s="94"/>
      <c r="AM1731" s="94"/>
      <c r="AO1731" s="94"/>
      <c r="AS1731" s="94"/>
      <c r="AU1731" s="94"/>
      <c r="AY1731" s="94"/>
      <c r="BA1731" s="94"/>
      <c r="BI1731" s="45"/>
      <c r="BN1731" s="93"/>
    </row>
    <row r="1732" spans="4:66" s="48" customFormat="1" ht="15" customHeight="1" x14ac:dyDescent="0.2">
      <c r="D1732" s="45"/>
      <c r="AA1732" s="94"/>
      <c r="AC1732" s="94"/>
      <c r="AG1732" s="94"/>
      <c r="AI1732" s="94"/>
      <c r="AM1732" s="94"/>
      <c r="AO1732" s="94"/>
      <c r="AS1732" s="94"/>
      <c r="AU1732" s="94"/>
      <c r="AY1732" s="94"/>
      <c r="BA1732" s="94"/>
      <c r="BI1732" s="45"/>
      <c r="BN1732" s="93"/>
    </row>
    <row r="1733" spans="4:66" s="48" customFormat="1" ht="15" customHeight="1" x14ac:dyDescent="0.2">
      <c r="D1733" s="45"/>
      <c r="AA1733" s="94"/>
      <c r="AC1733" s="94"/>
      <c r="AG1733" s="94"/>
      <c r="AI1733" s="94"/>
      <c r="AM1733" s="94"/>
      <c r="AO1733" s="94"/>
      <c r="AS1733" s="94"/>
      <c r="AU1733" s="94"/>
      <c r="AY1733" s="94"/>
      <c r="BA1733" s="94"/>
      <c r="BI1733" s="45"/>
      <c r="BN1733" s="93"/>
    </row>
    <row r="1734" spans="4:66" s="48" customFormat="1" ht="15" customHeight="1" x14ac:dyDescent="0.2">
      <c r="D1734" s="45"/>
      <c r="AA1734" s="94"/>
      <c r="AC1734" s="94"/>
      <c r="AG1734" s="94"/>
      <c r="AI1734" s="94"/>
      <c r="AM1734" s="94"/>
      <c r="AO1734" s="94"/>
      <c r="AS1734" s="94"/>
      <c r="AU1734" s="94"/>
      <c r="AY1734" s="94"/>
      <c r="BA1734" s="94"/>
      <c r="BI1734" s="45"/>
      <c r="BN1734" s="93"/>
    </row>
    <row r="1735" spans="4:66" s="48" customFormat="1" ht="15" customHeight="1" x14ac:dyDescent="0.2">
      <c r="D1735" s="45"/>
      <c r="AA1735" s="94"/>
      <c r="AC1735" s="94"/>
      <c r="AG1735" s="94"/>
      <c r="AI1735" s="94"/>
      <c r="AM1735" s="94"/>
      <c r="AO1735" s="94"/>
      <c r="AS1735" s="94"/>
      <c r="AU1735" s="94"/>
      <c r="AY1735" s="94"/>
      <c r="BA1735" s="94"/>
      <c r="BI1735" s="45"/>
      <c r="BN1735" s="93"/>
    </row>
    <row r="1736" spans="4:66" s="48" customFormat="1" ht="15" customHeight="1" x14ac:dyDescent="0.2">
      <c r="D1736" s="45"/>
      <c r="AA1736" s="94"/>
      <c r="AC1736" s="94"/>
      <c r="AG1736" s="94"/>
      <c r="AI1736" s="94"/>
      <c r="AM1736" s="94"/>
      <c r="AO1736" s="94"/>
      <c r="AS1736" s="94"/>
      <c r="AU1736" s="94"/>
      <c r="AY1736" s="94"/>
      <c r="BA1736" s="94"/>
      <c r="BI1736" s="45"/>
      <c r="BN1736" s="93"/>
    </row>
    <row r="1737" spans="4:66" s="48" customFormat="1" ht="15" customHeight="1" x14ac:dyDescent="0.2">
      <c r="D1737" s="45"/>
      <c r="AA1737" s="94"/>
      <c r="AC1737" s="94"/>
      <c r="AG1737" s="94"/>
      <c r="AI1737" s="94"/>
      <c r="AM1737" s="94"/>
      <c r="AO1737" s="94"/>
      <c r="AS1737" s="94"/>
      <c r="AU1737" s="94"/>
      <c r="AY1737" s="94"/>
      <c r="BA1737" s="94"/>
      <c r="BI1737" s="45"/>
      <c r="BN1737" s="93"/>
    </row>
    <row r="1738" spans="4:66" s="48" customFormat="1" ht="15" customHeight="1" x14ac:dyDescent="0.2">
      <c r="D1738" s="45"/>
      <c r="AA1738" s="94"/>
      <c r="AC1738" s="94"/>
      <c r="AG1738" s="94"/>
      <c r="AI1738" s="94"/>
      <c r="AM1738" s="94"/>
      <c r="AO1738" s="94"/>
      <c r="AS1738" s="94"/>
      <c r="AU1738" s="94"/>
      <c r="AY1738" s="94"/>
      <c r="BA1738" s="94"/>
      <c r="BI1738" s="45"/>
      <c r="BN1738" s="93"/>
    </row>
    <row r="1739" spans="4:66" s="48" customFormat="1" ht="15" customHeight="1" x14ac:dyDescent="0.2">
      <c r="D1739" s="45"/>
      <c r="AA1739" s="94"/>
      <c r="AC1739" s="94"/>
      <c r="AG1739" s="94"/>
      <c r="AI1739" s="94"/>
      <c r="AM1739" s="94"/>
      <c r="AO1739" s="94"/>
      <c r="AS1739" s="94"/>
      <c r="AU1739" s="94"/>
      <c r="AY1739" s="94"/>
      <c r="BA1739" s="94"/>
      <c r="BI1739" s="45"/>
      <c r="BN1739" s="93"/>
    </row>
    <row r="1740" spans="4:66" s="48" customFormat="1" ht="15" customHeight="1" x14ac:dyDescent="0.2">
      <c r="D1740" s="45"/>
      <c r="AA1740" s="94"/>
      <c r="AC1740" s="94"/>
      <c r="AG1740" s="94"/>
      <c r="AI1740" s="94"/>
      <c r="AM1740" s="94"/>
      <c r="AO1740" s="94"/>
      <c r="AS1740" s="94"/>
      <c r="AU1740" s="94"/>
      <c r="AY1740" s="94"/>
      <c r="BA1740" s="94"/>
      <c r="BI1740" s="45"/>
      <c r="BN1740" s="93"/>
    </row>
    <row r="1741" spans="4:66" s="48" customFormat="1" ht="15" customHeight="1" x14ac:dyDescent="0.2">
      <c r="D1741" s="45"/>
      <c r="AA1741" s="94"/>
      <c r="AC1741" s="94"/>
      <c r="AG1741" s="94"/>
      <c r="AI1741" s="94"/>
      <c r="AM1741" s="94"/>
      <c r="AO1741" s="94"/>
      <c r="AS1741" s="94"/>
      <c r="AU1741" s="94"/>
      <c r="AY1741" s="94"/>
      <c r="BA1741" s="94"/>
      <c r="BI1741" s="45"/>
      <c r="BN1741" s="93"/>
    </row>
    <row r="1742" spans="4:66" s="48" customFormat="1" ht="15" customHeight="1" x14ac:dyDescent="0.2">
      <c r="D1742" s="45"/>
      <c r="AA1742" s="94"/>
      <c r="AC1742" s="94"/>
      <c r="AG1742" s="94"/>
      <c r="AI1742" s="94"/>
      <c r="AM1742" s="94"/>
      <c r="AO1742" s="94"/>
      <c r="AS1742" s="94"/>
      <c r="AU1742" s="94"/>
      <c r="AY1742" s="94"/>
      <c r="BA1742" s="94"/>
      <c r="BI1742" s="45"/>
      <c r="BN1742" s="93"/>
    </row>
    <row r="1743" spans="4:66" s="48" customFormat="1" ht="15" customHeight="1" x14ac:dyDescent="0.2">
      <c r="D1743" s="45"/>
      <c r="AA1743" s="94"/>
      <c r="AC1743" s="94"/>
      <c r="AG1743" s="94"/>
      <c r="AI1743" s="94"/>
      <c r="AM1743" s="94"/>
      <c r="AO1743" s="94"/>
      <c r="AS1743" s="94"/>
      <c r="AU1743" s="94"/>
      <c r="AY1743" s="94"/>
      <c r="BA1743" s="94"/>
      <c r="BI1743" s="45"/>
      <c r="BN1743" s="93"/>
    </row>
    <row r="1744" spans="4:66" s="48" customFormat="1" ht="15" customHeight="1" x14ac:dyDescent="0.2">
      <c r="D1744" s="45"/>
      <c r="AA1744" s="94"/>
      <c r="AC1744" s="94"/>
      <c r="AG1744" s="94"/>
      <c r="AI1744" s="94"/>
      <c r="AM1744" s="94"/>
      <c r="AO1744" s="94"/>
      <c r="AS1744" s="94"/>
      <c r="AU1744" s="94"/>
      <c r="AY1744" s="94"/>
      <c r="BA1744" s="94"/>
      <c r="BI1744" s="45"/>
      <c r="BN1744" s="93"/>
    </row>
    <row r="1745" spans="4:66" s="48" customFormat="1" ht="15" customHeight="1" x14ac:dyDescent="0.2">
      <c r="D1745" s="45"/>
      <c r="AA1745" s="94"/>
      <c r="AC1745" s="94"/>
      <c r="AG1745" s="94"/>
      <c r="AI1745" s="94"/>
      <c r="AM1745" s="94"/>
      <c r="AO1745" s="94"/>
      <c r="AS1745" s="94"/>
      <c r="AU1745" s="94"/>
      <c r="AY1745" s="94"/>
      <c r="BA1745" s="94"/>
      <c r="BI1745" s="45"/>
      <c r="BN1745" s="93"/>
    </row>
    <row r="1746" spans="4:66" s="48" customFormat="1" ht="15" customHeight="1" x14ac:dyDescent="0.2">
      <c r="D1746" s="45"/>
      <c r="AA1746" s="94"/>
      <c r="AC1746" s="94"/>
      <c r="AG1746" s="94"/>
      <c r="AI1746" s="94"/>
      <c r="AM1746" s="94"/>
      <c r="AO1746" s="94"/>
      <c r="AS1746" s="94"/>
      <c r="AU1746" s="94"/>
      <c r="AY1746" s="94"/>
      <c r="BA1746" s="94"/>
      <c r="BI1746" s="45"/>
      <c r="BN1746" s="93"/>
    </row>
    <row r="1747" spans="4:66" s="48" customFormat="1" ht="15" customHeight="1" x14ac:dyDescent="0.2">
      <c r="D1747" s="45"/>
      <c r="AA1747" s="94"/>
      <c r="AC1747" s="94"/>
      <c r="AG1747" s="94"/>
      <c r="AI1747" s="94"/>
      <c r="AM1747" s="94"/>
      <c r="AO1747" s="94"/>
      <c r="AS1747" s="94"/>
      <c r="AU1747" s="94"/>
      <c r="AY1747" s="94"/>
      <c r="BA1747" s="94"/>
      <c r="BI1747" s="45"/>
      <c r="BN1747" s="93"/>
    </row>
    <row r="1748" spans="4:66" s="48" customFormat="1" ht="15" customHeight="1" x14ac:dyDescent="0.2">
      <c r="D1748" s="45"/>
      <c r="AA1748" s="94"/>
      <c r="AC1748" s="94"/>
      <c r="AG1748" s="94"/>
      <c r="AI1748" s="94"/>
      <c r="AM1748" s="94"/>
      <c r="AO1748" s="94"/>
      <c r="AS1748" s="94"/>
      <c r="AU1748" s="94"/>
      <c r="AY1748" s="94"/>
      <c r="BA1748" s="94"/>
      <c r="BI1748" s="45"/>
      <c r="BN1748" s="93"/>
    </row>
    <row r="1749" spans="4:66" s="48" customFormat="1" ht="15" customHeight="1" x14ac:dyDescent="0.2">
      <c r="D1749" s="45"/>
      <c r="AA1749" s="94"/>
      <c r="AC1749" s="94"/>
      <c r="AG1749" s="94"/>
      <c r="AI1749" s="94"/>
      <c r="AM1749" s="94"/>
      <c r="AO1749" s="94"/>
      <c r="AS1749" s="94"/>
      <c r="AU1749" s="94"/>
      <c r="AY1749" s="94"/>
      <c r="BA1749" s="94"/>
      <c r="BI1749" s="45"/>
      <c r="BN1749" s="93"/>
    </row>
    <row r="1750" spans="4:66" s="48" customFormat="1" ht="15" customHeight="1" x14ac:dyDescent="0.2">
      <c r="D1750" s="45"/>
      <c r="AA1750" s="94"/>
      <c r="AC1750" s="94"/>
      <c r="AG1750" s="94"/>
      <c r="AI1750" s="94"/>
      <c r="AM1750" s="94"/>
      <c r="AO1750" s="94"/>
      <c r="AS1750" s="94"/>
      <c r="AU1750" s="94"/>
      <c r="AY1750" s="94"/>
      <c r="BA1750" s="94"/>
      <c r="BI1750" s="45"/>
      <c r="BN1750" s="93"/>
    </row>
    <row r="1751" spans="4:66" s="48" customFormat="1" ht="15" customHeight="1" x14ac:dyDescent="0.2">
      <c r="D1751" s="45"/>
      <c r="AA1751" s="94"/>
      <c r="AC1751" s="94"/>
      <c r="AG1751" s="94"/>
      <c r="AI1751" s="94"/>
      <c r="AM1751" s="94"/>
      <c r="AO1751" s="94"/>
      <c r="AS1751" s="94"/>
      <c r="AU1751" s="94"/>
      <c r="AY1751" s="94"/>
      <c r="BA1751" s="94"/>
      <c r="BI1751" s="45"/>
      <c r="BN1751" s="93"/>
    </row>
    <row r="1752" spans="4:66" s="48" customFormat="1" ht="15" customHeight="1" x14ac:dyDescent="0.2">
      <c r="D1752" s="45"/>
      <c r="AA1752" s="94"/>
      <c r="AC1752" s="94"/>
      <c r="AG1752" s="94"/>
      <c r="AI1752" s="94"/>
      <c r="AM1752" s="94"/>
      <c r="AO1752" s="94"/>
      <c r="AS1752" s="94"/>
      <c r="AU1752" s="94"/>
      <c r="AY1752" s="94"/>
      <c r="BA1752" s="94"/>
      <c r="BI1752" s="45"/>
      <c r="BN1752" s="93"/>
    </row>
    <row r="1753" spans="4:66" s="48" customFormat="1" ht="15" customHeight="1" x14ac:dyDescent="0.2">
      <c r="D1753" s="45"/>
      <c r="AA1753" s="94"/>
      <c r="AC1753" s="94"/>
      <c r="AG1753" s="94"/>
      <c r="AI1753" s="94"/>
      <c r="AM1753" s="94"/>
      <c r="AO1753" s="94"/>
      <c r="AS1753" s="94"/>
      <c r="AU1753" s="94"/>
      <c r="AY1753" s="94"/>
      <c r="BA1753" s="94"/>
      <c r="BI1753" s="45"/>
      <c r="BN1753" s="93"/>
    </row>
    <row r="1754" spans="4:66" s="48" customFormat="1" ht="15" customHeight="1" x14ac:dyDescent="0.2">
      <c r="D1754" s="45"/>
      <c r="AA1754" s="94"/>
      <c r="AC1754" s="94"/>
      <c r="AG1754" s="94"/>
      <c r="AI1754" s="94"/>
      <c r="AM1754" s="94"/>
      <c r="AO1754" s="94"/>
      <c r="AS1754" s="94"/>
      <c r="AU1754" s="94"/>
      <c r="AY1754" s="94"/>
      <c r="BA1754" s="94"/>
      <c r="BI1754" s="45"/>
      <c r="BN1754" s="93"/>
    </row>
    <row r="1755" spans="4:66" s="48" customFormat="1" ht="15" customHeight="1" x14ac:dyDescent="0.2">
      <c r="D1755" s="45"/>
      <c r="AA1755" s="94"/>
      <c r="AC1755" s="94"/>
      <c r="AG1755" s="94"/>
      <c r="AI1755" s="94"/>
      <c r="AM1755" s="94"/>
      <c r="AO1755" s="94"/>
      <c r="AS1755" s="94"/>
      <c r="AU1755" s="94"/>
      <c r="AY1755" s="94"/>
      <c r="BA1755" s="94"/>
      <c r="BI1755" s="45"/>
      <c r="BN1755" s="93"/>
    </row>
    <row r="1756" spans="4:66" s="48" customFormat="1" ht="15" customHeight="1" x14ac:dyDescent="0.2">
      <c r="D1756" s="45"/>
      <c r="AA1756" s="94"/>
      <c r="AC1756" s="94"/>
      <c r="AG1756" s="94"/>
      <c r="AI1756" s="94"/>
      <c r="AM1756" s="94"/>
      <c r="AO1756" s="94"/>
      <c r="AS1756" s="94"/>
      <c r="AU1756" s="94"/>
      <c r="AY1756" s="94"/>
      <c r="BA1756" s="94"/>
      <c r="BI1756" s="45"/>
      <c r="BN1756" s="93"/>
    </row>
    <row r="1757" spans="4:66" s="48" customFormat="1" ht="15" customHeight="1" x14ac:dyDescent="0.2">
      <c r="D1757" s="45"/>
      <c r="AA1757" s="94"/>
      <c r="AC1757" s="94"/>
      <c r="AG1757" s="94"/>
      <c r="AI1757" s="94"/>
      <c r="AM1757" s="94"/>
      <c r="AO1757" s="94"/>
      <c r="AS1757" s="94"/>
      <c r="AU1757" s="94"/>
      <c r="AY1757" s="94"/>
      <c r="BA1757" s="94"/>
      <c r="BI1757" s="45"/>
      <c r="BN1757" s="93"/>
    </row>
    <row r="1758" spans="4:66" s="48" customFormat="1" ht="15" customHeight="1" x14ac:dyDescent="0.2">
      <c r="D1758" s="45"/>
      <c r="AA1758" s="94"/>
      <c r="AC1758" s="94"/>
      <c r="AG1758" s="94"/>
      <c r="AI1758" s="94"/>
      <c r="AM1758" s="94"/>
      <c r="AO1758" s="94"/>
      <c r="AS1758" s="94"/>
      <c r="AU1758" s="94"/>
      <c r="AY1758" s="94"/>
      <c r="BA1758" s="94"/>
      <c r="BI1758" s="45"/>
      <c r="BN1758" s="93"/>
    </row>
    <row r="1759" spans="4:66" s="48" customFormat="1" ht="15" customHeight="1" x14ac:dyDescent="0.2">
      <c r="D1759" s="45"/>
      <c r="AA1759" s="94"/>
      <c r="AC1759" s="94"/>
      <c r="AG1759" s="94"/>
      <c r="AI1759" s="94"/>
      <c r="AM1759" s="94"/>
      <c r="AO1759" s="94"/>
      <c r="AS1759" s="94"/>
      <c r="AU1759" s="94"/>
      <c r="AY1759" s="94"/>
      <c r="BA1759" s="94"/>
      <c r="BI1759" s="45"/>
      <c r="BN1759" s="93"/>
    </row>
    <row r="1760" spans="4:66" s="48" customFormat="1" ht="15" customHeight="1" x14ac:dyDescent="0.2">
      <c r="D1760" s="45"/>
      <c r="AA1760" s="94"/>
      <c r="AC1760" s="94"/>
      <c r="AG1760" s="94"/>
      <c r="AI1760" s="94"/>
      <c r="AM1760" s="94"/>
      <c r="AO1760" s="94"/>
      <c r="AS1760" s="94"/>
      <c r="AU1760" s="94"/>
      <c r="AY1760" s="94"/>
      <c r="BA1760" s="94"/>
      <c r="BI1760" s="45"/>
      <c r="BN1760" s="93"/>
    </row>
    <row r="1761" spans="4:66" s="48" customFormat="1" ht="15" customHeight="1" x14ac:dyDescent="0.2">
      <c r="D1761" s="45"/>
      <c r="AA1761" s="94"/>
      <c r="AC1761" s="94"/>
      <c r="AG1761" s="94"/>
      <c r="AI1761" s="94"/>
      <c r="AM1761" s="94"/>
      <c r="AO1761" s="94"/>
      <c r="AS1761" s="94"/>
      <c r="AU1761" s="94"/>
      <c r="AY1761" s="94"/>
      <c r="BA1761" s="94"/>
      <c r="BI1761" s="45"/>
      <c r="BN1761" s="93"/>
    </row>
    <row r="1762" spans="4:66" s="48" customFormat="1" ht="15" customHeight="1" x14ac:dyDescent="0.2">
      <c r="D1762" s="45"/>
      <c r="AA1762" s="94"/>
      <c r="AC1762" s="94"/>
      <c r="AG1762" s="94"/>
      <c r="AI1762" s="94"/>
      <c r="AM1762" s="94"/>
      <c r="AO1762" s="94"/>
      <c r="AS1762" s="94"/>
      <c r="AU1762" s="94"/>
      <c r="AY1762" s="94"/>
      <c r="BA1762" s="94"/>
      <c r="BI1762" s="45"/>
      <c r="BN1762" s="93"/>
    </row>
    <row r="1763" spans="4:66" s="48" customFormat="1" ht="15" customHeight="1" x14ac:dyDescent="0.2">
      <c r="D1763" s="45"/>
      <c r="AA1763" s="94"/>
      <c r="AC1763" s="94"/>
      <c r="AG1763" s="94"/>
      <c r="AI1763" s="94"/>
      <c r="AM1763" s="94"/>
      <c r="AO1763" s="94"/>
      <c r="AS1763" s="94"/>
      <c r="AU1763" s="94"/>
      <c r="AY1763" s="94"/>
      <c r="BA1763" s="94"/>
      <c r="BI1763" s="45"/>
      <c r="BN1763" s="93"/>
    </row>
    <row r="1764" spans="4:66" s="48" customFormat="1" ht="15" customHeight="1" x14ac:dyDescent="0.2">
      <c r="D1764" s="45"/>
      <c r="AA1764" s="94"/>
      <c r="AC1764" s="94"/>
      <c r="AG1764" s="94"/>
      <c r="AI1764" s="94"/>
      <c r="AM1764" s="94"/>
      <c r="AO1764" s="94"/>
      <c r="AS1764" s="94"/>
      <c r="AU1764" s="94"/>
      <c r="AY1764" s="94"/>
      <c r="BA1764" s="94"/>
      <c r="BI1764" s="45"/>
      <c r="BN1764" s="93"/>
    </row>
    <row r="1765" spans="4:66" s="48" customFormat="1" ht="15" customHeight="1" x14ac:dyDescent="0.2">
      <c r="D1765" s="45"/>
      <c r="AA1765" s="94"/>
      <c r="AC1765" s="94"/>
      <c r="AG1765" s="94"/>
      <c r="AI1765" s="94"/>
      <c r="AM1765" s="94"/>
      <c r="AO1765" s="94"/>
      <c r="AS1765" s="94"/>
      <c r="AU1765" s="94"/>
      <c r="AY1765" s="94"/>
      <c r="BA1765" s="94"/>
      <c r="BI1765" s="45"/>
      <c r="BN1765" s="93"/>
    </row>
    <row r="1766" spans="4:66" s="48" customFormat="1" ht="15" customHeight="1" x14ac:dyDescent="0.2">
      <c r="D1766" s="45"/>
      <c r="AA1766" s="94"/>
      <c r="AC1766" s="94"/>
      <c r="AG1766" s="94"/>
      <c r="AI1766" s="94"/>
      <c r="AM1766" s="94"/>
      <c r="AO1766" s="94"/>
      <c r="AS1766" s="94"/>
      <c r="AU1766" s="94"/>
      <c r="AY1766" s="94"/>
      <c r="BA1766" s="94"/>
      <c r="BI1766" s="45"/>
      <c r="BN1766" s="93"/>
    </row>
    <row r="1767" spans="4:66" s="48" customFormat="1" ht="15" customHeight="1" x14ac:dyDescent="0.2">
      <c r="D1767" s="45"/>
      <c r="AA1767" s="94"/>
      <c r="AC1767" s="94"/>
      <c r="AG1767" s="94"/>
      <c r="AI1767" s="94"/>
      <c r="AM1767" s="94"/>
      <c r="AO1767" s="94"/>
      <c r="AS1767" s="94"/>
      <c r="AU1767" s="94"/>
      <c r="AY1767" s="94"/>
      <c r="BA1767" s="94"/>
      <c r="BI1767" s="45"/>
      <c r="BN1767" s="93"/>
    </row>
    <row r="1768" spans="4:66" s="48" customFormat="1" ht="15" customHeight="1" x14ac:dyDescent="0.2">
      <c r="D1768" s="45"/>
      <c r="AA1768" s="94"/>
      <c r="AC1768" s="94"/>
      <c r="AG1768" s="94"/>
      <c r="AI1768" s="94"/>
      <c r="AM1768" s="94"/>
      <c r="AO1768" s="94"/>
      <c r="AS1768" s="94"/>
      <c r="AU1768" s="94"/>
      <c r="AY1768" s="94"/>
      <c r="BA1768" s="94"/>
      <c r="BI1768" s="45"/>
      <c r="BN1768" s="93"/>
    </row>
    <row r="1769" spans="4:66" s="48" customFormat="1" ht="15" customHeight="1" x14ac:dyDescent="0.2">
      <c r="D1769" s="45"/>
      <c r="AA1769" s="94"/>
      <c r="AC1769" s="94"/>
      <c r="AG1769" s="94"/>
      <c r="AI1769" s="94"/>
      <c r="AM1769" s="94"/>
      <c r="AO1769" s="94"/>
      <c r="AS1769" s="94"/>
      <c r="AU1769" s="94"/>
      <c r="AY1769" s="94"/>
      <c r="BA1769" s="94"/>
      <c r="BI1769" s="45"/>
      <c r="BN1769" s="93"/>
    </row>
    <row r="1770" spans="4:66" s="48" customFormat="1" ht="15" customHeight="1" x14ac:dyDescent="0.2">
      <c r="D1770" s="45"/>
      <c r="AA1770" s="94"/>
      <c r="AC1770" s="94"/>
      <c r="AG1770" s="94"/>
      <c r="AI1770" s="94"/>
      <c r="AM1770" s="94"/>
      <c r="AO1770" s="94"/>
      <c r="AS1770" s="94"/>
      <c r="AU1770" s="94"/>
      <c r="AY1770" s="94"/>
      <c r="BA1770" s="94"/>
      <c r="BI1770" s="45"/>
      <c r="BN1770" s="93"/>
    </row>
    <row r="1771" spans="4:66" s="48" customFormat="1" ht="15" customHeight="1" x14ac:dyDescent="0.2">
      <c r="D1771" s="45"/>
      <c r="AA1771" s="94"/>
      <c r="AC1771" s="94"/>
      <c r="AG1771" s="94"/>
      <c r="AI1771" s="94"/>
      <c r="AM1771" s="94"/>
      <c r="AO1771" s="94"/>
      <c r="AS1771" s="94"/>
      <c r="AU1771" s="94"/>
      <c r="AY1771" s="94"/>
      <c r="BA1771" s="94"/>
      <c r="BI1771" s="45"/>
      <c r="BN1771" s="93"/>
    </row>
    <row r="1772" spans="4:66" s="48" customFormat="1" ht="15" customHeight="1" x14ac:dyDescent="0.2">
      <c r="D1772" s="45"/>
      <c r="AA1772" s="94"/>
      <c r="AC1772" s="94"/>
      <c r="AG1772" s="94"/>
      <c r="AI1772" s="94"/>
      <c r="AM1772" s="94"/>
      <c r="AO1772" s="94"/>
      <c r="AS1772" s="94"/>
      <c r="AU1772" s="94"/>
      <c r="AY1772" s="94"/>
      <c r="BA1772" s="94"/>
      <c r="BI1772" s="45"/>
      <c r="BN1772" s="93"/>
    </row>
    <row r="1773" spans="4:66" s="48" customFormat="1" ht="15" customHeight="1" x14ac:dyDescent="0.2">
      <c r="D1773" s="45"/>
      <c r="AA1773" s="94"/>
      <c r="AC1773" s="94"/>
      <c r="AG1773" s="94"/>
      <c r="AI1773" s="94"/>
      <c r="AM1773" s="94"/>
      <c r="AO1773" s="94"/>
      <c r="AS1773" s="94"/>
      <c r="AU1773" s="94"/>
      <c r="AY1773" s="94"/>
      <c r="BA1773" s="94"/>
      <c r="BI1773" s="45"/>
      <c r="BN1773" s="93"/>
    </row>
    <row r="1774" spans="4:66" s="48" customFormat="1" ht="15" customHeight="1" x14ac:dyDescent="0.2">
      <c r="D1774" s="45"/>
      <c r="AA1774" s="94"/>
      <c r="AC1774" s="94"/>
      <c r="AG1774" s="94"/>
      <c r="AI1774" s="94"/>
      <c r="AM1774" s="94"/>
      <c r="AO1774" s="94"/>
      <c r="AS1774" s="94"/>
      <c r="AU1774" s="94"/>
      <c r="AY1774" s="94"/>
      <c r="BA1774" s="94"/>
      <c r="BI1774" s="45"/>
      <c r="BN1774" s="93"/>
    </row>
    <row r="1775" spans="4:66" s="48" customFormat="1" ht="15" customHeight="1" x14ac:dyDescent="0.2">
      <c r="D1775" s="45"/>
      <c r="AA1775" s="94"/>
      <c r="AC1775" s="94"/>
      <c r="AG1775" s="94"/>
      <c r="AI1775" s="94"/>
      <c r="AM1775" s="94"/>
      <c r="AO1775" s="94"/>
      <c r="AS1775" s="94"/>
      <c r="AU1775" s="94"/>
      <c r="AY1775" s="94"/>
      <c r="BA1775" s="94"/>
      <c r="BI1775" s="45"/>
      <c r="BN1775" s="93"/>
    </row>
    <row r="1776" spans="4:66" s="48" customFormat="1" ht="15" customHeight="1" x14ac:dyDescent="0.2">
      <c r="D1776" s="45"/>
      <c r="AA1776" s="94"/>
      <c r="AC1776" s="94"/>
      <c r="AG1776" s="94"/>
      <c r="AI1776" s="94"/>
      <c r="AM1776" s="94"/>
      <c r="AO1776" s="94"/>
      <c r="AS1776" s="94"/>
      <c r="AU1776" s="94"/>
      <c r="AY1776" s="94"/>
      <c r="BA1776" s="94"/>
      <c r="BI1776" s="45"/>
      <c r="BN1776" s="93"/>
    </row>
    <row r="1777" spans="4:66" s="48" customFormat="1" ht="15" customHeight="1" x14ac:dyDescent="0.2">
      <c r="D1777" s="45"/>
      <c r="AA1777" s="94"/>
      <c r="AC1777" s="94"/>
      <c r="AG1777" s="94"/>
      <c r="AI1777" s="94"/>
      <c r="AM1777" s="94"/>
      <c r="AO1777" s="94"/>
      <c r="AS1777" s="94"/>
      <c r="AU1777" s="94"/>
      <c r="AY1777" s="94"/>
      <c r="BA1777" s="94"/>
      <c r="BI1777" s="45"/>
      <c r="BN1777" s="93"/>
    </row>
    <row r="1778" spans="4:66" s="48" customFormat="1" ht="15" customHeight="1" x14ac:dyDescent="0.2">
      <c r="D1778" s="45"/>
      <c r="AA1778" s="94"/>
      <c r="AC1778" s="94"/>
      <c r="AG1778" s="94"/>
      <c r="AI1778" s="94"/>
      <c r="AM1778" s="94"/>
      <c r="AO1778" s="94"/>
      <c r="AS1778" s="94"/>
      <c r="AU1778" s="94"/>
      <c r="AY1778" s="94"/>
      <c r="BA1778" s="94"/>
      <c r="BI1778" s="45"/>
      <c r="BN1778" s="93"/>
    </row>
    <row r="1779" spans="4:66" s="48" customFormat="1" ht="15" customHeight="1" x14ac:dyDescent="0.2">
      <c r="D1779" s="45"/>
      <c r="AA1779" s="94"/>
      <c r="AC1779" s="94"/>
      <c r="AG1779" s="94"/>
      <c r="AI1779" s="94"/>
      <c r="AM1779" s="94"/>
      <c r="AO1779" s="94"/>
      <c r="AS1779" s="94"/>
      <c r="AU1779" s="94"/>
      <c r="AY1779" s="94"/>
      <c r="BA1779" s="94"/>
      <c r="BI1779" s="45"/>
      <c r="BN1779" s="93"/>
    </row>
    <row r="1780" spans="4:66" s="48" customFormat="1" ht="15" customHeight="1" x14ac:dyDescent="0.2">
      <c r="D1780" s="45"/>
      <c r="AA1780" s="94"/>
      <c r="AC1780" s="94"/>
      <c r="AG1780" s="94"/>
      <c r="AI1780" s="94"/>
      <c r="AM1780" s="94"/>
      <c r="AO1780" s="94"/>
      <c r="AS1780" s="94"/>
      <c r="AU1780" s="94"/>
      <c r="AY1780" s="94"/>
      <c r="BA1780" s="94"/>
      <c r="BI1780" s="45"/>
      <c r="BN1780" s="93"/>
    </row>
    <row r="1781" spans="4:66" s="48" customFormat="1" ht="15" customHeight="1" x14ac:dyDescent="0.2">
      <c r="D1781" s="45"/>
      <c r="AA1781" s="94"/>
      <c r="AC1781" s="94"/>
      <c r="AG1781" s="94"/>
      <c r="AI1781" s="94"/>
      <c r="AM1781" s="94"/>
      <c r="AO1781" s="94"/>
      <c r="AS1781" s="94"/>
      <c r="AU1781" s="94"/>
      <c r="AY1781" s="94"/>
      <c r="BA1781" s="94"/>
      <c r="BI1781" s="45"/>
      <c r="BN1781" s="93"/>
    </row>
    <row r="1782" spans="4:66" s="48" customFormat="1" ht="15" customHeight="1" x14ac:dyDescent="0.2">
      <c r="D1782" s="45"/>
      <c r="AA1782" s="94"/>
      <c r="AC1782" s="94"/>
      <c r="AG1782" s="94"/>
      <c r="AI1782" s="94"/>
      <c r="AM1782" s="94"/>
      <c r="AO1782" s="94"/>
      <c r="AS1782" s="94"/>
      <c r="AU1782" s="94"/>
      <c r="AY1782" s="94"/>
      <c r="BA1782" s="94"/>
      <c r="BI1782" s="45"/>
      <c r="BN1782" s="93"/>
    </row>
    <row r="1783" spans="4:66" s="48" customFormat="1" ht="15" customHeight="1" x14ac:dyDescent="0.2">
      <c r="D1783" s="45"/>
      <c r="AA1783" s="94"/>
      <c r="AC1783" s="94"/>
      <c r="AG1783" s="94"/>
      <c r="AI1783" s="94"/>
      <c r="AM1783" s="94"/>
      <c r="AO1783" s="94"/>
      <c r="AS1783" s="94"/>
      <c r="AU1783" s="94"/>
      <c r="AY1783" s="94"/>
      <c r="BA1783" s="94"/>
      <c r="BI1783" s="45"/>
      <c r="BN1783" s="93"/>
    </row>
    <row r="1784" spans="4:66" s="48" customFormat="1" ht="15" customHeight="1" x14ac:dyDescent="0.2">
      <c r="D1784" s="45"/>
      <c r="AA1784" s="94"/>
      <c r="AC1784" s="94"/>
      <c r="AG1784" s="94"/>
      <c r="AI1784" s="94"/>
      <c r="AM1784" s="94"/>
      <c r="AO1784" s="94"/>
      <c r="AS1784" s="94"/>
      <c r="AU1784" s="94"/>
      <c r="AY1784" s="94"/>
      <c r="BA1784" s="94"/>
      <c r="BI1784" s="45"/>
      <c r="BN1784" s="93"/>
    </row>
    <row r="1785" spans="4:66" s="48" customFormat="1" ht="15" customHeight="1" x14ac:dyDescent="0.2">
      <c r="D1785" s="45"/>
      <c r="AA1785" s="94"/>
      <c r="AC1785" s="94"/>
      <c r="AG1785" s="94"/>
      <c r="AI1785" s="94"/>
      <c r="AM1785" s="94"/>
      <c r="AO1785" s="94"/>
      <c r="AS1785" s="94"/>
      <c r="AU1785" s="94"/>
      <c r="AY1785" s="94"/>
      <c r="BA1785" s="94"/>
      <c r="BI1785" s="45"/>
      <c r="BN1785" s="93"/>
    </row>
    <row r="1786" spans="4:66" s="48" customFormat="1" ht="15" customHeight="1" x14ac:dyDescent="0.2">
      <c r="D1786" s="45"/>
      <c r="AA1786" s="94"/>
      <c r="AC1786" s="94"/>
      <c r="AG1786" s="94"/>
      <c r="AI1786" s="94"/>
      <c r="AM1786" s="94"/>
      <c r="AO1786" s="94"/>
      <c r="AS1786" s="94"/>
      <c r="AU1786" s="94"/>
      <c r="AY1786" s="94"/>
      <c r="BA1786" s="94"/>
      <c r="BI1786" s="45"/>
      <c r="BN1786" s="93"/>
    </row>
    <row r="1787" spans="4:66" s="48" customFormat="1" ht="15" customHeight="1" x14ac:dyDescent="0.2">
      <c r="D1787" s="45"/>
      <c r="AA1787" s="94"/>
      <c r="AC1787" s="94"/>
      <c r="AG1787" s="94"/>
      <c r="AI1787" s="94"/>
      <c r="AM1787" s="94"/>
      <c r="AO1787" s="94"/>
      <c r="AS1787" s="94"/>
      <c r="AU1787" s="94"/>
      <c r="AY1787" s="94"/>
      <c r="BA1787" s="94"/>
      <c r="BI1787" s="45"/>
      <c r="BN1787" s="93"/>
    </row>
    <row r="1788" spans="4:66" s="48" customFormat="1" ht="15" customHeight="1" x14ac:dyDescent="0.2">
      <c r="D1788" s="45"/>
      <c r="AA1788" s="94"/>
      <c r="AC1788" s="94"/>
      <c r="AG1788" s="94"/>
      <c r="AI1788" s="94"/>
      <c r="AM1788" s="94"/>
      <c r="AO1788" s="94"/>
      <c r="AS1788" s="94"/>
      <c r="AU1788" s="94"/>
      <c r="AY1788" s="94"/>
      <c r="BA1788" s="94"/>
      <c r="BI1788" s="45"/>
      <c r="BN1788" s="93"/>
    </row>
    <row r="1789" spans="4:66" s="48" customFormat="1" ht="15" customHeight="1" x14ac:dyDescent="0.2">
      <c r="D1789" s="45"/>
      <c r="AA1789" s="94"/>
      <c r="AC1789" s="94"/>
      <c r="AG1789" s="94"/>
      <c r="AI1789" s="94"/>
      <c r="AM1789" s="94"/>
      <c r="AO1789" s="94"/>
      <c r="AS1789" s="94"/>
      <c r="AU1789" s="94"/>
      <c r="AY1789" s="94"/>
      <c r="BA1789" s="94"/>
      <c r="BI1789" s="45"/>
      <c r="BN1789" s="93"/>
    </row>
    <row r="1790" spans="4:66" s="48" customFormat="1" ht="15" customHeight="1" x14ac:dyDescent="0.2">
      <c r="D1790" s="45"/>
      <c r="AA1790" s="94"/>
      <c r="AC1790" s="94"/>
      <c r="AG1790" s="94"/>
      <c r="AI1790" s="94"/>
      <c r="AM1790" s="94"/>
      <c r="AO1790" s="94"/>
      <c r="AS1790" s="94"/>
      <c r="AU1790" s="94"/>
      <c r="AY1790" s="94"/>
      <c r="BA1790" s="94"/>
      <c r="BI1790" s="45"/>
      <c r="BN1790" s="93"/>
    </row>
    <row r="1791" spans="4:66" s="48" customFormat="1" ht="15" customHeight="1" x14ac:dyDescent="0.2">
      <c r="D1791" s="45"/>
      <c r="AA1791" s="94"/>
      <c r="AC1791" s="94"/>
      <c r="AG1791" s="94"/>
      <c r="AI1791" s="94"/>
      <c r="AM1791" s="94"/>
      <c r="AO1791" s="94"/>
      <c r="AS1791" s="94"/>
      <c r="AU1791" s="94"/>
      <c r="AY1791" s="94"/>
      <c r="BA1791" s="94"/>
      <c r="BI1791" s="45"/>
      <c r="BN1791" s="93"/>
    </row>
    <row r="1792" spans="4:66" s="48" customFormat="1" ht="15" customHeight="1" x14ac:dyDescent="0.2">
      <c r="D1792" s="45"/>
      <c r="AA1792" s="94"/>
      <c r="AC1792" s="94"/>
      <c r="AG1792" s="94"/>
      <c r="AI1792" s="94"/>
      <c r="AM1792" s="94"/>
      <c r="AO1792" s="94"/>
      <c r="AS1792" s="94"/>
      <c r="AU1792" s="94"/>
      <c r="AY1792" s="94"/>
      <c r="BA1792" s="94"/>
      <c r="BI1792" s="45"/>
      <c r="BN1792" s="93"/>
    </row>
    <row r="1793" spans="4:66" s="48" customFormat="1" ht="15" customHeight="1" x14ac:dyDescent="0.2">
      <c r="D1793" s="45"/>
      <c r="AA1793" s="94"/>
      <c r="AC1793" s="94"/>
      <c r="AG1793" s="94"/>
      <c r="AI1793" s="94"/>
      <c r="AM1793" s="94"/>
      <c r="AO1793" s="94"/>
      <c r="AS1793" s="94"/>
      <c r="AU1793" s="94"/>
      <c r="AY1793" s="94"/>
      <c r="BA1793" s="94"/>
      <c r="BI1793" s="45"/>
      <c r="BN1793" s="93"/>
    </row>
    <row r="1794" spans="4:66" s="48" customFormat="1" ht="15" customHeight="1" x14ac:dyDescent="0.2">
      <c r="D1794" s="45"/>
      <c r="AA1794" s="94"/>
      <c r="AC1794" s="94"/>
      <c r="AG1794" s="94"/>
      <c r="AI1794" s="94"/>
      <c r="AM1794" s="94"/>
      <c r="AO1794" s="94"/>
      <c r="AS1794" s="94"/>
      <c r="AU1794" s="94"/>
      <c r="AY1794" s="94"/>
      <c r="BA1794" s="94"/>
      <c r="BI1794" s="45"/>
      <c r="BN1794" s="93"/>
    </row>
    <row r="1795" spans="4:66" s="48" customFormat="1" ht="15" customHeight="1" x14ac:dyDescent="0.2">
      <c r="D1795" s="45"/>
      <c r="AA1795" s="94"/>
      <c r="AC1795" s="94"/>
      <c r="AG1795" s="94"/>
      <c r="AI1795" s="94"/>
      <c r="AM1795" s="94"/>
      <c r="AO1795" s="94"/>
      <c r="AS1795" s="94"/>
      <c r="AU1795" s="94"/>
      <c r="AY1795" s="94"/>
      <c r="BA1795" s="94"/>
      <c r="BI1795" s="45"/>
      <c r="BN1795" s="93"/>
    </row>
    <row r="1796" spans="4:66" s="48" customFormat="1" ht="15" customHeight="1" x14ac:dyDescent="0.2">
      <c r="D1796" s="45"/>
      <c r="AA1796" s="94"/>
      <c r="AC1796" s="94"/>
      <c r="AG1796" s="94"/>
      <c r="AI1796" s="94"/>
      <c r="AM1796" s="94"/>
      <c r="AO1796" s="94"/>
      <c r="AS1796" s="94"/>
      <c r="AU1796" s="94"/>
      <c r="AY1796" s="94"/>
      <c r="BA1796" s="94"/>
      <c r="BI1796" s="45"/>
      <c r="BN1796" s="93"/>
    </row>
    <row r="1797" spans="4:66" s="48" customFormat="1" ht="15" customHeight="1" x14ac:dyDescent="0.2">
      <c r="D1797" s="45"/>
      <c r="AA1797" s="94"/>
      <c r="AC1797" s="94"/>
      <c r="AG1797" s="94"/>
      <c r="AI1797" s="94"/>
      <c r="AM1797" s="94"/>
      <c r="AO1797" s="94"/>
      <c r="AS1797" s="94"/>
      <c r="AU1797" s="94"/>
      <c r="AY1797" s="94"/>
      <c r="BA1797" s="94"/>
      <c r="BI1797" s="45"/>
      <c r="BN1797" s="93"/>
    </row>
    <row r="1798" spans="4:66" s="48" customFormat="1" ht="15" customHeight="1" x14ac:dyDescent="0.2">
      <c r="D1798" s="45"/>
      <c r="AA1798" s="94"/>
      <c r="AC1798" s="94"/>
      <c r="AG1798" s="94"/>
      <c r="AI1798" s="94"/>
      <c r="AM1798" s="94"/>
      <c r="AO1798" s="94"/>
      <c r="AS1798" s="94"/>
      <c r="AU1798" s="94"/>
      <c r="AY1798" s="94"/>
      <c r="BA1798" s="94"/>
      <c r="BI1798" s="45"/>
      <c r="BN1798" s="93"/>
    </row>
    <row r="1799" spans="4:66" s="48" customFormat="1" ht="15" customHeight="1" x14ac:dyDescent="0.2">
      <c r="D1799" s="45"/>
      <c r="AA1799" s="94"/>
      <c r="AC1799" s="94"/>
      <c r="AG1799" s="94"/>
      <c r="AI1799" s="94"/>
      <c r="AM1799" s="94"/>
      <c r="AO1799" s="94"/>
      <c r="AS1799" s="94"/>
      <c r="AU1799" s="94"/>
      <c r="AY1799" s="94"/>
      <c r="BA1799" s="94"/>
      <c r="BI1799" s="45"/>
      <c r="BN1799" s="93"/>
    </row>
    <row r="1800" spans="4:66" s="48" customFormat="1" ht="15" customHeight="1" x14ac:dyDescent="0.2">
      <c r="D1800" s="45"/>
      <c r="AA1800" s="94"/>
      <c r="AC1800" s="94"/>
      <c r="AG1800" s="94"/>
      <c r="AI1800" s="94"/>
      <c r="AM1800" s="94"/>
      <c r="AO1800" s="94"/>
      <c r="AS1800" s="94"/>
      <c r="AU1800" s="94"/>
      <c r="AY1800" s="94"/>
      <c r="BA1800" s="94"/>
      <c r="BI1800" s="45"/>
      <c r="BN1800" s="93"/>
    </row>
    <row r="1801" spans="4:66" s="48" customFormat="1" ht="15" customHeight="1" x14ac:dyDescent="0.2">
      <c r="D1801" s="45"/>
      <c r="AA1801" s="94"/>
      <c r="AC1801" s="94"/>
      <c r="AG1801" s="94"/>
      <c r="AI1801" s="94"/>
      <c r="AM1801" s="94"/>
      <c r="AO1801" s="94"/>
      <c r="AS1801" s="94"/>
      <c r="AU1801" s="94"/>
      <c r="AY1801" s="94"/>
      <c r="BA1801" s="94"/>
      <c r="BI1801" s="45"/>
      <c r="BN1801" s="93"/>
    </row>
    <row r="1802" spans="4:66" s="48" customFormat="1" ht="15" customHeight="1" x14ac:dyDescent="0.2">
      <c r="D1802" s="45"/>
      <c r="AA1802" s="94"/>
      <c r="AC1802" s="94"/>
      <c r="AG1802" s="94"/>
      <c r="AI1802" s="94"/>
      <c r="AM1802" s="94"/>
      <c r="AO1802" s="94"/>
      <c r="AS1802" s="94"/>
      <c r="AU1802" s="94"/>
      <c r="AY1802" s="94"/>
      <c r="BA1802" s="94"/>
      <c r="BI1802" s="45"/>
      <c r="BN1802" s="93"/>
    </row>
    <row r="1803" spans="4:66" s="48" customFormat="1" ht="15" customHeight="1" x14ac:dyDescent="0.2">
      <c r="D1803" s="45"/>
      <c r="AA1803" s="94"/>
      <c r="AC1803" s="94"/>
      <c r="AG1803" s="94"/>
      <c r="AI1803" s="94"/>
      <c r="AM1803" s="94"/>
      <c r="AO1803" s="94"/>
      <c r="AS1803" s="94"/>
      <c r="AU1803" s="94"/>
      <c r="AY1803" s="94"/>
      <c r="BA1803" s="94"/>
      <c r="BI1803" s="45"/>
      <c r="BN1803" s="93"/>
    </row>
    <row r="1804" spans="4:66" s="48" customFormat="1" ht="15" customHeight="1" x14ac:dyDescent="0.2">
      <c r="D1804" s="45"/>
      <c r="AA1804" s="94"/>
      <c r="AC1804" s="94"/>
      <c r="AG1804" s="94"/>
      <c r="AI1804" s="94"/>
      <c r="AM1804" s="94"/>
      <c r="AO1804" s="94"/>
      <c r="AS1804" s="94"/>
      <c r="AU1804" s="94"/>
      <c r="AY1804" s="94"/>
      <c r="BA1804" s="94"/>
      <c r="BI1804" s="45"/>
      <c r="BN1804" s="93"/>
    </row>
    <row r="1805" spans="4:66" s="48" customFormat="1" ht="15" customHeight="1" x14ac:dyDescent="0.2">
      <c r="D1805" s="45"/>
      <c r="AA1805" s="94"/>
      <c r="AC1805" s="94"/>
      <c r="AG1805" s="94"/>
      <c r="AI1805" s="94"/>
      <c r="AM1805" s="94"/>
      <c r="AO1805" s="94"/>
      <c r="AS1805" s="94"/>
      <c r="AU1805" s="94"/>
      <c r="AY1805" s="94"/>
      <c r="BA1805" s="94"/>
      <c r="BI1805" s="45"/>
      <c r="BN1805" s="93"/>
    </row>
    <row r="1806" spans="4:66" s="48" customFormat="1" ht="15" customHeight="1" x14ac:dyDescent="0.2">
      <c r="D1806" s="45"/>
      <c r="AA1806" s="94"/>
      <c r="AC1806" s="94"/>
      <c r="AG1806" s="94"/>
      <c r="AI1806" s="94"/>
      <c r="AM1806" s="94"/>
      <c r="AO1806" s="94"/>
      <c r="AS1806" s="94"/>
      <c r="AU1806" s="94"/>
      <c r="AY1806" s="94"/>
      <c r="BA1806" s="94"/>
      <c r="BI1806" s="45"/>
      <c r="BN1806" s="93"/>
    </row>
    <row r="1807" spans="4:66" s="48" customFormat="1" ht="15" customHeight="1" x14ac:dyDescent="0.2">
      <c r="D1807" s="45"/>
      <c r="AA1807" s="94"/>
      <c r="AC1807" s="94"/>
      <c r="AG1807" s="94"/>
      <c r="AI1807" s="94"/>
      <c r="AM1807" s="94"/>
      <c r="AO1807" s="94"/>
      <c r="AS1807" s="94"/>
      <c r="AU1807" s="94"/>
      <c r="AY1807" s="94"/>
      <c r="BA1807" s="94"/>
      <c r="BI1807" s="45"/>
      <c r="BN1807" s="93"/>
    </row>
    <row r="1808" spans="4:66" s="48" customFormat="1" ht="15" customHeight="1" x14ac:dyDescent="0.2">
      <c r="D1808" s="45"/>
      <c r="AA1808" s="94"/>
      <c r="AC1808" s="94"/>
      <c r="AG1808" s="94"/>
      <c r="AI1808" s="94"/>
      <c r="AM1808" s="94"/>
      <c r="AO1808" s="94"/>
      <c r="AS1808" s="94"/>
      <c r="AU1808" s="94"/>
      <c r="AY1808" s="94"/>
      <c r="BA1808" s="94"/>
      <c r="BI1808" s="45"/>
      <c r="BN1808" s="93"/>
    </row>
    <row r="1809" spans="4:66" s="48" customFormat="1" ht="15" customHeight="1" x14ac:dyDescent="0.2">
      <c r="D1809" s="45"/>
      <c r="AA1809" s="94"/>
      <c r="AC1809" s="94"/>
      <c r="AG1809" s="94"/>
      <c r="AI1809" s="94"/>
      <c r="AM1809" s="94"/>
      <c r="AO1809" s="94"/>
      <c r="AS1809" s="94"/>
      <c r="AU1809" s="94"/>
      <c r="AY1809" s="94"/>
      <c r="BA1809" s="94"/>
      <c r="BI1809" s="45"/>
      <c r="BN1809" s="93"/>
    </row>
    <row r="1810" spans="4:66" s="48" customFormat="1" ht="15" customHeight="1" x14ac:dyDescent="0.2">
      <c r="D1810" s="45"/>
      <c r="AA1810" s="94"/>
      <c r="AC1810" s="94"/>
      <c r="AG1810" s="94"/>
      <c r="AI1810" s="94"/>
      <c r="AM1810" s="94"/>
      <c r="AO1810" s="94"/>
      <c r="AS1810" s="94"/>
      <c r="AU1810" s="94"/>
      <c r="AY1810" s="94"/>
      <c r="BA1810" s="94"/>
      <c r="BI1810" s="45"/>
      <c r="BN1810" s="93"/>
    </row>
    <row r="1811" spans="4:66" s="48" customFormat="1" ht="15" customHeight="1" x14ac:dyDescent="0.2">
      <c r="D1811" s="45"/>
      <c r="AA1811" s="94"/>
      <c r="AC1811" s="94"/>
      <c r="AG1811" s="94"/>
      <c r="AI1811" s="94"/>
      <c r="AM1811" s="94"/>
      <c r="AO1811" s="94"/>
      <c r="AS1811" s="94"/>
      <c r="AU1811" s="94"/>
      <c r="AY1811" s="94"/>
      <c r="BA1811" s="94"/>
      <c r="BI1811" s="45"/>
      <c r="BN1811" s="93"/>
    </row>
    <row r="1812" spans="4:66" s="48" customFormat="1" ht="15" customHeight="1" x14ac:dyDescent="0.2">
      <c r="D1812" s="45"/>
      <c r="AA1812" s="94"/>
      <c r="AC1812" s="94"/>
      <c r="AG1812" s="94"/>
      <c r="AI1812" s="94"/>
      <c r="AM1812" s="94"/>
      <c r="AO1812" s="94"/>
      <c r="AS1812" s="94"/>
      <c r="AU1812" s="94"/>
      <c r="AY1812" s="94"/>
      <c r="BA1812" s="94"/>
      <c r="BI1812" s="45"/>
      <c r="BN1812" s="93"/>
    </row>
    <row r="1813" spans="4:66" s="48" customFormat="1" ht="15" customHeight="1" x14ac:dyDescent="0.2">
      <c r="D1813" s="45"/>
      <c r="AA1813" s="94"/>
      <c r="AC1813" s="94"/>
      <c r="AG1813" s="94"/>
      <c r="AI1813" s="94"/>
      <c r="AM1813" s="94"/>
      <c r="AO1813" s="94"/>
      <c r="AS1813" s="94"/>
      <c r="AU1813" s="94"/>
      <c r="AY1813" s="94"/>
      <c r="BA1813" s="94"/>
      <c r="BI1813" s="45"/>
      <c r="BN1813" s="93"/>
    </row>
    <row r="1814" spans="4:66" s="48" customFormat="1" ht="15" customHeight="1" x14ac:dyDescent="0.2">
      <c r="D1814" s="45"/>
      <c r="AA1814" s="94"/>
      <c r="AC1814" s="94"/>
      <c r="AG1814" s="94"/>
      <c r="AI1814" s="94"/>
      <c r="AM1814" s="94"/>
      <c r="AO1814" s="94"/>
      <c r="AS1814" s="94"/>
      <c r="AU1814" s="94"/>
      <c r="AY1814" s="94"/>
      <c r="BA1814" s="94"/>
      <c r="BI1814" s="45"/>
      <c r="BN1814" s="93"/>
    </row>
    <row r="1815" spans="4:66" s="48" customFormat="1" ht="15" customHeight="1" x14ac:dyDescent="0.2">
      <c r="D1815" s="45"/>
      <c r="AA1815" s="94"/>
      <c r="AC1815" s="94"/>
      <c r="AG1815" s="94"/>
      <c r="AI1815" s="94"/>
      <c r="AM1815" s="94"/>
      <c r="AO1815" s="94"/>
      <c r="AS1815" s="94"/>
      <c r="AU1815" s="94"/>
      <c r="AY1815" s="94"/>
      <c r="BA1815" s="94"/>
      <c r="BI1815" s="45"/>
      <c r="BN1815" s="93"/>
    </row>
    <row r="1816" spans="4:66" s="48" customFormat="1" ht="15" customHeight="1" x14ac:dyDescent="0.2">
      <c r="D1816" s="45"/>
      <c r="AA1816" s="94"/>
      <c r="AC1816" s="94"/>
      <c r="AG1816" s="94"/>
      <c r="AI1816" s="94"/>
      <c r="AM1816" s="94"/>
      <c r="AO1816" s="94"/>
      <c r="AS1816" s="94"/>
      <c r="AU1816" s="94"/>
      <c r="AY1816" s="94"/>
      <c r="BA1816" s="94"/>
      <c r="BI1816" s="45"/>
      <c r="BN1816" s="93"/>
    </row>
    <row r="1817" spans="4:66" s="48" customFormat="1" ht="15" customHeight="1" x14ac:dyDescent="0.2">
      <c r="D1817" s="45"/>
      <c r="AA1817" s="94"/>
      <c r="AC1817" s="94"/>
      <c r="AG1817" s="94"/>
      <c r="AI1817" s="94"/>
      <c r="AM1817" s="94"/>
      <c r="AO1817" s="94"/>
      <c r="AS1817" s="94"/>
      <c r="AU1817" s="94"/>
      <c r="AY1817" s="94"/>
      <c r="BA1817" s="94"/>
      <c r="BI1817" s="45"/>
      <c r="BN1817" s="93"/>
    </row>
    <row r="1818" spans="4:66" s="48" customFormat="1" ht="15" customHeight="1" x14ac:dyDescent="0.2">
      <c r="D1818" s="45"/>
      <c r="AA1818" s="94"/>
      <c r="AC1818" s="94"/>
      <c r="AG1818" s="94"/>
      <c r="AI1818" s="94"/>
      <c r="AM1818" s="94"/>
      <c r="AO1818" s="94"/>
      <c r="AS1818" s="94"/>
      <c r="AU1818" s="94"/>
      <c r="AY1818" s="94"/>
      <c r="BA1818" s="94"/>
      <c r="BI1818" s="45"/>
      <c r="BN1818" s="93"/>
    </row>
    <row r="1819" spans="4:66" s="48" customFormat="1" ht="15" customHeight="1" x14ac:dyDescent="0.2">
      <c r="D1819" s="45"/>
      <c r="AA1819" s="94"/>
      <c r="AC1819" s="94"/>
      <c r="AG1819" s="94"/>
      <c r="AI1819" s="94"/>
      <c r="AM1819" s="94"/>
      <c r="AO1819" s="94"/>
      <c r="AS1819" s="94"/>
      <c r="AU1819" s="94"/>
      <c r="AY1819" s="94"/>
      <c r="BA1819" s="94"/>
      <c r="BI1819" s="45"/>
      <c r="BN1819" s="93"/>
    </row>
    <row r="1820" spans="4:66" s="48" customFormat="1" ht="15" customHeight="1" x14ac:dyDescent="0.2">
      <c r="D1820" s="45"/>
      <c r="AA1820" s="94"/>
      <c r="AC1820" s="94"/>
      <c r="AG1820" s="94"/>
      <c r="AI1820" s="94"/>
      <c r="AM1820" s="94"/>
      <c r="AO1820" s="94"/>
      <c r="AS1820" s="94"/>
      <c r="AU1820" s="94"/>
      <c r="AY1820" s="94"/>
      <c r="BA1820" s="94"/>
      <c r="BI1820" s="45"/>
      <c r="BN1820" s="93"/>
    </row>
    <row r="1821" spans="4:66" s="48" customFormat="1" ht="15" customHeight="1" x14ac:dyDescent="0.2">
      <c r="D1821" s="45"/>
      <c r="AA1821" s="94"/>
      <c r="AC1821" s="94"/>
      <c r="AG1821" s="94"/>
      <c r="AI1821" s="94"/>
      <c r="AM1821" s="94"/>
      <c r="AO1821" s="94"/>
      <c r="AS1821" s="94"/>
      <c r="AU1821" s="94"/>
      <c r="AY1821" s="94"/>
      <c r="BA1821" s="94"/>
      <c r="BI1821" s="45"/>
      <c r="BN1821" s="93"/>
    </row>
    <row r="1822" spans="4:66" s="48" customFormat="1" ht="15" customHeight="1" x14ac:dyDescent="0.2">
      <c r="D1822" s="45"/>
      <c r="AA1822" s="94"/>
      <c r="AC1822" s="94"/>
      <c r="AG1822" s="94"/>
      <c r="AI1822" s="94"/>
      <c r="AM1822" s="94"/>
      <c r="AO1822" s="94"/>
      <c r="AS1822" s="94"/>
      <c r="AU1822" s="94"/>
      <c r="AY1822" s="94"/>
      <c r="BA1822" s="94"/>
      <c r="BI1822" s="45"/>
      <c r="BN1822" s="93"/>
    </row>
    <row r="1823" spans="4:66" s="48" customFormat="1" ht="15" customHeight="1" x14ac:dyDescent="0.2">
      <c r="D1823" s="45"/>
      <c r="AA1823" s="94"/>
      <c r="AC1823" s="94"/>
      <c r="AG1823" s="94"/>
      <c r="AI1823" s="94"/>
      <c r="AM1823" s="94"/>
      <c r="AO1823" s="94"/>
      <c r="AS1823" s="94"/>
      <c r="AU1823" s="94"/>
      <c r="AY1823" s="94"/>
      <c r="BA1823" s="94"/>
      <c r="BI1823" s="45"/>
      <c r="BN1823" s="93"/>
    </row>
    <row r="1824" spans="4:66" s="48" customFormat="1" ht="15" customHeight="1" x14ac:dyDescent="0.2">
      <c r="D1824" s="45"/>
      <c r="AA1824" s="94"/>
      <c r="AC1824" s="94"/>
      <c r="AG1824" s="94"/>
      <c r="AI1824" s="94"/>
      <c r="AM1824" s="94"/>
      <c r="AO1824" s="94"/>
      <c r="AS1824" s="94"/>
      <c r="AU1824" s="94"/>
      <c r="AY1824" s="94"/>
      <c r="BA1824" s="94"/>
      <c r="BI1824" s="45"/>
      <c r="BN1824" s="93"/>
    </row>
    <row r="1825" spans="4:66" s="48" customFormat="1" ht="15" customHeight="1" x14ac:dyDescent="0.2">
      <c r="D1825" s="45"/>
      <c r="AA1825" s="94"/>
      <c r="AC1825" s="94"/>
      <c r="AG1825" s="94"/>
      <c r="AI1825" s="94"/>
      <c r="AM1825" s="94"/>
      <c r="AO1825" s="94"/>
      <c r="AS1825" s="94"/>
      <c r="AU1825" s="94"/>
      <c r="AY1825" s="94"/>
      <c r="BA1825" s="94"/>
      <c r="BI1825" s="45"/>
      <c r="BN1825" s="93"/>
    </row>
    <row r="1826" spans="4:66" s="48" customFormat="1" ht="15" customHeight="1" x14ac:dyDescent="0.2">
      <c r="D1826" s="45"/>
      <c r="AA1826" s="94"/>
      <c r="AC1826" s="94"/>
      <c r="AG1826" s="94"/>
      <c r="AI1826" s="94"/>
      <c r="AM1826" s="94"/>
      <c r="AO1826" s="94"/>
      <c r="AS1826" s="94"/>
      <c r="AU1826" s="94"/>
      <c r="AY1826" s="94"/>
      <c r="BA1826" s="94"/>
      <c r="BI1826" s="45"/>
      <c r="BN1826" s="93"/>
    </row>
    <row r="1827" spans="4:66" s="48" customFormat="1" ht="15" customHeight="1" x14ac:dyDescent="0.2">
      <c r="D1827" s="45"/>
      <c r="AA1827" s="94"/>
      <c r="AC1827" s="94"/>
      <c r="AG1827" s="94"/>
      <c r="AI1827" s="94"/>
      <c r="AM1827" s="94"/>
      <c r="AO1827" s="94"/>
      <c r="AS1827" s="94"/>
      <c r="AU1827" s="94"/>
      <c r="AY1827" s="94"/>
      <c r="BA1827" s="94"/>
      <c r="BI1827" s="45"/>
      <c r="BN1827" s="93"/>
    </row>
    <row r="1828" spans="4:66" s="48" customFormat="1" ht="15" customHeight="1" x14ac:dyDescent="0.2">
      <c r="D1828" s="45"/>
      <c r="AA1828" s="94"/>
      <c r="AC1828" s="94"/>
      <c r="AG1828" s="94"/>
      <c r="AI1828" s="94"/>
      <c r="AM1828" s="94"/>
      <c r="AO1828" s="94"/>
      <c r="AS1828" s="94"/>
      <c r="AU1828" s="94"/>
      <c r="AY1828" s="94"/>
      <c r="BA1828" s="94"/>
      <c r="BI1828" s="45"/>
      <c r="BN1828" s="93"/>
    </row>
    <row r="1829" spans="4:66" s="48" customFormat="1" ht="15" customHeight="1" x14ac:dyDescent="0.2">
      <c r="D1829" s="45"/>
      <c r="AA1829" s="94"/>
      <c r="AC1829" s="94"/>
      <c r="AG1829" s="94"/>
      <c r="AI1829" s="94"/>
      <c r="AM1829" s="94"/>
      <c r="AO1829" s="94"/>
      <c r="AS1829" s="94"/>
      <c r="AU1829" s="94"/>
      <c r="AY1829" s="94"/>
      <c r="BA1829" s="94"/>
      <c r="BI1829" s="45"/>
      <c r="BN1829" s="93"/>
    </row>
    <row r="1830" spans="4:66" s="48" customFormat="1" ht="15" customHeight="1" x14ac:dyDescent="0.2">
      <c r="D1830" s="45"/>
      <c r="AA1830" s="94"/>
      <c r="AC1830" s="94"/>
      <c r="AG1830" s="94"/>
      <c r="AI1830" s="94"/>
      <c r="AM1830" s="94"/>
      <c r="AO1830" s="94"/>
      <c r="AS1830" s="94"/>
      <c r="AU1830" s="94"/>
      <c r="AY1830" s="94"/>
      <c r="BA1830" s="94"/>
      <c r="BI1830" s="45"/>
      <c r="BN1830" s="93"/>
    </row>
    <row r="1831" spans="4:66" s="48" customFormat="1" ht="15" customHeight="1" x14ac:dyDescent="0.2">
      <c r="D1831" s="45"/>
      <c r="AA1831" s="94"/>
      <c r="AC1831" s="94"/>
      <c r="AG1831" s="94"/>
      <c r="AI1831" s="94"/>
      <c r="AM1831" s="94"/>
      <c r="AO1831" s="94"/>
      <c r="AS1831" s="94"/>
      <c r="AU1831" s="94"/>
      <c r="AY1831" s="94"/>
      <c r="BA1831" s="94"/>
      <c r="BI1831" s="45"/>
      <c r="BN1831" s="93"/>
    </row>
    <row r="1832" spans="4:66" s="48" customFormat="1" ht="15" customHeight="1" x14ac:dyDescent="0.2">
      <c r="D1832" s="45"/>
      <c r="AA1832" s="94"/>
      <c r="AC1832" s="94"/>
      <c r="AG1832" s="94"/>
      <c r="AI1832" s="94"/>
      <c r="AM1832" s="94"/>
      <c r="AO1832" s="94"/>
      <c r="AS1832" s="94"/>
      <c r="AU1832" s="94"/>
      <c r="AY1832" s="94"/>
      <c r="BA1832" s="94"/>
      <c r="BI1832" s="45"/>
      <c r="BN1832" s="93"/>
    </row>
    <row r="1833" spans="4:66" s="48" customFormat="1" ht="15" customHeight="1" x14ac:dyDescent="0.2">
      <c r="D1833" s="45"/>
      <c r="AA1833" s="94"/>
      <c r="AC1833" s="94"/>
      <c r="AG1833" s="94"/>
      <c r="AI1833" s="94"/>
      <c r="AM1833" s="94"/>
      <c r="AO1833" s="94"/>
      <c r="AS1833" s="94"/>
      <c r="AU1833" s="94"/>
      <c r="AY1833" s="94"/>
      <c r="BA1833" s="94"/>
      <c r="BI1833" s="45"/>
      <c r="BN1833" s="93"/>
    </row>
    <row r="1834" spans="4:66" s="48" customFormat="1" ht="15" customHeight="1" x14ac:dyDescent="0.2">
      <c r="D1834" s="45"/>
      <c r="AA1834" s="94"/>
      <c r="AC1834" s="94"/>
      <c r="AG1834" s="94"/>
      <c r="AI1834" s="94"/>
      <c r="AM1834" s="94"/>
      <c r="AO1834" s="94"/>
      <c r="AS1834" s="94"/>
      <c r="AU1834" s="94"/>
      <c r="AY1834" s="94"/>
      <c r="BA1834" s="94"/>
      <c r="BI1834" s="45"/>
      <c r="BN1834" s="93"/>
    </row>
    <row r="1835" spans="4:66" s="48" customFormat="1" ht="15" customHeight="1" x14ac:dyDescent="0.2">
      <c r="D1835" s="45"/>
      <c r="AA1835" s="94"/>
      <c r="AC1835" s="94"/>
      <c r="AG1835" s="94"/>
      <c r="AI1835" s="94"/>
      <c r="AM1835" s="94"/>
      <c r="AO1835" s="94"/>
      <c r="AS1835" s="94"/>
      <c r="AU1835" s="94"/>
      <c r="AY1835" s="94"/>
      <c r="BA1835" s="94"/>
      <c r="BI1835" s="45"/>
      <c r="BN1835" s="93"/>
    </row>
    <row r="1836" spans="4:66" s="48" customFormat="1" ht="15" customHeight="1" x14ac:dyDescent="0.2">
      <c r="D1836" s="45"/>
      <c r="AA1836" s="94"/>
      <c r="AC1836" s="94"/>
      <c r="AG1836" s="94"/>
      <c r="AI1836" s="94"/>
      <c r="AM1836" s="94"/>
      <c r="AO1836" s="94"/>
      <c r="AS1836" s="94"/>
      <c r="AU1836" s="94"/>
      <c r="AY1836" s="94"/>
      <c r="BA1836" s="94"/>
      <c r="BI1836" s="45"/>
      <c r="BN1836" s="93"/>
    </row>
    <row r="1837" spans="4:66" s="48" customFormat="1" ht="15" customHeight="1" x14ac:dyDescent="0.2">
      <c r="D1837" s="45"/>
      <c r="AA1837" s="94"/>
      <c r="AC1837" s="94"/>
      <c r="AG1837" s="94"/>
      <c r="AI1837" s="94"/>
      <c r="AM1837" s="94"/>
      <c r="AO1837" s="94"/>
      <c r="AS1837" s="94"/>
      <c r="AU1837" s="94"/>
      <c r="AY1837" s="94"/>
      <c r="BA1837" s="94"/>
      <c r="BI1837" s="45"/>
      <c r="BN1837" s="93"/>
    </row>
    <row r="1838" spans="4:66" s="48" customFormat="1" ht="15" customHeight="1" x14ac:dyDescent="0.2">
      <c r="D1838" s="45"/>
      <c r="AA1838" s="94"/>
      <c r="AC1838" s="94"/>
      <c r="AG1838" s="94"/>
      <c r="AI1838" s="94"/>
      <c r="AM1838" s="94"/>
      <c r="AO1838" s="94"/>
      <c r="AS1838" s="94"/>
      <c r="AU1838" s="94"/>
      <c r="AY1838" s="94"/>
      <c r="BA1838" s="94"/>
      <c r="BI1838" s="45"/>
      <c r="BN1838" s="93"/>
    </row>
    <row r="1839" spans="4:66" s="48" customFormat="1" ht="15" customHeight="1" x14ac:dyDescent="0.2">
      <c r="D1839" s="45"/>
      <c r="AA1839" s="94"/>
      <c r="AC1839" s="94"/>
      <c r="AG1839" s="94"/>
      <c r="AI1839" s="94"/>
      <c r="AM1839" s="94"/>
      <c r="AO1839" s="94"/>
      <c r="AS1839" s="94"/>
      <c r="AU1839" s="94"/>
      <c r="AY1839" s="94"/>
      <c r="BA1839" s="94"/>
      <c r="BI1839" s="45"/>
      <c r="BN1839" s="93"/>
    </row>
    <row r="1840" spans="4:66" s="48" customFormat="1" ht="15" customHeight="1" x14ac:dyDescent="0.2">
      <c r="D1840" s="45"/>
      <c r="AA1840" s="94"/>
      <c r="AC1840" s="94"/>
      <c r="AG1840" s="94"/>
      <c r="AI1840" s="94"/>
      <c r="AM1840" s="94"/>
      <c r="AO1840" s="94"/>
      <c r="AS1840" s="94"/>
      <c r="AU1840" s="94"/>
      <c r="AY1840" s="94"/>
      <c r="BA1840" s="94"/>
      <c r="BI1840" s="45"/>
      <c r="BN1840" s="93"/>
    </row>
    <row r="1841" spans="4:66" s="48" customFormat="1" ht="15" customHeight="1" x14ac:dyDescent="0.2">
      <c r="D1841" s="45"/>
      <c r="AA1841" s="94"/>
      <c r="AC1841" s="94"/>
      <c r="AG1841" s="94"/>
      <c r="AI1841" s="94"/>
      <c r="AM1841" s="94"/>
      <c r="AO1841" s="94"/>
      <c r="AS1841" s="94"/>
      <c r="AU1841" s="94"/>
      <c r="AY1841" s="94"/>
      <c r="BA1841" s="94"/>
      <c r="BI1841" s="45"/>
      <c r="BN1841" s="93"/>
    </row>
    <row r="1842" spans="4:66" s="48" customFormat="1" ht="15" customHeight="1" x14ac:dyDescent="0.2">
      <c r="D1842" s="45"/>
      <c r="AA1842" s="94"/>
      <c r="AC1842" s="94"/>
      <c r="AG1842" s="94"/>
      <c r="AI1842" s="94"/>
      <c r="AM1842" s="94"/>
      <c r="AO1842" s="94"/>
      <c r="AS1842" s="94"/>
      <c r="AU1842" s="94"/>
      <c r="AY1842" s="94"/>
      <c r="BA1842" s="94"/>
      <c r="BI1842" s="45"/>
      <c r="BN1842" s="93"/>
    </row>
    <row r="1843" spans="4:66" s="48" customFormat="1" ht="15" customHeight="1" x14ac:dyDescent="0.2">
      <c r="D1843" s="45"/>
      <c r="AA1843" s="94"/>
      <c r="AC1843" s="94"/>
      <c r="AG1843" s="94"/>
      <c r="AI1843" s="94"/>
      <c r="AM1843" s="94"/>
      <c r="AO1843" s="94"/>
      <c r="AS1843" s="94"/>
      <c r="AU1843" s="94"/>
      <c r="AY1843" s="94"/>
      <c r="BA1843" s="94"/>
      <c r="BI1843" s="45"/>
      <c r="BN1843" s="93"/>
    </row>
    <row r="1844" spans="4:66" s="48" customFormat="1" ht="15" customHeight="1" x14ac:dyDescent="0.2">
      <c r="D1844" s="45"/>
      <c r="AA1844" s="94"/>
      <c r="AC1844" s="94"/>
      <c r="AG1844" s="94"/>
      <c r="AI1844" s="94"/>
      <c r="AM1844" s="94"/>
      <c r="AO1844" s="94"/>
      <c r="AS1844" s="94"/>
      <c r="AU1844" s="94"/>
      <c r="AY1844" s="94"/>
      <c r="BA1844" s="94"/>
      <c r="BI1844" s="45"/>
      <c r="BN1844" s="93"/>
    </row>
    <row r="1845" spans="4:66" s="48" customFormat="1" ht="15" customHeight="1" x14ac:dyDescent="0.2">
      <c r="D1845" s="45"/>
      <c r="AA1845" s="94"/>
      <c r="AC1845" s="94"/>
      <c r="AG1845" s="94"/>
      <c r="AI1845" s="94"/>
      <c r="AM1845" s="94"/>
      <c r="AO1845" s="94"/>
      <c r="AS1845" s="94"/>
      <c r="AU1845" s="94"/>
      <c r="AY1845" s="94"/>
      <c r="BA1845" s="94"/>
      <c r="BI1845" s="45"/>
      <c r="BN1845" s="93"/>
    </row>
    <row r="1846" spans="4:66" s="48" customFormat="1" ht="15" customHeight="1" x14ac:dyDescent="0.2">
      <c r="D1846" s="45"/>
      <c r="AA1846" s="94"/>
      <c r="AC1846" s="94"/>
      <c r="AG1846" s="94"/>
      <c r="AI1846" s="94"/>
      <c r="AM1846" s="94"/>
      <c r="AO1846" s="94"/>
      <c r="AS1846" s="94"/>
      <c r="AU1846" s="94"/>
      <c r="AY1846" s="94"/>
      <c r="BA1846" s="94"/>
      <c r="BI1846" s="45"/>
      <c r="BN1846" s="93"/>
    </row>
    <row r="1847" spans="4:66" s="48" customFormat="1" ht="15" customHeight="1" x14ac:dyDescent="0.2">
      <c r="D1847" s="45"/>
      <c r="AA1847" s="94"/>
      <c r="AC1847" s="94"/>
      <c r="AG1847" s="94"/>
      <c r="AI1847" s="94"/>
      <c r="AM1847" s="94"/>
      <c r="AO1847" s="94"/>
      <c r="AS1847" s="94"/>
      <c r="AU1847" s="94"/>
      <c r="AY1847" s="94"/>
      <c r="BA1847" s="94"/>
      <c r="BI1847" s="45"/>
      <c r="BN1847" s="93"/>
    </row>
    <row r="1848" spans="4:66" s="48" customFormat="1" ht="15" customHeight="1" x14ac:dyDescent="0.2">
      <c r="D1848" s="45"/>
      <c r="AA1848" s="94"/>
      <c r="AC1848" s="94"/>
      <c r="AG1848" s="94"/>
      <c r="AI1848" s="94"/>
      <c r="AM1848" s="94"/>
      <c r="AO1848" s="94"/>
      <c r="AS1848" s="94"/>
      <c r="AU1848" s="94"/>
      <c r="AY1848" s="94"/>
      <c r="BA1848" s="94"/>
      <c r="BI1848" s="45"/>
      <c r="BN1848" s="93"/>
    </row>
    <row r="1849" spans="4:66" s="48" customFormat="1" ht="15" customHeight="1" x14ac:dyDescent="0.2">
      <c r="D1849" s="45"/>
      <c r="AA1849" s="94"/>
      <c r="AC1849" s="94"/>
      <c r="AG1849" s="94"/>
      <c r="AI1849" s="94"/>
      <c r="AM1849" s="94"/>
      <c r="AO1849" s="94"/>
      <c r="AS1849" s="94"/>
      <c r="AU1849" s="94"/>
      <c r="AY1849" s="94"/>
      <c r="BA1849" s="94"/>
      <c r="BI1849" s="45"/>
      <c r="BN1849" s="93"/>
    </row>
    <row r="1850" spans="4:66" s="48" customFormat="1" ht="15" customHeight="1" x14ac:dyDescent="0.2">
      <c r="D1850" s="45"/>
      <c r="AA1850" s="94"/>
      <c r="AC1850" s="94"/>
      <c r="AG1850" s="94"/>
      <c r="AI1850" s="94"/>
      <c r="AM1850" s="94"/>
      <c r="AO1850" s="94"/>
      <c r="AS1850" s="94"/>
      <c r="AU1850" s="94"/>
      <c r="AY1850" s="94"/>
      <c r="BA1850" s="94"/>
      <c r="BI1850" s="45"/>
      <c r="BN1850" s="93"/>
    </row>
    <row r="1851" spans="4:66" s="48" customFormat="1" ht="15" customHeight="1" x14ac:dyDescent="0.2">
      <c r="D1851" s="45"/>
      <c r="AA1851" s="94"/>
      <c r="AC1851" s="94"/>
      <c r="AG1851" s="94"/>
      <c r="AI1851" s="94"/>
      <c r="AM1851" s="94"/>
      <c r="AO1851" s="94"/>
      <c r="AS1851" s="94"/>
      <c r="AU1851" s="94"/>
      <c r="AY1851" s="94"/>
      <c r="BA1851" s="94"/>
      <c r="BI1851" s="45"/>
      <c r="BN1851" s="93"/>
    </row>
    <row r="1852" spans="4:66" s="48" customFormat="1" ht="15" customHeight="1" x14ac:dyDescent="0.2">
      <c r="D1852" s="45"/>
      <c r="AA1852" s="94"/>
      <c r="AC1852" s="94"/>
      <c r="AG1852" s="94"/>
      <c r="AI1852" s="94"/>
      <c r="AM1852" s="94"/>
      <c r="AO1852" s="94"/>
      <c r="AS1852" s="94"/>
      <c r="AU1852" s="94"/>
      <c r="AY1852" s="94"/>
      <c r="BA1852" s="94"/>
      <c r="BI1852" s="45"/>
      <c r="BN1852" s="93"/>
    </row>
    <row r="1853" spans="4:66" s="48" customFormat="1" ht="15" customHeight="1" x14ac:dyDescent="0.2">
      <c r="D1853" s="45"/>
      <c r="AA1853" s="94"/>
      <c r="AC1853" s="94"/>
      <c r="AG1853" s="94"/>
      <c r="AI1853" s="94"/>
      <c r="AM1853" s="94"/>
      <c r="AO1853" s="94"/>
      <c r="AS1853" s="94"/>
      <c r="AU1853" s="94"/>
      <c r="AY1853" s="94"/>
      <c r="BA1853" s="94"/>
      <c r="BI1853" s="45"/>
      <c r="BN1853" s="93"/>
    </row>
    <row r="1854" spans="4:66" s="48" customFormat="1" ht="15" customHeight="1" x14ac:dyDescent="0.2">
      <c r="D1854" s="45"/>
      <c r="AA1854" s="94"/>
      <c r="AC1854" s="94"/>
      <c r="AG1854" s="94"/>
      <c r="AI1854" s="94"/>
      <c r="AM1854" s="94"/>
      <c r="AO1854" s="94"/>
      <c r="AS1854" s="94"/>
      <c r="AU1854" s="94"/>
      <c r="AY1854" s="94"/>
      <c r="BA1854" s="94"/>
      <c r="BI1854" s="45"/>
      <c r="BN1854" s="93"/>
    </row>
    <row r="1855" spans="4:66" s="48" customFormat="1" ht="15" customHeight="1" x14ac:dyDescent="0.2">
      <c r="D1855" s="45"/>
      <c r="AA1855" s="94"/>
      <c r="AC1855" s="94"/>
      <c r="AG1855" s="94"/>
      <c r="AI1855" s="94"/>
      <c r="AM1855" s="94"/>
      <c r="AO1855" s="94"/>
      <c r="AS1855" s="94"/>
      <c r="AU1855" s="94"/>
      <c r="AY1855" s="94"/>
      <c r="BA1855" s="94"/>
      <c r="BI1855" s="45"/>
      <c r="BN1855" s="93"/>
    </row>
    <row r="1856" spans="4:66" s="48" customFormat="1" ht="15" customHeight="1" x14ac:dyDescent="0.2">
      <c r="D1856" s="45"/>
      <c r="AA1856" s="94"/>
      <c r="AC1856" s="94"/>
      <c r="AG1856" s="94"/>
      <c r="AI1856" s="94"/>
      <c r="AM1856" s="94"/>
      <c r="AO1856" s="94"/>
      <c r="AS1856" s="94"/>
      <c r="AU1856" s="94"/>
      <c r="AY1856" s="94"/>
      <c r="BA1856" s="94"/>
      <c r="BI1856" s="45"/>
      <c r="BN1856" s="93"/>
    </row>
    <row r="1857" spans="4:66" s="48" customFormat="1" ht="15" customHeight="1" x14ac:dyDescent="0.2">
      <c r="D1857" s="45"/>
      <c r="AA1857" s="94"/>
      <c r="AC1857" s="94"/>
      <c r="AG1857" s="94"/>
      <c r="AI1857" s="94"/>
      <c r="AM1857" s="94"/>
      <c r="AO1857" s="94"/>
      <c r="AS1857" s="94"/>
      <c r="AU1857" s="94"/>
      <c r="AY1857" s="94"/>
      <c r="BA1857" s="94"/>
      <c r="BI1857" s="45"/>
      <c r="BN1857" s="93"/>
    </row>
    <row r="1858" spans="4:66" s="48" customFormat="1" ht="15" customHeight="1" x14ac:dyDescent="0.2">
      <c r="D1858" s="45"/>
      <c r="AA1858" s="94"/>
      <c r="AC1858" s="94"/>
      <c r="AG1858" s="94"/>
      <c r="AI1858" s="94"/>
      <c r="AM1858" s="94"/>
      <c r="AO1858" s="94"/>
      <c r="AS1858" s="94"/>
      <c r="AU1858" s="94"/>
      <c r="AY1858" s="94"/>
      <c r="BA1858" s="94"/>
      <c r="BI1858" s="45"/>
      <c r="BN1858" s="93"/>
    </row>
    <row r="1859" spans="4:66" s="48" customFormat="1" ht="15" customHeight="1" x14ac:dyDescent="0.2">
      <c r="D1859" s="45"/>
      <c r="AA1859" s="94"/>
      <c r="AC1859" s="94"/>
      <c r="AG1859" s="94"/>
      <c r="AI1859" s="94"/>
      <c r="AM1859" s="94"/>
      <c r="AO1859" s="94"/>
      <c r="AS1859" s="94"/>
      <c r="AU1859" s="94"/>
      <c r="AY1859" s="94"/>
      <c r="BA1859" s="94"/>
      <c r="BI1859" s="45"/>
      <c r="BN1859" s="93"/>
    </row>
    <row r="1860" spans="4:66" s="48" customFormat="1" ht="15" customHeight="1" x14ac:dyDescent="0.2">
      <c r="D1860" s="45"/>
      <c r="AA1860" s="94"/>
      <c r="AC1860" s="94"/>
      <c r="AG1860" s="94"/>
      <c r="AI1860" s="94"/>
      <c r="AM1860" s="94"/>
      <c r="AO1860" s="94"/>
      <c r="AS1860" s="94"/>
      <c r="AU1860" s="94"/>
      <c r="AY1860" s="94"/>
      <c r="BA1860" s="94"/>
      <c r="BI1860" s="45"/>
      <c r="BN1860" s="93"/>
    </row>
    <row r="1861" spans="4:66" s="48" customFormat="1" ht="15" customHeight="1" x14ac:dyDescent="0.2">
      <c r="D1861" s="45"/>
      <c r="AA1861" s="94"/>
      <c r="AC1861" s="94"/>
      <c r="AG1861" s="94"/>
      <c r="AI1861" s="94"/>
      <c r="AM1861" s="94"/>
      <c r="AO1861" s="94"/>
      <c r="AS1861" s="94"/>
      <c r="AU1861" s="94"/>
      <c r="AY1861" s="94"/>
      <c r="BA1861" s="94"/>
      <c r="BI1861" s="45"/>
      <c r="BN1861" s="93"/>
    </row>
    <row r="1862" spans="4:66" s="48" customFormat="1" ht="15" customHeight="1" x14ac:dyDescent="0.2">
      <c r="D1862" s="45"/>
      <c r="AA1862" s="94"/>
      <c r="AC1862" s="94"/>
      <c r="AG1862" s="94"/>
      <c r="AI1862" s="94"/>
      <c r="AM1862" s="94"/>
      <c r="AO1862" s="94"/>
      <c r="AS1862" s="94"/>
      <c r="AU1862" s="94"/>
      <c r="AY1862" s="94"/>
      <c r="BA1862" s="94"/>
      <c r="BI1862" s="45"/>
      <c r="BN1862" s="93"/>
    </row>
    <row r="1863" spans="4:66" s="48" customFormat="1" ht="15" customHeight="1" x14ac:dyDescent="0.2">
      <c r="D1863" s="45"/>
      <c r="AA1863" s="94"/>
      <c r="AC1863" s="94"/>
      <c r="AG1863" s="94"/>
      <c r="AI1863" s="94"/>
      <c r="AM1863" s="94"/>
      <c r="AO1863" s="94"/>
      <c r="AS1863" s="94"/>
      <c r="AU1863" s="94"/>
      <c r="AY1863" s="94"/>
      <c r="BA1863" s="94"/>
      <c r="BI1863" s="45"/>
      <c r="BN1863" s="93"/>
    </row>
    <row r="1864" spans="4:66" s="48" customFormat="1" ht="15" customHeight="1" x14ac:dyDescent="0.2">
      <c r="D1864" s="45"/>
      <c r="AA1864" s="94"/>
      <c r="AC1864" s="94"/>
      <c r="AG1864" s="94"/>
      <c r="AI1864" s="94"/>
      <c r="AM1864" s="94"/>
      <c r="AO1864" s="94"/>
      <c r="AS1864" s="94"/>
      <c r="AU1864" s="94"/>
      <c r="AY1864" s="94"/>
      <c r="BA1864" s="94"/>
      <c r="BI1864" s="45"/>
      <c r="BN1864" s="93"/>
    </row>
    <row r="1865" spans="4:66" s="48" customFormat="1" ht="15" customHeight="1" x14ac:dyDescent="0.2">
      <c r="D1865" s="45"/>
      <c r="AA1865" s="94"/>
      <c r="AC1865" s="94"/>
      <c r="AG1865" s="94"/>
      <c r="AI1865" s="94"/>
      <c r="AM1865" s="94"/>
      <c r="AO1865" s="94"/>
      <c r="AS1865" s="94"/>
      <c r="AU1865" s="94"/>
      <c r="AY1865" s="94"/>
      <c r="BA1865" s="94"/>
      <c r="BI1865" s="45"/>
      <c r="BN1865" s="93"/>
    </row>
    <row r="1866" spans="4:66" s="48" customFormat="1" ht="15" customHeight="1" x14ac:dyDescent="0.2">
      <c r="D1866" s="45"/>
      <c r="AA1866" s="94"/>
      <c r="AC1866" s="94"/>
      <c r="AG1866" s="94"/>
      <c r="AI1866" s="94"/>
      <c r="AM1866" s="94"/>
      <c r="AO1866" s="94"/>
      <c r="AS1866" s="94"/>
      <c r="AU1866" s="94"/>
      <c r="AY1866" s="94"/>
      <c r="BA1866" s="94"/>
      <c r="BI1866" s="45"/>
      <c r="BN1866" s="93"/>
    </row>
    <row r="1867" spans="4:66" s="48" customFormat="1" ht="15" customHeight="1" x14ac:dyDescent="0.2">
      <c r="D1867" s="45"/>
      <c r="AA1867" s="94"/>
      <c r="AC1867" s="94"/>
      <c r="AG1867" s="94"/>
      <c r="AI1867" s="94"/>
      <c r="AM1867" s="94"/>
      <c r="AO1867" s="94"/>
      <c r="AS1867" s="94"/>
      <c r="AU1867" s="94"/>
      <c r="AY1867" s="94"/>
      <c r="BA1867" s="94"/>
      <c r="BI1867" s="45"/>
      <c r="BN1867" s="93"/>
    </row>
    <row r="1868" spans="4:66" s="48" customFormat="1" ht="15" customHeight="1" x14ac:dyDescent="0.2">
      <c r="D1868" s="45"/>
      <c r="AA1868" s="94"/>
      <c r="AC1868" s="94"/>
      <c r="AG1868" s="94"/>
      <c r="AI1868" s="94"/>
      <c r="AM1868" s="94"/>
      <c r="AO1868" s="94"/>
      <c r="AS1868" s="94"/>
      <c r="AU1868" s="94"/>
      <c r="AY1868" s="94"/>
      <c r="BA1868" s="94"/>
      <c r="BI1868" s="45"/>
      <c r="BN1868" s="93"/>
    </row>
    <row r="1869" spans="4:66" s="48" customFormat="1" ht="15" customHeight="1" x14ac:dyDescent="0.2">
      <c r="D1869" s="45"/>
      <c r="AA1869" s="94"/>
      <c r="AC1869" s="94"/>
      <c r="AG1869" s="94"/>
      <c r="AI1869" s="94"/>
      <c r="AM1869" s="94"/>
      <c r="AO1869" s="94"/>
      <c r="AS1869" s="94"/>
      <c r="AU1869" s="94"/>
      <c r="AY1869" s="94"/>
      <c r="BA1869" s="94"/>
      <c r="BI1869" s="45"/>
      <c r="BN1869" s="93"/>
    </row>
    <row r="1870" spans="4:66" s="48" customFormat="1" ht="15" customHeight="1" x14ac:dyDescent="0.2">
      <c r="D1870" s="45"/>
      <c r="AA1870" s="94"/>
      <c r="AC1870" s="94"/>
      <c r="AG1870" s="94"/>
      <c r="AI1870" s="94"/>
      <c r="AM1870" s="94"/>
      <c r="AO1870" s="94"/>
      <c r="AS1870" s="94"/>
      <c r="AU1870" s="94"/>
      <c r="AY1870" s="94"/>
      <c r="BA1870" s="94"/>
      <c r="BI1870" s="45"/>
      <c r="BN1870" s="93"/>
    </row>
    <row r="1871" spans="4:66" s="48" customFormat="1" ht="15" customHeight="1" x14ac:dyDescent="0.2">
      <c r="D1871" s="45"/>
      <c r="AA1871" s="94"/>
      <c r="AC1871" s="94"/>
      <c r="AG1871" s="94"/>
      <c r="AI1871" s="94"/>
      <c r="AM1871" s="94"/>
      <c r="AO1871" s="94"/>
      <c r="AS1871" s="94"/>
      <c r="AU1871" s="94"/>
      <c r="AY1871" s="94"/>
      <c r="BA1871" s="94"/>
      <c r="BI1871" s="45"/>
      <c r="BN1871" s="93"/>
    </row>
    <row r="1872" spans="4:66" s="48" customFormat="1" ht="15" customHeight="1" x14ac:dyDescent="0.2">
      <c r="D1872" s="45"/>
      <c r="AA1872" s="94"/>
      <c r="AC1872" s="94"/>
      <c r="AG1872" s="94"/>
      <c r="AI1872" s="94"/>
      <c r="AM1872" s="94"/>
      <c r="AO1872" s="94"/>
      <c r="AS1872" s="94"/>
      <c r="AU1872" s="94"/>
      <c r="AY1872" s="94"/>
      <c r="BA1872" s="94"/>
      <c r="BI1872" s="45"/>
      <c r="BN1872" s="93"/>
    </row>
    <row r="1873" spans="4:66" s="48" customFormat="1" ht="15" customHeight="1" x14ac:dyDescent="0.2">
      <c r="D1873" s="45"/>
      <c r="AA1873" s="94"/>
      <c r="AC1873" s="94"/>
      <c r="AG1873" s="94"/>
      <c r="AI1873" s="94"/>
      <c r="AM1873" s="94"/>
      <c r="AO1873" s="94"/>
      <c r="AS1873" s="94"/>
      <c r="AU1873" s="94"/>
      <c r="AY1873" s="94"/>
      <c r="BA1873" s="94"/>
      <c r="BI1873" s="45"/>
      <c r="BN1873" s="93"/>
    </row>
    <row r="1874" spans="4:66" s="48" customFormat="1" ht="15" customHeight="1" x14ac:dyDescent="0.2">
      <c r="D1874" s="45"/>
      <c r="AA1874" s="94"/>
      <c r="AC1874" s="94"/>
      <c r="AG1874" s="94"/>
      <c r="AI1874" s="94"/>
      <c r="AM1874" s="94"/>
      <c r="AO1874" s="94"/>
      <c r="AS1874" s="94"/>
      <c r="AU1874" s="94"/>
      <c r="AY1874" s="94"/>
      <c r="BA1874" s="94"/>
      <c r="BI1874" s="45"/>
      <c r="BN1874" s="93"/>
    </row>
    <row r="1875" spans="4:66" s="48" customFormat="1" ht="15" customHeight="1" x14ac:dyDescent="0.2">
      <c r="D1875" s="45"/>
      <c r="AA1875" s="94"/>
      <c r="AC1875" s="94"/>
      <c r="AG1875" s="94"/>
      <c r="AI1875" s="94"/>
      <c r="AM1875" s="94"/>
      <c r="AO1875" s="94"/>
      <c r="AS1875" s="94"/>
      <c r="AU1875" s="94"/>
      <c r="AY1875" s="94"/>
      <c r="BA1875" s="94"/>
      <c r="BI1875" s="45"/>
      <c r="BN1875" s="93"/>
    </row>
    <row r="1876" spans="4:66" s="48" customFormat="1" ht="15" customHeight="1" x14ac:dyDescent="0.2">
      <c r="D1876" s="45"/>
      <c r="AA1876" s="94"/>
      <c r="AC1876" s="94"/>
      <c r="AG1876" s="94"/>
      <c r="AI1876" s="94"/>
      <c r="AM1876" s="94"/>
      <c r="AO1876" s="94"/>
      <c r="AS1876" s="94"/>
      <c r="AU1876" s="94"/>
      <c r="AY1876" s="94"/>
      <c r="BA1876" s="94"/>
      <c r="BI1876" s="45"/>
      <c r="BN1876" s="93"/>
    </row>
    <row r="1877" spans="4:66" s="48" customFormat="1" ht="15" customHeight="1" x14ac:dyDescent="0.2">
      <c r="D1877" s="45"/>
      <c r="AA1877" s="94"/>
      <c r="AC1877" s="94"/>
      <c r="AG1877" s="94"/>
      <c r="AI1877" s="94"/>
      <c r="AM1877" s="94"/>
      <c r="AO1877" s="94"/>
      <c r="AS1877" s="94"/>
      <c r="AU1877" s="94"/>
      <c r="AY1877" s="94"/>
      <c r="BA1877" s="94"/>
      <c r="BI1877" s="45"/>
      <c r="BN1877" s="93"/>
    </row>
    <row r="1878" spans="4:66" s="48" customFormat="1" ht="15" customHeight="1" x14ac:dyDescent="0.2">
      <c r="D1878" s="45"/>
      <c r="AA1878" s="94"/>
      <c r="AC1878" s="94"/>
      <c r="AG1878" s="94"/>
      <c r="AI1878" s="94"/>
      <c r="AM1878" s="94"/>
      <c r="AO1878" s="94"/>
      <c r="AS1878" s="94"/>
      <c r="AU1878" s="94"/>
      <c r="AY1878" s="94"/>
      <c r="BA1878" s="94"/>
      <c r="BI1878" s="45"/>
      <c r="BN1878" s="93"/>
    </row>
    <row r="1879" spans="4:66" s="48" customFormat="1" ht="15" customHeight="1" x14ac:dyDescent="0.2">
      <c r="D1879" s="45"/>
      <c r="AA1879" s="94"/>
      <c r="AC1879" s="94"/>
      <c r="AG1879" s="94"/>
      <c r="AI1879" s="94"/>
      <c r="AM1879" s="94"/>
      <c r="AO1879" s="94"/>
      <c r="AS1879" s="94"/>
      <c r="AU1879" s="94"/>
      <c r="AY1879" s="94"/>
      <c r="BA1879" s="94"/>
      <c r="BI1879" s="45"/>
      <c r="BN1879" s="93"/>
    </row>
    <row r="1880" spans="4:66" s="48" customFormat="1" ht="15" customHeight="1" x14ac:dyDescent="0.2">
      <c r="D1880" s="45"/>
      <c r="AA1880" s="94"/>
      <c r="AC1880" s="94"/>
      <c r="AG1880" s="94"/>
      <c r="AI1880" s="94"/>
      <c r="AM1880" s="94"/>
      <c r="AO1880" s="94"/>
      <c r="AS1880" s="94"/>
      <c r="AU1880" s="94"/>
      <c r="AY1880" s="94"/>
      <c r="BA1880" s="94"/>
      <c r="BI1880" s="45"/>
      <c r="BN1880" s="93"/>
    </row>
    <row r="1881" spans="4:66" s="48" customFormat="1" ht="15" customHeight="1" x14ac:dyDescent="0.2">
      <c r="D1881" s="45"/>
      <c r="AA1881" s="94"/>
      <c r="AC1881" s="94"/>
      <c r="AG1881" s="94"/>
      <c r="AI1881" s="94"/>
      <c r="AM1881" s="94"/>
      <c r="AO1881" s="94"/>
      <c r="AS1881" s="94"/>
      <c r="AU1881" s="94"/>
      <c r="AY1881" s="94"/>
      <c r="BA1881" s="94"/>
      <c r="BI1881" s="45"/>
      <c r="BN1881" s="93"/>
    </row>
    <row r="1882" spans="4:66" s="48" customFormat="1" ht="15" customHeight="1" x14ac:dyDescent="0.2">
      <c r="D1882" s="45"/>
      <c r="AA1882" s="94"/>
      <c r="AC1882" s="94"/>
      <c r="AG1882" s="94"/>
      <c r="AI1882" s="94"/>
      <c r="AM1882" s="94"/>
      <c r="AO1882" s="94"/>
      <c r="AS1882" s="94"/>
      <c r="AU1882" s="94"/>
      <c r="AY1882" s="94"/>
      <c r="BA1882" s="94"/>
      <c r="BI1882" s="45"/>
      <c r="BN1882" s="93"/>
    </row>
    <row r="1883" spans="4:66" s="48" customFormat="1" ht="15" customHeight="1" x14ac:dyDescent="0.2">
      <c r="D1883" s="45"/>
      <c r="AA1883" s="94"/>
      <c r="AC1883" s="94"/>
      <c r="AG1883" s="94"/>
      <c r="AI1883" s="94"/>
      <c r="AM1883" s="94"/>
      <c r="AO1883" s="94"/>
      <c r="AS1883" s="94"/>
      <c r="AU1883" s="94"/>
      <c r="AY1883" s="94"/>
      <c r="BA1883" s="94"/>
      <c r="BI1883" s="45"/>
      <c r="BN1883" s="93"/>
    </row>
    <row r="1884" spans="4:66" s="48" customFormat="1" ht="15" customHeight="1" x14ac:dyDescent="0.2">
      <c r="D1884" s="45"/>
      <c r="AA1884" s="94"/>
      <c r="AC1884" s="94"/>
      <c r="AG1884" s="94"/>
      <c r="AI1884" s="94"/>
      <c r="AM1884" s="94"/>
      <c r="AO1884" s="94"/>
      <c r="AS1884" s="94"/>
      <c r="AU1884" s="94"/>
      <c r="AY1884" s="94"/>
      <c r="BA1884" s="94"/>
      <c r="BI1884" s="45"/>
      <c r="BN1884" s="93"/>
    </row>
    <row r="1885" spans="4:66" s="48" customFormat="1" ht="15" customHeight="1" x14ac:dyDescent="0.2">
      <c r="D1885" s="45"/>
      <c r="AA1885" s="94"/>
      <c r="AC1885" s="94"/>
      <c r="AG1885" s="94"/>
      <c r="AI1885" s="94"/>
      <c r="AM1885" s="94"/>
      <c r="AO1885" s="94"/>
      <c r="AS1885" s="94"/>
      <c r="AU1885" s="94"/>
      <c r="AY1885" s="94"/>
      <c r="BA1885" s="94"/>
      <c r="BI1885" s="45"/>
      <c r="BN1885" s="93"/>
    </row>
    <row r="1886" spans="4:66" s="48" customFormat="1" ht="15" customHeight="1" x14ac:dyDescent="0.2">
      <c r="D1886" s="45"/>
      <c r="AA1886" s="94"/>
      <c r="AC1886" s="94"/>
      <c r="AG1886" s="94"/>
      <c r="AI1886" s="94"/>
      <c r="AM1886" s="94"/>
      <c r="AO1886" s="94"/>
      <c r="AS1886" s="94"/>
      <c r="AU1886" s="94"/>
      <c r="AY1886" s="94"/>
      <c r="BA1886" s="94"/>
      <c r="BI1886" s="45"/>
      <c r="BN1886" s="93"/>
    </row>
    <row r="1887" spans="4:66" s="48" customFormat="1" ht="15" customHeight="1" x14ac:dyDescent="0.2">
      <c r="D1887" s="45"/>
      <c r="AA1887" s="94"/>
      <c r="AC1887" s="94"/>
      <c r="AG1887" s="94"/>
      <c r="AI1887" s="94"/>
      <c r="AM1887" s="94"/>
      <c r="AO1887" s="94"/>
      <c r="AS1887" s="94"/>
      <c r="AU1887" s="94"/>
      <c r="AY1887" s="94"/>
      <c r="BA1887" s="94"/>
      <c r="BI1887" s="45"/>
      <c r="BN1887" s="93"/>
    </row>
    <row r="1888" spans="4:66" s="48" customFormat="1" ht="15" customHeight="1" x14ac:dyDescent="0.2">
      <c r="D1888" s="45"/>
      <c r="AA1888" s="94"/>
      <c r="AC1888" s="94"/>
      <c r="AG1888" s="94"/>
      <c r="AI1888" s="94"/>
      <c r="AM1888" s="94"/>
      <c r="AO1888" s="94"/>
      <c r="AS1888" s="94"/>
      <c r="AU1888" s="94"/>
      <c r="AY1888" s="94"/>
      <c r="BA1888" s="94"/>
      <c r="BI1888" s="45"/>
      <c r="BN1888" s="93"/>
    </row>
    <row r="1889" spans="4:66" s="48" customFormat="1" ht="15" customHeight="1" x14ac:dyDescent="0.2">
      <c r="D1889" s="45"/>
      <c r="AA1889" s="94"/>
      <c r="AC1889" s="94"/>
      <c r="AG1889" s="94"/>
      <c r="AI1889" s="94"/>
      <c r="AM1889" s="94"/>
      <c r="AO1889" s="94"/>
      <c r="AS1889" s="94"/>
      <c r="AU1889" s="94"/>
      <c r="AY1889" s="94"/>
      <c r="BA1889" s="94"/>
      <c r="BI1889" s="45"/>
      <c r="BN1889" s="93"/>
    </row>
    <row r="1890" spans="4:66" s="48" customFormat="1" ht="15" customHeight="1" x14ac:dyDescent="0.2">
      <c r="D1890" s="45"/>
      <c r="AA1890" s="94"/>
      <c r="AC1890" s="94"/>
      <c r="AG1890" s="94"/>
      <c r="AI1890" s="94"/>
      <c r="AM1890" s="94"/>
      <c r="AO1890" s="94"/>
      <c r="AS1890" s="94"/>
      <c r="AU1890" s="94"/>
      <c r="AY1890" s="94"/>
      <c r="BA1890" s="94"/>
      <c r="BI1890" s="45"/>
      <c r="BN1890" s="93"/>
    </row>
    <row r="1891" spans="4:66" s="48" customFormat="1" ht="15" customHeight="1" x14ac:dyDescent="0.2">
      <c r="D1891" s="45"/>
      <c r="AA1891" s="94"/>
      <c r="AC1891" s="94"/>
      <c r="AG1891" s="94"/>
      <c r="AI1891" s="94"/>
      <c r="AM1891" s="94"/>
      <c r="AO1891" s="94"/>
      <c r="AS1891" s="94"/>
      <c r="AU1891" s="94"/>
      <c r="AY1891" s="94"/>
      <c r="BA1891" s="94"/>
      <c r="BI1891" s="45"/>
      <c r="BN1891" s="93"/>
    </row>
    <row r="1892" spans="4:66" s="48" customFormat="1" ht="15" customHeight="1" x14ac:dyDescent="0.2">
      <c r="D1892" s="45"/>
      <c r="AA1892" s="94"/>
      <c r="AC1892" s="94"/>
      <c r="AG1892" s="94"/>
      <c r="AI1892" s="94"/>
      <c r="AM1892" s="94"/>
      <c r="AO1892" s="94"/>
      <c r="AS1892" s="94"/>
      <c r="AU1892" s="94"/>
      <c r="AY1892" s="94"/>
      <c r="BA1892" s="94"/>
      <c r="BI1892" s="45"/>
      <c r="BN1892" s="93"/>
    </row>
    <row r="1893" spans="4:66" s="48" customFormat="1" ht="15" customHeight="1" x14ac:dyDescent="0.2">
      <c r="D1893" s="45"/>
      <c r="AA1893" s="94"/>
      <c r="AC1893" s="94"/>
      <c r="AG1893" s="94"/>
      <c r="AI1893" s="94"/>
      <c r="AM1893" s="94"/>
      <c r="AO1893" s="94"/>
      <c r="AS1893" s="94"/>
      <c r="AU1893" s="94"/>
      <c r="AY1893" s="94"/>
      <c r="BA1893" s="94"/>
      <c r="BI1893" s="45"/>
      <c r="BN1893" s="93"/>
    </row>
    <row r="1894" spans="4:66" s="48" customFormat="1" ht="15" customHeight="1" x14ac:dyDescent="0.2">
      <c r="D1894" s="45"/>
      <c r="AA1894" s="94"/>
      <c r="AC1894" s="94"/>
      <c r="AG1894" s="94"/>
      <c r="AI1894" s="94"/>
      <c r="AM1894" s="94"/>
      <c r="AO1894" s="94"/>
      <c r="AS1894" s="94"/>
      <c r="AU1894" s="94"/>
      <c r="AY1894" s="94"/>
      <c r="BA1894" s="94"/>
      <c r="BI1894" s="45"/>
      <c r="BN1894" s="93"/>
    </row>
    <row r="1895" spans="4:66" s="48" customFormat="1" ht="15" customHeight="1" x14ac:dyDescent="0.2">
      <c r="D1895" s="45"/>
      <c r="AA1895" s="94"/>
      <c r="AC1895" s="94"/>
      <c r="AG1895" s="94"/>
      <c r="AI1895" s="94"/>
      <c r="AM1895" s="94"/>
      <c r="AO1895" s="94"/>
      <c r="AS1895" s="94"/>
      <c r="AU1895" s="94"/>
      <c r="AY1895" s="94"/>
      <c r="BA1895" s="94"/>
      <c r="BI1895" s="45"/>
      <c r="BN1895" s="93"/>
    </row>
    <row r="1896" spans="4:66" s="48" customFormat="1" ht="15" customHeight="1" x14ac:dyDescent="0.2">
      <c r="D1896" s="45"/>
      <c r="AA1896" s="94"/>
      <c r="AC1896" s="94"/>
      <c r="AG1896" s="94"/>
      <c r="AI1896" s="94"/>
      <c r="AM1896" s="94"/>
      <c r="AO1896" s="94"/>
      <c r="AS1896" s="94"/>
      <c r="AU1896" s="94"/>
      <c r="AY1896" s="94"/>
      <c r="BA1896" s="94"/>
      <c r="BI1896" s="45"/>
      <c r="BN1896" s="93"/>
    </row>
    <row r="1897" spans="4:66" s="48" customFormat="1" ht="15" customHeight="1" x14ac:dyDescent="0.2">
      <c r="D1897" s="45"/>
      <c r="AA1897" s="94"/>
      <c r="AC1897" s="94"/>
      <c r="AG1897" s="94"/>
      <c r="AI1897" s="94"/>
      <c r="AM1897" s="94"/>
      <c r="AO1897" s="94"/>
      <c r="AS1897" s="94"/>
      <c r="AU1897" s="94"/>
      <c r="AY1897" s="94"/>
      <c r="BA1897" s="94"/>
      <c r="BI1897" s="45"/>
      <c r="BN1897" s="93"/>
    </row>
    <row r="1898" spans="4:66" s="48" customFormat="1" ht="15" customHeight="1" x14ac:dyDescent="0.2">
      <c r="D1898" s="45"/>
      <c r="AA1898" s="94"/>
      <c r="AC1898" s="94"/>
      <c r="AG1898" s="94"/>
      <c r="AI1898" s="94"/>
      <c r="AM1898" s="94"/>
      <c r="AO1898" s="94"/>
      <c r="AS1898" s="94"/>
      <c r="AU1898" s="94"/>
      <c r="AY1898" s="94"/>
      <c r="BA1898" s="94"/>
      <c r="BI1898" s="45"/>
      <c r="BN1898" s="93"/>
    </row>
    <row r="1899" spans="4:66" s="48" customFormat="1" ht="15" customHeight="1" x14ac:dyDescent="0.2">
      <c r="D1899" s="45"/>
      <c r="AA1899" s="94"/>
      <c r="AC1899" s="94"/>
      <c r="AG1899" s="94"/>
      <c r="AI1899" s="94"/>
      <c r="AM1899" s="94"/>
      <c r="AO1899" s="94"/>
      <c r="AS1899" s="94"/>
      <c r="AU1899" s="94"/>
      <c r="AY1899" s="94"/>
      <c r="BA1899" s="94"/>
      <c r="BI1899" s="45"/>
      <c r="BN1899" s="93"/>
    </row>
    <row r="1900" spans="4:66" s="48" customFormat="1" ht="15" customHeight="1" x14ac:dyDescent="0.2">
      <c r="D1900" s="45"/>
      <c r="AA1900" s="94"/>
      <c r="AC1900" s="94"/>
      <c r="AG1900" s="94"/>
      <c r="AI1900" s="94"/>
      <c r="AM1900" s="94"/>
      <c r="AO1900" s="94"/>
      <c r="AS1900" s="94"/>
      <c r="AU1900" s="94"/>
      <c r="AY1900" s="94"/>
      <c r="BA1900" s="94"/>
      <c r="BI1900" s="45"/>
      <c r="BN1900" s="93"/>
    </row>
    <row r="1901" spans="4:66" s="48" customFormat="1" ht="15" customHeight="1" x14ac:dyDescent="0.2">
      <c r="D1901" s="45"/>
      <c r="AA1901" s="94"/>
      <c r="AC1901" s="94"/>
      <c r="AG1901" s="94"/>
      <c r="AI1901" s="94"/>
      <c r="AM1901" s="94"/>
      <c r="AO1901" s="94"/>
      <c r="AS1901" s="94"/>
      <c r="AU1901" s="94"/>
      <c r="AY1901" s="94"/>
      <c r="BA1901" s="94"/>
      <c r="BI1901" s="45"/>
      <c r="BN1901" s="93"/>
    </row>
    <row r="1902" spans="4:66" s="48" customFormat="1" ht="15" customHeight="1" x14ac:dyDescent="0.2">
      <c r="D1902" s="45"/>
      <c r="AA1902" s="94"/>
      <c r="AC1902" s="94"/>
      <c r="AG1902" s="94"/>
      <c r="AI1902" s="94"/>
      <c r="AM1902" s="94"/>
      <c r="AO1902" s="94"/>
      <c r="AS1902" s="94"/>
      <c r="AU1902" s="94"/>
      <c r="AY1902" s="94"/>
      <c r="BA1902" s="94"/>
      <c r="BI1902" s="45"/>
      <c r="BN1902" s="93"/>
    </row>
    <row r="1903" spans="4:66" s="48" customFormat="1" ht="15" customHeight="1" x14ac:dyDescent="0.2">
      <c r="D1903" s="45"/>
      <c r="AA1903" s="94"/>
      <c r="AC1903" s="94"/>
      <c r="AG1903" s="94"/>
      <c r="AI1903" s="94"/>
      <c r="AM1903" s="94"/>
      <c r="AO1903" s="94"/>
      <c r="AS1903" s="94"/>
      <c r="AU1903" s="94"/>
      <c r="AY1903" s="94"/>
      <c r="BA1903" s="94"/>
      <c r="BI1903" s="45"/>
      <c r="BN1903" s="93"/>
    </row>
    <row r="1904" spans="4:66" s="48" customFormat="1" ht="15" customHeight="1" x14ac:dyDescent="0.2">
      <c r="D1904" s="45"/>
      <c r="AA1904" s="94"/>
      <c r="AC1904" s="94"/>
      <c r="AG1904" s="94"/>
      <c r="AI1904" s="94"/>
      <c r="AM1904" s="94"/>
      <c r="AO1904" s="94"/>
      <c r="AS1904" s="94"/>
      <c r="AU1904" s="94"/>
      <c r="AY1904" s="94"/>
      <c r="BA1904" s="94"/>
      <c r="BI1904" s="45"/>
      <c r="BN1904" s="93"/>
    </row>
    <row r="1905" spans="4:66" s="48" customFormat="1" ht="15" customHeight="1" x14ac:dyDescent="0.2">
      <c r="D1905" s="45"/>
      <c r="AA1905" s="94"/>
      <c r="AC1905" s="94"/>
      <c r="AG1905" s="94"/>
      <c r="AI1905" s="94"/>
      <c r="AM1905" s="94"/>
      <c r="AO1905" s="94"/>
      <c r="AS1905" s="94"/>
      <c r="AU1905" s="94"/>
      <c r="AY1905" s="94"/>
      <c r="BA1905" s="94"/>
      <c r="BI1905" s="45"/>
      <c r="BN1905" s="93"/>
    </row>
    <row r="1906" spans="4:66" s="48" customFormat="1" ht="15" customHeight="1" x14ac:dyDescent="0.2">
      <c r="D1906" s="45"/>
      <c r="AA1906" s="94"/>
      <c r="AC1906" s="94"/>
      <c r="AG1906" s="94"/>
      <c r="AI1906" s="94"/>
      <c r="AM1906" s="94"/>
      <c r="AO1906" s="94"/>
      <c r="AS1906" s="94"/>
      <c r="AU1906" s="94"/>
      <c r="AY1906" s="94"/>
      <c r="BA1906" s="94"/>
      <c r="BI1906" s="45"/>
      <c r="BN1906" s="93"/>
    </row>
    <row r="1907" spans="4:66" s="48" customFormat="1" ht="15" customHeight="1" x14ac:dyDescent="0.2">
      <c r="D1907" s="45"/>
      <c r="AA1907" s="94"/>
      <c r="AC1907" s="94"/>
      <c r="AG1907" s="94"/>
      <c r="AI1907" s="94"/>
      <c r="AM1907" s="94"/>
      <c r="AO1907" s="94"/>
      <c r="AS1907" s="94"/>
      <c r="AU1907" s="94"/>
      <c r="AY1907" s="94"/>
      <c r="BA1907" s="94"/>
      <c r="BI1907" s="45"/>
      <c r="BN1907" s="93"/>
    </row>
    <row r="1908" spans="4:66" s="48" customFormat="1" ht="15" customHeight="1" x14ac:dyDescent="0.2">
      <c r="D1908" s="45"/>
      <c r="AA1908" s="94"/>
      <c r="AC1908" s="94"/>
      <c r="AG1908" s="94"/>
      <c r="AI1908" s="94"/>
      <c r="AM1908" s="94"/>
      <c r="AO1908" s="94"/>
      <c r="AS1908" s="94"/>
      <c r="AU1908" s="94"/>
      <c r="AY1908" s="94"/>
      <c r="BA1908" s="94"/>
      <c r="BI1908" s="45"/>
      <c r="BN1908" s="93"/>
    </row>
    <row r="1909" spans="4:66" s="48" customFormat="1" ht="15" customHeight="1" x14ac:dyDescent="0.2">
      <c r="D1909" s="45"/>
      <c r="AA1909" s="94"/>
      <c r="AC1909" s="94"/>
      <c r="AG1909" s="94"/>
      <c r="AI1909" s="94"/>
      <c r="AM1909" s="94"/>
      <c r="AO1909" s="94"/>
      <c r="AS1909" s="94"/>
      <c r="AU1909" s="94"/>
      <c r="AY1909" s="94"/>
      <c r="BA1909" s="94"/>
      <c r="BI1909" s="45"/>
      <c r="BN1909" s="93"/>
    </row>
    <row r="1910" spans="4:66" s="48" customFormat="1" ht="15" customHeight="1" x14ac:dyDescent="0.2">
      <c r="D1910" s="45"/>
      <c r="AA1910" s="94"/>
      <c r="AC1910" s="94"/>
      <c r="AG1910" s="94"/>
      <c r="AI1910" s="94"/>
      <c r="AM1910" s="94"/>
      <c r="AO1910" s="94"/>
      <c r="AS1910" s="94"/>
      <c r="AU1910" s="94"/>
      <c r="AY1910" s="94"/>
      <c r="BA1910" s="94"/>
      <c r="BI1910" s="45"/>
      <c r="BN1910" s="93"/>
    </row>
    <row r="1911" spans="4:66" s="48" customFormat="1" ht="15" customHeight="1" x14ac:dyDescent="0.2">
      <c r="D1911" s="45"/>
      <c r="AA1911" s="94"/>
      <c r="AC1911" s="94"/>
      <c r="AG1911" s="94"/>
      <c r="AI1911" s="94"/>
      <c r="AM1911" s="94"/>
      <c r="AO1911" s="94"/>
      <c r="AS1911" s="94"/>
      <c r="AU1911" s="94"/>
      <c r="AY1911" s="94"/>
      <c r="BA1911" s="94"/>
      <c r="BI1911" s="45"/>
      <c r="BN1911" s="93"/>
    </row>
    <row r="1912" spans="4:66" s="48" customFormat="1" ht="15" customHeight="1" x14ac:dyDescent="0.2">
      <c r="D1912" s="45"/>
      <c r="AA1912" s="94"/>
      <c r="AC1912" s="94"/>
      <c r="AG1912" s="94"/>
      <c r="AI1912" s="94"/>
      <c r="AM1912" s="94"/>
      <c r="AO1912" s="94"/>
      <c r="AS1912" s="94"/>
      <c r="AU1912" s="94"/>
      <c r="AY1912" s="94"/>
      <c r="BA1912" s="94"/>
      <c r="BI1912" s="45"/>
      <c r="BN1912" s="93"/>
    </row>
    <row r="1913" spans="4:66" s="48" customFormat="1" ht="15" customHeight="1" x14ac:dyDescent="0.2">
      <c r="D1913" s="45"/>
      <c r="AA1913" s="94"/>
      <c r="AC1913" s="94"/>
      <c r="AG1913" s="94"/>
      <c r="AI1913" s="94"/>
      <c r="AM1913" s="94"/>
      <c r="AO1913" s="94"/>
      <c r="AS1913" s="94"/>
      <c r="AU1913" s="94"/>
      <c r="AY1913" s="94"/>
      <c r="BA1913" s="94"/>
      <c r="BI1913" s="45"/>
      <c r="BN1913" s="93"/>
    </row>
    <row r="1914" spans="4:66" s="48" customFormat="1" ht="15" customHeight="1" x14ac:dyDescent="0.2">
      <c r="D1914" s="45"/>
      <c r="AA1914" s="94"/>
      <c r="AC1914" s="94"/>
      <c r="AG1914" s="94"/>
      <c r="AI1914" s="94"/>
      <c r="AM1914" s="94"/>
      <c r="AO1914" s="94"/>
      <c r="AS1914" s="94"/>
      <c r="AU1914" s="94"/>
      <c r="AY1914" s="94"/>
      <c r="BA1914" s="94"/>
      <c r="BI1914" s="45"/>
      <c r="BN1914" s="93"/>
    </row>
    <row r="1915" spans="4:66" s="48" customFormat="1" ht="15" customHeight="1" x14ac:dyDescent="0.2">
      <c r="D1915" s="45"/>
      <c r="AA1915" s="94"/>
      <c r="AC1915" s="94"/>
      <c r="AG1915" s="94"/>
      <c r="AI1915" s="94"/>
      <c r="AM1915" s="94"/>
      <c r="AO1915" s="94"/>
      <c r="AS1915" s="94"/>
      <c r="AU1915" s="94"/>
      <c r="AY1915" s="94"/>
      <c r="BA1915" s="94"/>
      <c r="BI1915" s="45"/>
      <c r="BN1915" s="93"/>
    </row>
    <row r="1916" spans="4:66" s="48" customFormat="1" ht="15" customHeight="1" x14ac:dyDescent="0.2">
      <c r="D1916" s="45"/>
      <c r="AA1916" s="94"/>
      <c r="AC1916" s="94"/>
      <c r="AG1916" s="94"/>
      <c r="AI1916" s="94"/>
      <c r="AM1916" s="94"/>
      <c r="AO1916" s="94"/>
      <c r="AS1916" s="94"/>
      <c r="AU1916" s="94"/>
      <c r="AY1916" s="94"/>
      <c r="BA1916" s="94"/>
      <c r="BI1916" s="45"/>
      <c r="BN1916" s="93"/>
    </row>
    <row r="1917" spans="4:66" s="48" customFormat="1" ht="15" customHeight="1" x14ac:dyDescent="0.2">
      <c r="D1917" s="45"/>
      <c r="AA1917" s="94"/>
      <c r="AC1917" s="94"/>
      <c r="AG1917" s="94"/>
      <c r="AI1917" s="94"/>
      <c r="AM1917" s="94"/>
      <c r="AO1917" s="94"/>
      <c r="AS1917" s="94"/>
      <c r="AU1917" s="94"/>
      <c r="AY1917" s="94"/>
      <c r="BA1917" s="94"/>
      <c r="BI1917" s="45"/>
      <c r="BN1917" s="93"/>
    </row>
    <row r="1918" spans="4:66" s="48" customFormat="1" ht="15" customHeight="1" x14ac:dyDescent="0.2">
      <c r="D1918" s="45"/>
      <c r="AA1918" s="94"/>
      <c r="AC1918" s="94"/>
      <c r="AG1918" s="94"/>
      <c r="AI1918" s="94"/>
      <c r="AM1918" s="94"/>
      <c r="AO1918" s="94"/>
      <c r="AS1918" s="94"/>
      <c r="AU1918" s="94"/>
      <c r="AY1918" s="94"/>
      <c r="BA1918" s="94"/>
      <c r="BI1918" s="45"/>
      <c r="BN1918" s="93"/>
    </row>
    <row r="1919" spans="4:66" s="48" customFormat="1" ht="15" customHeight="1" x14ac:dyDescent="0.2">
      <c r="D1919" s="45"/>
      <c r="AA1919" s="94"/>
      <c r="AC1919" s="94"/>
      <c r="AG1919" s="94"/>
      <c r="AI1919" s="94"/>
      <c r="AM1919" s="94"/>
      <c r="AO1919" s="94"/>
      <c r="AS1919" s="94"/>
      <c r="AU1919" s="94"/>
      <c r="AY1919" s="94"/>
      <c r="BA1919" s="94"/>
      <c r="BI1919" s="45"/>
      <c r="BN1919" s="93"/>
    </row>
    <row r="1920" spans="4:66" s="48" customFormat="1" ht="15" customHeight="1" x14ac:dyDescent="0.2">
      <c r="D1920" s="45"/>
      <c r="AA1920" s="94"/>
      <c r="AC1920" s="94"/>
      <c r="AG1920" s="94"/>
      <c r="AI1920" s="94"/>
      <c r="AM1920" s="94"/>
      <c r="AO1920" s="94"/>
      <c r="AS1920" s="94"/>
      <c r="AU1920" s="94"/>
      <c r="AY1920" s="94"/>
      <c r="BA1920" s="94"/>
      <c r="BI1920" s="45"/>
      <c r="BN1920" s="93"/>
    </row>
    <row r="1921" spans="4:66" s="48" customFormat="1" ht="15" customHeight="1" x14ac:dyDescent="0.2">
      <c r="D1921" s="45"/>
      <c r="AA1921" s="94"/>
      <c r="AC1921" s="94"/>
      <c r="AG1921" s="94"/>
      <c r="AI1921" s="94"/>
      <c r="AM1921" s="94"/>
      <c r="AO1921" s="94"/>
      <c r="AS1921" s="94"/>
      <c r="AU1921" s="94"/>
      <c r="AY1921" s="94"/>
      <c r="BA1921" s="94"/>
      <c r="BI1921" s="45"/>
      <c r="BN1921" s="93"/>
    </row>
    <row r="1922" spans="4:66" s="48" customFormat="1" ht="15" customHeight="1" x14ac:dyDescent="0.2">
      <c r="D1922" s="45"/>
      <c r="AA1922" s="94"/>
      <c r="AC1922" s="94"/>
      <c r="AG1922" s="94"/>
      <c r="AI1922" s="94"/>
      <c r="AM1922" s="94"/>
      <c r="AO1922" s="94"/>
      <c r="AS1922" s="94"/>
      <c r="AU1922" s="94"/>
      <c r="AY1922" s="94"/>
      <c r="BA1922" s="94"/>
      <c r="BI1922" s="45"/>
      <c r="BN1922" s="93"/>
    </row>
    <row r="1923" spans="4:66" s="48" customFormat="1" ht="15" customHeight="1" x14ac:dyDescent="0.2">
      <c r="D1923" s="45"/>
      <c r="AA1923" s="94"/>
      <c r="AC1923" s="94"/>
      <c r="AG1923" s="94"/>
      <c r="AI1923" s="94"/>
      <c r="AM1923" s="94"/>
      <c r="AO1923" s="94"/>
      <c r="AS1923" s="94"/>
      <c r="AU1923" s="94"/>
      <c r="AY1923" s="94"/>
      <c r="BA1923" s="94"/>
      <c r="BI1923" s="45"/>
      <c r="BN1923" s="93"/>
    </row>
    <row r="1924" spans="4:66" s="48" customFormat="1" ht="15" customHeight="1" x14ac:dyDescent="0.2">
      <c r="D1924" s="45"/>
      <c r="AA1924" s="94"/>
      <c r="AC1924" s="94"/>
      <c r="AG1924" s="94"/>
      <c r="AI1924" s="94"/>
      <c r="AM1924" s="94"/>
      <c r="AO1924" s="94"/>
      <c r="AS1924" s="94"/>
      <c r="AU1924" s="94"/>
      <c r="AY1924" s="94"/>
      <c r="BA1924" s="94"/>
      <c r="BI1924" s="45"/>
      <c r="BN1924" s="93"/>
    </row>
    <row r="1925" spans="4:66" s="48" customFormat="1" ht="15" customHeight="1" x14ac:dyDescent="0.2">
      <c r="D1925" s="45"/>
      <c r="AA1925" s="94"/>
      <c r="AC1925" s="94"/>
      <c r="AG1925" s="94"/>
      <c r="AI1925" s="94"/>
      <c r="AM1925" s="94"/>
      <c r="AO1925" s="94"/>
      <c r="AS1925" s="94"/>
      <c r="AU1925" s="94"/>
      <c r="AY1925" s="94"/>
      <c r="BA1925" s="94"/>
      <c r="BI1925" s="45"/>
      <c r="BN1925" s="93"/>
    </row>
    <row r="1926" spans="4:66" s="48" customFormat="1" ht="15" customHeight="1" x14ac:dyDescent="0.2">
      <c r="D1926" s="45"/>
      <c r="AA1926" s="94"/>
      <c r="AC1926" s="94"/>
      <c r="AG1926" s="94"/>
      <c r="AI1926" s="94"/>
      <c r="AM1926" s="94"/>
      <c r="AO1926" s="94"/>
      <c r="AS1926" s="94"/>
      <c r="AU1926" s="94"/>
      <c r="AY1926" s="94"/>
      <c r="BA1926" s="94"/>
      <c r="BI1926" s="45"/>
      <c r="BN1926" s="93"/>
    </row>
    <row r="1927" spans="4:66" s="48" customFormat="1" ht="15" customHeight="1" x14ac:dyDescent="0.2">
      <c r="D1927" s="45"/>
      <c r="AA1927" s="94"/>
      <c r="AC1927" s="94"/>
      <c r="AG1927" s="94"/>
      <c r="AI1927" s="94"/>
      <c r="AM1927" s="94"/>
      <c r="AO1927" s="94"/>
      <c r="AS1927" s="94"/>
      <c r="AU1927" s="94"/>
      <c r="AY1927" s="94"/>
      <c r="BA1927" s="94"/>
      <c r="BI1927" s="45"/>
      <c r="BN1927" s="93"/>
    </row>
    <row r="1928" spans="4:66" s="48" customFormat="1" ht="15" customHeight="1" x14ac:dyDescent="0.2">
      <c r="D1928" s="45"/>
      <c r="AA1928" s="94"/>
      <c r="AC1928" s="94"/>
      <c r="AG1928" s="94"/>
      <c r="AI1928" s="94"/>
      <c r="AM1928" s="94"/>
      <c r="AO1928" s="94"/>
      <c r="AS1928" s="94"/>
      <c r="AU1928" s="94"/>
      <c r="AY1928" s="94"/>
      <c r="BA1928" s="94"/>
      <c r="BI1928" s="45"/>
      <c r="BN1928" s="93"/>
    </row>
    <row r="1929" spans="4:66" s="48" customFormat="1" ht="15" customHeight="1" x14ac:dyDescent="0.2">
      <c r="D1929" s="45"/>
      <c r="AA1929" s="94"/>
      <c r="AC1929" s="94"/>
      <c r="AG1929" s="94"/>
      <c r="AI1929" s="94"/>
      <c r="AM1929" s="94"/>
      <c r="AO1929" s="94"/>
      <c r="AS1929" s="94"/>
      <c r="AU1929" s="94"/>
      <c r="AY1929" s="94"/>
      <c r="BA1929" s="94"/>
      <c r="BI1929" s="45"/>
      <c r="BN1929" s="93"/>
    </row>
    <row r="1930" spans="4:66" s="48" customFormat="1" ht="15" customHeight="1" x14ac:dyDescent="0.2">
      <c r="D1930" s="45"/>
      <c r="AA1930" s="94"/>
      <c r="AC1930" s="94"/>
      <c r="AG1930" s="94"/>
      <c r="AI1930" s="94"/>
      <c r="AM1930" s="94"/>
      <c r="AO1930" s="94"/>
      <c r="AS1930" s="94"/>
      <c r="AU1930" s="94"/>
      <c r="AY1930" s="94"/>
      <c r="BA1930" s="94"/>
      <c r="BI1930" s="45"/>
      <c r="BN1930" s="93"/>
    </row>
    <row r="1931" spans="4:66" s="48" customFormat="1" ht="15" customHeight="1" x14ac:dyDescent="0.2">
      <c r="D1931" s="45"/>
      <c r="AA1931" s="94"/>
      <c r="AC1931" s="94"/>
      <c r="AG1931" s="94"/>
      <c r="AI1931" s="94"/>
      <c r="AM1931" s="94"/>
      <c r="AO1931" s="94"/>
      <c r="AS1931" s="94"/>
      <c r="AU1931" s="94"/>
      <c r="AY1931" s="94"/>
      <c r="BA1931" s="94"/>
      <c r="BI1931" s="45"/>
      <c r="BN1931" s="93"/>
    </row>
    <row r="1932" spans="4:66" s="48" customFormat="1" ht="15" customHeight="1" x14ac:dyDescent="0.2">
      <c r="D1932" s="45"/>
      <c r="AA1932" s="94"/>
      <c r="AC1932" s="94"/>
      <c r="AG1932" s="94"/>
      <c r="AI1932" s="94"/>
      <c r="AM1932" s="94"/>
      <c r="AO1932" s="94"/>
      <c r="AS1932" s="94"/>
      <c r="AU1932" s="94"/>
      <c r="AY1932" s="94"/>
      <c r="BA1932" s="94"/>
      <c r="BI1932" s="45"/>
      <c r="BN1932" s="93"/>
    </row>
    <row r="1933" spans="4:66" s="48" customFormat="1" ht="15" customHeight="1" x14ac:dyDescent="0.2">
      <c r="D1933" s="45"/>
      <c r="AA1933" s="94"/>
      <c r="AC1933" s="94"/>
      <c r="AG1933" s="94"/>
      <c r="AI1933" s="94"/>
      <c r="AM1933" s="94"/>
      <c r="AO1933" s="94"/>
      <c r="AS1933" s="94"/>
      <c r="AU1933" s="94"/>
      <c r="AY1933" s="94"/>
      <c r="BA1933" s="94"/>
      <c r="BI1933" s="45"/>
      <c r="BN1933" s="93"/>
    </row>
    <row r="1934" spans="4:66" s="48" customFormat="1" ht="15" customHeight="1" x14ac:dyDescent="0.2">
      <c r="D1934" s="45"/>
      <c r="AA1934" s="94"/>
      <c r="AC1934" s="94"/>
      <c r="AG1934" s="94"/>
      <c r="AI1934" s="94"/>
      <c r="AM1934" s="94"/>
      <c r="AO1934" s="94"/>
      <c r="AS1934" s="94"/>
      <c r="AU1934" s="94"/>
      <c r="AY1934" s="94"/>
      <c r="BA1934" s="94"/>
      <c r="BI1934" s="45"/>
      <c r="BN1934" s="93"/>
    </row>
    <row r="1935" spans="4:66" s="48" customFormat="1" ht="15" customHeight="1" x14ac:dyDescent="0.2">
      <c r="D1935" s="45"/>
      <c r="AA1935" s="94"/>
      <c r="AC1935" s="94"/>
      <c r="AG1935" s="94"/>
      <c r="AI1935" s="94"/>
      <c r="AM1935" s="94"/>
      <c r="AO1935" s="94"/>
      <c r="AS1935" s="94"/>
      <c r="AU1935" s="94"/>
      <c r="AY1935" s="94"/>
      <c r="BA1935" s="94"/>
      <c r="BI1935" s="45"/>
      <c r="BN1935" s="93"/>
    </row>
    <row r="1936" spans="4:66" s="48" customFormat="1" ht="15" customHeight="1" x14ac:dyDescent="0.2">
      <c r="D1936" s="45"/>
      <c r="AA1936" s="94"/>
      <c r="AC1936" s="94"/>
      <c r="AG1936" s="94"/>
      <c r="AI1936" s="94"/>
      <c r="AM1936" s="94"/>
      <c r="AO1936" s="94"/>
      <c r="AS1936" s="94"/>
      <c r="AU1936" s="94"/>
      <c r="AY1936" s="94"/>
      <c r="BA1936" s="94"/>
      <c r="BI1936" s="45"/>
      <c r="BN1936" s="93"/>
    </row>
    <row r="1937" spans="4:66" s="48" customFormat="1" ht="15" customHeight="1" x14ac:dyDescent="0.2">
      <c r="D1937" s="45"/>
      <c r="AA1937" s="94"/>
      <c r="AC1937" s="94"/>
      <c r="AG1937" s="94"/>
      <c r="AI1937" s="94"/>
      <c r="AM1937" s="94"/>
      <c r="AO1937" s="94"/>
      <c r="AS1937" s="94"/>
      <c r="AU1937" s="94"/>
      <c r="AY1937" s="94"/>
      <c r="BA1937" s="94"/>
      <c r="BI1937" s="45"/>
      <c r="BN1937" s="93"/>
    </row>
    <row r="1938" spans="4:66" s="48" customFormat="1" ht="15" customHeight="1" x14ac:dyDescent="0.2">
      <c r="D1938" s="45"/>
      <c r="AA1938" s="94"/>
      <c r="AC1938" s="94"/>
      <c r="AG1938" s="94"/>
      <c r="AI1938" s="94"/>
      <c r="AM1938" s="94"/>
      <c r="AO1938" s="94"/>
      <c r="AS1938" s="94"/>
      <c r="AU1938" s="94"/>
      <c r="AY1938" s="94"/>
      <c r="BA1938" s="94"/>
      <c r="BI1938" s="45"/>
      <c r="BN1938" s="93"/>
    </row>
    <row r="1939" spans="4:66" s="48" customFormat="1" ht="15" customHeight="1" x14ac:dyDescent="0.2">
      <c r="D1939" s="45"/>
      <c r="AA1939" s="94"/>
      <c r="AC1939" s="94"/>
      <c r="AG1939" s="94"/>
      <c r="AI1939" s="94"/>
      <c r="AM1939" s="94"/>
      <c r="AO1939" s="94"/>
      <c r="AS1939" s="94"/>
      <c r="AU1939" s="94"/>
      <c r="AY1939" s="94"/>
      <c r="BA1939" s="94"/>
      <c r="BI1939" s="45"/>
      <c r="BN1939" s="93"/>
    </row>
    <row r="1940" spans="4:66" s="48" customFormat="1" ht="15" customHeight="1" x14ac:dyDescent="0.2">
      <c r="D1940" s="45"/>
      <c r="AA1940" s="94"/>
      <c r="AC1940" s="94"/>
      <c r="AG1940" s="94"/>
      <c r="AI1940" s="94"/>
      <c r="AM1940" s="94"/>
      <c r="AO1940" s="94"/>
      <c r="AS1940" s="94"/>
      <c r="AU1940" s="94"/>
      <c r="AY1940" s="94"/>
      <c r="BA1940" s="94"/>
      <c r="BI1940" s="45"/>
      <c r="BN1940" s="93"/>
    </row>
    <row r="1941" spans="4:66" s="48" customFormat="1" ht="15" customHeight="1" x14ac:dyDescent="0.2">
      <c r="D1941" s="45"/>
      <c r="AA1941" s="94"/>
      <c r="AC1941" s="94"/>
      <c r="AG1941" s="94"/>
      <c r="AI1941" s="94"/>
      <c r="AM1941" s="94"/>
      <c r="AO1941" s="94"/>
      <c r="AS1941" s="94"/>
      <c r="AU1941" s="94"/>
      <c r="AY1941" s="94"/>
      <c r="BA1941" s="94"/>
      <c r="BI1941" s="45"/>
      <c r="BN1941" s="93"/>
    </row>
    <row r="1942" spans="4:66" s="48" customFormat="1" ht="15" customHeight="1" x14ac:dyDescent="0.2">
      <c r="D1942" s="45"/>
      <c r="AA1942" s="94"/>
      <c r="AC1942" s="94"/>
      <c r="AG1942" s="94"/>
      <c r="AI1942" s="94"/>
      <c r="AM1942" s="94"/>
      <c r="AO1942" s="94"/>
      <c r="AS1942" s="94"/>
      <c r="AU1942" s="94"/>
      <c r="AY1942" s="94"/>
      <c r="BA1942" s="94"/>
      <c r="BI1942" s="45"/>
      <c r="BN1942" s="93"/>
    </row>
    <row r="1943" spans="4:66" s="48" customFormat="1" ht="15" customHeight="1" x14ac:dyDescent="0.2">
      <c r="D1943" s="45"/>
      <c r="AA1943" s="94"/>
      <c r="AC1943" s="94"/>
      <c r="AG1943" s="94"/>
      <c r="AI1943" s="94"/>
      <c r="AM1943" s="94"/>
      <c r="AO1943" s="94"/>
      <c r="AS1943" s="94"/>
      <c r="AU1943" s="94"/>
      <c r="AY1943" s="94"/>
      <c r="BA1943" s="94"/>
      <c r="BI1943" s="45"/>
      <c r="BN1943" s="93"/>
    </row>
    <row r="1944" spans="4:66" s="48" customFormat="1" ht="15" customHeight="1" x14ac:dyDescent="0.2">
      <c r="D1944" s="45"/>
      <c r="AA1944" s="94"/>
      <c r="AC1944" s="94"/>
      <c r="AG1944" s="94"/>
      <c r="AI1944" s="94"/>
      <c r="AM1944" s="94"/>
      <c r="AO1944" s="94"/>
      <c r="AS1944" s="94"/>
      <c r="AU1944" s="94"/>
      <c r="AY1944" s="94"/>
      <c r="BA1944" s="94"/>
      <c r="BI1944" s="45"/>
      <c r="BN1944" s="93"/>
    </row>
    <row r="1945" spans="4:66" s="48" customFormat="1" ht="15" customHeight="1" x14ac:dyDescent="0.2">
      <c r="D1945" s="45"/>
      <c r="AA1945" s="94"/>
      <c r="AC1945" s="94"/>
      <c r="AG1945" s="94"/>
      <c r="AI1945" s="94"/>
      <c r="AM1945" s="94"/>
      <c r="AO1945" s="94"/>
      <c r="AS1945" s="94"/>
      <c r="AU1945" s="94"/>
      <c r="AY1945" s="94"/>
      <c r="BA1945" s="94"/>
      <c r="BI1945" s="45"/>
      <c r="BN1945" s="93"/>
    </row>
    <row r="1946" spans="4:66" s="48" customFormat="1" ht="15" customHeight="1" x14ac:dyDescent="0.2">
      <c r="D1946" s="45"/>
      <c r="AA1946" s="94"/>
      <c r="AC1946" s="94"/>
      <c r="AG1946" s="94"/>
      <c r="AI1946" s="94"/>
      <c r="AM1946" s="94"/>
      <c r="AO1946" s="94"/>
      <c r="AS1946" s="94"/>
      <c r="AU1946" s="94"/>
      <c r="AY1946" s="94"/>
      <c r="BA1946" s="94"/>
      <c r="BI1946" s="45"/>
      <c r="BN1946" s="93"/>
    </row>
    <row r="1947" spans="4:66" s="48" customFormat="1" ht="15" customHeight="1" x14ac:dyDescent="0.2">
      <c r="D1947" s="45"/>
      <c r="AA1947" s="94"/>
      <c r="AC1947" s="94"/>
      <c r="AG1947" s="94"/>
      <c r="AI1947" s="94"/>
      <c r="AM1947" s="94"/>
      <c r="AO1947" s="94"/>
      <c r="AS1947" s="94"/>
      <c r="AU1947" s="94"/>
      <c r="AY1947" s="94"/>
      <c r="BA1947" s="94"/>
      <c r="BI1947" s="45"/>
      <c r="BN1947" s="93"/>
    </row>
    <row r="1948" spans="4:66" s="48" customFormat="1" ht="15" customHeight="1" x14ac:dyDescent="0.2">
      <c r="D1948" s="45"/>
      <c r="AA1948" s="94"/>
      <c r="AC1948" s="94"/>
      <c r="AG1948" s="94"/>
      <c r="AI1948" s="94"/>
      <c r="AM1948" s="94"/>
      <c r="AO1948" s="94"/>
      <c r="AS1948" s="94"/>
      <c r="AU1948" s="94"/>
      <c r="AY1948" s="94"/>
      <c r="BA1948" s="94"/>
      <c r="BI1948" s="45"/>
      <c r="BN1948" s="93"/>
    </row>
    <row r="1949" spans="4:66" s="48" customFormat="1" ht="15" customHeight="1" x14ac:dyDescent="0.2">
      <c r="D1949" s="45"/>
      <c r="AA1949" s="94"/>
      <c r="AC1949" s="94"/>
      <c r="AG1949" s="94"/>
      <c r="AI1949" s="94"/>
      <c r="AM1949" s="94"/>
      <c r="AO1949" s="94"/>
      <c r="AS1949" s="94"/>
      <c r="AU1949" s="94"/>
      <c r="AY1949" s="94"/>
      <c r="BA1949" s="94"/>
      <c r="BI1949" s="45"/>
      <c r="BN1949" s="93"/>
    </row>
    <row r="1950" spans="4:66" s="48" customFormat="1" ht="15" customHeight="1" x14ac:dyDescent="0.2">
      <c r="D1950" s="45"/>
      <c r="AA1950" s="94"/>
      <c r="AC1950" s="94"/>
      <c r="AG1950" s="94"/>
      <c r="AI1950" s="94"/>
      <c r="AM1950" s="94"/>
      <c r="AO1950" s="94"/>
      <c r="AS1950" s="94"/>
      <c r="AU1950" s="94"/>
      <c r="AY1950" s="94"/>
      <c r="BA1950" s="94"/>
      <c r="BI1950" s="45"/>
      <c r="BN1950" s="93"/>
    </row>
    <row r="1951" spans="4:66" s="48" customFormat="1" ht="15" customHeight="1" x14ac:dyDescent="0.2">
      <c r="D1951" s="45"/>
      <c r="AA1951" s="94"/>
      <c r="AC1951" s="94"/>
      <c r="AG1951" s="94"/>
      <c r="AI1951" s="94"/>
      <c r="AM1951" s="94"/>
      <c r="AO1951" s="94"/>
      <c r="AS1951" s="94"/>
      <c r="AU1951" s="94"/>
      <c r="AY1951" s="94"/>
      <c r="BA1951" s="94"/>
      <c r="BI1951" s="45"/>
      <c r="BN1951" s="93"/>
    </row>
    <row r="1952" spans="4:66" s="48" customFormat="1" ht="15" customHeight="1" x14ac:dyDescent="0.2">
      <c r="D1952" s="45"/>
      <c r="AA1952" s="94"/>
      <c r="AC1952" s="94"/>
      <c r="AG1952" s="94"/>
      <c r="AI1952" s="94"/>
      <c r="AM1952" s="94"/>
      <c r="AO1952" s="94"/>
      <c r="AS1952" s="94"/>
      <c r="AU1952" s="94"/>
      <c r="AY1952" s="94"/>
      <c r="BA1952" s="94"/>
      <c r="BI1952" s="45"/>
      <c r="BN1952" s="93"/>
    </row>
    <row r="1953" spans="4:66" s="48" customFormat="1" ht="15" customHeight="1" x14ac:dyDescent="0.2">
      <c r="D1953" s="45"/>
      <c r="AA1953" s="94"/>
      <c r="AC1953" s="94"/>
      <c r="AG1953" s="94"/>
      <c r="AI1953" s="94"/>
      <c r="AM1953" s="94"/>
      <c r="AO1953" s="94"/>
      <c r="AS1953" s="94"/>
      <c r="AU1953" s="94"/>
      <c r="AY1953" s="94"/>
      <c r="BA1953" s="94"/>
      <c r="BI1953" s="45"/>
      <c r="BN1953" s="93"/>
    </row>
    <row r="1954" spans="4:66" s="48" customFormat="1" ht="15" customHeight="1" x14ac:dyDescent="0.2">
      <c r="D1954" s="45"/>
      <c r="AA1954" s="94"/>
      <c r="AC1954" s="94"/>
      <c r="AG1954" s="94"/>
      <c r="AI1954" s="94"/>
      <c r="AM1954" s="94"/>
      <c r="AO1954" s="94"/>
      <c r="AS1954" s="94"/>
      <c r="AU1954" s="94"/>
      <c r="AY1954" s="94"/>
      <c r="BA1954" s="94"/>
      <c r="BI1954" s="45"/>
      <c r="BN1954" s="93"/>
    </row>
    <row r="1955" spans="4:66" s="48" customFormat="1" ht="15" customHeight="1" x14ac:dyDescent="0.2">
      <c r="D1955" s="45"/>
      <c r="AA1955" s="94"/>
      <c r="AC1955" s="94"/>
      <c r="AG1955" s="94"/>
      <c r="AI1955" s="94"/>
      <c r="AM1955" s="94"/>
      <c r="AO1955" s="94"/>
      <c r="AS1955" s="94"/>
      <c r="AU1955" s="94"/>
      <c r="AY1955" s="94"/>
      <c r="BA1955" s="94"/>
      <c r="BI1955" s="45"/>
      <c r="BN1955" s="93"/>
    </row>
    <row r="1956" spans="4:66" s="48" customFormat="1" ht="15" customHeight="1" x14ac:dyDescent="0.2">
      <c r="D1956" s="45"/>
      <c r="AA1956" s="94"/>
      <c r="AC1956" s="94"/>
      <c r="AG1956" s="94"/>
      <c r="AI1956" s="94"/>
      <c r="AM1956" s="94"/>
      <c r="AO1956" s="94"/>
      <c r="AS1956" s="94"/>
      <c r="AU1956" s="94"/>
      <c r="AY1956" s="94"/>
      <c r="BA1956" s="94"/>
      <c r="BI1956" s="45"/>
      <c r="BN1956" s="93"/>
    </row>
    <row r="1957" spans="4:66" s="48" customFormat="1" ht="15" customHeight="1" x14ac:dyDescent="0.2">
      <c r="D1957" s="45"/>
      <c r="AA1957" s="94"/>
      <c r="AC1957" s="94"/>
      <c r="AG1957" s="94"/>
      <c r="AI1957" s="94"/>
      <c r="AM1957" s="94"/>
      <c r="AO1957" s="94"/>
      <c r="AS1957" s="94"/>
      <c r="AU1957" s="94"/>
      <c r="AY1957" s="94"/>
      <c r="BA1957" s="94"/>
      <c r="BI1957" s="45"/>
      <c r="BN1957" s="93"/>
    </row>
    <row r="1958" spans="4:66" s="48" customFormat="1" ht="15" customHeight="1" x14ac:dyDescent="0.2">
      <c r="D1958" s="45"/>
      <c r="AA1958" s="94"/>
      <c r="AC1958" s="94"/>
      <c r="AG1958" s="94"/>
      <c r="AI1958" s="94"/>
      <c r="AM1958" s="94"/>
      <c r="AO1958" s="94"/>
      <c r="AS1958" s="94"/>
      <c r="AU1958" s="94"/>
      <c r="AY1958" s="94"/>
      <c r="BA1958" s="94"/>
      <c r="BI1958" s="45"/>
      <c r="BN1958" s="93"/>
    </row>
    <row r="1959" spans="4:66" s="48" customFormat="1" ht="15" customHeight="1" x14ac:dyDescent="0.2">
      <c r="D1959" s="45"/>
      <c r="AA1959" s="94"/>
      <c r="AC1959" s="94"/>
      <c r="AG1959" s="94"/>
      <c r="AI1959" s="94"/>
      <c r="AM1959" s="94"/>
      <c r="AO1959" s="94"/>
      <c r="AS1959" s="94"/>
      <c r="AU1959" s="94"/>
      <c r="AY1959" s="94"/>
      <c r="BA1959" s="94"/>
      <c r="BI1959" s="45"/>
      <c r="BN1959" s="93"/>
    </row>
    <row r="1960" spans="4:66" s="48" customFormat="1" ht="15" customHeight="1" x14ac:dyDescent="0.2">
      <c r="D1960" s="45"/>
      <c r="AA1960" s="94"/>
      <c r="AC1960" s="94"/>
      <c r="AG1960" s="94"/>
      <c r="AI1960" s="94"/>
      <c r="AM1960" s="94"/>
      <c r="AO1960" s="94"/>
      <c r="AS1960" s="94"/>
      <c r="AU1960" s="94"/>
      <c r="AY1960" s="94"/>
      <c r="BA1960" s="94"/>
      <c r="BI1960" s="45"/>
      <c r="BN1960" s="93"/>
    </row>
    <row r="1961" spans="4:66" s="48" customFormat="1" ht="15" customHeight="1" x14ac:dyDescent="0.2">
      <c r="D1961" s="45"/>
      <c r="AA1961" s="94"/>
      <c r="AC1961" s="94"/>
      <c r="AG1961" s="94"/>
      <c r="AI1961" s="94"/>
      <c r="AM1961" s="94"/>
      <c r="AO1961" s="94"/>
      <c r="AS1961" s="94"/>
      <c r="AU1961" s="94"/>
      <c r="AY1961" s="94"/>
      <c r="BA1961" s="94"/>
      <c r="BI1961" s="45"/>
      <c r="BN1961" s="93"/>
    </row>
    <row r="1962" spans="4:66" s="48" customFormat="1" ht="15" customHeight="1" x14ac:dyDescent="0.2">
      <c r="D1962" s="45"/>
      <c r="AA1962" s="94"/>
      <c r="AC1962" s="94"/>
      <c r="AG1962" s="94"/>
      <c r="AI1962" s="94"/>
      <c r="AM1962" s="94"/>
      <c r="AO1962" s="94"/>
      <c r="AS1962" s="94"/>
      <c r="AU1962" s="94"/>
      <c r="AY1962" s="94"/>
      <c r="BA1962" s="94"/>
      <c r="BI1962" s="45"/>
      <c r="BN1962" s="93"/>
    </row>
    <row r="1963" spans="4:66" s="48" customFormat="1" ht="15" customHeight="1" x14ac:dyDescent="0.2">
      <c r="D1963" s="45"/>
      <c r="AA1963" s="94"/>
      <c r="AC1963" s="94"/>
      <c r="AG1963" s="94"/>
      <c r="AI1963" s="94"/>
      <c r="AM1963" s="94"/>
      <c r="AO1963" s="94"/>
      <c r="AS1963" s="94"/>
      <c r="AU1963" s="94"/>
      <c r="AY1963" s="94"/>
      <c r="BA1963" s="94"/>
      <c r="BI1963" s="45"/>
      <c r="BN1963" s="93"/>
    </row>
    <row r="1964" spans="4:66" s="48" customFormat="1" ht="15" customHeight="1" x14ac:dyDescent="0.2">
      <c r="D1964" s="45"/>
      <c r="AA1964" s="94"/>
      <c r="AC1964" s="94"/>
      <c r="AG1964" s="94"/>
      <c r="AI1964" s="94"/>
      <c r="AM1964" s="94"/>
      <c r="AO1964" s="94"/>
      <c r="AS1964" s="94"/>
      <c r="AU1964" s="94"/>
      <c r="AY1964" s="94"/>
      <c r="BA1964" s="94"/>
      <c r="BI1964" s="45"/>
      <c r="BN1964" s="93"/>
    </row>
    <row r="1965" spans="4:66" s="48" customFormat="1" ht="15" customHeight="1" x14ac:dyDescent="0.2">
      <c r="D1965" s="45"/>
      <c r="AA1965" s="94"/>
      <c r="AC1965" s="94"/>
      <c r="AG1965" s="94"/>
      <c r="AI1965" s="94"/>
      <c r="AM1965" s="94"/>
      <c r="AO1965" s="94"/>
      <c r="AS1965" s="94"/>
      <c r="AU1965" s="94"/>
      <c r="AY1965" s="94"/>
      <c r="BA1965" s="94"/>
      <c r="BI1965" s="45"/>
      <c r="BN1965" s="93"/>
    </row>
    <row r="1966" spans="4:66" s="48" customFormat="1" ht="15" customHeight="1" x14ac:dyDescent="0.2">
      <c r="D1966" s="45"/>
      <c r="AA1966" s="94"/>
      <c r="AC1966" s="94"/>
      <c r="AG1966" s="94"/>
      <c r="AI1966" s="94"/>
      <c r="AM1966" s="94"/>
      <c r="AO1966" s="94"/>
      <c r="AS1966" s="94"/>
      <c r="AU1966" s="94"/>
      <c r="AY1966" s="94"/>
      <c r="BA1966" s="94"/>
      <c r="BI1966" s="45"/>
      <c r="BN1966" s="93"/>
    </row>
    <row r="1967" spans="4:66" s="48" customFormat="1" ht="15" customHeight="1" x14ac:dyDescent="0.2">
      <c r="D1967" s="45"/>
      <c r="AA1967" s="94"/>
      <c r="AC1967" s="94"/>
      <c r="AG1967" s="94"/>
      <c r="AI1967" s="94"/>
      <c r="AM1967" s="94"/>
      <c r="AO1967" s="94"/>
      <c r="AS1967" s="94"/>
      <c r="AU1967" s="94"/>
      <c r="AY1967" s="94"/>
      <c r="BA1967" s="94"/>
      <c r="BI1967" s="45"/>
      <c r="BN1967" s="93"/>
    </row>
    <row r="1968" spans="4:66" s="48" customFormat="1" ht="15" customHeight="1" x14ac:dyDescent="0.2">
      <c r="D1968" s="45"/>
      <c r="AA1968" s="94"/>
      <c r="AC1968" s="94"/>
      <c r="AG1968" s="94"/>
      <c r="AI1968" s="94"/>
      <c r="AM1968" s="94"/>
      <c r="AO1968" s="94"/>
      <c r="AS1968" s="94"/>
      <c r="AU1968" s="94"/>
      <c r="AY1968" s="94"/>
      <c r="BA1968" s="94"/>
      <c r="BI1968" s="45"/>
      <c r="BN1968" s="93"/>
    </row>
    <row r="1969" spans="4:66" s="48" customFormat="1" ht="15" customHeight="1" x14ac:dyDescent="0.2">
      <c r="D1969" s="45"/>
      <c r="AA1969" s="94"/>
      <c r="AC1969" s="94"/>
      <c r="AG1969" s="94"/>
      <c r="AI1969" s="94"/>
      <c r="AM1969" s="94"/>
      <c r="AO1969" s="94"/>
      <c r="AS1969" s="94"/>
      <c r="AU1969" s="94"/>
      <c r="AY1969" s="94"/>
      <c r="BA1969" s="94"/>
      <c r="BI1969" s="45"/>
      <c r="BN1969" s="93"/>
    </row>
    <row r="1970" spans="4:66" s="48" customFormat="1" ht="15" customHeight="1" x14ac:dyDescent="0.2">
      <c r="D1970" s="45"/>
      <c r="AA1970" s="94"/>
      <c r="AC1970" s="94"/>
      <c r="AG1970" s="94"/>
      <c r="AI1970" s="94"/>
      <c r="AM1970" s="94"/>
      <c r="AO1970" s="94"/>
      <c r="AS1970" s="94"/>
      <c r="AU1970" s="94"/>
      <c r="AY1970" s="94"/>
      <c r="BA1970" s="94"/>
      <c r="BI1970" s="45"/>
      <c r="BN1970" s="93"/>
    </row>
    <row r="1971" spans="4:66" s="48" customFormat="1" ht="15" customHeight="1" x14ac:dyDescent="0.2">
      <c r="D1971" s="45"/>
      <c r="AA1971" s="94"/>
      <c r="AC1971" s="94"/>
      <c r="AG1971" s="94"/>
      <c r="AI1971" s="94"/>
      <c r="AM1971" s="94"/>
      <c r="AO1971" s="94"/>
      <c r="AS1971" s="94"/>
      <c r="AU1971" s="94"/>
      <c r="AY1971" s="94"/>
      <c r="BA1971" s="94"/>
      <c r="BI1971" s="45"/>
      <c r="BN1971" s="93"/>
    </row>
    <row r="1972" spans="4:66" s="48" customFormat="1" ht="15" customHeight="1" x14ac:dyDescent="0.2">
      <c r="D1972" s="45"/>
      <c r="AA1972" s="94"/>
      <c r="AC1972" s="94"/>
      <c r="AG1972" s="94"/>
      <c r="AI1972" s="94"/>
      <c r="AM1972" s="94"/>
      <c r="AO1972" s="94"/>
      <c r="AS1972" s="94"/>
      <c r="AU1972" s="94"/>
      <c r="AY1972" s="94"/>
      <c r="BA1972" s="94"/>
      <c r="BI1972" s="45"/>
      <c r="BN1972" s="93"/>
    </row>
    <row r="1973" spans="4:66" s="48" customFormat="1" ht="15" customHeight="1" x14ac:dyDescent="0.2">
      <c r="D1973" s="45"/>
      <c r="AA1973" s="94"/>
      <c r="AC1973" s="94"/>
      <c r="AG1973" s="94"/>
      <c r="AI1973" s="94"/>
      <c r="AM1973" s="94"/>
      <c r="AO1973" s="94"/>
      <c r="AS1973" s="94"/>
      <c r="AU1973" s="94"/>
      <c r="AY1973" s="94"/>
      <c r="BA1973" s="94"/>
      <c r="BI1973" s="45"/>
      <c r="BN1973" s="93"/>
    </row>
    <row r="1974" spans="4:66" s="48" customFormat="1" ht="15" customHeight="1" x14ac:dyDescent="0.2">
      <c r="D1974" s="45"/>
      <c r="AA1974" s="94"/>
      <c r="AC1974" s="94"/>
      <c r="AG1974" s="94"/>
      <c r="AI1974" s="94"/>
      <c r="AM1974" s="94"/>
      <c r="AO1974" s="94"/>
      <c r="AS1974" s="94"/>
      <c r="AU1974" s="94"/>
      <c r="AY1974" s="94"/>
      <c r="BA1974" s="94"/>
      <c r="BI1974" s="45"/>
      <c r="BN1974" s="93"/>
    </row>
    <row r="1975" spans="4:66" s="48" customFormat="1" ht="15" customHeight="1" x14ac:dyDescent="0.2">
      <c r="D1975" s="45"/>
      <c r="AA1975" s="94"/>
      <c r="AC1975" s="94"/>
      <c r="AG1975" s="94"/>
      <c r="AI1975" s="94"/>
      <c r="AM1975" s="94"/>
      <c r="AO1975" s="94"/>
      <c r="AS1975" s="94"/>
      <c r="AU1975" s="94"/>
      <c r="AY1975" s="94"/>
      <c r="BA1975" s="94"/>
      <c r="BI1975" s="45"/>
      <c r="BN1975" s="93"/>
    </row>
    <row r="1976" spans="4:66" s="48" customFormat="1" ht="15" customHeight="1" x14ac:dyDescent="0.2">
      <c r="D1976" s="45"/>
      <c r="AA1976" s="94"/>
      <c r="AC1976" s="94"/>
      <c r="AG1976" s="94"/>
      <c r="AI1976" s="94"/>
      <c r="AM1976" s="94"/>
      <c r="AO1976" s="94"/>
      <c r="AS1976" s="94"/>
      <c r="AU1976" s="94"/>
      <c r="AY1976" s="94"/>
      <c r="BA1976" s="94"/>
      <c r="BI1976" s="45"/>
      <c r="BN1976" s="93"/>
    </row>
    <row r="1977" spans="4:66" s="48" customFormat="1" ht="15" customHeight="1" x14ac:dyDescent="0.2">
      <c r="D1977" s="45"/>
      <c r="AA1977" s="94"/>
      <c r="AC1977" s="94"/>
      <c r="AG1977" s="94"/>
      <c r="AI1977" s="94"/>
      <c r="AM1977" s="94"/>
      <c r="AO1977" s="94"/>
      <c r="AS1977" s="94"/>
      <c r="AU1977" s="94"/>
      <c r="AY1977" s="94"/>
      <c r="BA1977" s="94"/>
      <c r="BI1977" s="45"/>
      <c r="BN1977" s="93"/>
    </row>
    <row r="1978" spans="4:66" s="48" customFormat="1" ht="15" customHeight="1" x14ac:dyDescent="0.2">
      <c r="D1978" s="45"/>
      <c r="AA1978" s="94"/>
      <c r="AC1978" s="94"/>
      <c r="AG1978" s="94"/>
      <c r="AI1978" s="94"/>
      <c r="AM1978" s="94"/>
      <c r="AO1978" s="94"/>
      <c r="AS1978" s="94"/>
      <c r="AU1978" s="94"/>
      <c r="AY1978" s="94"/>
      <c r="BA1978" s="94"/>
      <c r="BI1978" s="45"/>
      <c r="BN1978" s="93"/>
    </row>
    <row r="1979" spans="4:66" s="48" customFormat="1" ht="15" customHeight="1" x14ac:dyDescent="0.2">
      <c r="D1979" s="45"/>
      <c r="AA1979" s="94"/>
      <c r="AC1979" s="94"/>
      <c r="AG1979" s="94"/>
      <c r="AI1979" s="94"/>
      <c r="AM1979" s="94"/>
      <c r="AO1979" s="94"/>
      <c r="AS1979" s="94"/>
      <c r="AU1979" s="94"/>
      <c r="AY1979" s="94"/>
      <c r="BA1979" s="94"/>
      <c r="BI1979" s="45"/>
      <c r="BN1979" s="93"/>
    </row>
    <row r="1980" spans="4:66" s="48" customFormat="1" ht="15" customHeight="1" x14ac:dyDescent="0.2">
      <c r="D1980" s="45"/>
      <c r="AA1980" s="94"/>
      <c r="AC1980" s="94"/>
      <c r="AG1980" s="94"/>
      <c r="AI1980" s="94"/>
      <c r="AM1980" s="94"/>
      <c r="AO1980" s="94"/>
      <c r="AS1980" s="94"/>
      <c r="AU1980" s="94"/>
      <c r="AY1980" s="94"/>
      <c r="BA1980" s="94"/>
      <c r="BI1980" s="45"/>
      <c r="BN1980" s="93"/>
    </row>
    <row r="1981" spans="4:66" s="48" customFormat="1" ht="15" customHeight="1" x14ac:dyDescent="0.2">
      <c r="D1981" s="45"/>
      <c r="AA1981" s="94"/>
      <c r="AC1981" s="94"/>
      <c r="AG1981" s="94"/>
      <c r="AI1981" s="94"/>
      <c r="AM1981" s="94"/>
      <c r="AO1981" s="94"/>
      <c r="AS1981" s="94"/>
      <c r="AU1981" s="94"/>
      <c r="AY1981" s="94"/>
      <c r="BA1981" s="94"/>
      <c r="BI1981" s="45"/>
      <c r="BN1981" s="93"/>
    </row>
    <row r="1982" spans="4:66" s="48" customFormat="1" ht="15" customHeight="1" x14ac:dyDescent="0.2">
      <c r="D1982" s="45"/>
      <c r="AA1982" s="94"/>
      <c r="AC1982" s="94"/>
      <c r="AG1982" s="94"/>
      <c r="AI1982" s="94"/>
      <c r="AM1982" s="94"/>
      <c r="AO1982" s="94"/>
      <c r="AS1982" s="94"/>
      <c r="AU1982" s="94"/>
      <c r="AY1982" s="94"/>
      <c r="BA1982" s="94"/>
      <c r="BI1982" s="45"/>
      <c r="BN1982" s="93"/>
    </row>
    <row r="1983" spans="4:66" s="48" customFormat="1" ht="15" customHeight="1" x14ac:dyDescent="0.2">
      <c r="D1983" s="45"/>
      <c r="AA1983" s="94"/>
      <c r="AC1983" s="94"/>
      <c r="AG1983" s="94"/>
      <c r="AI1983" s="94"/>
      <c r="AM1983" s="94"/>
      <c r="AO1983" s="94"/>
      <c r="AS1983" s="94"/>
      <c r="AU1983" s="94"/>
      <c r="AY1983" s="94"/>
      <c r="BA1983" s="94"/>
      <c r="BI1983" s="45"/>
      <c r="BN1983" s="93"/>
    </row>
    <row r="1984" spans="4:66" s="48" customFormat="1" ht="15" customHeight="1" x14ac:dyDescent="0.2">
      <c r="D1984" s="45"/>
      <c r="AA1984" s="94"/>
      <c r="AC1984" s="94"/>
      <c r="AG1984" s="94"/>
      <c r="AI1984" s="94"/>
      <c r="AM1984" s="94"/>
      <c r="AO1984" s="94"/>
      <c r="AS1984" s="94"/>
      <c r="AU1984" s="94"/>
      <c r="AY1984" s="94"/>
      <c r="BA1984" s="94"/>
      <c r="BI1984" s="45"/>
      <c r="BN1984" s="93"/>
    </row>
    <row r="1985" spans="4:66" s="48" customFormat="1" ht="15" customHeight="1" x14ac:dyDescent="0.2">
      <c r="D1985" s="45"/>
      <c r="AA1985" s="94"/>
      <c r="AC1985" s="94"/>
      <c r="AG1985" s="94"/>
      <c r="AI1985" s="94"/>
      <c r="AM1985" s="94"/>
      <c r="AO1985" s="94"/>
      <c r="AS1985" s="94"/>
      <c r="AU1985" s="94"/>
      <c r="AY1985" s="94"/>
      <c r="BA1985" s="94"/>
      <c r="BI1985" s="45"/>
      <c r="BN1985" s="93"/>
    </row>
    <row r="1986" spans="4:66" s="48" customFormat="1" ht="15" customHeight="1" x14ac:dyDescent="0.2">
      <c r="D1986" s="45"/>
      <c r="AA1986" s="94"/>
      <c r="AC1986" s="94"/>
      <c r="AG1986" s="94"/>
      <c r="AI1986" s="94"/>
      <c r="AM1986" s="94"/>
      <c r="AO1986" s="94"/>
      <c r="AS1986" s="94"/>
      <c r="AU1986" s="94"/>
      <c r="AY1986" s="94"/>
      <c r="BA1986" s="94"/>
      <c r="BI1986" s="45"/>
      <c r="BN1986" s="93"/>
    </row>
    <row r="1987" spans="4:66" s="48" customFormat="1" ht="15" customHeight="1" x14ac:dyDescent="0.2">
      <c r="D1987" s="45"/>
      <c r="AA1987" s="94"/>
      <c r="AC1987" s="94"/>
      <c r="AG1987" s="94"/>
      <c r="AI1987" s="94"/>
      <c r="AM1987" s="94"/>
      <c r="AO1987" s="94"/>
      <c r="AS1987" s="94"/>
      <c r="AU1987" s="94"/>
      <c r="AY1987" s="94"/>
      <c r="BA1987" s="94"/>
      <c r="BI1987" s="45"/>
      <c r="BN1987" s="93"/>
    </row>
    <row r="1988" spans="4:66" s="48" customFormat="1" ht="15" customHeight="1" x14ac:dyDescent="0.2">
      <c r="D1988" s="45"/>
      <c r="AA1988" s="94"/>
      <c r="AC1988" s="94"/>
      <c r="AG1988" s="94"/>
      <c r="AI1988" s="94"/>
      <c r="AM1988" s="94"/>
      <c r="AO1988" s="94"/>
      <c r="AS1988" s="94"/>
      <c r="AU1988" s="94"/>
      <c r="AY1988" s="94"/>
      <c r="BA1988" s="94"/>
      <c r="BI1988" s="45"/>
      <c r="BN1988" s="93"/>
    </row>
    <row r="1989" spans="4:66" s="48" customFormat="1" ht="15" customHeight="1" x14ac:dyDescent="0.2">
      <c r="D1989" s="45"/>
      <c r="AA1989" s="94"/>
      <c r="AC1989" s="94"/>
      <c r="AG1989" s="94"/>
      <c r="AI1989" s="94"/>
      <c r="AM1989" s="94"/>
      <c r="AO1989" s="94"/>
      <c r="AS1989" s="94"/>
      <c r="AU1989" s="94"/>
      <c r="AY1989" s="94"/>
      <c r="BA1989" s="94"/>
      <c r="BI1989" s="45"/>
      <c r="BN1989" s="93"/>
    </row>
    <row r="1990" spans="4:66" s="48" customFormat="1" ht="15" customHeight="1" x14ac:dyDescent="0.2">
      <c r="D1990" s="45"/>
      <c r="AA1990" s="94"/>
      <c r="AC1990" s="94"/>
      <c r="AG1990" s="94"/>
      <c r="AI1990" s="94"/>
      <c r="AM1990" s="94"/>
      <c r="AO1990" s="94"/>
      <c r="AS1990" s="94"/>
      <c r="AU1990" s="94"/>
      <c r="AY1990" s="94"/>
      <c r="BA1990" s="94"/>
      <c r="BI1990" s="45"/>
      <c r="BN1990" s="93"/>
    </row>
    <row r="1991" spans="4:66" s="48" customFormat="1" ht="15" customHeight="1" x14ac:dyDescent="0.2">
      <c r="D1991" s="45"/>
      <c r="AA1991" s="94"/>
      <c r="AC1991" s="94"/>
      <c r="AG1991" s="94"/>
      <c r="AI1991" s="94"/>
      <c r="AM1991" s="94"/>
      <c r="AO1991" s="94"/>
      <c r="AS1991" s="94"/>
      <c r="AU1991" s="94"/>
      <c r="AY1991" s="94"/>
      <c r="BA1991" s="94"/>
      <c r="BI1991" s="45"/>
      <c r="BN1991" s="93"/>
    </row>
    <row r="1992" spans="4:66" s="48" customFormat="1" ht="15" customHeight="1" x14ac:dyDescent="0.2">
      <c r="D1992" s="45"/>
      <c r="AA1992" s="94"/>
      <c r="AC1992" s="94"/>
      <c r="AG1992" s="94"/>
      <c r="AI1992" s="94"/>
      <c r="AM1992" s="94"/>
      <c r="AO1992" s="94"/>
      <c r="AS1992" s="94"/>
      <c r="AU1992" s="94"/>
      <c r="AY1992" s="94"/>
      <c r="BA1992" s="94"/>
      <c r="BI1992" s="45"/>
      <c r="BN1992" s="93"/>
    </row>
    <row r="1993" spans="4:66" s="48" customFormat="1" ht="15" customHeight="1" x14ac:dyDescent="0.2">
      <c r="D1993" s="45"/>
      <c r="AA1993" s="94"/>
      <c r="AC1993" s="94"/>
      <c r="AG1993" s="94"/>
      <c r="AI1993" s="94"/>
      <c r="AM1993" s="94"/>
      <c r="AO1993" s="94"/>
      <c r="AS1993" s="94"/>
      <c r="AU1993" s="94"/>
      <c r="AY1993" s="94"/>
      <c r="BA1993" s="94"/>
      <c r="BI1993" s="45"/>
      <c r="BN1993" s="93"/>
    </row>
    <row r="1994" spans="4:66" s="48" customFormat="1" ht="15" customHeight="1" x14ac:dyDescent="0.2">
      <c r="D1994" s="45"/>
      <c r="AA1994" s="94"/>
      <c r="AC1994" s="94"/>
      <c r="AG1994" s="94"/>
      <c r="AI1994" s="94"/>
      <c r="AM1994" s="94"/>
      <c r="AO1994" s="94"/>
      <c r="AS1994" s="94"/>
      <c r="AU1994" s="94"/>
      <c r="AY1994" s="94"/>
      <c r="BA1994" s="94"/>
      <c r="BI1994" s="45"/>
      <c r="BN1994" s="93"/>
    </row>
    <row r="1995" spans="4:66" s="48" customFormat="1" ht="15" customHeight="1" x14ac:dyDescent="0.2">
      <c r="D1995" s="45"/>
      <c r="AA1995" s="94"/>
      <c r="AC1995" s="94"/>
      <c r="AG1995" s="94"/>
      <c r="AI1995" s="94"/>
      <c r="AM1995" s="94"/>
      <c r="AO1995" s="94"/>
      <c r="AS1995" s="94"/>
      <c r="AU1995" s="94"/>
      <c r="AY1995" s="94"/>
      <c r="BA1995" s="94"/>
      <c r="BI1995" s="45"/>
      <c r="BN1995" s="93"/>
    </row>
    <row r="1996" spans="4:66" s="48" customFormat="1" ht="15" customHeight="1" x14ac:dyDescent="0.2">
      <c r="D1996" s="45"/>
      <c r="AA1996" s="94"/>
      <c r="AC1996" s="94"/>
      <c r="AG1996" s="94"/>
      <c r="AI1996" s="94"/>
      <c r="AM1996" s="94"/>
      <c r="AO1996" s="94"/>
      <c r="AS1996" s="94"/>
      <c r="AU1996" s="94"/>
      <c r="AY1996" s="94"/>
      <c r="BA1996" s="94"/>
      <c r="BI1996" s="45"/>
      <c r="BN1996" s="93"/>
    </row>
    <row r="1997" spans="4:66" s="48" customFormat="1" ht="15" customHeight="1" x14ac:dyDescent="0.2">
      <c r="D1997" s="45"/>
      <c r="AA1997" s="94"/>
      <c r="AC1997" s="94"/>
      <c r="AG1997" s="94"/>
      <c r="AI1997" s="94"/>
      <c r="AM1997" s="94"/>
      <c r="AO1997" s="94"/>
      <c r="AS1997" s="94"/>
      <c r="AU1997" s="94"/>
      <c r="AY1997" s="94"/>
      <c r="BA1997" s="94"/>
      <c r="BI1997" s="45"/>
      <c r="BN1997" s="93"/>
    </row>
    <row r="1998" spans="4:66" s="48" customFormat="1" ht="15" customHeight="1" x14ac:dyDescent="0.2">
      <c r="D1998" s="45"/>
      <c r="AA1998" s="94"/>
      <c r="AC1998" s="94"/>
      <c r="AG1998" s="94"/>
      <c r="AI1998" s="94"/>
      <c r="AM1998" s="94"/>
      <c r="AO1998" s="94"/>
      <c r="AS1998" s="94"/>
      <c r="AU1998" s="94"/>
      <c r="AY1998" s="94"/>
      <c r="BA1998" s="94"/>
      <c r="BI1998" s="45"/>
      <c r="BN1998" s="93"/>
    </row>
    <row r="1999" spans="4:66" s="48" customFormat="1" ht="15" customHeight="1" x14ac:dyDescent="0.2">
      <c r="D1999" s="45"/>
      <c r="AA1999" s="94"/>
      <c r="AC1999" s="94"/>
      <c r="AG1999" s="94"/>
      <c r="AI1999" s="94"/>
      <c r="AM1999" s="94"/>
      <c r="AO1999" s="94"/>
      <c r="AS1999" s="94"/>
      <c r="AU1999" s="94"/>
      <c r="AY1999" s="94"/>
      <c r="BA1999" s="94"/>
      <c r="BI1999" s="45"/>
      <c r="BN1999" s="93"/>
    </row>
    <row r="2000" spans="4:66" s="48" customFormat="1" ht="15" customHeight="1" x14ac:dyDescent="0.2">
      <c r="D2000" s="45"/>
      <c r="AA2000" s="94"/>
      <c r="AC2000" s="94"/>
      <c r="AG2000" s="94"/>
      <c r="AI2000" s="94"/>
      <c r="AM2000" s="94"/>
      <c r="AO2000" s="94"/>
      <c r="AS2000" s="94"/>
      <c r="AU2000" s="94"/>
      <c r="AY2000" s="94"/>
      <c r="BA2000" s="94"/>
      <c r="BI2000" s="45"/>
      <c r="BN2000" s="93"/>
    </row>
    <row r="2001" spans="4:66" s="48" customFormat="1" ht="15" customHeight="1" x14ac:dyDescent="0.2">
      <c r="D2001" s="45"/>
      <c r="AA2001" s="94"/>
      <c r="AC2001" s="94"/>
      <c r="AG2001" s="94"/>
      <c r="AI2001" s="94"/>
      <c r="AM2001" s="94"/>
      <c r="AO2001" s="94"/>
      <c r="AS2001" s="94"/>
      <c r="AU2001" s="94"/>
      <c r="AY2001" s="94"/>
      <c r="BA2001" s="94"/>
      <c r="BI2001" s="45"/>
      <c r="BN2001" s="93"/>
    </row>
    <row r="2002" spans="4:66" s="48" customFormat="1" ht="15" customHeight="1" x14ac:dyDescent="0.2">
      <c r="D2002" s="45"/>
      <c r="AA2002" s="94"/>
      <c r="AC2002" s="94"/>
      <c r="AG2002" s="94"/>
      <c r="AI2002" s="94"/>
      <c r="AM2002" s="94"/>
      <c r="AO2002" s="94"/>
      <c r="AS2002" s="94"/>
      <c r="AU2002" s="94"/>
      <c r="AY2002" s="94"/>
      <c r="BA2002" s="94"/>
      <c r="BI2002" s="45"/>
      <c r="BN2002" s="93"/>
    </row>
    <row r="2003" spans="4:66" s="48" customFormat="1" ht="15" customHeight="1" x14ac:dyDescent="0.2">
      <c r="D2003" s="45"/>
      <c r="AA2003" s="94"/>
      <c r="AC2003" s="94"/>
      <c r="AG2003" s="94"/>
      <c r="AI2003" s="94"/>
      <c r="AM2003" s="94"/>
      <c r="AO2003" s="94"/>
      <c r="AS2003" s="94"/>
      <c r="AU2003" s="94"/>
      <c r="AY2003" s="94"/>
      <c r="BA2003" s="94"/>
      <c r="BI2003" s="45"/>
      <c r="BN2003" s="93"/>
    </row>
    <row r="2004" spans="4:66" s="48" customFormat="1" ht="15" customHeight="1" x14ac:dyDescent="0.2">
      <c r="D2004" s="45"/>
      <c r="AA2004" s="94"/>
      <c r="AC2004" s="94"/>
      <c r="AG2004" s="94"/>
      <c r="AI2004" s="94"/>
      <c r="AM2004" s="94"/>
      <c r="AO2004" s="94"/>
      <c r="AS2004" s="94"/>
      <c r="AU2004" s="94"/>
      <c r="AY2004" s="94"/>
      <c r="BA2004" s="94"/>
      <c r="BI2004" s="45"/>
      <c r="BN2004" s="93"/>
    </row>
    <row r="2005" spans="4:66" s="48" customFormat="1" ht="15" customHeight="1" x14ac:dyDescent="0.2">
      <c r="D2005" s="45"/>
      <c r="AA2005" s="94"/>
      <c r="AC2005" s="94"/>
      <c r="AG2005" s="94"/>
      <c r="AI2005" s="94"/>
      <c r="AM2005" s="94"/>
      <c r="AO2005" s="94"/>
      <c r="AS2005" s="94"/>
      <c r="AU2005" s="94"/>
      <c r="AY2005" s="94"/>
      <c r="BA2005" s="94"/>
      <c r="BI2005" s="45"/>
      <c r="BN2005" s="93"/>
    </row>
    <row r="2006" spans="4:66" s="48" customFormat="1" ht="15" customHeight="1" x14ac:dyDescent="0.2">
      <c r="D2006" s="45"/>
      <c r="AA2006" s="94"/>
      <c r="AC2006" s="94"/>
      <c r="AG2006" s="94"/>
      <c r="AI2006" s="94"/>
      <c r="AM2006" s="94"/>
      <c r="AO2006" s="94"/>
      <c r="AS2006" s="94"/>
      <c r="AU2006" s="94"/>
      <c r="AY2006" s="94"/>
      <c r="BA2006" s="94"/>
      <c r="BI2006" s="45"/>
      <c r="BN2006" s="93"/>
    </row>
    <row r="2007" spans="4:66" s="48" customFormat="1" ht="15" customHeight="1" x14ac:dyDescent="0.2">
      <c r="D2007" s="45"/>
      <c r="AA2007" s="94"/>
      <c r="AC2007" s="94"/>
      <c r="AG2007" s="94"/>
      <c r="AI2007" s="94"/>
      <c r="AM2007" s="94"/>
      <c r="AO2007" s="94"/>
      <c r="AS2007" s="94"/>
      <c r="AU2007" s="94"/>
      <c r="AY2007" s="94"/>
      <c r="BA2007" s="94"/>
      <c r="BI2007" s="45"/>
      <c r="BN2007" s="93"/>
    </row>
    <row r="2008" spans="4:66" s="48" customFormat="1" ht="15" customHeight="1" x14ac:dyDescent="0.2">
      <c r="D2008" s="45"/>
      <c r="AA2008" s="94"/>
      <c r="AC2008" s="94"/>
      <c r="AG2008" s="94"/>
      <c r="AI2008" s="94"/>
      <c r="AM2008" s="94"/>
      <c r="AO2008" s="94"/>
      <c r="AS2008" s="94"/>
      <c r="AU2008" s="94"/>
      <c r="AY2008" s="94"/>
      <c r="BA2008" s="94"/>
      <c r="BI2008" s="45"/>
      <c r="BN2008" s="93"/>
    </row>
    <row r="2009" spans="4:66" s="48" customFormat="1" ht="15" customHeight="1" x14ac:dyDescent="0.2">
      <c r="D2009" s="45"/>
      <c r="AA2009" s="94"/>
      <c r="AC2009" s="94"/>
      <c r="AG2009" s="94"/>
      <c r="AI2009" s="94"/>
      <c r="AM2009" s="94"/>
      <c r="AO2009" s="94"/>
      <c r="AS2009" s="94"/>
      <c r="AU2009" s="94"/>
      <c r="AY2009" s="94"/>
      <c r="BA2009" s="94"/>
      <c r="BI2009" s="45"/>
      <c r="BN2009" s="93"/>
    </row>
    <row r="2010" spans="4:66" s="48" customFormat="1" ht="15" customHeight="1" x14ac:dyDescent="0.2">
      <c r="D2010" s="45"/>
      <c r="AA2010" s="94"/>
      <c r="AC2010" s="94"/>
      <c r="AG2010" s="94"/>
      <c r="AI2010" s="94"/>
      <c r="AM2010" s="94"/>
      <c r="AO2010" s="94"/>
      <c r="AS2010" s="94"/>
      <c r="AU2010" s="94"/>
      <c r="AY2010" s="94"/>
      <c r="BA2010" s="94"/>
      <c r="BI2010" s="45"/>
      <c r="BN2010" s="93"/>
    </row>
    <row r="2011" spans="4:66" s="48" customFormat="1" ht="15" customHeight="1" x14ac:dyDescent="0.2">
      <c r="D2011" s="45"/>
      <c r="AA2011" s="94"/>
      <c r="AC2011" s="94"/>
      <c r="AG2011" s="94"/>
      <c r="AI2011" s="94"/>
      <c r="AM2011" s="94"/>
      <c r="AO2011" s="94"/>
      <c r="AS2011" s="94"/>
      <c r="AU2011" s="94"/>
      <c r="AY2011" s="94"/>
      <c r="BA2011" s="94"/>
      <c r="BI2011" s="45"/>
      <c r="BN2011" s="93"/>
    </row>
    <row r="2012" spans="4:66" s="48" customFormat="1" ht="15" customHeight="1" x14ac:dyDescent="0.2">
      <c r="D2012" s="45"/>
      <c r="AA2012" s="94"/>
      <c r="AC2012" s="94"/>
      <c r="AG2012" s="94"/>
      <c r="AI2012" s="94"/>
      <c r="AM2012" s="94"/>
      <c r="AO2012" s="94"/>
      <c r="AS2012" s="94"/>
      <c r="AU2012" s="94"/>
      <c r="AY2012" s="94"/>
      <c r="BA2012" s="94"/>
      <c r="BI2012" s="45"/>
      <c r="BN2012" s="93"/>
    </row>
    <row r="2013" spans="4:66" s="48" customFormat="1" ht="15" customHeight="1" x14ac:dyDescent="0.2">
      <c r="D2013" s="45"/>
      <c r="AA2013" s="94"/>
      <c r="AC2013" s="94"/>
      <c r="AG2013" s="94"/>
      <c r="AI2013" s="94"/>
      <c r="AM2013" s="94"/>
      <c r="AO2013" s="94"/>
      <c r="AS2013" s="94"/>
      <c r="AU2013" s="94"/>
      <c r="AY2013" s="94"/>
      <c r="BA2013" s="94"/>
      <c r="BI2013" s="45"/>
      <c r="BN2013" s="93"/>
    </row>
    <row r="2014" spans="4:66" s="48" customFormat="1" ht="15" customHeight="1" x14ac:dyDescent="0.2">
      <c r="D2014" s="45"/>
      <c r="AA2014" s="94"/>
      <c r="AC2014" s="94"/>
      <c r="AG2014" s="94"/>
      <c r="AI2014" s="94"/>
      <c r="AM2014" s="94"/>
      <c r="AO2014" s="94"/>
      <c r="AS2014" s="94"/>
      <c r="AU2014" s="94"/>
      <c r="AY2014" s="94"/>
      <c r="BA2014" s="94"/>
      <c r="BI2014" s="45"/>
      <c r="BN2014" s="93"/>
    </row>
    <row r="2015" spans="4:66" s="48" customFormat="1" ht="15" customHeight="1" x14ac:dyDescent="0.2">
      <c r="D2015" s="45"/>
      <c r="AA2015" s="94"/>
      <c r="AC2015" s="94"/>
      <c r="AG2015" s="94"/>
      <c r="AI2015" s="94"/>
      <c r="AM2015" s="94"/>
      <c r="AO2015" s="94"/>
      <c r="AS2015" s="94"/>
      <c r="AU2015" s="94"/>
      <c r="AY2015" s="94"/>
      <c r="BA2015" s="94"/>
      <c r="BI2015" s="45"/>
      <c r="BN2015" s="93"/>
    </row>
    <row r="2016" spans="4:66" s="48" customFormat="1" ht="15" customHeight="1" x14ac:dyDescent="0.2">
      <c r="D2016" s="45"/>
      <c r="AA2016" s="94"/>
      <c r="AC2016" s="94"/>
      <c r="AG2016" s="94"/>
      <c r="AI2016" s="94"/>
      <c r="AM2016" s="94"/>
      <c r="AO2016" s="94"/>
      <c r="AS2016" s="94"/>
      <c r="AU2016" s="94"/>
      <c r="AY2016" s="94"/>
      <c r="BA2016" s="94"/>
      <c r="BI2016" s="45"/>
      <c r="BN2016" s="93"/>
    </row>
    <row r="2017" spans="4:66" s="48" customFormat="1" ht="15" customHeight="1" x14ac:dyDescent="0.2">
      <c r="D2017" s="45"/>
      <c r="AA2017" s="94"/>
      <c r="AC2017" s="94"/>
      <c r="AG2017" s="94"/>
      <c r="AI2017" s="94"/>
      <c r="AM2017" s="94"/>
      <c r="AO2017" s="94"/>
      <c r="AS2017" s="94"/>
      <c r="AU2017" s="94"/>
      <c r="AY2017" s="94"/>
      <c r="BA2017" s="94"/>
      <c r="BI2017" s="45"/>
      <c r="BN2017" s="93"/>
    </row>
    <row r="2018" spans="4:66" s="48" customFormat="1" ht="15" customHeight="1" x14ac:dyDescent="0.2">
      <c r="D2018" s="45"/>
      <c r="AA2018" s="94"/>
      <c r="AC2018" s="94"/>
      <c r="AG2018" s="94"/>
      <c r="AI2018" s="94"/>
      <c r="AM2018" s="94"/>
      <c r="AO2018" s="94"/>
      <c r="AS2018" s="94"/>
      <c r="AU2018" s="94"/>
      <c r="AY2018" s="94"/>
      <c r="BA2018" s="94"/>
      <c r="BI2018" s="45"/>
      <c r="BN2018" s="93"/>
    </row>
    <row r="2019" spans="4:66" s="48" customFormat="1" ht="15" customHeight="1" x14ac:dyDescent="0.2">
      <c r="D2019" s="45"/>
      <c r="AA2019" s="94"/>
      <c r="AC2019" s="94"/>
      <c r="AG2019" s="94"/>
      <c r="AI2019" s="94"/>
      <c r="AM2019" s="94"/>
      <c r="AO2019" s="94"/>
      <c r="AS2019" s="94"/>
      <c r="AU2019" s="94"/>
      <c r="AY2019" s="94"/>
      <c r="BA2019" s="94"/>
      <c r="BI2019" s="45"/>
      <c r="BN2019" s="93"/>
    </row>
    <row r="2020" spans="4:66" s="48" customFormat="1" ht="15" customHeight="1" x14ac:dyDescent="0.2">
      <c r="D2020" s="45"/>
      <c r="AA2020" s="94"/>
      <c r="AC2020" s="94"/>
      <c r="AG2020" s="94"/>
      <c r="AI2020" s="94"/>
      <c r="AM2020" s="94"/>
      <c r="AO2020" s="94"/>
      <c r="AS2020" s="94"/>
      <c r="AU2020" s="94"/>
      <c r="AY2020" s="94"/>
      <c r="BA2020" s="94"/>
      <c r="BI2020" s="45"/>
      <c r="BN2020" s="93"/>
    </row>
    <row r="2021" spans="4:66" s="48" customFormat="1" ht="15" customHeight="1" x14ac:dyDescent="0.2">
      <c r="D2021" s="45"/>
      <c r="AA2021" s="94"/>
      <c r="AC2021" s="94"/>
      <c r="AG2021" s="94"/>
      <c r="AI2021" s="94"/>
      <c r="AM2021" s="94"/>
      <c r="AO2021" s="94"/>
      <c r="AS2021" s="94"/>
      <c r="AU2021" s="94"/>
      <c r="AY2021" s="94"/>
      <c r="BA2021" s="94"/>
      <c r="BI2021" s="45"/>
      <c r="BN2021" s="93"/>
    </row>
    <row r="2022" spans="4:66" s="48" customFormat="1" ht="15" customHeight="1" x14ac:dyDescent="0.2">
      <c r="D2022" s="45"/>
      <c r="AA2022" s="94"/>
      <c r="AC2022" s="94"/>
      <c r="AG2022" s="94"/>
      <c r="AI2022" s="94"/>
      <c r="AM2022" s="94"/>
      <c r="AO2022" s="94"/>
      <c r="AS2022" s="94"/>
      <c r="AU2022" s="94"/>
      <c r="AY2022" s="94"/>
      <c r="BA2022" s="94"/>
      <c r="BI2022" s="45"/>
      <c r="BN2022" s="93"/>
    </row>
    <row r="2023" spans="4:66" s="48" customFormat="1" ht="15" customHeight="1" x14ac:dyDescent="0.2">
      <c r="D2023" s="45"/>
      <c r="AA2023" s="94"/>
      <c r="AC2023" s="94"/>
      <c r="AG2023" s="94"/>
      <c r="AI2023" s="94"/>
      <c r="AM2023" s="94"/>
      <c r="AO2023" s="94"/>
      <c r="AS2023" s="94"/>
      <c r="AU2023" s="94"/>
      <c r="AY2023" s="94"/>
      <c r="BA2023" s="94"/>
      <c r="BI2023" s="45"/>
      <c r="BN2023" s="93"/>
    </row>
    <row r="2024" spans="4:66" s="48" customFormat="1" ht="15" customHeight="1" x14ac:dyDescent="0.2">
      <c r="D2024" s="45"/>
      <c r="AA2024" s="94"/>
      <c r="AC2024" s="94"/>
      <c r="AG2024" s="94"/>
      <c r="AI2024" s="94"/>
      <c r="AM2024" s="94"/>
      <c r="AO2024" s="94"/>
      <c r="AS2024" s="94"/>
      <c r="AU2024" s="94"/>
      <c r="AY2024" s="94"/>
      <c r="BA2024" s="94"/>
      <c r="BI2024" s="45"/>
      <c r="BN2024" s="93"/>
    </row>
    <row r="2025" spans="4:66" s="48" customFormat="1" ht="15" customHeight="1" x14ac:dyDescent="0.2">
      <c r="D2025" s="45"/>
      <c r="AA2025" s="94"/>
      <c r="AC2025" s="94"/>
      <c r="AG2025" s="94"/>
      <c r="AI2025" s="94"/>
      <c r="AM2025" s="94"/>
      <c r="AO2025" s="94"/>
      <c r="AS2025" s="94"/>
      <c r="AU2025" s="94"/>
      <c r="AY2025" s="94"/>
      <c r="BA2025" s="94"/>
      <c r="BI2025" s="45"/>
      <c r="BN2025" s="93"/>
    </row>
    <row r="2026" spans="4:66" s="48" customFormat="1" ht="15" customHeight="1" x14ac:dyDescent="0.2">
      <c r="D2026" s="45"/>
      <c r="AA2026" s="94"/>
      <c r="AC2026" s="94"/>
      <c r="AG2026" s="94"/>
      <c r="AI2026" s="94"/>
      <c r="AM2026" s="94"/>
      <c r="AO2026" s="94"/>
      <c r="AS2026" s="94"/>
      <c r="AU2026" s="94"/>
      <c r="AY2026" s="94"/>
      <c r="BA2026" s="94"/>
      <c r="BI2026" s="45"/>
      <c r="BN2026" s="93"/>
    </row>
    <row r="2027" spans="4:66" s="48" customFormat="1" ht="15" customHeight="1" x14ac:dyDescent="0.2">
      <c r="D2027" s="45"/>
      <c r="AA2027" s="94"/>
      <c r="AC2027" s="94"/>
      <c r="AG2027" s="94"/>
      <c r="AI2027" s="94"/>
      <c r="AM2027" s="94"/>
      <c r="AO2027" s="94"/>
      <c r="AS2027" s="94"/>
      <c r="AU2027" s="94"/>
      <c r="AY2027" s="94"/>
      <c r="BA2027" s="94"/>
      <c r="BI2027" s="45"/>
      <c r="BN2027" s="93"/>
    </row>
    <row r="2028" spans="4:66" s="48" customFormat="1" ht="15" customHeight="1" x14ac:dyDescent="0.2">
      <c r="D2028" s="45"/>
      <c r="AA2028" s="94"/>
      <c r="AC2028" s="94"/>
      <c r="AG2028" s="94"/>
      <c r="AI2028" s="94"/>
      <c r="AM2028" s="94"/>
      <c r="AO2028" s="94"/>
      <c r="AS2028" s="94"/>
      <c r="AU2028" s="94"/>
      <c r="AY2028" s="94"/>
      <c r="BA2028" s="94"/>
      <c r="BI2028" s="45"/>
      <c r="BN2028" s="93"/>
    </row>
    <row r="2029" spans="4:66" s="48" customFormat="1" ht="15" customHeight="1" x14ac:dyDescent="0.2">
      <c r="D2029" s="45"/>
      <c r="AA2029" s="94"/>
      <c r="AC2029" s="94"/>
      <c r="AG2029" s="94"/>
      <c r="AI2029" s="94"/>
      <c r="AM2029" s="94"/>
      <c r="AO2029" s="94"/>
      <c r="AS2029" s="94"/>
      <c r="AU2029" s="94"/>
      <c r="AY2029" s="94"/>
      <c r="BA2029" s="94"/>
      <c r="BI2029" s="45"/>
      <c r="BN2029" s="93"/>
    </row>
    <row r="2030" spans="4:66" s="48" customFormat="1" ht="15" customHeight="1" x14ac:dyDescent="0.2">
      <c r="D2030" s="45"/>
      <c r="AA2030" s="94"/>
      <c r="AC2030" s="94"/>
      <c r="AG2030" s="94"/>
      <c r="AI2030" s="94"/>
      <c r="AM2030" s="94"/>
      <c r="AO2030" s="94"/>
      <c r="AS2030" s="94"/>
      <c r="AU2030" s="94"/>
      <c r="AY2030" s="94"/>
      <c r="BA2030" s="94"/>
      <c r="BI2030" s="45"/>
      <c r="BN2030" s="93"/>
    </row>
    <row r="2031" spans="4:66" s="48" customFormat="1" ht="15" customHeight="1" x14ac:dyDescent="0.2">
      <c r="D2031" s="45"/>
      <c r="AA2031" s="94"/>
      <c r="AC2031" s="94"/>
      <c r="AG2031" s="94"/>
      <c r="AI2031" s="94"/>
      <c r="AM2031" s="94"/>
      <c r="AO2031" s="94"/>
      <c r="AS2031" s="94"/>
      <c r="AU2031" s="94"/>
      <c r="AY2031" s="94"/>
      <c r="BA2031" s="94"/>
      <c r="BI2031" s="45"/>
      <c r="BN2031" s="93"/>
    </row>
    <row r="2032" spans="4:66" s="48" customFormat="1" ht="15" customHeight="1" x14ac:dyDescent="0.2">
      <c r="D2032" s="45"/>
      <c r="AA2032" s="94"/>
      <c r="AC2032" s="94"/>
      <c r="AG2032" s="94"/>
      <c r="AI2032" s="94"/>
      <c r="AM2032" s="94"/>
      <c r="AO2032" s="94"/>
      <c r="AS2032" s="94"/>
      <c r="AU2032" s="94"/>
      <c r="AY2032" s="94"/>
      <c r="BA2032" s="94"/>
      <c r="BI2032" s="45"/>
      <c r="BN2032" s="93"/>
    </row>
    <row r="2033" spans="4:66" s="48" customFormat="1" ht="15" customHeight="1" x14ac:dyDescent="0.2">
      <c r="D2033" s="45"/>
      <c r="AA2033" s="94"/>
      <c r="AC2033" s="94"/>
      <c r="AG2033" s="94"/>
      <c r="AI2033" s="94"/>
      <c r="AM2033" s="94"/>
      <c r="AO2033" s="94"/>
      <c r="AS2033" s="94"/>
      <c r="AU2033" s="94"/>
      <c r="AY2033" s="94"/>
      <c r="BA2033" s="94"/>
      <c r="BI2033" s="45"/>
      <c r="BN2033" s="93"/>
    </row>
    <row r="2034" spans="4:66" s="48" customFormat="1" ht="15" customHeight="1" x14ac:dyDescent="0.2">
      <c r="D2034" s="45"/>
      <c r="AA2034" s="94"/>
      <c r="AC2034" s="94"/>
      <c r="AG2034" s="94"/>
      <c r="AI2034" s="94"/>
      <c r="AM2034" s="94"/>
      <c r="AO2034" s="94"/>
      <c r="AS2034" s="94"/>
      <c r="AU2034" s="94"/>
      <c r="AY2034" s="94"/>
      <c r="BA2034" s="94"/>
      <c r="BI2034" s="45"/>
      <c r="BN2034" s="93"/>
    </row>
    <row r="2035" spans="4:66" s="48" customFormat="1" ht="15" customHeight="1" x14ac:dyDescent="0.2">
      <c r="D2035" s="45"/>
      <c r="AA2035" s="94"/>
      <c r="AC2035" s="94"/>
      <c r="AG2035" s="94"/>
      <c r="AI2035" s="94"/>
      <c r="AM2035" s="94"/>
      <c r="AO2035" s="94"/>
      <c r="AS2035" s="94"/>
      <c r="AU2035" s="94"/>
      <c r="AY2035" s="94"/>
      <c r="BA2035" s="94"/>
      <c r="BI2035" s="45"/>
      <c r="BN2035" s="93"/>
    </row>
    <row r="2036" spans="4:66" s="48" customFormat="1" ht="15" customHeight="1" x14ac:dyDescent="0.2">
      <c r="D2036" s="45"/>
      <c r="AA2036" s="94"/>
      <c r="AC2036" s="94"/>
      <c r="AG2036" s="94"/>
      <c r="AI2036" s="94"/>
      <c r="AM2036" s="94"/>
      <c r="AO2036" s="94"/>
      <c r="AS2036" s="94"/>
      <c r="AU2036" s="94"/>
      <c r="AY2036" s="94"/>
      <c r="BA2036" s="94"/>
      <c r="BI2036" s="45"/>
      <c r="BN2036" s="93"/>
    </row>
    <row r="2037" spans="4:66" s="48" customFormat="1" ht="15" customHeight="1" x14ac:dyDescent="0.2">
      <c r="D2037" s="45"/>
      <c r="AA2037" s="94"/>
      <c r="AC2037" s="94"/>
      <c r="AG2037" s="94"/>
      <c r="AI2037" s="94"/>
      <c r="AM2037" s="94"/>
      <c r="AO2037" s="94"/>
      <c r="AS2037" s="94"/>
      <c r="AU2037" s="94"/>
      <c r="AY2037" s="94"/>
      <c r="BA2037" s="94"/>
      <c r="BI2037" s="45"/>
      <c r="BN2037" s="93"/>
    </row>
    <row r="2038" spans="4:66" s="48" customFormat="1" ht="15" customHeight="1" x14ac:dyDescent="0.2">
      <c r="D2038" s="45"/>
      <c r="AA2038" s="94"/>
      <c r="AC2038" s="94"/>
      <c r="AG2038" s="94"/>
      <c r="AI2038" s="94"/>
      <c r="AM2038" s="94"/>
      <c r="AO2038" s="94"/>
      <c r="AS2038" s="94"/>
      <c r="AU2038" s="94"/>
      <c r="AY2038" s="94"/>
      <c r="BA2038" s="94"/>
      <c r="BI2038" s="45"/>
      <c r="BN2038" s="93"/>
    </row>
    <row r="2039" spans="4:66" s="48" customFormat="1" ht="15" customHeight="1" x14ac:dyDescent="0.2">
      <c r="D2039" s="45"/>
      <c r="AA2039" s="94"/>
      <c r="AC2039" s="94"/>
      <c r="AG2039" s="94"/>
      <c r="AI2039" s="94"/>
      <c r="AM2039" s="94"/>
      <c r="AO2039" s="94"/>
      <c r="AS2039" s="94"/>
      <c r="AU2039" s="94"/>
      <c r="AY2039" s="94"/>
      <c r="BA2039" s="94"/>
      <c r="BI2039" s="45"/>
      <c r="BN2039" s="93"/>
    </row>
    <row r="2040" spans="4:66" s="48" customFormat="1" ht="15" customHeight="1" x14ac:dyDescent="0.2">
      <c r="D2040" s="45"/>
      <c r="AA2040" s="94"/>
      <c r="AC2040" s="94"/>
      <c r="AG2040" s="94"/>
      <c r="AI2040" s="94"/>
      <c r="AM2040" s="94"/>
      <c r="AO2040" s="94"/>
      <c r="AS2040" s="94"/>
      <c r="AU2040" s="94"/>
      <c r="AY2040" s="94"/>
      <c r="BA2040" s="94"/>
      <c r="BI2040" s="45"/>
      <c r="BN2040" s="93"/>
    </row>
    <row r="2041" spans="4:66" s="48" customFormat="1" ht="15" customHeight="1" x14ac:dyDescent="0.2">
      <c r="D2041" s="45"/>
      <c r="AA2041" s="94"/>
      <c r="AC2041" s="94"/>
      <c r="AG2041" s="94"/>
      <c r="AI2041" s="94"/>
      <c r="AM2041" s="94"/>
      <c r="AO2041" s="94"/>
      <c r="AS2041" s="94"/>
      <c r="AU2041" s="94"/>
      <c r="AY2041" s="94"/>
      <c r="BA2041" s="94"/>
      <c r="BI2041" s="45"/>
      <c r="BN2041" s="93"/>
    </row>
    <row r="2042" spans="4:66" s="48" customFormat="1" ht="15" customHeight="1" x14ac:dyDescent="0.2">
      <c r="D2042" s="45"/>
      <c r="AA2042" s="94"/>
      <c r="AC2042" s="94"/>
      <c r="AG2042" s="94"/>
      <c r="AI2042" s="94"/>
      <c r="AM2042" s="94"/>
      <c r="AO2042" s="94"/>
      <c r="AS2042" s="94"/>
      <c r="AU2042" s="94"/>
      <c r="AY2042" s="94"/>
      <c r="BA2042" s="94"/>
      <c r="BI2042" s="45"/>
      <c r="BN2042" s="93"/>
    </row>
    <row r="2043" spans="4:66" s="48" customFormat="1" ht="15" customHeight="1" x14ac:dyDescent="0.2">
      <c r="D2043" s="45"/>
      <c r="AA2043" s="94"/>
      <c r="AC2043" s="94"/>
      <c r="AG2043" s="94"/>
      <c r="AI2043" s="94"/>
      <c r="AM2043" s="94"/>
      <c r="AO2043" s="94"/>
      <c r="AS2043" s="94"/>
      <c r="AU2043" s="94"/>
      <c r="AY2043" s="94"/>
      <c r="BA2043" s="94"/>
      <c r="BI2043" s="45"/>
      <c r="BN2043" s="93"/>
    </row>
    <row r="2044" spans="4:66" s="48" customFormat="1" ht="15" customHeight="1" x14ac:dyDescent="0.2">
      <c r="D2044" s="45"/>
      <c r="AA2044" s="94"/>
      <c r="AC2044" s="94"/>
      <c r="AG2044" s="94"/>
      <c r="AI2044" s="94"/>
      <c r="AM2044" s="94"/>
      <c r="AO2044" s="94"/>
      <c r="AS2044" s="94"/>
      <c r="AU2044" s="94"/>
      <c r="AY2044" s="94"/>
      <c r="BA2044" s="94"/>
      <c r="BI2044" s="45"/>
      <c r="BN2044" s="93"/>
    </row>
    <row r="2045" spans="4:66" s="48" customFormat="1" ht="15" customHeight="1" x14ac:dyDescent="0.2">
      <c r="D2045" s="45"/>
      <c r="AA2045" s="94"/>
      <c r="AC2045" s="94"/>
      <c r="AG2045" s="94"/>
      <c r="AI2045" s="94"/>
      <c r="AM2045" s="94"/>
      <c r="AO2045" s="94"/>
      <c r="AS2045" s="94"/>
      <c r="AU2045" s="94"/>
      <c r="AY2045" s="94"/>
      <c r="BA2045" s="94"/>
      <c r="BI2045" s="45"/>
      <c r="BN2045" s="93"/>
    </row>
    <row r="2046" spans="4:66" s="48" customFormat="1" ht="15" customHeight="1" x14ac:dyDescent="0.2">
      <c r="D2046" s="45"/>
      <c r="AA2046" s="94"/>
      <c r="AC2046" s="94"/>
      <c r="AG2046" s="94"/>
      <c r="AI2046" s="94"/>
      <c r="AM2046" s="94"/>
      <c r="AO2046" s="94"/>
      <c r="AS2046" s="94"/>
      <c r="AU2046" s="94"/>
      <c r="AY2046" s="94"/>
      <c r="BA2046" s="94"/>
      <c r="BI2046" s="45"/>
      <c r="BN2046" s="93"/>
    </row>
    <row r="2047" spans="4:66" s="48" customFormat="1" ht="15" customHeight="1" x14ac:dyDescent="0.2">
      <c r="D2047" s="45"/>
      <c r="AA2047" s="94"/>
      <c r="AC2047" s="94"/>
      <c r="AG2047" s="94"/>
      <c r="AI2047" s="94"/>
      <c r="AM2047" s="94"/>
      <c r="AO2047" s="94"/>
      <c r="AS2047" s="94"/>
      <c r="AU2047" s="94"/>
      <c r="AY2047" s="94"/>
      <c r="BA2047" s="94"/>
      <c r="BI2047" s="45"/>
      <c r="BN2047" s="93"/>
    </row>
    <row r="2048" spans="4:66" s="48" customFormat="1" ht="15" customHeight="1" x14ac:dyDescent="0.2">
      <c r="D2048" s="45"/>
      <c r="AA2048" s="94"/>
      <c r="AC2048" s="94"/>
      <c r="AG2048" s="94"/>
      <c r="AI2048" s="94"/>
      <c r="AM2048" s="94"/>
      <c r="AO2048" s="94"/>
      <c r="AS2048" s="94"/>
      <c r="AU2048" s="94"/>
      <c r="AY2048" s="94"/>
      <c r="BA2048" s="94"/>
      <c r="BI2048" s="45"/>
      <c r="BN2048" s="93"/>
    </row>
    <row r="2049" spans="4:66" s="48" customFormat="1" ht="15" customHeight="1" x14ac:dyDescent="0.2">
      <c r="D2049" s="45"/>
      <c r="AA2049" s="94"/>
      <c r="AC2049" s="94"/>
      <c r="AG2049" s="94"/>
      <c r="AI2049" s="94"/>
      <c r="AM2049" s="94"/>
      <c r="AO2049" s="94"/>
      <c r="AS2049" s="94"/>
      <c r="AU2049" s="94"/>
      <c r="AY2049" s="94"/>
      <c r="BA2049" s="94"/>
      <c r="BI2049" s="45"/>
      <c r="BN2049" s="93"/>
    </row>
    <row r="2050" spans="4:66" s="48" customFormat="1" ht="15" customHeight="1" x14ac:dyDescent="0.2">
      <c r="D2050" s="45"/>
      <c r="AA2050" s="94"/>
      <c r="AC2050" s="94"/>
      <c r="AG2050" s="94"/>
      <c r="AI2050" s="94"/>
      <c r="AM2050" s="94"/>
      <c r="AO2050" s="94"/>
      <c r="AS2050" s="94"/>
      <c r="AU2050" s="94"/>
      <c r="AY2050" s="94"/>
      <c r="BA2050" s="94"/>
      <c r="BI2050" s="45"/>
      <c r="BN2050" s="93"/>
    </row>
    <row r="2051" spans="4:66" s="48" customFormat="1" ht="15" customHeight="1" x14ac:dyDescent="0.2">
      <c r="D2051" s="45"/>
      <c r="AA2051" s="94"/>
      <c r="AC2051" s="94"/>
      <c r="AG2051" s="94"/>
      <c r="AI2051" s="94"/>
      <c r="AM2051" s="94"/>
      <c r="AO2051" s="94"/>
      <c r="AS2051" s="94"/>
      <c r="AU2051" s="94"/>
      <c r="AY2051" s="94"/>
      <c r="BA2051" s="94"/>
      <c r="BI2051" s="45"/>
      <c r="BN2051" s="93"/>
    </row>
    <row r="2052" spans="4:66" s="48" customFormat="1" ht="15" customHeight="1" x14ac:dyDescent="0.2">
      <c r="D2052" s="45"/>
      <c r="AA2052" s="94"/>
      <c r="AC2052" s="94"/>
      <c r="AG2052" s="94"/>
      <c r="AI2052" s="94"/>
      <c r="AM2052" s="94"/>
      <c r="AO2052" s="94"/>
      <c r="AS2052" s="94"/>
      <c r="AU2052" s="94"/>
      <c r="AY2052" s="94"/>
      <c r="BA2052" s="94"/>
      <c r="BI2052" s="45"/>
      <c r="BN2052" s="93"/>
    </row>
    <row r="2053" spans="4:66" s="48" customFormat="1" ht="15" customHeight="1" x14ac:dyDescent="0.2">
      <c r="D2053" s="45"/>
      <c r="AA2053" s="94"/>
      <c r="AC2053" s="94"/>
      <c r="AG2053" s="94"/>
      <c r="AI2053" s="94"/>
      <c r="AM2053" s="94"/>
      <c r="AO2053" s="94"/>
      <c r="AS2053" s="94"/>
      <c r="AU2053" s="94"/>
      <c r="AY2053" s="94"/>
      <c r="BA2053" s="94"/>
      <c r="BI2053" s="45"/>
      <c r="BN2053" s="93"/>
    </row>
    <row r="2054" spans="4:66" s="48" customFormat="1" ht="15" customHeight="1" x14ac:dyDescent="0.2">
      <c r="D2054" s="45"/>
      <c r="AA2054" s="94"/>
      <c r="AC2054" s="94"/>
      <c r="AG2054" s="94"/>
      <c r="AI2054" s="94"/>
      <c r="AM2054" s="94"/>
      <c r="AO2054" s="94"/>
      <c r="AS2054" s="94"/>
      <c r="AU2054" s="94"/>
      <c r="AY2054" s="94"/>
      <c r="BA2054" s="94"/>
      <c r="BI2054" s="45"/>
      <c r="BN2054" s="93"/>
    </row>
    <row r="2055" spans="4:66" s="48" customFormat="1" ht="15" customHeight="1" x14ac:dyDescent="0.2">
      <c r="D2055" s="45"/>
      <c r="AA2055" s="94"/>
      <c r="AC2055" s="94"/>
      <c r="AG2055" s="94"/>
      <c r="AI2055" s="94"/>
      <c r="AM2055" s="94"/>
      <c r="AO2055" s="94"/>
      <c r="AS2055" s="94"/>
      <c r="AU2055" s="94"/>
      <c r="AY2055" s="94"/>
      <c r="BA2055" s="94"/>
      <c r="BI2055" s="45"/>
      <c r="BN2055" s="93"/>
    </row>
    <row r="2056" spans="4:66" s="48" customFormat="1" ht="15" customHeight="1" x14ac:dyDescent="0.2">
      <c r="D2056" s="45"/>
      <c r="AA2056" s="94"/>
      <c r="AC2056" s="94"/>
      <c r="AG2056" s="94"/>
      <c r="AI2056" s="94"/>
      <c r="AM2056" s="94"/>
      <c r="AO2056" s="94"/>
      <c r="AS2056" s="94"/>
      <c r="AU2056" s="94"/>
      <c r="AY2056" s="94"/>
      <c r="BA2056" s="94"/>
      <c r="BI2056" s="45"/>
      <c r="BN2056" s="93"/>
    </row>
    <row r="2057" spans="4:66" s="48" customFormat="1" ht="15" customHeight="1" x14ac:dyDescent="0.2">
      <c r="D2057" s="45"/>
      <c r="AA2057" s="94"/>
      <c r="AC2057" s="94"/>
      <c r="AG2057" s="94"/>
      <c r="AI2057" s="94"/>
      <c r="AM2057" s="94"/>
      <c r="AO2057" s="94"/>
      <c r="AS2057" s="94"/>
      <c r="AU2057" s="94"/>
      <c r="AY2057" s="94"/>
      <c r="BA2057" s="94"/>
      <c r="BI2057" s="45"/>
      <c r="BN2057" s="93"/>
    </row>
    <row r="2058" spans="4:66" s="48" customFormat="1" ht="15" customHeight="1" x14ac:dyDescent="0.2">
      <c r="D2058" s="45"/>
      <c r="AA2058" s="94"/>
      <c r="AC2058" s="94"/>
      <c r="AG2058" s="94"/>
      <c r="AI2058" s="94"/>
      <c r="AM2058" s="94"/>
      <c r="AO2058" s="94"/>
      <c r="AS2058" s="94"/>
      <c r="AU2058" s="94"/>
      <c r="AY2058" s="94"/>
      <c r="BA2058" s="94"/>
      <c r="BI2058" s="45"/>
      <c r="BN2058" s="93"/>
    </row>
    <row r="2059" spans="4:66" s="48" customFormat="1" ht="15" customHeight="1" x14ac:dyDescent="0.2">
      <c r="D2059" s="45"/>
      <c r="AA2059" s="94"/>
      <c r="AC2059" s="94"/>
      <c r="AG2059" s="94"/>
      <c r="AI2059" s="94"/>
      <c r="AM2059" s="94"/>
      <c r="AO2059" s="94"/>
      <c r="AS2059" s="94"/>
      <c r="AU2059" s="94"/>
      <c r="AY2059" s="94"/>
      <c r="BA2059" s="94"/>
      <c r="BI2059" s="45"/>
      <c r="BN2059" s="93"/>
    </row>
    <row r="2060" spans="4:66" s="48" customFormat="1" ht="15" customHeight="1" x14ac:dyDescent="0.2">
      <c r="D2060" s="45"/>
      <c r="AA2060" s="94"/>
      <c r="AC2060" s="94"/>
      <c r="AG2060" s="94"/>
      <c r="AI2060" s="94"/>
      <c r="AM2060" s="94"/>
      <c r="AO2060" s="94"/>
      <c r="AS2060" s="94"/>
      <c r="AU2060" s="94"/>
      <c r="AY2060" s="94"/>
      <c r="BA2060" s="94"/>
      <c r="BI2060" s="45"/>
      <c r="BN2060" s="93"/>
    </row>
    <row r="2061" spans="4:66" s="48" customFormat="1" ht="15" customHeight="1" x14ac:dyDescent="0.2">
      <c r="D2061" s="45"/>
      <c r="AA2061" s="94"/>
      <c r="AC2061" s="94"/>
      <c r="AG2061" s="94"/>
      <c r="AI2061" s="94"/>
      <c r="AM2061" s="94"/>
      <c r="AO2061" s="94"/>
      <c r="AS2061" s="94"/>
      <c r="AU2061" s="94"/>
      <c r="AY2061" s="94"/>
      <c r="BA2061" s="94"/>
      <c r="BI2061" s="45"/>
      <c r="BN2061" s="93"/>
    </row>
    <row r="2062" spans="4:66" s="48" customFormat="1" ht="15" customHeight="1" x14ac:dyDescent="0.2">
      <c r="D2062" s="45"/>
      <c r="AA2062" s="94"/>
      <c r="AC2062" s="94"/>
      <c r="AG2062" s="94"/>
      <c r="AI2062" s="94"/>
      <c r="AM2062" s="94"/>
      <c r="AO2062" s="94"/>
      <c r="AS2062" s="94"/>
      <c r="AU2062" s="94"/>
      <c r="AY2062" s="94"/>
      <c r="BA2062" s="94"/>
      <c r="BI2062" s="45"/>
      <c r="BN2062" s="93"/>
    </row>
    <row r="2063" spans="4:66" s="48" customFormat="1" ht="15" customHeight="1" x14ac:dyDescent="0.2">
      <c r="D2063" s="45"/>
      <c r="AA2063" s="94"/>
      <c r="AC2063" s="94"/>
      <c r="AG2063" s="94"/>
      <c r="AI2063" s="94"/>
      <c r="AM2063" s="94"/>
      <c r="AO2063" s="94"/>
      <c r="AS2063" s="94"/>
      <c r="AU2063" s="94"/>
      <c r="AY2063" s="94"/>
      <c r="BA2063" s="94"/>
      <c r="BI2063" s="45"/>
      <c r="BN2063" s="93"/>
    </row>
    <row r="2064" spans="4:66" s="48" customFormat="1" ht="15" customHeight="1" x14ac:dyDescent="0.2">
      <c r="D2064" s="45"/>
      <c r="AA2064" s="94"/>
      <c r="AC2064" s="94"/>
      <c r="AG2064" s="94"/>
      <c r="AI2064" s="94"/>
      <c r="AM2064" s="94"/>
      <c r="AO2064" s="94"/>
      <c r="AS2064" s="94"/>
      <c r="AU2064" s="94"/>
      <c r="AY2064" s="94"/>
      <c r="BA2064" s="94"/>
      <c r="BI2064" s="45"/>
      <c r="BN2064" s="93"/>
    </row>
    <row r="2065" spans="4:66" s="48" customFormat="1" ht="15" customHeight="1" x14ac:dyDescent="0.2">
      <c r="D2065" s="45"/>
      <c r="AA2065" s="94"/>
      <c r="AC2065" s="94"/>
      <c r="AG2065" s="94"/>
      <c r="AI2065" s="94"/>
      <c r="AM2065" s="94"/>
      <c r="AO2065" s="94"/>
      <c r="AS2065" s="94"/>
      <c r="AU2065" s="94"/>
      <c r="AY2065" s="94"/>
      <c r="BA2065" s="94"/>
      <c r="BI2065" s="45"/>
      <c r="BN2065" s="93"/>
    </row>
    <row r="2066" spans="4:66" s="48" customFormat="1" ht="15" customHeight="1" x14ac:dyDescent="0.2">
      <c r="D2066" s="45"/>
      <c r="AA2066" s="94"/>
      <c r="AC2066" s="94"/>
      <c r="AG2066" s="94"/>
      <c r="AI2066" s="94"/>
      <c r="AM2066" s="94"/>
      <c r="AO2066" s="94"/>
      <c r="AS2066" s="94"/>
      <c r="AU2066" s="94"/>
      <c r="AY2066" s="94"/>
      <c r="BA2066" s="94"/>
      <c r="BI2066" s="45"/>
      <c r="BN2066" s="93"/>
    </row>
    <row r="2067" spans="4:66" s="48" customFormat="1" ht="15" customHeight="1" x14ac:dyDescent="0.2">
      <c r="D2067" s="45"/>
      <c r="AA2067" s="94"/>
      <c r="AC2067" s="94"/>
      <c r="AG2067" s="94"/>
      <c r="AI2067" s="94"/>
      <c r="AM2067" s="94"/>
      <c r="AO2067" s="94"/>
      <c r="AS2067" s="94"/>
      <c r="AU2067" s="94"/>
      <c r="AY2067" s="94"/>
      <c r="BA2067" s="94"/>
      <c r="BI2067" s="45"/>
      <c r="BN2067" s="93"/>
    </row>
    <row r="2068" spans="4:66" s="48" customFormat="1" ht="15" customHeight="1" x14ac:dyDescent="0.2">
      <c r="D2068" s="45"/>
      <c r="AA2068" s="94"/>
      <c r="AC2068" s="94"/>
      <c r="AG2068" s="94"/>
      <c r="AI2068" s="94"/>
      <c r="AM2068" s="94"/>
      <c r="AO2068" s="94"/>
      <c r="AS2068" s="94"/>
      <c r="AU2068" s="94"/>
      <c r="AY2068" s="94"/>
      <c r="BA2068" s="94"/>
      <c r="BI2068" s="45"/>
      <c r="BN2068" s="93"/>
    </row>
    <row r="2069" spans="4:66" s="48" customFormat="1" ht="15" customHeight="1" x14ac:dyDescent="0.2">
      <c r="D2069" s="45"/>
      <c r="AA2069" s="94"/>
      <c r="AC2069" s="94"/>
      <c r="AG2069" s="94"/>
      <c r="AI2069" s="94"/>
      <c r="AM2069" s="94"/>
      <c r="AO2069" s="94"/>
      <c r="AS2069" s="94"/>
      <c r="AU2069" s="94"/>
      <c r="AY2069" s="94"/>
      <c r="BA2069" s="94"/>
      <c r="BI2069" s="45"/>
      <c r="BN2069" s="93"/>
    </row>
    <row r="2070" spans="4:66" s="48" customFormat="1" ht="15" customHeight="1" x14ac:dyDescent="0.2">
      <c r="D2070" s="45"/>
      <c r="AA2070" s="94"/>
      <c r="AC2070" s="94"/>
      <c r="AG2070" s="94"/>
      <c r="AI2070" s="94"/>
      <c r="AM2070" s="94"/>
      <c r="AO2070" s="94"/>
      <c r="AS2070" s="94"/>
      <c r="AU2070" s="94"/>
      <c r="AY2070" s="94"/>
      <c r="BA2070" s="94"/>
      <c r="BI2070" s="45"/>
      <c r="BN2070" s="93"/>
    </row>
    <row r="2071" spans="4:66" s="48" customFormat="1" ht="15" customHeight="1" x14ac:dyDescent="0.2">
      <c r="D2071" s="45"/>
      <c r="AA2071" s="94"/>
      <c r="AC2071" s="94"/>
      <c r="AG2071" s="94"/>
      <c r="AI2071" s="94"/>
      <c r="AM2071" s="94"/>
      <c r="AO2071" s="94"/>
      <c r="AS2071" s="94"/>
      <c r="AU2071" s="94"/>
      <c r="AY2071" s="94"/>
      <c r="BA2071" s="94"/>
      <c r="BI2071" s="45"/>
      <c r="BN2071" s="93"/>
    </row>
    <row r="2072" spans="4:66" s="48" customFormat="1" ht="15" customHeight="1" x14ac:dyDescent="0.2">
      <c r="D2072" s="45"/>
      <c r="AA2072" s="94"/>
      <c r="AC2072" s="94"/>
      <c r="AG2072" s="94"/>
      <c r="AI2072" s="94"/>
      <c r="AM2072" s="94"/>
      <c r="AO2072" s="94"/>
      <c r="AS2072" s="94"/>
      <c r="AU2072" s="94"/>
      <c r="AY2072" s="94"/>
      <c r="BA2072" s="94"/>
      <c r="BI2072" s="45"/>
      <c r="BN2072" s="93"/>
    </row>
    <row r="2073" spans="4:66" s="48" customFormat="1" ht="15" customHeight="1" x14ac:dyDescent="0.2">
      <c r="D2073" s="45"/>
      <c r="AA2073" s="94"/>
      <c r="AC2073" s="94"/>
      <c r="AG2073" s="94"/>
      <c r="AI2073" s="94"/>
      <c r="AM2073" s="94"/>
      <c r="AO2073" s="94"/>
      <c r="AS2073" s="94"/>
      <c r="AU2073" s="94"/>
      <c r="AY2073" s="94"/>
      <c r="BA2073" s="94"/>
      <c r="BI2073" s="45"/>
      <c r="BN2073" s="93"/>
    </row>
    <row r="2074" spans="4:66" s="48" customFormat="1" ht="15" customHeight="1" x14ac:dyDescent="0.2">
      <c r="D2074" s="45"/>
      <c r="AA2074" s="94"/>
      <c r="AC2074" s="94"/>
      <c r="AG2074" s="94"/>
      <c r="AI2074" s="94"/>
      <c r="AM2074" s="94"/>
      <c r="AO2074" s="94"/>
      <c r="AS2074" s="94"/>
      <c r="AU2074" s="94"/>
      <c r="AY2074" s="94"/>
      <c r="BA2074" s="94"/>
      <c r="BI2074" s="45"/>
      <c r="BN2074" s="93"/>
    </row>
    <row r="2075" spans="4:66" s="48" customFormat="1" ht="15" customHeight="1" x14ac:dyDescent="0.2">
      <c r="D2075" s="45"/>
      <c r="AA2075" s="94"/>
      <c r="AC2075" s="94"/>
      <c r="AG2075" s="94"/>
      <c r="AI2075" s="94"/>
      <c r="AM2075" s="94"/>
      <c r="AO2075" s="94"/>
      <c r="AS2075" s="94"/>
      <c r="AU2075" s="94"/>
      <c r="AY2075" s="94"/>
      <c r="BA2075" s="94"/>
      <c r="BI2075" s="45"/>
      <c r="BN2075" s="93"/>
    </row>
    <row r="2076" spans="4:66" s="48" customFormat="1" ht="15" customHeight="1" x14ac:dyDescent="0.2">
      <c r="D2076" s="45"/>
      <c r="AA2076" s="94"/>
      <c r="AC2076" s="94"/>
      <c r="AG2076" s="94"/>
      <c r="AI2076" s="94"/>
      <c r="AM2076" s="94"/>
      <c r="AO2076" s="94"/>
      <c r="AS2076" s="94"/>
      <c r="AU2076" s="94"/>
      <c r="AY2076" s="94"/>
      <c r="BA2076" s="94"/>
      <c r="BI2076" s="45"/>
      <c r="BN2076" s="93"/>
    </row>
    <row r="2077" spans="4:66" s="48" customFormat="1" ht="15" customHeight="1" x14ac:dyDescent="0.2">
      <c r="D2077" s="45"/>
      <c r="AA2077" s="94"/>
      <c r="AC2077" s="94"/>
      <c r="AG2077" s="94"/>
      <c r="AI2077" s="94"/>
      <c r="AM2077" s="94"/>
      <c r="AO2077" s="94"/>
      <c r="AS2077" s="94"/>
      <c r="AU2077" s="94"/>
      <c r="AY2077" s="94"/>
      <c r="BA2077" s="94"/>
      <c r="BI2077" s="45"/>
      <c r="BN2077" s="93"/>
    </row>
    <row r="2078" spans="4:66" s="48" customFormat="1" ht="15" customHeight="1" x14ac:dyDescent="0.2">
      <c r="D2078" s="45"/>
      <c r="AA2078" s="94"/>
      <c r="AC2078" s="94"/>
      <c r="AG2078" s="94"/>
      <c r="AI2078" s="94"/>
      <c r="AM2078" s="94"/>
      <c r="AO2078" s="94"/>
      <c r="AS2078" s="94"/>
      <c r="AU2078" s="94"/>
      <c r="AY2078" s="94"/>
      <c r="BA2078" s="94"/>
      <c r="BI2078" s="45"/>
      <c r="BN2078" s="93"/>
    </row>
    <row r="2079" spans="4:66" s="48" customFormat="1" ht="15" customHeight="1" x14ac:dyDescent="0.2">
      <c r="D2079" s="45"/>
      <c r="AA2079" s="94"/>
      <c r="AC2079" s="94"/>
      <c r="AG2079" s="94"/>
      <c r="AI2079" s="94"/>
      <c r="AM2079" s="94"/>
      <c r="AO2079" s="94"/>
      <c r="AS2079" s="94"/>
      <c r="AU2079" s="94"/>
      <c r="AY2079" s="94"/>
      <c r="BA2079" s="94"/>
      <c r="BI2079" s="45"/>
      <c r="BN2079" s="93"/>
    </row>
    <row r="2080" spans="4:66" s="48" customFormat="1" ht="15" customHeight="1" x14ac:dyDescent="0.2">
      <c r="D2080" s="45"/>
      <c r="AA2080" s="94"/>
      <c r="AC2080" s="94"/>
      <c r="AG2080" s="94"/>
      <c r="AI2080" s="94"/>
      <c r="AM2080" s="94"/>
      <c r="AO2080" s="94"/>
      <c r="AS2080" s="94"/>
      <c r="AU2080" s="94"/>
      <c r="AY2080" s="94"/>
      <c r="BA2080" s="94"/>
      <c r="BI2080" s="45"/>
      <c r="BN2080" s="93"/>
    </row>
    <row r="2081" spans="4:66" s="48" customFormat="1" ht="15" customHeight="1" x14ac:dyDescent="0.2">
      <c r="D2081" s="45"/>
      <c r="AA2081" s="94"/>
      <c r="AC2081" s="94"/>
      <c r="AG2081" s="94"/>
      <c r="AI2081" s="94"/>
      <c r="AM2081" s="94"/>
      <c r="AO2081" s="94"/>
      <c r="AS2081" s="94"/>
      <c r="AU2081" s="94"/>
      <c r="AY2081" s="94"/>
      <c r="BA2081" s="94"/>
      <c r="BI2081" s="45"/>
      <c r="BN2081" s="93"/>
    </row>
    <row r="2082" spans="4:66" s="48" customFormat="1" ht="15" customHeight="1" x14ac:dyDescent="0.2">
      <c r="D2082" s="45"/>
      <c r="AA2082" s="94"/>
      <c r="AC2082" s="94"/>
      <c r="AG2082" s="94"/>
      <c r="AI2082" s="94"/>
      <c r="AM2082" s="94"/>
      <c r="AO2082" s="94"/>
      <c r="AS2082" s="94"/>
      <c r="AU2082" s="94"/>
      <c r="AY2082" s="94"/>
      <c r="BA2082" s="94"/>
      <c r="BI2082" s="45"/>
      <c r="BN2082" s="93"/>
    </row>
    <row r="2083" spans="4:66" s="48" customFormat="1" ht="15" customHeight="1" x14ac:dyDescent="0.2">
      <c r="D2083" s="45"/>
      <c r="AA2083" s="94"/>
      <c r="AC2083" s="94"/>
      <c r="AG2083" s="94"/>
      <c r="AI2083" s="94"/>
      <c r="AM2083" s="94"/>
      <c r="AO2083" s="94"/>
      <c r="AS2083" s="94"/>
      <c r="AU2083" s="94"/>
      <c r="AY2083" s="94"/>
      <c r="BA2083" s="94"/>
      <c r="BI2083" s="45"/>
      <c r="BN2083" s="93"/>
    </row>
    <row r="2084" spans="4:66" s="48" customFormat="1" ht="15" customHeight="1" x14ac:dyDescent="0.2">
      <c r="D2084" s="45"/>
      <c r="AA2084" s="94"/>
      <c r="AC2084" s="94"/>
      <c r="AG2084" s="94"/>
      <c r="AI2084" s="94"/>
      <c r="AM2084" s="94"/>
      <c r="AO2084" s="94"/>
      <c r="AS2084" s="94"/>
      <c r="AU2084" s="94"/>
      <c r="AY2084" s="94"/>
      <c r="BA2084" s="94"/>
      <c r="BI2084" s="45"/>
      <c r="BN2084" s="93"/>
    </row>
    <row r="2085" spans="4:66" s="48" customFormat="1" ht="15" customHeight="1" x14ac:dyDescent="0.2">
      <c r="D2085" s="45"/>
      <c r="AA2085" s="94"/>
      <c r="AC2085" s="94"/>
      <c r="AG2085" s="94"/>
      <c r="AI2085" s="94"/>
      <c r="AM2085" s="94"/>
      <c r="AO2085" s="94"/>
      <c r="AS2085" s="94"/>
      <c r="AU2085" s="94"/>
      <c r="AY2085" s="94"/>
      <c r="BA2085" s="94"/>
      <c r="BI2085" s="45"/>
      <c r="BN2085" s="93"/>
    </row>
    <row r="2086" spans="4:66" s="48" customFormat="1" ht="15" customHeight="1" x14ac:dyDescent="0.2">
      <c r="D2086" s="45"/>
      <c r="AA2086" s="94"/>
      <c r="AC2086" s="94"/>
      <c r="AG2086" s="94"/>
      <c r="AI2086" s="94"/>
      <c r="AM2086" s="94"/>
      <c r="AO2086" s="94"/>
      <c r="AS2086" s="94"/>
      <c r="AU2086" s="94"/>
      <c r="AY2086" s="94"/>
      <c r="BA2086" s="94"/>
      <c r="BI2086" s="45"/>
      <c r="BN2086" s="93"/>
    </row>
    <row r="2087" spans="4:66" s="48" customFormat="1" ht="15" customHeight="1" x14ac:dyDescent="0.2">
      <c r="D2087" s="45"/>
      <c r="AA2087" s="94"/>
      <c r="AC2087" s="94"/>
      <c r="AG2087" s="94"/>
      <c r="AI2087" s="94"/>
      <c r="AM2087" s="94"/>
      <c r="AO2087" s="94"/>
      <c r="AS2087" s="94"/>
      <c r="AU2087" s="94"/>
      <c r="AY2087" s="94"/>
      <c r="BA2087" s="94"/>
      <c r="BI2087" s="45"/>
      <c r="BN2087" s="93"/>
    </row>
    <row r="2088" spans="4:66" s="48" customFormat="1" ht="15" customHeight="1" x14ac:dyDescent="0.2">
      <c r="D2088" s="45"/>
      <c r="AA2088" s="94"/>
      <c r="AC2088" s="94"/>
      <c r="AG2088" s="94"/>
      <c r="AI2088" s="94"/>
      <c r="AM2088" s="94"/>
      <c r="AO2088" s="94"/>
      <c r="AS2088" s="94"/>
      <c r="AU2088" s="94"/>
      <c r="AY2088" s="94"/>
      <c r="BA2088" s="94"/>
      <c r="BI2088" s="45"/>
      <c r="BN2088" s="93"/>
    </row>
    <row r="2089" spans="4:66" s="48" customFormat="1" ht="15" customHeight="1" x14ac:dyDescent="0.2">
      <c r="D2089" s="45"/>
      <c r="AA2089" s="94"/>
      <c r="AC2089" s="94"/>
      <c r="AG2089" s="94"/>
      <c r="AI2089" s="94"/>
      <c r="AM2089" s="94"/>
      <c r="AO2089" s="94"/>
      <c r="AS2089" s="94"/>
      <c r="AU2089" s="94"/>
      <c r="AY2089" s="94"/>
      <c r="BA2089" s="94"/>
      <c r="BI2089" s="45"/>
      <c r="BN2089" s="93"/>
    </row>
    <row r="2090" spans="4:66" s="48" customFormat="1" ht="15" customHeight="1" x14ac:dyDescent="0.2">
      <c r="D2090" s="45"/>
      <c r="AA2090" s="94"/>
      <c r="AC2090" s="94"/>
      <c r="AG2090" s="94"/>
      <c r="AI2090" s="94"/>
      <c r="AM2090" s="94"/>
      <c r="AO2090" s="94"/>
      <c r="AS2090" s="94"/>
      <c r="AU2090" s="94"/>
      <c r="AY2090" s="94"/>
      <c r="BA2090" s="94"/>
      <c r="BI2090" s="45"/>
      <c r="BN2090" s="93"/>
    </row>
    <row r="2091" spans="4:66" s="48" customFormat="1" ht="15" customHeight="1" x14ac:dyDescent="0.2">
      <c r="D2091" s="45"/>
      <c r="AA2091" s="94"/>
      <c r="AC2091" s="94"/>
      <c r="AG2091" s="94"/>
      <c r="AI2091" s="94"/>
      <c r="AM2091" s="94"/>
      <c r="AO2091" s="94"/>
      <c r="AS2091" s="94"/>
      <c r="AU2091" s="94"/>
      <c r="AY2091" s="94"/>
      <c r="BA2091" s="94"/>
      <c r="BI2091" s="45"/>
      <c r="BN2091" s="93"/>
    </row>
    <row r="2092" spans="4:66" s="48" customFormat="1" ht="15" customHeight="1" x14ac:dyDescent="0.2">
      <c r="D2092" s="45"/>
      <c r="AA2092" s="94"/>
      <c r="AC2092" s="94"/>
      <c r="AG2092" s="94"/>
      <c r="AI2092" s="94"/>
      <c r="AM2092" s="94"/>
      <c r="AO2092" s="94"/>
      <c r="AS2092" s="94"/>
      <c r="AU2092" s="94"/>
      <c r="AY2092" s="94"/>
      <c r="BA2092" s="94"/>
      <c r="BI2092" s="45"/>
      <c r="BN2092" s="93"/>
    </row>
    <row r="2093" spans="4:66" s="48" customFormat="1" ht="15" customHeight="1" x14ac:dyDescent="0.2">
      <c r="D2093" s="45"/>
      <c r="AA2093" s="94"/>
      <c r="AC2093" s="94"/>
      <c r="AG2093" s="94"/>
      <c r="AI2093" s="94"/>
      <c r="AM2093" s="94"/>
      <c r="AO2093" s="94"/>
      <c r="AS2093" s="94"/>
      <c r="AU2093" s="94"/>
      <c r="AY2093" s="94"/>
      <c r="BA2093" s="94"/>
      <c r="BI2093" s="45"/>
      <c r="BN2093" s="93"/>
    </row>
    <row r="2094" spans="4:66" s="48" customFormat="1" ht="15" customHeight="1" x14ac:dyDescent="0.2">
      <c r="D2094" s="45"/>
      <c r="AA2094" s="94"/>
      <c r="AC2094" s="94"/>
      <c r="AG2094" s="94"/>
      <c r="AI2094" s="94"/>
      <c r="AM2094" s="94"/>
      <c r="AO2094" s="94"/>
      <c r="AS2094" s="94"/>
      <c r="AU2094" s="94"/>
      <c r="AY2094" s="94"/>
      <c r="BA2094" s="94"/>
      <c r="BI2094" s="45"/>
      <c r="BN2094" s="93"/>
    </row>
    <row r="2095" spans="4:66" s="48" customFormat="1" ht="15" customHeight="1" x14ac:dyDescent="0.2">
      <c r="D2095" s="45"/>
      <c r="AA2095" s="94"/>
      <c r="AC2095" s="94"/>
      <c r="AG2095" s="94"/>
      <c r="AI2095" s="94"/>
      <c r="AM2095" s="94"/>
      <c r="AO2095" s="94"/>
      <c r="AS2095" s="94"/>
      <c r="AU2095" s="94"/>
      <c r="AY2095" s="94"/>
      <c r="BA2095" s="94"/>
      <c r="BI2095" s="45"/>
      <c r="BN2095" s="93"/>
    </row>
    <row r="2096" spans="4:66" s="48" customFormat="1" ht="15" customHeight="1" x14ac:dyDescent="0.2">
      <c r="D2096" s="45"/>
      <c r="AA2096" s="94"/>
      <c r="AC2096" s="94"/>
      <c r="AG2096" s="94"/>
      <c r="AI2096" s="94"/>
      <c r="AM2096" s="94"/>
      <c r="AO2096" s="94"/>
      <c r="AS2096" s="94"/>
      <c r="AU2096" s="94"/>
      <c r="AY2096" s="94"/>
      <c r="BA2096" s="94"/>
      <c r="BI2096" s="45"/>
      <c r="BN2096" s="93"/>
    </row>
    <row r="2097" spans="4:66" s="48" customFormat="1" ht="15" customHeight="1" x14ac:dyDescent="0.2">
      <c r="D2097" s="45"/>
      <c r="AA2097" s="94"/>
      <c r="AC2097" s="94"/>
      <c r="AG2097" s="94"/>
      <c r="AI2097" s="94"/>
      <c r="AM2097" s="94"/>
      <c r="AO2097" s="94"/>
      <c r="AS2097" s="94"/>
      <c r="AU2097" s="94"/>
      <c r="AY2097" s="94"/>
      <c r="BA2097" s="94"/>
      <c r="BI2097" s="45"/>
      <c r="BN2097" s="93"/>
    </row>
    <row r="2098" spans="4:66" s="48" customFormat="1" ht="15" customHeight="1" x14ac:dyDescent="0.2">
      <c r="D2098" s="45"/>
      <c r="AA2098" s="94"/>
      <c r="AC2098" s="94"/>
      <c r="AG2098" s="94"/>
      <c r="AI2098" s="94"/>
      <c r="AM2098" s="94"/>
      <c r="AO2098" s="94"/>
      <c r="AS2098" s="94"/>
      <c r="AU2098" s="94"/>
      <c r="AY2098" s="94"/>
      <c r="BA2098" s="94"/>
      <c r="BI2098" s="45"/>
      <c r="BN2098" s="93"/>
    </row>
    <row r="2099" spans="4:66" s="48" customFormat="1" ht="15" customHeight="1" x14ac:dyDescent="0.2">
      <c r="D2099" s="45"/>
      <c r="AA2099" s="94"/>
      <c r="AC2099" s="94"/>
      <c r="AG2099" s="94"/>
      <c r="AI2099" s="94"/>
      <c r="AM2099" s="94"/>
      <c r="AO2099" s="94"/>
      <c r="AS2099" s="94"/>
      <c r="AU2099" s="94"/>
      <c r="AY2099" s="94"/>
      <c r="BA2099" s="94"/>
      <c r="BI2099" s="45"/>
      <c r="BN2099" s="93"/>
    </row>
    <row r="2100" spans="4:66" s="48" customFormat="1" ht="15" customHeight="1" x14ac:dyDescent="0.2">
      <c r="D2100" s="45"/>
      <c r="AA2100" s="94"/>
      <c r="AC2100" s="94"/>
      <c r="AG2100" s="94"/>
      <c r="AI2100" s="94"/>
      <c r="AM2100" s="94"/>
      <c r="AO2100" s="94"/>
      <c r="AS2100" s="94"/>
      <c r="AU2100" s="94"/>
      <c r="AY2100" s="94"/>
      <c r="BA2100" s="94"/>
      <c r="BI2100" s="45"/>
      <c r="BN2100" s="93"/>
    </row>
    <row r="2101" spans="4:66" s="48" customFormat="1" ht="15" customHeight="1" x14ac:dyDescent="0.2">
      <c r="D2101" s="45"/>
      <c r="AA2101" s="94"/>
      <c r="AC2101" s="94"/>
      <c r="AG2101" s="94"/>
      <c r="AI2101" s="94"/>
      <c r="AM2101" s="94"/>
      <c r="AO2101" s="94"/>
      <c r="AS2101" s="94"/>
      <c r="AU2101" s="94"/>
      <c r="AY2101" s="94"/>
      <c r="BA2101" s="94"/>
      <c r="BI2101" s="45"/>
      <c r="BN2101" s="93"/>
    </row>
    <row r="2102" spans="4:66" s="48" customFormat="1" ht="15" customHeight="1" x14ac:dyDescent="0.2">
      <c r="D2102" s="45"/>
      <c r="AA2102" s="94"/>
      <c r="AC2102" s="94"/>
      <c r="AG2102" s="94"/>
      <c r="AI2102" s="94"/>
      <c r="AM2102" s="94"/>
      <c r="AO2102" s="94"/>
      <c r="AS2102" s="94"/>
      <c r="AU2102" s="94"/>
      <c r="AY2102" s="94"/>
      <c r="BA2102" s="94"/>
      <c r="BI2102" s="45"/>
      <c r="BN2102" s="93"/>
    </row>
    <row r="2103" spans="4:66" s="48" customFormat="1" ht="15" customHeight="1" x14ac:dyDescent="0.2">
      <c r="D2103" s="45"/>
      <c r="AA2103" s="94"/>
      <c r="AC2103" s="94"/>
      <c r="AG2103" s="94"/>
      <c r="AI2103" s="94"/>
      <c r="AM2103" s="94"/>
      <c r="AO2103" s="94"/>
      <c r="AS2103" s="94"/>
      <c r="AU2103" s="94"/>
      <c r="AY2103" s="94"/>
      <c r="BA2103" s="94"/>
      <c r="BI2103" s="45"/>
      <c r="BN2103" s="93"/>
    </row>
    <row r="2104" spans="4:66" s="48" customFormat="1" ht="15" customHeight="1" x14ac:dyDescent="0.2">
      <c r="D2104" s="45"/>
      <c r="AA2104" s="94"/>
      <c r="AC2104" s="94"/>
      <c r="AG2104" s="94"/>
      <c r="AI2104" s="94"/>
      <c r="AM2104" s="94"/>
      <c r="AO2104" s="94"/>
      <c r="AS2104" s="94"/>
      <c r="AU2104" s="94"/>
      <c r="AY2104" s="94"/>
      <c r="BA2104" s="94"/>
      <c r="BI2104" s="45"/>
      <c r="BN2104" s="93"/>
    </row>
    <row r="2105" spans="4:66" s="48" customFormat="1" ht="15" customHeight="1" x14ac:dyDescent="0.2">
      <c r="D2105" s="45"/>
      <c r="AA2105" s="94"/>
      <c r="AC2105" s="94"/>
      <c r="AG2105" s="94"/>
      <c r="AI2105" s="94"/>
      <c r="AM2105" s="94"/>
      <c r="AO2105" s="94"/>
      <c r="AS2105" s="94"/>
      <c r="AU2105" s="94"/>
      <c r="AY2105" s="94"/>
      <c r="BA2105" s="94"/>
      <c r="BI2105" s="45"/>
      <c r="BN2105" s="93"/>
    </row>
    <row r="2106" spans="4:66" s="48" customFormat="1" ht="15" customHeight="1" x14ac:dyDescent="0.2">
      <c r="D2106" s="45"/>
      <c r="AA2106" s="94"/>
      <c r="AC2106" s="94"/>
      <c r="AG2106" s="94"/>
      <c r="AI2106" s="94"/>
      <c r="AM2106" s="94"/>
      <c r="AO2106" s="94"/>
      <c r="AS2106" s="94"/>
      <c r="AU2106" s="94"/>
      <c r="AY2106" s="94"/>
      <c r="BA2106" s="94"/>
      <c r="BI2106" s="45"/>
      <c r="BN2106" s="93"/>
    </row>
    <row r="2107" spans="4:66" s="48" customFormat="1" ht="15" customHeight="1" x14ac:dyDescent="0.2">
      <c r="D2107" s="45"/>
      <c r="AA2107" s="94"/>
      <c r="AC2107" s="94"/>
      <c r="AG2107" s="94"/>
      <c r="AI2107" s="94"/>
      <c r="AM2107" s="94"/>
      <c r="AO2107" s="94"/>
      <c r="AS2107" s="94"/>
      <c r="AU2107" s="94"/>
      <c r="AY2107" s="94"/>
      <c r="BA2107" s="94"/>
      <c r="BI2107" s="45"/>
      <c r="BN2107" s="93"/>
    </row>
    <row r="2108" spans="4:66" s="48" customFormat="1" ht="15" customHeight="1" x14ac:dyDescent="0.2">
      <c r="D2108" s="45"/>
      <c r="AA2108" s="94"/>
      <c r="AC2108" s="94"/>
      <c r="AG2108" s="94"/>
      <c r="AI2108" s="94"/>
      <c r="AM2108" s="94"/>
      <c r="AO2108" s="94"/>
      <c r="AS2108" s="94"/>
      <c r="AU2108" s="94"/>
      <c r="AY2108" s="94"/>
      <c r="BA2108" s="94"/>
      <c r="BI2108" s="45"/>
      <c r="BN2108" s="93"/>
    </row>
    <row r="2109" spans="4:66" s="48" customFormat="1" ht="15" customHeight="1" x14ac:dyDescent="0.2">
      <c r="D2109" s="45"/>
      <c r="AA2109" s="94"/>
      <c r="AC2109" s="94"/>
      <c r="AG2109" s="94"/>
      <c r="AI2109" s="94"/>
      <c r="AM2109" s="94"/>
      <c r="AO2109" s="94"/>
      <c r="AS2109" s="94"/>
      <c r="AU2109" s="94"/>
      <c r="AY2109" s="94"/>
      <c r="BA2109" s="94"/>
      <c r="BI2109" s="45"/>
      <c r="BN2109" s="93"/>
    </row>
    <row r="2110" spans="4:66" s="48" customFormat="1" ht="15" customHeight="1" x14ac:dyDescent="0.2">
      <c r="D2110" s="45"/>
      <c r="AA2110" s="94"/>
      <c r="AC2110" s="94"/>
      <c r="AG2110" s="94"/>
      <c r="AI2110" s="94"/>
      <c r="AM2110" s="94"/>
      <c r="AO2110" s="94"/>
      <c r="AS2110" s="94"/>
      <c r="AU2110" s="94"/>
      <c r="AY2110" s="94"/>
      <c r="BA2110" s="94"/>
      <c r="BI2110" s="45"/>
      <c r="BN2110" s="93"/>
    </row>
    <row r="2111" spans="4:66" s="48" customFormat="1" ht="15" customHeight="1" x14ac:dyDescent="0.2">
      <c r="D2111" s="45"/>
      <c r="AA2111" s="94"/>
      <c r="AC2111" s="94"/>
      <c r="AG2111" s="94"/>
      <c r="AI2111" s="94"/>
      <c r="AM2111" s="94"/>
      <c r="AO2111" s="94"/>
      <c r="AS2111" s="94"/>
      <c r="AU2111" s="94"/>
      <c r="AY2111" s="94"/>
      <c r="BA2111" s="94"/>
      <c r="BI2111" s="45"/>
      <c r="BN2111" s="93"/>
    </row>
    <row r="2112" spans="4:66" s="48" customFormat="1" ht="15" customHeight="1" x14ac:dyDescent="0.2">
      <c r="D2112" s="45"/>
      <c r="AA2112" s="94"/>
      <c r="AC2112" s="94"/>
      <c r="AG2112" s="94"/>
      <c r="AI2112" s="94"/>
      <c r="AM2112" s="94"/>
      <c r="AO2112" s="94"/>
      <c r="AS2112" s="94"/>
      <c r="AU2112" s="94"/>
      <c r="AY2112" s="94"/>
      <c r="BA2112" s="94"/>
      <c r="BI2112" s="45"/>
      <c r="BN2112" s="93"/>
    </row>
    <row r="2113" spans="4:66" s="48" customFormat="1" ht="15" customHeight="1" x14ac:dyDescent="0.2">
      <c r="D2113" s="45"/>
      <c r="AA2113" s="94"/>
      <c r="AC2113" s="94"/>
      <c r="AG2113" s="94"/>
      <c r="AI2113" s="94"/>
      <c r="AM2113" s="94"/>
      <c r="AO2113" s="94"/>
      <c r="AS2113" s="94"/>
      <c r="AU2113" s="94"/>
      <c r="AY2113" s="94"/>
      <c r="BA2113" s="94"/>
      <c r="BI2113" s="45"/>
      <c r="BN2113" s="93"/>
    </row>
    <row r="2114" spans="4:66" s="48" customFormat="1" ht="15" customHeight="1" x14ac:dyDescent="0.2">
      <c r="D2114" s="45"/>
      <c r="AA2114" s="94"/>
      <c r="AC2114" s="94"/>
      <c r="AG2114" s="94"/>
      <c r="AI2114" s="94"/>
      <c r="AM2114" s="94"/>
      <c r="AO2114" s="94"/>
      <c r="AS2114" s="94"/>
      <c r="AU2114" s="94"/>
      <c r="AY2114" s="94"/>
      <c r="BA2114" s="94"/>
      <c r="BI2114" s="45"/>
      <c r="BN2114" s="93"/>
    </row>
    <row r="2115" spans="4:66" s="48" customFormat="1" ht="15" customHeight="1" x14ac:dyDescent="0.2">
      <c r="D2115" s="45"/>
      <c r="AA2115" s="94"/>
      <c r="AC2115" s="94"/>
      <c r="AG2115" s="94"/>
      <c r="AI2115" s="94"/>
      <c r="AM2115" s="94"/>
      <c r="AO2115" s="94"/>
      <c r="AS2115" s="94"/>
      <c r="AU2115" s="94"/>
      <c r="AY2115" s="94"/>
      <c r="BA2115" s="94"/>
      <c r="BI2115" s="45"/>
      <c r="BN2115" s="93"/>
    </row>
    <row r="2116" spans="4:66" s="48" customFormat="1" ht="15" customHeight="1" x14ac:dyDescent="0.2">
      <c r="D2116" s="45"/>
      <c r="AA2116" s="94"/>
      <c r="AC2116" s="94"/>
      <c r="AG2116" s="94"/>
      <c r="AI2116" s="94"/>
      <c r="AM2116" s="94"/>
      <c r="AO2116" s="94"/>
      <c r="AS2116" s="94"/>
      <c r="AU2116" s="94"/>
      <c r="AY2116" s="94"/>
      <c r="BA2116" s="94"/>
      <c r="BI2116" s="45"/>
      <c r="BN2116" s="93"/>
    </row>
    <row r="2117" spans="4:66" s="48" customFormat="1" ht="15" customHeight="1" x14ac:dyDescent="0.2">
      <c r="D2117" s="45"/>
      <c r="AA2117" s="94"/>
      <c r="AC2117" s="94"/>
      <c r="AG2117" s="94"/>
      <c r="AI2117" s="94"/>
      <c r="AM2117" s="94"/>
      <c r="AO2117" s="94"/>
      <c r="AS2117" s="94"/>
      <c r="AU2117" s="94"/>
      <c r="AY2117" s="94"/>
      <c r="BA2117" s="94"/>
      <c r="BI2117" s="45"/>
      <c r="BN2117" s="93"/>
    </row>
    <row r="2118" spans="4:66" s="48" customFormat="1" ht="15" customHeight="1" x14ac:dyDescent="0.2">
      <c r="D2118" s="45"/>
      <c r="AA2118" s="94"/>
      <c r="AC2118" s="94"/>
      <c r="AG2118" s="94"/>
      <c r="AI2118" s="94"/>
      <c r="AM2118" s="94"/>
      <c r="AO2118" s="94"/>
      <c r="AS2118" s="94"/>
      <c r="AU2118" s="94"/>
      <c r="AY2118" s="94"/>
      <c r="BA2118" s="94"/>
      <c r="BI2118" s="45"/>
      <c r="BN2118" s="93"/>
    </row>
    <row r="2119" spans="4:66" s="48" customFormat="1" ht="15" customHeight="1" x14ac:dyDescent="0.2">
      <c r="D2119" s="45"/>
      <c r="AA2119" s="94"/>
      <c r="AC2119" s="94"/>
      <c r="AG2119" s="94"/>
      <c r="AI2119" s="94"/>
      <c r="AM2119" s="94"/>
      <c r="AO2119" s="94"/>
      <c r="AS2119" s="94"/>
      <c r="AU2119" s="94"/>
      <c r="AY2119" s="94"/>
      <c r="BA2119" s="94"/>
      <c r="BI2119" s="45"/>
      <c r="BN2119" s="93"/>
    </row>
    <row r="2120" spans="4:66" s="48" customFormat="1" ht="15" customHeight="1" x14ac:dyDescent="0.2">
      <c r="D2120" s="45"/>
      <c r="AA2120" s="94"/>
      <c r="AC2120" s="94"/>
      <c r="AG2120" s="94"/>
      <c r="AI2120" s="94"/>
      <c r="AM2120" s="94"/>
      <c r="AO2120" s="94"/>
      <c r="AS2120" s="94"/>
      <c r="AU2120" s="94"/>
      <c r="AY2120" s="94"/>
      <c r="BA2120" s="94"/>
      <c r="BI2120" s="45"/>
      <c r="BN2120" s="93"/>
    </row>
    <row r="2121" spans="4:66" s="48" customFormat="1" ht="15" customHeight="1" x14ac:dyDescent="0.2">
      <c r="D2121" s="45"/>
      <c r="AA2121" s="94"/>
      <c r="AC2121" s="94"/>
      <c r="AG2121" s="94"/>
      <c r="AI2121" s="94"/>
      <c r="AM2121" s="94"/>
      <c r="AO2121" s="94"/>
      <c r="AS2121" s="94"/>
      <c r="AU2121" s="94"/>
      <c r="AY2121" s="94"/>
      <c r="BA2121" s="94"/>
      <c r="BI2121" s="45"/>
      <c r="BN2121" s="93"/>
    </row>
    <row r="2122" spans="4:66" s="48" customFormat="1" ht="15" customHeight="1" x14ac:dyDescent="0.2">
      <c r="D2122" s="45"/>
      <c r="AA2122" s="94"/>
      <c r="AC2122" s="94"/>
      <c r="AG2122" s="94"/>
      <c r="AI2122" s="94"/>
      <c r="AM2122" s="94"/>
      <c r="AO2122" s="94"/>
      <c r="AS2122" s="94"/>
      <c r="AU2122" s="94"/>
      <c r="AY2122" s="94"/>
      <c r="BA2122" s="94"/>
      <c r="BI2122" s="45"/>
      <c r="BN2122" s="93"/>
    </row>
    <row r="2123" spans="4:66" s="48" customFormat="1" ht="15" customHeight="1" x14ac:dyDescent="0.2">
      <c r="D2123" s="45"/>
      <c r="AA2123" s="94"/>
      <c r="AC2123" s="94"/>
      <c r="AG2123" s="94"/>
      <c r="AI2123" s="94"/>
      <c r="AM2123" s="94"/>
      <c r="AO2123" s="94"/>
      <c r="AS2123" s="94"/>
      <c r="AU2123" s="94"/>
      <c r="AY2123" s="94"/>
      <c r="BA2123" s="94"/>
      <c r="BI2123" s="45"/>
      <c r="BN2123" s="93"/>
    </row>
    <row r="2124" spans="4:66" s="48" customFormat="1" ht="15" customHeight="1" x14ac:dyDescent="0.2">
      <c r="D2124" s="45"/>
      <c r="AA2124" s="94"/>
      <c r="AC2124" s="94"/>
      <c r="AG2124" s="94"/>
      <c r="AI2124" s="94"/>
      <c r="AM2124" s="94"/>
      <c r="AO2124" s="94"/>
      <c r="AS2124" s="94"/>
      <c r="AU2124" s="94"/>
      <c r="AY2124" s="94"/>
      <c r="BA2124" s="94"/>
      <c r="BI2124" s="45"/>
      <c r="BN2124" s="93"/>
    </row>
    <row r="2125" spans="4:66" s="48" customFormat="1" ht="15" customHeight="1" x14ac:dyDescent="0.2">
      <c r="D2125" s="45"/>
      <c r="AA2125" s="94"/>
      <c r="AC2125" s="94"/>
      <c r="AG2125" s="94"/>
      <c r="AI2125" s="94"/>
      <c r="AM2125" s="94"/>
      <c r="AO2125" s="94"/>
      <c r="AS2125" s="94"/>
      <c r="AU2125" s="94"/>
      <c r="AY2125" s="94"/>
      <c r="BA2125" s="94"/>
      <c r="BI2125" s="45"/>
      <c r="BN2125" s="93"/>
    </row>
    <row r="2126" spans="4:66" s="48" customFormat="1" ht="15" customHeight="1" x14ac:dyDescent="0.2">
      <c r="D2126" s="45"/>
      <c r="AA2126" s="94"/>
      <c r="AC2126" s="94"/>
      <c r="AG2126" s="94"/>
      <c r="AI2126" s="94"/>
      <c r="AM2126" s="94"/>
      <c r="AO2126" s="94"/>
      <c r="AS2126" s="94"/>
      <c r="AU2126" s="94"/>
      <c r="AY2126" s="94"/>
      <c r="BA2126" s="94"/>
      <c r="BI2126" s="45"/>
      <c r="BN2126" s="93"/>
    </row>
    <row r="2127" spans="4:66" s="48" customFormat="1" ht="15" customHeight="1" x14ac:dyDescent="0.2">
      <c r="D2127" s="45"/>
      <c r="AA2127" s="94"/>
      <c r="AC2127" s="94"/>
      <c r="AG2127" s="94"/>
      <c r="AI2127" s="94"/>
      <c r="AM2127" s="94"/>
      <c r="AO2127" s="94"/>
      <c r="AS2127" s="94"/>
      <c r="AU2127" s="94"/>
      <c r="AY2127" s="94"/>
      <c r="BA2127" s="94"/>
      <c r="BI2127" s="45"/>
      <c r="BN2127" s="93"/>
    </row>
    <row r="2128" spans="4:66" s="48" customFormat="1" ht="15" customHeight="1" x14ac:dyDescent="0.2">
      <c r="D2128" s="45"/>
      <c r="AA2128" s="94"/>
      <c r="AC2128" s="94"/>
      <c r="AG2128" s="94"/>
      <c r="AI2128" s="94"/>
      <c r="AM2128" s="94"/>
      <c r="AO2128" s="94"/>
      <c r="AS2128" s="94"/>
      <c r="AU2128" s="94"/>
      <c r="AY2128" s="94"/>
      <c r="BA2128" s="94"/>
      <c r="BI2128" s="45"/>
      <c r="BN2128" s="93"/>
    </row>
    <row r="2129" spans="4:66" s="48" customFormat="1" ht="15" customHeight="1" x14ac:dyDescent="0.2">
      <c r="D2129" s="45"/>
      <c r="AA2129" s="94"/>
      <c r="AC2129" s="94"/>
      <c r="AG2129" s="94"/>
      <c r="AI2129" s="94"/>
      <c r="AM2129" s="94"/>
      <c r="AO2129" s="94"/>
      <c r="AS2129" s="94"/>
      <c r="AU2129" s="94"/>
      <c r="AY2129" s="94"/>
      <c r="BA2129" s="94"/>
      <c r="BI2129" s="45"/>
      <c r="BN2129" s="93"/>
    </row>
    <row r="2130" spans="4:66" s="48" customFormat="1" ht="15" customHeight="1" x14ac:dyDescent="0.2">
      <c r="D2130" s="45"/>
      <c r="AA2130" s="94"/>
      <c r="AC2130" s="94"/>
      <c r="AG2130" s="94"/>
      <c r="AI2130" s="94"/>
      <c r="AM2130" s="94"/>
      <c r="AO2130" s="94"/>
      <c r="AS2130" s="94"/>
      <c r="AU2130" s="94"/>
      <c r="AY2130" s="94"/>
      <c r="BA2130" s="94"/>
      <c r="BI2130" s="45"/>
      <c r="BN2130" s="93"/>
    </row>
    <row r="2131" spans="4:66" s="48" customFormat="1" ht="15" customHeight="1" x14ac:dyDescent="0.2">
      <c r="D2131" s="45"/>
      <c r="AA2131" s="94"/>
      <c r="AC2131" s="94"/>
      <c r="AG2131" s="94"/>
      <c r="AI2131" s="94"/>
      <c r="AM2131" s="94"/>
      <c r="AO2131" s="94"/>
      <c r="AS2131" s="94"/>
      <c r="AU2131" s="94"/>
      <c r="AY2131" s="94"/>
      <c r="BA2131" s="94"/>
      <c r="BI2131" s="45"/>
      <c r="BN2131" s="93"/>
    </row>
    <row r="2132" spans="4:66" s="48" customFormat="1" ht="15" customHeight="1" x14ac:dyDescent="0.2">
      <c r="D2132" s="45"/>
      <c r="AA2132" s="94"/>
      <c r="AC2132" s="94"/>
      <c r="AG2132" s="94"/>
      <c r="AI2132" s="94"/>
      <c r="AM2132" s="94"/>
      <c r="AO2132" s="94"/>
      <c r="AS2132" s="94"/>
      <c r="AU2132" s="94"/>
      <c r="AY2132" s="94"/>
      <c r="BA2132" s="94"/>
      <c r="BI2132" s="45"/>
      <c r="BN2132" s="93"/>
    </row>
    <row r="2133" spans="4:66" s="48" customFormat="1" ht="15" customHeight="1" x14ac:dyDescent="0.2">
      <c r="D2133" s="45"/>
      <c r="AA2133" s="94"/>
      <c r="AC2133" s="94"/>
      <c r="AG2133" s="94"/>
      <c r="AI2133" s="94"/>
      <c r="AM2133" s="94"/>
      <c r="AO2133" s="94"/>
      <c r="AS2133" s="94"/>
      <c r="AU2133" s="94"/>
      <c r="AY2133" s="94"/>
      <c r="BA2133" s="94"/>
      <c r="BI2133" s="45"/>
      <c r="BN2133" s="93"/>
    </row>
    <row r="2134" spans="4:66" s="48" customFormat="1" ht="15" customHeight="1" x14ac:dyDescent="0.2">
      <c r="D2134" s="45"/>
      <c r="AA2134" s="94"/>
      <c r="AC2134" s="94"/>
      <c r="AG2134" s="94"/>
      <c r="AI2134" s="94"/>
      <c r="AM2134" s="94"/>
      <c r="AO2134" s="94"/>
      <c r="AS2134" s="94"/>
      <c r="AU2134" s="94"/>
      <c r="AY2134" s="94"/>
      <c r="BA2134" s="94"/>
      <c r="BI2134" s="45"/>
      <c r="BN2134" s="93"/>
    </row>
    <row r="2135" spans="4:66" s="48" customFormat="1" ht="15" customHeight="1" x14ac:dyDescent="0.2">
      <c r="D2135" s="45"/>
      <c r="AA2135" s="94"/>
      <c r="AC2135" s="94"/>
      <c r="AG2135" s="94"/>
      <c r="AI2135" s="94"/>
      <c r="AM2135" s="94"/>
      <c r="AO2135" s="94"/>
      <c r="AS2135" s="94"/>
      <c r="AU2135" s="94"/>
      <c r="AY2135" s="94"/>
      <c r="BA2135" s="94"/>
      <c r="BI2135" s="45"/>
      <c r="BN2135" s="93"/>
    </row>
    <row r="2136" spans="4:66" s="48" customFormat="1" ht="15" customHeight="1" x14ac:dyDescent="0.2">
      <c r="D2136" s="45"/>
      <c r="AA2136" s="94"/>
      <c r="AC2136" s="94"/>
      <c r="AG2136" s="94"/>
      <c r="AI2136" s="94"/>
      <c r="AM2136" s="94"/>
      <c r="AO2136" s="94"/>
      <c r="AS2136" s="94"/>
      <c r="AU2136" s="94"/>
      <c r="AY2136" s="94"/>
      <c r="BA2136" s="94"/>
      <c r="BI2136" s="45"/>
      <c r="BN2136" s="93"/>
    </row>
    <row r="2137" spans="4:66" s="48" customFormat="1" ht="15" customHeight="1" x14ac:dyDescent="0.2">
      <c r="D2137" s="45"/>
      <c r="AA2137" s="94"/>
      <c r="AC2137" s="94"/>
      <c r="AG2137" s="94"/>
      <c r="AI2137" s="94"/>
      <c r="AM2137" s="94"/>
      <c r="AO2137" s="94"/>
      <c r="AS2137" s="94"/>
      <c r="AU2137" s="94"/>
      <c r="AY2137" s="94"/>
      <c r="BA2137" s="94"/>
      <c r="BI2137" s="45"/>
      <c r="BN2137" s="93"/>
    </row>
    <row r="2138" spans="4:66" s="48" customFormat="1" ht="15" customHeight="1" x14ac:dyDescent="0.2">
      <c r="D2138" s="45"/>
      <c r="AA2138" s="94"/>
      <c r="AC2138" s="94"/>
      <c r="AG2138" s="94"/>
      <c r="AI2138" s="94"/>
      <c r="AM2138" s="94"/>
      <c r="AO2138" s="94"/>
      <c r="AS2138" s="94"/>
      <c r="AU2138" s="94"/>
      <c r="AY2138" s="94"/>
      <c r="BA2138" s="94"/>
      <c r="BI2138" s="45"/>
      <c r="BN2138" s="93"/>
    </row>
    <row r="2139" spans="4:66" s="48" customFormat="1" ht="15" customHeight="1" x14ac:dyDescent="0.2">
      <c r="D2139" s="45"/>
      <c r="AA2139" s="94"/>
      <c r="AC2139" s="94"/>
      <c r="AG2139" s="94"/>
      <c r="AI2139" s="94"/>
      <c r="AM2139" s="94"/>
      <c r="AO2139" s="94"/>
      <c r="AS2139" s="94"/>
      <c r="AU2139" s="94"/>
      <c r="AY2139" s="94"/>
      <c r="BA2139" s="94"/>
      <c r="BI2139" s="45"/>
      <c r="BN2139" s="93"/>
    </row>
    <row r="2140" spans="4:66" s="48" customFormat="1" ht="15" customHeight="1" x14ac:dyDescent="0.2">
      <c r="D2140" s="45"/>
      <c r="AA2140" s="94"/>
      <c r="AC2140" s="94"/>
      <c r="AG2140" s="94"/>
      <c r="AI2140" s="94"/>
      <c r="AM2140" s="94"/>
      <c r="AO2140" s="94"/>
      <c r="AS2140" s="94"/>
      <c r="AU2140" s="94"/>
      <c r="AY2140" s="94"/>
      <c r="BA2140" s="94"/>
      <c r="BI2140" s="45"/>
      <c r="BN2140" s="93"/>
    </row>
    <row r="2141" spans="4:66" s="48" customFormat="1" ht="15" customHeight="1" x14ac:dyDescent="0.2">
      <c r="D2141" s="45"/>
      <c r="AA2141" s="94"/>
      <c r="AC2141" s="94"/>
      <c r="AG2141" s="94"/>
      <c r="AI2141" s="94"/>
      <c r="AM2141" s="94"/>
      <c r="AO2141" s="94"/>
      <c r="AS2141" s="94"/>
      <c r="AU2141" s="94"/>
      <c r="AY2141" s="94"/>
      <c r="BA2141" s="94"/>
      <c r="BI2141" s="45"/>
      <c r="BN2141" s="93"/>
    </row>
    <row r="2142" spans="4:66" s="48" customFormat="1" ht="15" customHeight="1" x14ac:dyDescent="0.2">
      <c r="D2142" s="45"/>
      <c r="AA2142" s="94"/>
      <c r="AC2142" s="94"/>
      <c r="AG2142" s="94"/>
      <c r="AI2142" s="94"/>
      <c r="AM2142" s="94"/>
      <c r="AO2142" s="94"/>
      <c r="AS2142" s="94"/>
      <c r="AU2142" s="94"/>
      <c r="AY2142" s="94"/>
      <c r="BA2142" s="94"/>
      <c r="BI2142" s="45"/>
      <c r="BN2142" s="93"/>
    </row>
    <row r="2143" spans="4:66" s="48" customFormat="1" ht="15" customHeight="1" x14ac:dyDescent="0.2">
      <c r="D2143" s="45"/>
      <c r="AA2143" s="94"/>
      <c r="AC2143" s="94"/>
      <c r="AG2143" s="94"/>
      <c r="AI2143" s="94"/>
      <c r="AM2143" s="94"/>
      <c r="AO2143" s="94"/>
      <c r="AS2143" s="94"/>
      <c r="AU2143" s="94"/>
      <c r="AY2143" s="94"/>
      <c r="BA2143" s="94"/>
      <c r="BI2143" s="45"/>
      <c r="BN2143" s="93"/>
    </row>
    <row r="2144" spans="4:66" s="48" customFormat="1" ht="15" customHeight="1" x14ac:dyDescent="0.2">
      <c r="D2144" s="45"/>
      <c r="AA2144" s="94"/>
      <c r="AC2144" s="94"/>
      <c r="AG2144" s="94"/>
      <c r="AI2144" s="94"/>
      <c r="AM2144" s="94"/>
      <c r="AO2144" s="94"/>
      <c r="AS2144" s="94"/>
      <c r="AU2144" s="94"/>
      <c r="AY2144" s="94"/>
      <c r="BA2144" s="94"/>
      <c r="BI2144" s="45"/>
      <c r="BN2144" s="93"/>
    </row>
    <row r="2145" spans="4:66" s="48" customFormat="1" ht="15" customHeight="1" x14ac:dyDescent="0.2">
      <c r="D2145" s="45"/>
      <c r="AA2145" s="94"/>
      <c r="AC2145" s="94"/>
      <c r="AG2145" s="94"/>
      <c r="AI2145" s="94"/>
      <c r="AM2145" s="94"/>
      <c r="AO2145" s="94"/>
      <c r="AS2145" s="94"/>
      <c r="AU2145" s="94"/>
      <c r="AY2145" s="94"/>
      <c r="BA2145" s="94"/>
      <c r="BI2145" s="45"/>
      <c r="BN2145" s="93"/>
    </row>
    <row r="2146" spans="4:66" s="48" customFormat="1" ht="15" customHeight="1" x14ac:dyDescent="0.2">
      <c r="D2146" s="45"/>
      <c r="AA2146" s="94"/>
      <c r="AC2146" s="94"/>
      <c r="AG2146" s="94"/>
      <c r="AI2146" s="94"/>
      <c r="AM2146" s="94"/>
      <c r="AO2146" s="94"/>
      <c r="AS2146" s="94"/>
      <c r="AU2146" s="94"/>
      <c r="AY2146" s="94"/>
      <c r="BA2146" s="94"/>
      <c r="BI2146" s="45"/>
      <c r="BN2146" s="93"/>
    </row>
    <row r="2147" spans="4:66" s="48" customFormat="1" ht="15" customHeight="1" x14ac:dyDescent="0.2">
      <c r="D2147" s="45"/>
      <c r="AA2147" s="94"/>
      <c r="AC2147" s="94"/>
      <c r="AG2147" s="94"/>
      <c r="AI2147" s="94"/>
      <c r="AM2147" s="94"/>
      <c r="AO2147" s="94"/>
      <c r="AS2147" s="94"/>
      <c r="AU2147" s="94"/>
      <c r="AY2147" s="94"/>
      <c r="BA2147" s="94"/>
      <c r="BI2147" s="45"/>
      <c r="BN2147" s="93"/>
    </row>
    <row r="2148" spans="4:66" s="48" customFormat="1" ht="15" customHeight="1" x14ac:dyDescent="0.2">
      <c r="D2148" s="45"/>
      <c r="AA2148" s="94"/>
      <c r="AC2148" s="94"/>
      <c r="AG2148" s="94"/>
      <c r="AI2148" s="94"/>
      <c r="AM2148" s="94"/>
      <c r="AO2148" s="94"/>
      <c r="AS2148" s="94"/>
      <c r="AU2148" s="94"/>
      <c r="AY2148" s="94"/>
      <c r="BA2148" s="94"/>
      <c r="BI2148" s="45"/>
      <c r="BN2148" s="93"/>
    </row>
    <row r="2149" spans="4:66" s="48" customFormat="1" ht="15" customHeight="1" x14ac:dyDescent="0.2">
      <c r="D2149" s="45"/>
      <c r="AA2149" s="94"/>
      <c r="AC2149" s="94"/>
      <c r="AG2149" s="94"/>
      <c r="AI2149" s="94"/>
      <c r="AM2149" s="94"/>
      <c r="AO2149" s="94"/>
      <c r="AS2149" s="94"/>
      <c r="AU2149" s="94"/>
      <c r="AY2149" s="94"/>
      <c r="BA2149" s="94"/>
      <c r="BI2149" s="45"/>
      <c r="BN2149" s="93"/>
    </row>
    <row r="2150" spans="4:66" s="48" customFormat="1" ht="15" customHeight="1" x14ac:dyDescent="0.2">
      <c r="D2150" s="45"/>
      <c r="AA2150" s="94"/>
      <c r="AC2150" s="94"/>
      <c r="AG2150" s="94"/>
      <c r="AI2150" s="94"/>
      <c r="AM2150" s="94"/>
      <c r="AO2150" s="94"/>
      <c r="AS2150" s="94"/>
      <c r="AU2150" s="94"/>
      <c r="AY2150" s="94"/>
      <c r="BA2150" s="94"/>
      <c r="BI2150" s="45"/>
      <c r="BN2150" s="93"/>
    </row>
    <row r="2151" spans="4:66" s="48" customFormat="1" ht="15" customHeight="1" x14ac:dyDescent="0.2">
      <c r="D2151" s="45"/>
      <c r="AA2151" s="94"/>
      <c r="AC2151" s="94"/>
      <c r="AG2151" s="94"/>
      <c r="AI2151" s="94"/>
      <c r="AM2151" s="94"/>
      <c r="AO2151" s="94"/>
      <c r="AS2151" s="94"/>
      <c r="AU2151" s="94"/>
      <c r="AY2151" s="94"/>
      <c r="BA2151" s="94"/>
      <c r="BI2151" s="45"/>
      <c r="BN2151" s="93"/>
    </row>
    <row r="2152" spans="4:66" s="48" customFormat="1" ht="15" customHeight="1" x14ac:dyDescent="0.2">
      <c r="D2152" s="45"/>
      <c r="AA2152" s="94"/>
      <c r="AC2152" s="94"/>
      <c r="AG2152" s="94"/>
      <c r="AI2152" s="94"/>
      <c r="AM2152" s="94"/>
      <c r="AO2152" s="94"/>
      <c r="AS2152" s="94"/>
      <c r="AU2152" s="94"/>
      <c r="AY2152" s="94"/>
      <c r="BA2152" s="94"/>
      <c r="BI2152" s="45"/>
      <c r="BN2152" s="93"/>
    </row>
    <row r="2153" spans="4:66" s="48" customFormat="1" ht="15" customHeight="1" x14ac:dyDescent="0.2">
      <c r="D2153" s="45"/>
      <c r="AA2153" s="94"/>
      <c r="AC2153" s="94"/>
      <c r="AG2153" s="94"/>
      <c r="AI2153" s="94"/>
      <c r="AM2153" s="94"/>
      <c r="AO2153" s="94"/>
      <c r="AS2153" s="94"/>
      <c r="AU2153" s="94"/>
      <c r="AY2153" s="94"/>
      <c r="BA2153" s="94"/>
      <c r="BI2153" s="45"/>
      <c r="BN2153" s="93"/>
    </row>
    <row r="2154" spans="4:66" s="48" customFormat="1" ht="15" customHeight="1" x14ac:dyDescent="0.2">
      <c r="D2154" s="45"/>
      <c r="AA2154" s="94"/>
      <c r="AC2154" s="94"/>
      <c r="AG2154" s="94"/>
      <c r="AI2154" s="94"/>
      <c r="AM2154" s="94"/>
      <c r="AO2154" s="94"/>
      <c r="AS2154" s="94"/>
      <c r="AU2154" s="94"/>
      <c r="AY2154" s="94"/>
      <c r="BA2154" s="94"/>
      <c r="BI2154" s="45"/>
      <c r="BN2154" s="93"/>
    </row>
    <row r="2155" spans="4:66" s="48" customFormat="1" ht="15" customHeight="1" x14ac:dyDescent="0.2">
      <c r="D2155" s="45"/>
      <c r="AA2155" s="94"/>
      <c r="AC2155" s="94"/>
      <c r="AG2155" s="94"/>
      <c r="AI2155" s="94"/>
      <c r="AM2155" s="94"/>
      <c r="AO2155" s="94"/>
      <c r="AS2155" s="94"/>
      <c r="AU2155" s="94"/>
      <c r="AY2155" s="94"/>
      <c r="BA2155" s="94"/>
      <c r="BI2155" s="45"/>
      <c r="BN2155" s="93"/>
    </row>
    <row r="2156" spans="4:66" s="48" customFormat="1" ht="15" customHeight="1" x14ac:dyDescent="0.2">
      <c r="D2156" s="45"/>
      <c r="AA2156" s="94"/>
      <c r="AC2156" s="94"/>
      <c r="AG2156" s="94"/>
      <c r="AI2156" s="94"/>
      <c r="AM2156" s="94"/>
      <c r="AO2156" s="94"/>
      <c r="AS2156" s="94"/>
      <c r="AU2156" s="94"/>
      <c r="AY2156" s="94"/>
      <c r="BA2156" s="94"/>
      <c r="BI2156" s="45"/>
      <c r="BN2156" s="93"/>
    </row>
    <row r="2157" spans="4:66" s="48" customFormat="1" ht="15" customHeight="1" x14ac:dyDescent="0.2">
      <c r="D2157" s="45"/>
      <c r="AA2157" s="94"/>
      <c r="AC2157" s="94"/>
      <c r="AG2157" s="94"/>
      <c r="AI2157" s="94"/>
      <c r="AM2157" s="94"/>
      <c r="AO2157" s="94"/>
      <c r="AS2157" s="94"/>
      <c r="AU2157" s="94"/>
      <c r="AY2157" s="94"/>
      <c r="BA2157" s="94"/>
      <c r="BI2157" s="45"/>
      <c r="BN2157" s="93"/>
    </row>
    <row r="2158" spans="4:66" s="48" customFormat="1" ht="15" customHeight="1" x14ac:dyDescent="0.2">
      <c r="D2158" s="45"/>
      <c r="AA2158" s="94"/>
      <c r="AC2158" s="94"/>
      <c r="AG2158" s="94"/>
      <c r="AI2158" s="94"/>
      <c r="AM2158" s="94"/>
      <c r="AO2158" s="94"/>
      <c r="AS2158" s="94"/>
      <c r="AU2158" s="94"/>
      <c r="AY2158" s="94"/>
      <c r="BA2158" s="94"/>
      <c r="BI2158" s="45"/>
      <c r="BN2158" s="93"/>
    </row>
    <row r="2159" spans="4:66" s="48" customFormat="1" ht="15" customHeight="1" x14ac:dyDescent="0.2">
      <c r="D2159" s="45"/>
      <c r="AA2159" s="94"/>
      <c r="AC2159" s="94"/>
      <c r="AG2159" s="94"/>
      <c r="AI2159" s="94"/>
      <c r="AM2159" s="94"/>
      <c r="AO2159" s="94"/>
      <c r="AS2159" s="94"/>
      <c r="AU2159" s="94"/>
      <c r="AY2159" s="94"/>
      <c r="BA2159" s="94"/>
      <c r="BI2159" s="45"/>
      <c r="BN2159" s="93"/>
    </row>
    <row r="2160" spans="4:66" s="48" customFormat="1" ht="15" customHeight="1" x14ac:dyDescent="0.2">
      <c r="D2160" s="45"/>
      <c r="AA2160" s="94"/>
      <c r="AC2160" s="94"/>
      <c r="AG2160" s="94"/>
      <c r="AI2160" s="94"/>
      <c r="AM2160" s="94"/>
      <c r="AO2160" s="94"/>
      <c r="AS2160" s="94"/>
      <c r="AU2160" s="94"/>
      <c r="AY2160" s="94"/>
      <c r="BA2160" s="94"/>
      <c r="BI2160" s="45"/>
      <c r="BN2160" s="93"/>
    </row>
    <row r="2161" spans="4:66" s="48" customFormat="1" ht="15" customHeight="1" x14ac:dyDescent="0.2">
      <c r="D2161" s="45"/>
      <c r="AA2161" s="94"/>
      <c r="AC2161" s="94"/>
      <c r="AG2161" s="94"/>
      <c r="AI2161" s="94"/>
      <c r="AM2161" s="94"/>
      <c r="AO2161" s="94"/>
      <c r="AS2161" s="94"/>
      <c r="AU2161" s="94"/>
      <c r="AY2161" s="94"/>
      <c r="BA2161" s="94"/>
      <c r="BI2161" s="45"/>
      <c r="BN2161" s="93"/>
    </row>
    <row r="2162" spans="4:66" s="48" customFormat="1" ht="15" customHeight="1" x14ac:dyDescent="0.2">
      <c r="D2162" s="45"/>
      <c r="AA2162" s="94"/>
      <c r="AC2162" s="94"/>
      <c r="AG2162" s="94"/>
      <c r="AI2162" s="94"/>
      <c r="AM2162" s="94"/>
      <c r="AO2162" s="94"/>
      <c r="AS2162" s="94"/>
      <c r="AU2162" s="94"/>
      <c r="AY2162" s="94"/>
      <c r="BA2162" s="94"/>
      <c r="BI2162" s="45"/>
      <c r="BN2162" s="93"/>
    </row>
    <row r="2163" spans="4:66" s="48" customFormat="1" ht="15" customHeight="1" x14ac:dyDescent="0.2">
      <c r="D2163" s="45"/>
      <c r="AA2163" s="94"/>
      <c r="AC2163" s="94"/>
      <c r="AG2163" s="94"/>
      <c r="AI2163" s="94"/>
      <c r="AM2163" s="94"/>
      <c r="AO2163" s="94"/>
      <c r="AS2163" s="94"/>
      <c r="AU2163" s="94"/>
      <c r="AY2163" s="94"/>
      <c r="BA2163" s="94"/>
      <c r="BI2163" s="45"/>
      <c r="BN2163" s="93"/>
    </row>
    <row r="2164" spans="4:66" s="48" customFormat="1" ht="15" customHeight="1" x14ac:dyDescent="0.2">
      <c r="D2164" s="45"/>
      <c r="AA2164" s="94"/>
      <c r="AC2164" s="94"/>
      <c r="AG2164" s="94"/>
      <c r="AI2164" s="94"/>
      <c r="AM2164" s="94"/>
      <c r="AO2164" s="94"/>
      <c r="AS2164" s="94"/>
      <c r="AU2164" s="94"/>
      <c r="AY2164" s="94"/>
      <c r="BA2164" s="94"/>
      <c r="BI2164" s="45"/>
      <c r="BN2164" s="93"/>
    </row>
    <row r="2165" spans="4:66" s="48" customFormat="1" ht="15" customHeight="1" x14ac:dyDescent="0.2">
      <c r="D2165" s="45"/>
      <c r="AA2165" s="94"/>
      <c r="AC2165" s="94"/>
      <c r="AG2165" s="94"/>
      <c r="AI2165" s="94"/>
      <c r="AM2165" s="94"/>
      <c r="AO2165" s="94"/>
      <c r="AS2165" s="94"/>
      <c r="AU2165" s="94"/>
      <c r="AY2165" s="94"/>
      <c r="BA2165" s="94"/>
      <c r="BI2165" s="45"/>
      <c r="BN2165" s="93"/>
    </row>
    <row r="2166" spans="4:66" s="48" customFormat="1" ht="15" customHeight="1" x14ac:dyDescent="0.2">
      <c r="D2166" s="45"/>
      <c r="AA2166" s="94"/>
      <c r="AC2166" s="94"/>
      <c r="AG2166" s="94"/>
      <c r="AI2166" s="94"/>
      <c r="AM2166" s="94"/>
      <c r="AO2166" s="94"/>
      <c r="AS2166" s="94"/>
      <c r="AU2166" s="94"/>
      <c r="AY2166" s="94"/>
      <c r="BA2166" s="94"/>
      <c r="BI2166" s="45"/>
      <c r="BN2166" s="93"/>
    </row>
    <row r="2167" spans="4:66" s="48" customFormat="1" ht="15" customHeight="1" x14ac:dyDescent="0.2">
      <c r="D2167" s="45"/>
      <c r="AA2167" s="94"/>
      <c r="AC2167" s="94"/>
      <c r="AG2167" s="94"/>
      <c r="AI2167" s="94"/>
      <c r="AM2167" s="94"/>
      <c r="AO2167" s="94"/>
      <c r="AS2167" s="94"/>
      <c r="AU2167" s="94"/>
      <c r="AY2167" s="94"/>
      <c r="BA2167" s="94"/>
      <c r="BI2167" s="45"/>
      <c r="BN2167" s="93"/>
    </row>
    <row r="2168" spans="4:66" s="48" customFormat="1" ht="15" customHeight="1" x14ac:dyDescent="0.2">
      <c r="D2168" s="45"/>
      <c r="AA2168" s="94"/>
      <c r="AC2168" s="94"/>
      <c r="AG2168" s="94"/>
      <c r="AI2168" s="94"/>
      <c r="AM2168" s="94"/>
      <c r="AO2168" s="94"/>
      <c r="AS2168" s="94"/>
      <c r="AU2168" s="94"/>
      <c r="AY2168" s="94"/>
      <c r="BA2168" s="94"/>
      <c r="BI2168" s="45"/>
      <c r="BN2168" s="93"/>
    </row>
    <row r="2169" spans="4:66" s="48" customFormat="1" ht="15" customHeight="1" x14ac:dyDescent="0.2">
      <c r="D2169" s="45"/>
      <c r="AA2169" s="94"/>
      <c r="AC2169" s="94"/>
      <c r="AG2169" s="94"/>
      <c r="AI2169" s="94"/>
      <c r="AM2169" s="94"/>
      <c r="AO2169" s="94"/>
      <c r="AS2169" s="94"/>
      <c r="AU2169" s="94"/>
      <c r="AY2169" s="94"/>
      <c r="BA2169" s="94"/>
      <c r="BI2169" s="45"/>
      <c r="BN2169" s="93"/>
    </row>
    <row r="2170" spans="4:66" s="48" customFormat="1" ht="15" customHeight="1" x14ac:dyDescent="0.2">
      <c r="D2170" s="45"/>
      <c r="AA2170" s="94"/>
      <c r="AC2170" s="94"/>
      <c r="AG2170" s="94"/>
      <c r="AI2170" s="94"/>
      <c r="AM2170" s="94"/>
      <c r="AO2170" s="94"/>
      <c r="AS2170" s="94"/>
      <c r="AU2170" s="94"/>
      <c r="AY2170" s="94"/>
      <c r="BA2170" s="94"/>
      <c r="BI2170" s="45"/>
      <c r="BN2170" s="93"/>
    </row>
    <row r="2171" spans="4:66" s="48" customFormat="1" ht="15" customHeight="1" x14ac:dyDescent="0.2">
      <c r="D2171" s="45"/>
      <c r="AA2171" s="94"/>
      <c r="AC2171" s="94"/>
      <c r="AG2171" s="94"/>
      <c r="AI2171" s="94"/>
      <c r="AM2171" s="94"/>
      <c r="AO2171" s="94"/>
      <c r="AS2171" s="94"/>
      <c r="AU2171" s="94"/>
      <c r="AY2171" s="94"/>
      <c r="BA2171" s="94"/>
      <c r="BI2171" s="45"/>
      <c r="BN2171" s="93"/>
    </row>
    <row r="2172" spans="4:66" s="48" customFormat="1" ht="15" customHeight="1" x14ac:dyDescent="0.2">
      <c r="D2172" s="45"/>
      <c r="AA2172" s="94"/>
      <c r="AC2172" s="94"/>
      <c r="AG2172" s="94"/>
      <c r="AI2172" s="94"/>
      <c r="AM2172" s="94"/>
      <c r="AO2172" s="94"/>
      <c r="AS2172" s="94"/>
      <c r="AU2172" s="94"/>
      <c r="AY2172" s="94"/>
      <c r="BA2172" s="94"/>
      <c r="BI2172" s="45"/>
      <c r="BN2172" s="93"/>
    </row>
    <row r="2173" spans="4:66" s="48" customFormat="1" ht="15" customHeight="1" x14ac:dyDescent="0.2">
      <c r="D2173" s="45"/>
      <c r="AA2173" s="94"/>
      <c r="AC2173" s="94"/>
      <c r="AG2173" s="94"/>
      <c r="AI2173" s="94"/>
      <c r="AM2173" s="94"/>
      <c r="AO2173" s="94"/>
      <c r="AS2173" s="94"/>
      <c r="AU2173" s="94"/>
      <c r="AY2173" s="94"/>
      <c r="BA2173" s="94"/>
      <c r="BI2173" s="45"/>
      <c r="BN2173" s="93"/>
    </row>
    <row r="2174" spans="4:66" s="48" customFormat="1" ht="15" customHeight="1" x14ac:dyDescent="0.2">
      <c r="D2174" s="45"/>
      <c r="AA2174" s="94"/>
      <c r="AC2174" s="94"/>
      <c r="AG2174" s="94"/>
      <c r="AI2174" s="94"/>
      <c r="AM2174" s="94"/>
      <c r="AO2174" s="94"/>
      <c r="AS2174" s="94"/>
      <c r="AU2174" s="94"/>
      <c r="AY2174" s="94"/>
      <c r="BA2174" s="94"/>
      <c r="BI2174" s="45"/>
      <c r="BN2174" s="93"/>
    </row>
    <row r="2175" spans="4:66" s="48" customFormat="1" ht="15" customHeight="1" x14ac:dyDescent="0.2">
      <c r="D2175" s="45"/>
      <c r="AA2175" s="94"/>
      <c r="AC2175" s="94"/>
      <c r="AG2175" s="94"/>
      <c r="AI2175" s="94"/>
      <c r="AM2175" s="94"/>
      <c r="AO2175" s="94"/>
      <c r="AS2175" s="94"/>
      <c r="AU2175" s="94"/>
      <c r="AY2175" s="94"/>
      <c r="BA2175" s="94"/>
      <c r="BI2175" s="45"/>
      <c r="BN2175" s="93"/>
    </row>
    <row r="2176" spans="4:66" s="48" customFormat="1" ht="15" customHeight="1" x14ac:dyDescent="0.2">
      <c r="D2176" s="45"/>
      <c r="AA2176" s="94"/>
      <c r="AC2176" s="94"/>
      <c r="AG2176" s="94"/>
      <c r="AI2176" s="94"/>
      <c r="AM2176" s="94"/>
      <c r="AO2176" s="94"/>
      <c r="AS2176" s="94"/>
      <c r="AU2176" s="94"/>
      <c r="AY2176" s="94"/>
      <c r="BA2176" s="94"/>
      <c r="BI2176" s="45"/>
      <c r="BN2176" s="93"/>
    </row>
    <row r="2177" spans="4:66" s="48" customFormat="1" ht="15" customHeight="1" x14ac:dyDescent="0.2">
      <c r="D2177" s="45"/>
      <c r="AA2177" s="94"/>
      <c r="AC2177" s="94"/>
      <c r="AG2177" s="94"/>
      <c r="AI2177" s="94"/>
      <c r="AM2177" s="94"/>
      <c r="AO2177" s="94"/>
      <c r="AS2177" s="94"/>
      <c r="AU2177" s="94"/>
      <c r="AY2177" s="94"/>
      <c r="BA2177" s="94"/>
      <c r="BI2177" s="45"/>
      <c r="BN2177" s="93"/>
    </row>
    <row r="2178" spans="4:66" s="48" customFormat="1" ht="15" customHeight="1" x14ac:dyDescent="0.2">
      <c r="D2178" s="45"/>
      <c r="AA2178" s="94"/>
      <c r="AC2178" s="94"/>
      <c r="AG2178" s="94"/>
      <c r="AI2178" s="94"/>
      <c r="AM2178" s="94"/>
      <c r="AO2178" s="94"/>
      <c r="AS2178" s="94"/>
      <c r="AU2178" s="94"/>
      <c r="AY2178" s="94"/>
      <c r="BA2178" s="94"/>
      <c r="BI2178" s="45"/>
      <c r="BN2178" s="93"/>
    </row>
    <row r="2179" spans="4:66" s="48" customFormat="1" ht="15" customHeight="1" x14ac:dyDescent="0.2">
      <c r="D2179" s="45"/>
      <c r="AA2179" s="94"/>
      <c r="AC2179" s="94"/>
      <c r="AG2179" s="94"/>
      <c r="AI2179" s="94"/>
      <c r="AM2179" s="94"/>
      <c r="AO2179" s="94"/>
      <c r="AS2179" s="94"/>
      <c r="AU2179" s="94"/>
      <c r="AY2179" s="94"/>
      <c r="BA2179" s="94"/>
      <c r="BI2179" s="45"/>
      <c r="BN2179" s="93"/>
    </row>
    <row r="2180" spans="4:66" s="48" customFormat="1" ht="15" customHeight="1" x14ac:dyDescent="0.2">
      <c r="D2180" s="45"/>
      <c r="AA2180" s="94"/>
      <c r="AC2180" s="94"/>
      <c r="AG2180" s="94"/>
      <c r="AI2180" s="94"/>
      <c r="AM2180" s="94"/>
      <c r="AO2180" s="94"/>
      <c r="AS2180" s="94"/>
      <c r="AU2180" s="94"/>
      <c r="AY2180" s="94"/>
      <c r="BA2180" s="94"/>
      <c r="BI2180" s="45"/>
      <c r="BN2180" s="93"/>
    </row>
    <row r="2181" spans="4:66" s="48" customFormat="1" ht="15" customHeight="1" x14ac:dyDescent="0.2">
      <c r="D2181" s="45"/>
      <c r="AA2181" s="94"/>
      <c r="AC2181" s="94"/>
      <c r="AG2181" s="94"/>
      <c r="AI2181" s="94"/>
      <c r="AM2181" s="94"/>
      <c r="AO2181" s="94"/>
      <c r="AS2181" s="94"/>
      <c r="AU2181" s="94"/>
      <c r="AY2181" s="94"/>
      <c r="BA2181" s="94"/>
      <c r="BI2181" s="45"/>
      <c r="BN2181" s="93"/>
    </row>
    <row r="2182" spans="4:66" s="48" customFormat="1" ht="15" customHeight="1" x14ac:dyDescent="0.2">
      <c r="D2182" s="45"/>
      <c r="AA2182" s="94"/>
      <c r="AC2182" s="94"/>
      <c r="AG2182" s="94"/>
      <c r="AI2182" s="94"/>
      <c r="AM2182" s="94"/>
      <c r="AO2182" s="94"/>
      <c r="AS2182" s="94"/>
      <c r="AU2182" s="94"/>
      <c r="AY2182" s="94"/>
      <c r="BA2182" s="94"/>
      <c r="BI2182" s="45"/>
      <c r="BN2182" s="93"/>
    </row>
    <row r="2183" spans="4:66" s="48" customFormat="1" ht="15" customHeight="1" x14ac:dyDescent="0.2">
      <c r="D2183" s="45"/>
      <c r="AA2183" s="94"/>
      <c r="AC2183" s="94"/>
      <c r="AG2183" s="94"/>
      <c r="AI2183" s="94"/>
      <c r="AM2183" s="94"/>
      <c r="AO2183" s="94"/>
      <c r="AS2183" s="94"/>
      <c r="AU2183" s="94"/>
      <c r="AY2183" s="94"/>
      <c r="BA2183" s="94"/>
      <c r="BI2183" s="45"/>
      <c r="BN2183" s="93"/>
    </row>
    <row r="2184" spans="4:66" s="48" customFormat="1" ht="15" customHeight="1" x14ac:dyDescent="0.2">
      <c r="D2184" s="45"/>
      <c r="AA2184" s="94"/>
      <c r="AC2184" s="94"/>
      <c r="AG2184" s="94"/>
      <c r="AI2184" s="94"/>
      <c r="AM2184" s="94"/>
      <c r="AO2184" s="94"/>
      <c r="AS2184" s="94"/>
      <c r="AU2184" s="94"/>
      <c r="AY2184" s="94"/>
      <c r="BA2184" s="94"/>
      <c r="BI2184" s="45"/>
      <c r="BN2184" s="93"/>
    </row>
    <row r="2185" spans="4:66" s="48" customFormat="1" ht="15" customHeight="1" x14ac:dyDescent="0.2">
      <c r="D2185" s="45"/>
      <c r="AA2185" s="94"/>
      <c r="AC2185" s="94"/>
      <c r="AG2185" s="94"/>
      <c r="AI2185" s="94"/>
      <c r="AM2185" s="94"/>
      <c r="AO2185" s="94"/>
      <c r="AS2185" s="94"/>
      <c r="AU2185" s="94"/>
      <c r="AY2185" s="94"/>
      <c r="BA2185" s="94"/>
      <c r="BI2185" s="45"/>
      <c r="BN2185" s="93"/>
    </row>
    <row r="2186" spans="4:66" s="48" customFormat="1" ht="15" customHeight="1" x14ac:dyDescent="0.2">
      <c r="D2186" s="45"/>
      <c r="AA2186" s="94"/>
      <c r="AC2186" s="94"/>
      <c r="AG2186" s="94"/>
      <c r="AI2186" s="94"/>
      <c r="AM2186" s="94"/>
      <c r="AO2186" s="94"/>
      <c r="AS2186" s="94"/>
      <c r="AU2186" s="94"/>
      <c r="AY2186" s="94"/>
      <c r="BA2186" s="94"/>
      <c r="BI2186" s="45"/>
      <c r="BN2186" s="93"/>
    </row>
    <row r="2187" spans="4:66" s="48" customFormat="1" ht="15" customHeight="1" x14ac:dyDescent="0.2">
      <c r="D2187" s="45"/>
      <c r="AA2187" s="94"/>
      <c r="AC2187" s="94"/>
      <c r="AG2187" s="94"/>
      <c r="AI2187" s="94"/>
      <c r="AM2187" s="94"/>
      <c r="AO2187" s="94"/>
      <c r="AS2187" s="94"/>
      <c r="AU2187" s="94"/>
      <c r="AY2187" s="94"/>
      <c r="BA2187" s="94"/>
      <c r="BI2187" s="45"/>
      <c r="BN2187" s="93"/>
    </row>
    <row r="2188" spans="4:66" s="48" customFormat="1" ht="15" customHeight="1" x14ac:dyDescent="0.2">
      <c r="D2188" s="45"/>
      <c r="AA2188" s="94"/>
      <c r="AC2188" s="94"/>
      <c r="AG2188" s="94"/>
      <c r="AI2188" s="94"/>
      <c r="AM2188" s="94"/>
      <c r="AO2188" s="94"/>
      <c r="AS2188" s="94"/>
      <c r="AU2188" s="94"/>
      <c r="AY2188" s="94"/>
      <c r="BA2188" s="94"/>
      <c r="BI2188" s="45"/>
      <c r="BN2188" s="93"/>
    </row>
    <row r="2189" spans="4:66" s="48" customFormat="1" ht="15" customHeight="1" x14ac:dyDescent="0.2">
      <c r="D2189" s="45"/>
      <c r="AA2189" s="94"/>
      <c r="AC2189" s="94"/>
      <c r="AG2189" s="94"/>
      <c r="AI2189" s="94"/>
      <c r="AM2189" s="94"/>
      <c r="AO2189" s="94"/>
      <c r="AS2189" s="94"/>
      <c r="AU2189" s="94"/>
      <c r="AY2189" s="94"/>
      <c r="BA2189" s="94"/>
      <c r="BI2189" s="45"/>
      <c r="BN2189" s="93"/>
    </row>
    <row r="2190" spans="4:66" s="48" customFormat="1" ht="15" customHeight="1" x14ac:dyDescent="0.2">
      <c r="D2190" s="45"/>
      <c r="AA2190" s="94"/>
      <c r="AC2190" s="94"/>
      <c r="AG2190" s="94"/>
      <c r="AI2190" s="94"/>
      <c r="AM2190" s="94"/>
      <c r="AO2190" s="94"/>
      <c r="AS2190" s="94"/>
      <c r="AU2190" s="94"/>
      <c r="AY2190" s="94"/>
      <c r="BA2190" s="94"/>
      <c r="BI2190" s="45"/>
      <c r="BN2190" s="93"/>
    </row>
    <row r="2191" spans="4:66" s="48" customFormat="1" ht="15" customHeight="1" x14ac:dyDescent="0.2">
      <c r="D2191" s="45"/>
      <c r="AA2191" s="94"/>
      <c r="AC2191" s="94"/>
      <c r="AG2191" s="94"/>
      <c r="AI2191" s="94"/>
      <c r="AM2191" s="94"/>
      <c r="AO2191" s="94"/>
      <c r="AS2191" s="94"/>
      <c r="AU2191" s="94"/>
      <c r="AY2191" s="94"/>
      <c r="BA2191" s="94"/>
      <c r="BI2191" s="45"/>
      <c r="BN2191" s="93"/>
    </row>
    <row r="2192" spans="4:66" s="48" customFormat="1" ht="15" customHeight="1" x14ac:dyDescent="0.2">
      <c r="D2192" s="45"/>
      <c r="AA2192" s="94"/>
      <c r="AC2192" s="94"/>
      <c r="AG2192" s="94"/>
      <c r="AI2192" s="94"/>
      <c r="AM2192" s="94"/>
      <c r="AO2192" s="94"/>
      <c r="AS2192" s="94"/>
      <c r="AU2192" s="94"/>
      <c r="AY2192" s="94"/>
      <c r="BA2192" s="94"/>
      <c r="BI2192" s="45"/>
      <c r="BN2192" s="93"/>
    </row>
    <row r="2193" spans="4:66" s="48" customFormat="1" ht="15" customHeight="1" x14ac:dyDescent="0.2">
      <c r="D2193" s="45"/>
      <c r="AA2193" s="94"/>
      <c r="AC2193" s="94"/>
      <c r="AG2193" s="94"/>
      <c r="AI2193" s="94"/>
      <c r="AM2193" s="94"/>
      <c r="AO2193" s="94"/>
      <c r="AS2193" s="94"/>
      <c r="AU2193" s="94"/>
      <c r="AY2193" s="94"/>
      <c r="BA2193" s="94"/>
      <c r="BI2193" s="45"/>
      <c r="BN2193" s="93"/>
    </row>
    <row r="2194" spans="4:66" s="48" customFormat="1" ht="15" customHeight="1" x14ac:dyDescent="0.2">
      <c r="D2194" s="45"/>
      <c r="AA2194" s="94"/>
      <c r="AC2194" s="94"/>
      <c r="AG2194" s="94"/>
      <c r="AI2194" s="94"/>
      <c r="AM2194" s="94"/>
      <c r="AO2194" s="94"/>
      <c r="AS2194" s="94"/>
      <c r="AU2194" s="94"/>
      <c r="AY2194" s="94"/>
      <c r="BA2194" s="94"/>
      <c r="BI2194" s="45"/>
      <c r="BN2194" s="93"/>
    </row>
    <row r="2195" spans="4:66" s="48" customFormat="1" ht="15" customHeight="1" x14ac:dyDescent="0.2">
      <c r="D2195" s="45"/>
      <c r="AA2195" s="94"/>
      <c r="AC2195" s="94"/>
      <c r="AG2195" s="94"/>
      <c r="AI2195" s="94"/>
      <c r="AM2195" s="94"/>
      <c r="AO2195" s="94"/>
      <c r="AS2195" s="94"/>
      <c r="AU2195" s="94"/>
      <c r="AY2195" s="94"/>
      <c r="BA2195" s="94"/>
      <c r="BI2195" s="45"/>
      <c r="BN2195" s="93"/>
    </row>
    <row r="2196" spans="4:66" s="48" customFormat="1" ht="15" customHeight="1" x14ac:dyDescent="0.2">
      <c r="D2196" s="45"/>
      <c r="AA2196" s="94"/>
      <c r="AC2196" s="94"/>
      <c r="AG2196" s="94"/>
      <c r="AI2196" s="94"/>
      <c r="AM2196" s="94"/>
      <c r="AO2196" s="94"/>
      <c r="AS2196" s="94"/>
      <c r="AU2196" s="94"/>
      <c r="AY2196" s="94"/>
      <c r="BA2196" s="94"/>
      <c r="BI2196" s="45"/>
      <c r="BN2196" s="93"/>
    </row>
    <row r="2197" spans="4:66" s="48" customFormat="1" ht="15" customHeight="1" x14ac:dyDescent="0.2">
      <c r="D2197" s="45"/>
      <c r="AA2197" s="94"/>
      <c r="AC2197" s="94"/>
      <c r="AG2197" s="94"/>
      <c r="AI2197" s="94"/>
      <c r="AM2197" s="94"/>
      <c r="AO2197" s="94"/>
      <c r="AS2197" s="94"/>
      <c r="AU2197" s="94"/>
      <c r="AY2197" s="94"/>
      <c r="BA2197" s="94"/>
      <c r="BI2197" s="45"/>
      <c r="BN2197" s="93"/>
    </row>
    <row r="2198" spans="4:66" s="48" customFormat="1" ht="15" customHeight="1" x14ac:dyDescent="0.2">
      <c r="D2198" s="45"/>
      <c r="AA2198" s="94"/>
      <c r="AC2198" s="94"/>
      <c r="AG2198" s="94"/>
      <c r="AI2198" s="94"/>
      <c r="AM2198" s="94"/>
      <c r="AO2198" s="94"/>
      <c r="AS2198" s="94"/>
      <c r="AU2198" s="94"/>
      <c r="AY2198" s="94"/>
      <c r="BA2198" s="94"/>
      <c r="BI2198" s="45"/>
      <c r="BN2198" s="93"/>
    </row>
    <row r="2199" spans="4:66" s="48" customFormat="1" ht="15" customHeight="1" x14ac:dyDescent="0.2">
      <c r="D2199" s="45"/>
      <c r="AA2199" s="94"/>
      <c r="AC2199" s="94"/>
      <c r="AG2199" s="94"/>
      <c r="AI2199" s="94"/>
      <c r="AM2199" s="94"/>
      <c r="AO2199" s="94"/>
      <c r="AS2199" s="94"/>
      <c r="AU2199" s="94"/>
      <c r="AY2199" s="94"/>
      <c r="BA2199" s="94"/>
      <c r="BI2199" s="45"/>
      <c r="BN2199" s="93"/>
    </row>
    <row r="2200" spans="4:66" s="48" customFormat="1" ht="15" customHeight="1" x14ac:dyDescent="0.2">
      <c r="D2200" s="45"/>
      <c r="AA2200" s="94"/>
      <c r="AC2200" s="94"/>
      <c r="AG2200" s="94"/>
      <c r="AI2200" s="94"/>
      <c r="AM2200" s="94"/>
      <c r="AO2200" s="94"/>
      <c r="AS2200" s="94"/>
      <c r="AU2200" s="94"/>
      <c r="AY2200" s="94"/>
      <c r="BA2200" s="94"/>
      <c r="BI2200" s="45"/>
      <c r="BN2200" s="93"/>
    </row>
    <row r="2201" spans="4:66" s="48" customFormat="1" ht="15" customHeight="1" x14ac:dyDescent="0.2">
      <c r="D2201" s="45"/>
      <c r="AA2201" s="94"/>
      <c r="AC2201" s="94"/>
      <c r="AG2201" s="94"/>
      <c r="AI2201" s="94"/>
      <c r="AM2201" s="94"/>
      <c r="AO2201" s="94"/>
      <c r="AS2201" s="94"/>
      <c r="AU2201" s="94"/>
      <c r="AY2201" s="94"/>
      <c r="BA2201" s="94"/>
      <c r="BI2201" s="45"/>
      <c r="BN2201" s="93"/>
    </row>
    <row r="2202" spans="4:66" s="48" customFormat="1" ht="15" customHeight="1" x14ac:dyDescent="0.2">
      <c r="D2202" s="45"/>
      <c r="AA2202" s="94"/>
      <c r="AC2202" s="94"/>
      <c r="AG2202" s="94"/>
      <c r="AI2202" s="94"/>
      <c r="AM2202" s="94"/>
      <c r="AO2202" s="94"/>
      <c r="AS2202" s="94"/>
      <c r="AU2202" s="94"/>
      <c r="AY2202" s="94"/>
      <c r="BA2202" s="94"/>
      <c r="BI2202" s="45"/>
      <c r="BN2202" s="93"/>
    </row>
    <row r="2203" spans="4:66" s="48" customFormat="1" ht="15" customHeight="1" x14ac:dyDescent="0.2">
      <c r="D2203" s="45"/>
      <c r="AA2203" s="94"/>
      <c r="AC2203" s="94"/>
      <c r="AG2203" s="94"/>
      <c r="AI2203" s="94"/>
      <c r="AM2203" s="94"/>
      <c r="AO2203" s="94"/>
      <c r="AS2203" s="94"/>
      <c r="AU2203" s="94"/>
      <c r="AY2203" s="94"/>
      <c r="BA2203" s="94"/>
      <c r="BI2203" s="45"/>
      <c r="BN2203" s="93"/>
    </row>
    <row r="2204" spans="4:66" s="48" customFormat="1" ht="15" customHeight="1" x14ac:dyDescent="0.2">
      <c r="D2204" s="45"/>
      <c r="AA2204" s="94"/>
      <c r="AC2204" s="94"/>
      <c r="AG2204" s="94"/>
      <c r="AI2204" s="94"/>
      <c r="AM2204" s="94"/>
      <c r="AO2204" s="94"/>
      <c r="AS2204" s="94"/>
      <c r="AU2204" s="94"/>
      <c r="AY2204" s="94"/>
      <c r="BA2204" s="94"/>
      <c r="BI2204" s="45"/>
      <c r="BN2204" s="93"/>
    </row>
    <row r="2205" spans="4:66" s="48" customFormat="1" ht="15" customHeight="1" x14ac:dyDescent="0.2">
      <c r="D2205" s="45"/>
      <c r="AA2205" s="94"/>
      <c r="AC2205" s="94"/>
      <c r="AG2205" s="94"/>
      <c r="AI2205" s="94"/>
      <c r="AM2205" s="94"/>
      <c r="AO2205" s="94"/>
      <c r="AS2205" s="94"/>
      <c r="AU2205" s="94"/>
      <c r="AY2205" s="94"/>
      <c r="BA2205" s="94"/>
      <c r="BI2205" s="45"/>
      <c r="BN2205" s="93"/>
    </row>
    <row r="2206" spans="4:66" s="48" customFormat="1" ht="15" customHeight="1" x14ac:dyDescent="0.2">
      <c r="D2206" s="45"/>
      <c r="AA2206" s="94"/>
      <c r="AC2206" s="94"/>
      <c r="AG2206" s="94"/>
      <c r="AI2206" s="94"/>
      <c r="AM2206" s="94"/>
      <c r="AO2206" s="94"/>
      <c r="AS2206" s="94"/>
      <c r="AU2206" s="94"/>
      <c r="AY2206" s="94"/>
      <c r="BA2206" s="94"/>
      <c r="BI2206" s="45"/>
      <c r="BN2206" s="93"/>
    </row>
    <row r="2207" spans="4:66" s="48" customFormat="1" ht="15" customHeight="1" x14ac:dyDescent="0.2">
      <c r="D2207" s="45"/>
      <c r="AA2207" s="94"/>
      <c r="AC2207" s="94"/>
      <c r="AG2207" s="94"/>
      <c r="AI2207" s="94"/>
      <c r="AM2207" s="94"/>
      <c r="AO2207" s="94"/>
      <c r="AS2207" s="94"/>
      <c r="AU2207" s="94"/>
      <c r="AY2207" s="94"/>
      <c r="BA2207" s="94"/>
      <c r="BI2207" s="45"/>
      <c r="BN2207" s="93"/>
    </row>
    <row r="2208" spans="4:66" s="48" customFormat="1" ht="15" customHeight="1" x14ac:dyDescent="0.2">
      <c r="D2208" s="45"/>
      <c r="AA2208" s="94"/>
      <c r="AC2208" s="94"/>
      <c r="AG2208" s="94"/>
      <c r="AI2208" s="94"/>
      <c r="AM2208" s="94"/>
      <c r="AO2208" s="94"/>
      <c r="AS2208" s="94"/>
      <c r="AU2208" s="94"/>
      <c r="AY2208" s="94"/>
      <c r="BA2208" s="94"/>
      <c r="BI2208" s="45"/>
      <c r="BN2208" s="93"/>
    </row>
    <row r="2209" spans="4:66" s="48" customFormat="1" ht="15" customHeight="1" x14ac:dyDescent="0.2">
      <c r="D2209" s="45"/>
      <c r="AA2209" s="94"/>
      <c r="AC2209" s="94"/>
      <c r="AG2209" s="94"/>
      <c r="AI2209" s="94"/>
      <c r="AM2209" s="94"/>
      <c r="AO2209" s="94"/>
      <c r="AS2209" s="94"/>
      <c r="AU2209" s="94"/>
      <c r="AY2209" s="94"/>
      <c r="BA2209" s="94"/>
      <c r="BI2209" s="45"/>
      <c r="BN2209" s="93"/>
    </row>
    <row r="2210" spans="4:66" s="48" customFormat="1" ht="15" customHeight="1" x14ac:dyDescent="0.2">
      <c r="D2210" s="45"/>
      <c r="AA2210" s="94"/>
      <c r="AC2210" s="94"/>
      <c r="AG2210" s="94"/>
      <c r="AI2210" s="94"/>
      <c r="AM2210" s="94"/>
      <c r="AO2210" s="94"/>
      <c r="AS2210" s="94"/>
      <c r="AU2210" s="94"/>
      <c r="AY2210" s="94"/>
      <c r="BA2210" s="94"/>
      <c r="BI2210" s="45"/>
      <c r="BN2210" s="93"/>
    </row>
    <row r="2211" spans="4:66" s="48" customFormat="1" ht="15" customHeight="1" x14ac:dyDescent="0.2">
      <c r="D2211" s="45"/>
      <c r="AA2211" s="94"/>
      <c r="AC2211" s="94"/>
      <c r="AG2211" s="94"/>
      <c r="AI2211" s="94"/>
      <c r="AM2211" s="94"/>
      <c r="AO2211" s="94"/>
      <c r="AS2211" s="94"/>
      <c r="AU2211" s="94"/>
      <c r="AY2211" s="94"/>
      <c r="BA2211" s="94"/>
      <c r="BI2211" s="45"/>
      <c r="BN2211" s="93"/>
    </row>
    <row r="2212" spans="4:66" s="48" customFormat="1" ht="15" customHeight="1" x14ac:dyDescent="0.2">
      <c r="D2212" s="45"/>
      <c r="AA2212" s="94"/>
      <c r="AC2212" s="94"/>
      <c r="AG2212" s="94"/>
      <c r="AI2212" s="94"/>
      <c r="AM2212" s="94"/>
      <c r="AO2212" s="94"/>
      <c r="AS2212" s="94"/>
      <c r="AU2212" s="94"/>
      <c r="AY2212" s="94"/>
      <c r="BA2212" s="94"/>
      <c r="BI2212" s="45"/>
      <c r="BN2212" s="93"/>
    </row>
    <row r="2213" spans="4:66" s="48" customFormat="1" ht="15" customHeight="1" x14ac:dyDescent="0.2">
      <c r="D2213" s="45"/>
      <c r="AA2213" s="94"/>
      <c r="AC2213" s="94"/>
      <c r="AG2213" s="94"/>
      <c r="AI2213" s="94"/>
      <c r="AM2213" s="94"/>
      <c r="AO2213" s="94"/>
      <c r="AS2213" s="94"/>
      <c r="AU2213" s="94"/>
      <c r="AY2213" s="94"/>
      <c r="BA2213" s="94"/>
      <c r="BI2213" s="45"/>
      <c r="BN2213" s="93"/>
    </row>
    <row r="2214" spans="4:66" s="48" customFormat="1" ht="15" customHeight="1" x14ac:dyDescent="0.2">
      <c r="D2214" s="45"/>
      <c r="AA2214" s="94"/>
      <c r="AC2214" s="94"/>
      <c r="AG2214" s="94"/>
      <c r="AI2214" s="94"/>
      <c r="AM2214" s="94"/>
      <c r="AO2214" s="94"/>
      <c r="AS2214" s="94"/>
      <c r="AU2214" s="94"/>
      <c r="AY2214" s="94"/>
      <c r="BA2214" s="94"/>
      <c r="BI2214" s="45"/>
      <c r="BN2214" s="93"/>
    </row>
    <row r="2215" spans="4:66" s="48" customFormat="1" ht="15" customHeight="1" x14ac:dyDescent="0.2">
      <c r="D2215" s="45"/>
      <c r="AA2215" s="94"/>
      <c r="AC2215" s="94"/>
      <c r="AG2215" s="94"/>
      <c r="AI2215" s="94"/>
      <c r="AM2215" s="94"/>
      <c r="AO2215" s="94"/>
      <c r="AS2215" s="94"/>
      <c r="AU2215" s="94"/>
      <c r="AY2215" s="94"/>
      <c r="BA2215" s="94"/>
      <c r="BI2215" s="45"/>
      <c r="BN2215" s="93"/>
    </row>
    <row r="2216" spans="4:66" s="48" customFormat="1" ht="15" customHeight="1" x14ac:dyDescent="0.2">
      <c r="D2216" s="45"/>
      <c r="AA2216" s="94"/>
      <c r="AC2216" s="94"/>
      <c r="AG2216" s="94"/>
      <c r="AI2216" s="94"/>
      <c r="AM2216" s="94"/>
      <c r="AO2216" s="94"/>
      <c r="AS2216" s="94"/>
      <c r="AU2216" s="94"/>
      <c r="AY2216" s="94"/>
      <c r="BA2216" s="94"/>
      <c r="BI2216" s="45"/>
      <c r="BN2216" s="93"/>
    </row>
    <row r="2217" spans="4:66" s="48" customFormat="1" ht="15" customHeight="1" x14ac:dyDescent="0.2">
      <c r="D2217" s="45"/>
      <c r="AA2217" s="94"/>
      <c r="AC2217" s="94"/>
      <c r="AG2217" s="94"/>
      <c r="AI2217" s="94"/>
      <c r="AM2217" s="94"/>
      <c r="AO2217" s="94"/>
      <c r="AS2217" s="94"/>
      <c r="AU2217" s="94"/>
      <c r="AY2217" s="94"/>
      <c r="BA2217" s="94"/>
      <c r="BI2217" s="45"/>
      <c r="BN2217" s="93"/>
    </row>
    <row r="2218" spans="4:66" s="48" customFormat="1" ht="15" customHeight="1" x14ac:dyDescent="0.2">
      <c r="D2218" s="45"/>
      <c r="AA2218" s="94"/>
      <c r="AC2218" s="94"/>
      <c r="AG2218" s="94"/>
      <c r="AI2218" s="94"/>
      <c r="AM2218" s="94"/>
      <c r="AO2218" s="94"/>
      <c r="AS2218" s="94"/>
      <c r="AU2218" s="94"/>
      <c r="AY2218" s="94"/>
      <c r="BA2218" s="94"/>
      <c r="BI2218" s="45"/>
      <c r="BN2218" s="93"/>
    </row>
    <row r="2219" spans="4:66" s="48" customFormat="1" ht="15" customHeight="1" x14ac:dyDescent="0.2">
      <c r="D2219" s="45"/>
      <c r="AA2219" s="94"/>
      <c r="AC2219" s="94"/>
      <c r="AG2219" s="94"/>
      <c r="AI2219" s="94"/>
      <c r="AM2219" s="94"/>
      <c r="AO2219" s="94"/>
      <c r="AS2219" s="94"/>
      <c r="AU2219" s="94"/>
      <c r="AY2219" s="94"/>
      <c r="BA2219" s="94"/>
      <c r="BI2219" s="45"/>
      <c r="BN2219" s="93"/>
    </row>
    <row r="2220" spans="4:66" s="48" customFormat="1" ht="15" customHeight="1" x14ac:dyDescent="0.2">
      <c r="D2220" s="45"/>
      <c r="AA2220" s="94"/>
      <c r="AC2220" s="94"/>
      <c r="AG2220" s="94"/>
      <c r="AI2220" s="94"/>
      <c r="AM2220" s="94"/>
      <c r="AO2220" s="94"/>
      <c r="AS2220" s="94"/>
      <c r="AU2220" s="94"/>
      <c r="AY2220" s="94"/>
      <c r="BA2220" s="94"/>
      <c r="BI2220" s="45"/>
      <c r="BN2220" s="93"/>
    </row>
    <row r="2221" spans="4:66" s="48" customFormat="1" ht="15" customHeight="1" x14ac:dyDescent="0.2">
      <c r="D2221" s="45"/>
      <c r="AA2221" s="94"/>
      <c r="AC2221" s="94"/>
      <c r="AG2221" s="94"/>
      <c r="AI2221" s="94"/>
      <c r="AM2221" s="94"/>
      <c r="AO2221" s="94"/>
      <c r="AS2221" s="94"/>
      <c r="AU2221" s="94"/>
      <c r="AY2221" s="94"/>
      <c r="BA2221" s="94"/>
      <c r="BI2221" s="45"/>
      <c r="BN2221" s="93"/>
    </row>
    <row r="2222" spans="4:66" s="48" customFormat="1" ht="15" customHeight="1" x14ac:dyDescent="0.2">
      <c r="D2222" s="45"/>
      <c r="AA2222" s="94"/>
      <c r="AC2222" s="94"/>
      <c r="AG2222" s="94"/>
      <c r="AI2222" s="94"/>
      <c r="AM2222" s="94"/>
      <c r="AO2222" s="94"/>
      <c r="AS2222" s="94"/>
      <c r="AU2222" s="94"/>
      <c r="AY2222" s="94"/>
      <c r="BA2222" s="94"/>
      <c r="BI2222" s="45"/>
      <c r="BN2222" s="93"/>
    </row>
    <row r="2223" spans="4:66" s="48" customFormat="1" ht="15" customHeight="1" x14ac:dyDescent="0.2">
      <c r="D2223" s="45"/>
      <c r="AA2223" s="94"/>
      <c r="AC2223" s="94"/>
      <c r="AG2223" s="94"/>
      <c r="AI2223" s="94"/>
      <c r="AM2223" s="94"/>
      <c r="AO2223" s="94"/>
      <c r="AS2223" s="94"/>
      <c r="AU2223" s="94"/>
      <c r="AY2223" s="94"/>
      <c r="BA2223" s="94"/>
      <c r="BI2223" s="45"/>
      <c r="BN2223" s="93"/>
    </row>
    <row r="2224" spans="4:66" s="48" customFormat="1" ht="15" customHeight="1" x14ac:dyDescent="0.2">
      <c r="D2224" s="45"/>
      <c r="AA2224" s="94"/>
      <c r="AC2224" s="94"/>
      <c r="AG2224" s="94"/>
      <c r="AI2224" s="94"/>
      <c r="AM2224" s="94"/>
      <c r="AO2224" s="94"/>
      <c r="AS2224" s="94"/>
      <c r="AU2224" s="94"/>
      <c r="AY2224" s="94"/>
      <c r="BA2224" s="94"/>
      <c r="BI2224" s="45"/>
      <c r="BN2224" s="93"/>
    </row>
    <row r="2225" spans="4:66" s="48" customFormat="1" ht="15" customHeight="1" x14ac:dyDescent="0.2">
      <c r="D2225" s="45"/>
      <c r="AA2225" s="94"/>
      <c r="AC2225" s="94"/>
      <c r="AG2225" s="94"/>
      <c r="AI2225" s="94"/>
      <c r="AM2225" s="94"/>
      <c r="AO2225" s="94"/>
      <c r="AS2225" s="94"/>
      <c r="AU2225" s="94"/>
      <c r="AY2225" s="94"/>
      <c r="BA2225" s="94"/>
      <c r="BI2225" s="45"/>
      <c r="BN2225" s="93"/>
    </row>
    <row r="2226" spans="4:66" s="48" customFormat="1" ht="15" customHeight="1" x14ac:dyDescent="0.2">
      <c r="D2226" s="45"/>
      <c r="AA2226" s="94"/>
      <c r="AC2226" s="94"/>
      <c r="AG2226" s="94"/>
      <c r="AI2226" s="94"/>
      <c r="AM2226" s="94"/>
      <c r="AO2226" s="94"/>
      <c r="AS2226" s="94"/>
      <c r="AU2226" s="94"/>
      <c r="AY2226" s="94"/>
      <c r="BA2226" s="94"/>
      <c r="BI2226" s="45"/>
      <c r="BN2226" s="93"/>
    </row>
    <row r="2227" spans="4:66" s="48" customFormat="1" ht="15" customHeight="1" x14ac:dyDescent="0.2">
      <c r="D2227" s="45"/>
      <c r="AA2227" s="94"/>
      <c r="AC2227" s="94"/>
      <c r="AG2227" s="94"/>
      <c r="AI2227" s="94"/>
      <c r="AM2227" s="94"/>
      <c r="AO2227" s="94"/>
      <c r="AS2227" s="94"/>
      <c r="AU2227" s="94"/>
      <c r="AY2227" s="94"/>
      <c r="BA2227" s="94"/>
      <c r="BI2227" s="45"/>
      <c r="BN2227" s="93"/>
    </row>
    <row r="2228" spans="4:66" s="48" customFormat="1" ht="15" customHeight="1" x14ac:dyDescent="0.2">
      <c r="D2228" s="45"/>
      <c r="AA2228" s="94"/>
      <c r="AC2228" s="94"/>
      <c r="AG2228" s="94"/>
      <c r="AI2228" s="94"/>
      <c r="AM2228" s="94"/>
      <c r="AO2228" s="94"/>
      <c r="AS2228" s="94"/>
      <c r="AU2228" s="94"/>
      <c r="AY2228" s="94"/>
      <c r="BA2228" s="94"/>
      <c r="BI2228" s="45"/>
      <c r="BN2228" s="93"/>
    </row>
    <row r="2229" spans="4:66" s="48" customFormat="1" ht="15" customHeight="1" x14ac:dyDescent="0.2">
      <c r="D2229" s="45"/>
      <c r="AA2229" s="94"/>
      <c r="AC2229" s="94"/>
      <c r="AG2229" s="94"/>
      <c r="AI2229" s="94"/>
      <c r="AM2229" s="94"/>
      <c r="AO2229" s="94"/>
      <c r="AS2229" s="94"/>
      <c r="AU2229" s="94"/>
      <c r="AY2229" s="94"/>
      <c r="BA2229" s="94"/>
      <c r="BI2229" s="45"/>
      <c r="BN2229" s="93"/>
    </row>
    <row r="2230" spans="4:66" s="48" customFormat="1" ht="15" customHeight="1" x14ac:dyDescent="0.2">
      <c r="D2230" s="45"/>
      <c r="AA2230" s="94"/>
      <c r="AC2230" s="94"/>
      <c r="AG2230" s="94"/>
      <c r="AI2230" s="94"/>
      <c r="AM2230" s="94"/>
      <c r="AO2230" s="94"/>
      <c r="AS2230" s="94"/>
      <c r="AU2230" s="94"/>
      <c r="AY2230" s="94"/>
      <c r="BA2230" s="94"/>
      <c r="BI2230" s="45"/>
      <c r="BN2230" s="93"/>
    </row>
    <row r="2231" spans="4:66" s="48" customFormat="1" ht="15" customHeight="1" x14ac:dyDescent="0.2">
      <c r="D2231" s="45"/>
      <c r="AA2231" s="94"/>
      <c r="AC2231" s="94"/>
      <c r="AG2231" s="94"/>
      <c r="AI2231" s="94"/>
      <c r="AM2231" s="94"/>
      <c r="AO2231" s="94"/>
      <c r="AS2231" s="94"/>
      <c r="AU2231" s="94"/>
      <c r="AY2231" s="94"/>
      <c r="BA2231" s="94"/>
      <c r="BI2231" s="45"/>
      <c r="BN2231" s="93"/>
    </row>
    <row r="2232" spans="4:66" s="48" customFormat="1" ht="15" customHeight="1" x14ac:dyDescent="0.2">
      <c r="D2232" s="45"/>
      <c r="AA2232" s="94"/>
      <c r="AC2232" s="94"/>
      <c r="AG2232" s="94"/>
      <c r="AI2232" s="94"/>
      <c r="AM2232" s="94"/>
      <c r="AO2232" s="94"/>
      <c r="AS2232" s="94"/>
      <c r="AU2232" s="94"/>
      <c r="AY2232" s="94"/>
      <c r="BA2232" s="94"/>
      <c r="BI2232" s="45"/>
      <c r="BN2232" s="93"/>
    </row>
    <row r="2233" spans="4:66" s="48" customFormat="1" ht="15" customHeight="1" x14ac:dyDescent="0.2">
      <c r="D2233" s="45"/>
      <c r="AA2233" s="94"/>
      <c r="AC2233" s="94"/>
      <c r="AG2233" s="94"/>
      <c r="AI2233" s="94"/>
      <c r="AM2233" s="94"/>
      <c r="AO2233" s="94"/>
      <c r="AS2233" s="94"/>
      <c r="AU2233" s="94"/>
      <c r="AY2233" s="94"/>
      <c r="BA2233" s="94"/>
      <c r="BI2233" s="45"/>
      <c r="BN2233" s="93"/>
    </row>
    <row r="2234" spans="4:66" s="48" customFormat="1" ht="15" customHeight="1" x14ac:dyDescent="0.2">
      <c r="D2234" s="45"/>
      <c r="AA2234" s="94"/>
      <c r="AC2234" s="94"/>
      <c r="AG2234" s="94"/>
      <c r="AI2234" s="94"/>
      <c r="AM2234" s="94"/>
      <c r="AO2234" s="94"/>
      <c r="AS2234" s="94"/>
      <c r="AU2234" s="94"/>
      <c r="AY2234" s="94"/>
      <c r="BA2234" s="94"/>
      <c r="BI2234" s="45"/>
      <c r="BN2234" s="93"/>
    </row>
    <row r="2235" spans="4:66" s="48" customFormat="1" ht="15" customHeight="1" x14ac:dyDescent="0.2">
      <c r="D2235" s="45"/>
      <c r="AA2235" s="94"/>
      <c r="AC2235" s="94"/>
      <c r="AG2235" s="94"/>
      <c r="AI2235" s="94"/>
      <c r="AM2235" s="94"/>
      <c r="AO2235" s="94"/>
      <c r="AS2235" s="94"/>
      <c r="AU2235" s="94"/>
      <c r="AY2235" s="94"/>
      <c r="BA2235" s="94"/>
      <c r="BI2235" s="45"/>
      <c r="BN2235" s="93"/>
    </row>
    <row r="2236" spans="4:66" s="48" customFormat="1" ht="15" customHeight="1" x14ac:dyDescent="0.2">
      <c r="D2236" s="45"/>
      <c r="AA2236" s="94"/>
      <c r="AC2236" s="94"/>
      <c r="AG2236" s="94"/>
      <c r="AI2236" s="94"/>
      <c r="AM2236" s="94"/>
      <c r="AO2236" s="94"/>
      <c r="AS2236" s="94"/>
      <c r="AU2236" s="94"/>
      <c r="AY2236" s="94"/>
      <c r="BA2236" s="94"/>
      <c r="BI2236" s="45"/>
      <c r="BN2236" s="93"/>
    </row>
    <row r="2237" spans="4:66" s="48" customFormat="1" ht="15" customHeight="1" x14ac:dyDescent="0.2">
      <c r="D2237" s="45"/>
      <c r="AA2237" s="94"/>
      <c r="AC2237" s="94"/>
      <c r="AG2237" s="94"/>
      <c r="AI2237" s="94"/>
      <c r="AM2237" s="94"/>
      <c r="AO2237" s="94"/>
      <c r="AS2237" s="94"/>
      <c r="AU2237" s="94"/>
      <c r="AY2237" s="94"/>
      <c r="BA2237" s="94"/>
      <c r="BI2237" s="45"/>
      <c r="BN2237" s="93"/>
    </row>
    <row r="2238" spans="4:66" s="48" customFormat="1" ht="15" customHeight="1" x14ac:dyDescent="0.2">
      <c r="D2238" s="45"/>
      <c r="AA2238" s="94"/>
      <c r="AC2238" s="94"/>
      <c r="AG2238" s="94"/>
      <c r="AI2238" s="94"/>
      <c r="AM2238" s="94"/>
      <c r="AO2238" s="94"/>
      <c r="AS2238" s="94"/>
      <c r="AU2238" s="94"/>
      <c r="AY2238" s="94"/>
      <c r="BA2238" s="94"/>
      <c r="BI2238" s="45"/>
      <c r="BN2238" s="93"/>
    </row>
    <row r="2239" spans="4:66" s="48" customFormat="1" ht="15" customHeight="1" x14ac:dyDescent="0.2">
      <c r="D2239" s="45"/>
      <c r="AA2239" s="94"/>
      <c r="AC2239" s="94"/>
      <c r="AG2239" s="94"/>
      <c r="AI2239" s="94"/>
      <c r="AM2239" s="94"/>
      <c r="AO2239" s="94"/>
      <c r="AS2239" s="94"/>
      <c r="AU2239" s="94"/>
      <c r="AY2239" s="94"/>
      <c r="BA2239" s="94"/>
      <c r="BI2239" s="45"/>
      <c r="BN2239" s="93"/>
    </row>
    <row r="2240" spans="4:66" s="48" customFormat="1" ht="15" customHeight="1" x14ac:dyDescent="0.2">
      <c r="D2240" s="45"/>
      <c r="AA2240" s="94"/>
      <c r="AC2240" s="94"/>
      <c r="AG2240" s="94"/>
      <c r="AI2240" s="94"/>
      <c r="AM2240" s="94"/>
      <c r="AO2240" s="94"/>
      <c r="AS2240" s="94"/>
      <c r="AU2240" s="94"/>
      <c r="AY2240" s="94"/>
      <c r="BA2240" s="94"/>
      <c r="BI2240" s="45"/>
      <c r="BN2240" s="93"/>
    </row>
    <row r="2241" spans="4:66" s="48" customFormat="1" ht="15" customHeight="1" x14ac:dyDescent="0.2">
      <c r="D2241" s="45"/>
      <c r="AA2241" s="94"/>
      <c r="AC2241" s="94"/>
      <c r="AG2241" s="94"/>
      <c r="AI2241" s="94"/>
      <c r="AM2241" s="94"/>
      <c r="AO2241" s="94"/>
      <c r="AS2241" s="94"/>
      <c r="AU2241" s="94"/>
      <c r="AY2241" s="94"/>
      <c r="BA2241" s="94"/>
      <c r="BI2241" s="45"/>
      <c r="BN2241" s="93"/>
    </row>
    <row r="2242" spans="4:66" s="48" customFormat="1" ht="15" customHeight="1" x14ac:dyDescent="0.2">
      <c r="D2242" s="45"/>
      <c r="AA2242" s="94"/>
      <c r="AC2242" s="94"/>
      <c r="AG2242" s="94"/>
      <c r="AI2242" s="94"/>
      <c r="AM2242" s="94"/>
      <c r="AO2242" s="94"/>
      <c r="AS2242" s="94"/>
      <c r="AU2242" s="94"/>
      <c r="AY2242" s="94"/>
      <c r="BA2242" s="94"/>
      <c r="BI2242" s="45"/>
      <c r="BN2242" s="93"/>
    </row>
    <row r="2243" spans="4:66" s="48" customFormat="1" ht="15" customHeight="1" x14ac:dyDescent="0.2">
      <c r="D2243" s="45"/>
      <c r="AA2243" s="94"/>
      <c r="AC2243" s="94"/>
      <c r="AG2243" s="94"/>
      <c r="AI2243" s="94"/>
      <c r="AM2243" s="94"/>
      <c r="AO2243" s="94"/>
      <c r="AS2243" s="94"/>
      <c r="AU2243" s="94"/>
      <c r="AY2243" s="94"/>
      <c r="BA2243" s="94"/>
      <c r="BI2243" s="45"/>
      <c r="BN2243" s="93"/>
    </row>
    <row r="2244" spans="4:66" s="48" customFormat="1" ht="15" customHeight="1" x14ac:dyDescent="0.2">
      <c r="D2244" s="45"/>
      <c r="AA2244" s="94"/>
      <c r="AC2244" s="94"/>
      <c r="AG2244" s="94"/>
      <c r="AI2244" s="94"/>
      <c r="AM2244" s="94"/>
      <c r="AO2244" s="94"/>
      <c r="AS2244" s="94"/>
      <c r="AU2244" s="94"/>
      <c r="AY2244" s="94"/>
      <c r="BA2244" s="94"/>
      <c r="BI2244" s="45"/>
      <c r="BN2244" s="93"/>
    </row>
    <row r="2245" spans="4:66" s="48" customFormat="1" ht="15" customHeight="1" x14ac:dyDescent="0.2">
      <c r="D2245" s="45"/>
      <c r="AA2245" s="94"/>
      <c r="AC2245" s="94"/>
      <c r="AG2245" s="94"/>
      <c r="AI2245" s="94"/>
      <c r="AM2245" s="94"/>
      <c r="AO2245" s="94"/>
      <c r="AS2245" s="94"/>
      <c r="AU2245" s="94"/>
      <c r="AY2245" s="94"/>
      <c r="BA2245" s="94"/>
      <c r="BI2245" s="45"/>
      <c r="BN2245" s="93"/>
    </row>
    <row r="2246" spans="4:66" s="48" customFormat="1" ht="15" customHeight="1" x14ac:dyDescent="0.2">
      <c r="D2246" s="45"/>
      <c r="AA2246" s="94"/>
      <c r="AC2246" s="94"/>
      <c r="AG2246" s="94"/>
      <c r="AI2246" s="94"/>
      <c r="AM2246" s="94"/>
      <c r="AO2246" s="94"/>
      <c r="AS2246" s="94"/>
      <c r="AU2246" s="94"/>
      <c r="AY2246" s="94"/>
      <c r="BA2246" s="94"/>
      <c r="BI2246" s="45"/>
      <c r="BN2246" s="93"/>
    </row>
    <row r="2247" spans="4:66" s="48" customFormat="1" ht="15" customHeight="1" x14ac:dyDescent="0.2">
      <c r="D2247" s="45"/>
      <c r="AA2247" s="94"/>
      <c r="AC2247" s="94"/>
      <c r="AG2247" s="94"/>
      <c r="AI2247" s="94"/>
      <c r="AM2247" s="94"/>
      <c r="AO2247" s="94"/>
      <c r="AS2247" s="94"/>
      <c r="AU2247" s="94"/>
      <c r="AY2247" s="94"/>
      <c r="BA2247" s="94"/>
      <c r="BI2247" s="45"/>
      <c r="BN2247" s="93"/>
    </row>
    <row r="2248" spans="4:66" s="48" customFormat="1" ht="15" customHeight="1" x14ac:dyDescent="0.2">
      <c r="D2248" s="45"/>
      <c r="AA2248" s="94"/>
      <c r="AC2248" s="94"/>
      <c r="AG2248" s="94"/>
      <c r="AI2248" s="94"/>
      <c r="AM2248" s="94"/>
      <c r="AO2248" s="94"/>
      <c r="AS2248" s="94"/>
      <c r="AU2248" s="94"/>
      <c r="AY2248" s="94"/>
      <c r="BA2248" s="94"/>
      <c r="BI2248" s="45"/>
      <c r="BN2248" s="93"/>
    </row>
    <row r="2249" spans="4:66" s="48" customFormat="1" ht="15" customHeight="1" x14ac:dyDescent="0.2">
      <c r="D2249" s="45"/>
      <c r="AA2249" s="94"/>
      <c r="AC2249" s="94"/>
      <c r="AG2249" s="94"/>
      <c r="AI2249" s="94"/>
      <c r="AM2249" s="94"/>
      <c r="AO2249" s="94"/>
      <c r="AS2249" s="94"/>
      <c r="AU2249" s="94"/>
      <c r="AY2249" s="94"/>
      <c r="BA2249" s="94"/>
      <c r="BI2249" s="45"/>
      <c r="BN2249" s="93"/>
    </row>
    <row r="2250" spans="4:66" s="48" customFormat="1" ht="15" customHeight="1" x14ac:dyDescent="0.2">
      <c r="D2250" s="45"/>
      <c r="AA2250" s="94"/>
      <c r="AC2250" s="94"/>
      <c r="AG2250" s="94"/>
      <c r="AI2250" s="94"/>
      <c r="AM2250" s="94"/>
      <c r="AO2250" s="94"/>
      <c r="AS2250" s="94"/>
      <c r="AU2250" s="94"/>
      <c r="AY2250" s="94"/>
      <c r="BA2250" s="94"/>
      <c r="BI2250" s="45"/>
      <c r="BN2250" s="93"/>
    </row>
    <row r="2251" spans="4:66" s="48" customFormat="1" ht="15" customHeight="1" x14ac:dyDescent="0.2">
      <c r="D2251" s="45"/>
      <c r="AA2251" s="94"/>
      <c r="AC2251" s="94"/>
      <c r="AG2251" s="94"/>
      <c r="AI2251" s="94"/>
      <c r="AM2251" s="94"/>
      <c r="AO2251" s="94"/>
      <c r="AS2251" s="94"/>
      <c r="AU2251" s="94"/>
      <c r="AY2251" s="94"/>
      <c r="BA2251" s="94"/>
      <c r="BI2251" s="45"/>
      <c r="BN2251" s="93"/>
    </row>
    <row r="2252" spans="4:66" s="48" customFormat="1" ht="15" customHeight="1" x14ac:dyDescent="0.2">
      <c r="D2252" s="45"/>
      <c r="AA2252" s="94"/>
      <c r="AC2252" s="94"/>
      <c r="AG2252" s="94"/>
      <c r="AI2252" s="94"/>
      <c r="AM2252" s="94"/>
      <c r="AO2252" s="94"/>
      <c r="AS2252" s="94"/>
      <c r="AU2252" s="94"/>
      <c r="AY2252" s="94"/>
      <c r="BA2252" s="94"/>
      <c r="BI2252" s="45"/>
      <c r="BN2252" s="93"/>
    </row>
    <row r="2253" spans="4:66" s="48" customFormat="1" ht="15" customHeight="1" x14ac:dyDescent="0.2">
      <c r="D2253" s="45"/>
      <c r="AA2253" s="94"/>
      <c r="AC2253" s="94"/>
      <c r="AG2253" s="94"/>
      <c r="AI2253" s="94"/>
      <c r="AM2253" s="94"/>
      <c r="AO2253" s="94"/>
      <c r="AS2253" s="94"/>
      <c r="AU2253" s="94"/>
      <c r="AY2253" s="94"/>
      <c r="BA2253" s="94"/>
      <c r="BI2253" s="45"/>
      <c r="BN2253" s="93"/>
    </row>
    <row r="2254" spans="4:66" s="48" customFormat="1" ht="15" customHeight="1" x14ac:dyDescent="0.2">
      <c r="D2254" s="45"/>
      <c r="AA2254" s="94"/>
      <c r="AC2254" s="94"/>
      <c r="AG2254" s="94"/>
      <c r="AI2254" s="94"/>
      <c r="AM2254" s="94"/>
      <c r="AO2254" s="94"/>
      <c r="AS2254" s="94"/>
      <c r="AU2254" s="94"/>
      <c r="AY2254" s="94"/>
      <c r="BA2254" s="94"/>
      <c r="BI2254" s="45"/>
      <c r="BN2254" s="93"/>
    </row>
    <row r="2255" spans="4:66" s="48" customFormat="1" ht="15" customHeight="1" x14ac:dyDescent="0.2">
      <c r="D2255" s="45"/>
      <c r="AA2255" s="94"/>
      <c r="AC2255" s="94"/>
      <c r="AG2255" s="94"/>
      <c r="AI2255" s="94"/>
      <c r="AM2255" s="94"/>
      <c r="AO2255" s="94"/>
      <c r="AS2255" s="94"/>
      <c r="AU2255" s="94"/>
      <c r="AY2255" s="94"/>
      <c r="BA2255" s="94"/>
      <c r="BI2255" s="45"/>
      <c r="BN2255" s="93"/>
    </row>
    <row r="2256" spans="4:66" s="48" customFormat="1" ht="15" customHeight="1" x14ac:dyDescent="0.2">
      <c r="D2256" s="45"/>
      <c r="AA2256" s="94"/>
      <c r="AC2256" s="94"/>
      <c r="AG2256" s="94"/>
      <c r="AI2256" s="94"/>
      <c r="AM2256" s="94"/>
      <c r="AO2256" s="94"/>
      <c r="AS2256" s="94"/>
      <c r="AU2256" s="94"/>
      <c r="AY2256" s="94"/>
      <c r="BA2256" s="94"/>
      <c r="BI2256" s="45"/>
      <c r="BN2256" s="93"/>
    </row>
    <row r="2257" spans="4:66" s="48" customFormat="1" ht="15" customHeight="1" x14ac:dyDescent="0.2">
      <c r="D2257" s="45"/>
      <c r="AA2257" s="94"/>
      <c r="AC2257" s="94"/>
      <c r="AG2257" s="94"/>
      <c r="AI2257" s="94"/>
      <c r="AM2257" s="94"/>
      <c r="AO2257" s="94"/>
      <c r="AS2257" s="94"/>
      <c r="AU2257" s="94"/>
      <c r="AY2257" s="94"/>
      <c r="BA2257" s="94"/>
      <c r="BI2257" s="45"/>
      <c r="BN2257" s="93"/>
    </row>
    <row r="2258" spans="4:66" s="48" customFormat="1" ht="15" customHeight="1" x14ac:dyDescent="0.2">
      <c r="D2258" s="45"/>
      <c r="AA2258" s="94"/>
      <c r="AC2258" s="94"/>
      <c r="AG2258" s="94"/>
      <c r="AI2258" s="94"/>
      <c r="AM2258" s="94"/>
      <c r="AO2258" s="94"/>
      <c r="AS2258" s="94"/>
      <c r="AU2258" s="94"/>
      <c r="AY2258" s="94"/>
      <c r="BA2258" s="94"/>
      <c r="BI2258" s="45"/>
      <c r="BN2258" s="93"/>
    </row>
    <row r="2259" spans="4:66" s="48" customFormat="1" ht="15" customHeight="1" x14ac:dyDescent="0.2">
      <c r="D2259" s="45"/>
      <c r="AA2259" s="94"/>
      <c r="AC2259" s="94"/>
      <c r="AG2259" s="94"/>
      <c r="AI2259" s="94"/>
      <c r="AM2259" s="94"/>
      <c r="AO2259" s="94"/>
      <c r="AS2259" s="94"/>
      <c r="AU2259" s="94"/>
      <c r="AY2259" s="94"/>
      <c r="BA2259" s="94"/>
      <c r="BI2259" s="45"/>
      <c r="BN2259" s="93"/>
    </row>
    <row r="2260" spans="4:66" s="48" customFormat="1" ht="15" customHeight="1" x14ac:dyDescent="0.2">
      <c r="D2260" s="45"/>
      <c r="AA2260" s="94"/>
      <c r="AC2260" s="94"/>
      <c r="AG2260" s="94"/>
      <c r="AI2260" s="94"/>
      <c r="AM2260" s="94"/>
      <c r="AO2260" s="94"/>
      <c r="AS2260" s="94"/>
      <c r="AU2260" s="94"/>
      <c r="AY2260" s="94"/>
      <c r="BA2260" s="94"/>
      <c r="BI2260" s="45"/>
      <c r="BN2260" s="93"/>
    </row>
    <row r="2261" spans="4:66" s="48" customFormat="1" ht="15" customHeight="1" x14ac:dyDescent="0.2">
      <c r="D2261" s="45"/>
      <c r="AA2261" s="94"/>
      <c r="AC2261" s="94"/>
      <c r="AG2261" s="94"/>
      <c r="AI2261" s="94"/>
      <c r="AM2261" s="94"/>
      <c r="AO2261" s="94"/>
      <c r="AS2261" s="94"/>
      <c r="AU2261" s="94"/>
      <c r="AY2261" s="94"/>
      <c r="BA2261" s="94"/>
      <c r="BI2261" s="45"/>
      <c r="BN2261" s="93"/>
    </row>
    <row r="2262" spans="4:66" s="48" customFormat="1" ht="15" customHeight="1" x14ac:dyDescent="0.2">
      <c r="D2262" s="45"/>
      <c r="AA2262" s="94"/>
      <c r="AC2262" s="94"/>
      <c r="AG2262" s="94"/>
      <c r="AI2262" s="94"/>
      <c r="AM2262" s="94"/>
      <c r="AO2262" s="94"/>
      <c r="AS2262" s="94"/>
      <c r="AU2262" s="94"/>
      <c r="AY2262" s="94"/>
      <c r="BA2262" s="94"/>
      <c r="BI2262" s="45"/>
      <c r="BN2262" s="93"/>
    </row>
    <row r="2263" spans="4:66" s="48" customFormat="1" ht="15" customHeight="1" x14ac:dyDescent="0.2">
      <c r="D2263" s="45"/>
      <c r="AA2263" s="94"/>
      <c r="AC2263" s="94"/>
      <c r="AG2263" s="94"/>
      <c r="AI2263" s="94"/>
      <c r="AM2263" s="94"/>
      <c r="AO2263" s="94"/>
      <c r="AS2263" s="94"/>
      <c r="AU2263" s="94"/>
      <c r="AY2263" s="94"/>
      <c r="BA2263" s="94"/>
      <c r="BI2263" s="45"/>
      <c r="BN2263" s="93"/>
    </row>
    <row r="2264" spans="4:66" s="48" customFormat="1" ht="15" customHeight="1" x14ac:dyDescent="0.2">
      <c r="D2264" s="45"/>
      <c r="AA2264" s="94"/>
      <c r="AC2264" s="94"/>
      <c r="AG2264" s="94"/>
      <c r="AI2264" s="94"/>
      <c r="AM2264" s="94"/>
      <c r="AO2264" s="94"/>
      <c r="AS2264" s="94"/>
      <c r="AU2264" s="94"/>
      <c r="AY2264" s="94"/>
      <c r="BA2264" s="94"/>
      <c r="BI2264" s="45"/>
      <c r="BN2264" s="93"/>
    </row>
    <row r="2265" spans="4:66" s="48" customFormat="1" ht="15" customHeight="1" x14ac:dyDescent="0.2">
      <c r="D2265" s="45"/>
      <c r="AA2265" s="94"/>
      <c r="AC2265" s="94"/>
      <c r="AG2265" s="94"/>
      <c r="AI2265" s="94"/>
      <c r="AM2265" s="94"/>
      <c r="AO2265" s="94"/>
      <c r="AS2265" s="94"/>
      <c r="AU2265" s="94"/>
      <c r="AY2265" s="94"/>
      <c r="BA2265" s="94"/>
      <c r="BI2265" s="45"/>
      <c r="BN2265" s="93"/>
    </row>
    <row r="2266" spans="4:66" s="48" customFormat="1" ht="15" customHeight="1" x14ac:dyDescent="0.2">
      <c r="D2266" s="45"/>
      <c r="AA2266" s="94"/>
      <c r="AC2266" s="94"/>
      <c r="AG2266" s="94"/>
      <c r="AI2266" s="94"/>
      <c r="AM2266" s="94"/>
      <c r="AO2266" s="94"/>
      <c r="AS2266" s="94"/>
      <c r="AU2266" s="94"/>
      <c r="AY2266" s="94"/>
      <c r="BA2266" s="94"/>
      <c r="BI2266" s="45"/>
      <c r="BN2266" s="93"/>
    </row>
    <row r="2267" spans="4:66" s="48" customFormat="1" ht="15" customHeight="1" x14ac:dyDescent="0.2">
      <c r="D2267" s="45"/>
      <c r="AA2267" s="94"/>
      <c r="AC2267" s="94"/>
      <c r="AG2267" s="94"/>
      <c r="AI2267" s="94"/>
      <c r="AM2267" s="94"/>
      <c r="AO2267" s="94"/>
      <c r="AS2267" s="94"/>
      <c r="AU2267" s="94"/>
      <c r="AY2267" s="94"/>
      <c r="BA2267" s="94"/>
      <c r="BI2267" s="45"/>
      <c r="BN2267" s="93"/>
    </row>
    <row r="2268" spans="4:66" s="48" customFormat="1" ht="15" customHeight="1" x14ac:dyDescent="0.2">
      <c r="D2268" s="45"/>
      <c r="AA2268" s="94"/>
      <c r="AC2268" s="94"/>
      <c r="AG2268" s="94"/>
      <c r="AI2268" s="94"/>
      <c r="AM2268" s="94"/>
      <c r="AO2268" s="94"/>
      <c r="AS2268" s="94"/>
      <c r="AU2268" s="94"/>
      <c r="AY2268" s="94"/>
      <c r="BA2268" s="94"/>
      <c r="BI2268" s="45"/>
      <c r="BN2268" s="93"/>
    </row>
    <row r="2269" spans="4:66" s="48" customFormat="1" ht="15" customHeight="1" x14ac:dyDescent="0.2">
      <c r="D2269" s="45"/>
      <c r="AA2269" s="94"/>
      <c r="AC2269" s="94"/>
      <c r="AG2269" s="94"/>
      <c r="AI2269" s="94"/>
      <c r="AM2269" s="94"/>
      <c r="AO2269" s="94"/>
      <c r="AS2269" s="94"/>
      <c r="AU2269" s="94"/>
      <c r="AY2269" s="94"/>
      <c r="BA2269" s="94"/>
      <c r="BI2269" s="45"/>
      <c r="BN2269" s="93"/>
    </row>
    <row r="2270" spans="4:66" s="48" customFormat="1" ht="15" customHeight="1" x14ac:dyDescent="0.2">
      <c r="D2270" s="45"/>
      <c r="AA2270" s="94"/>
      <c r="AC2270" s="94"/>
      <c r="AG2270" s="94"/>
      <c r="AI2270" s="94"/>
      <c r="AM2270" s="94"/>
      <c r="AO2270" s="94"/>
      <c r="AS2270" s="94"/>
      <c r="AU2270" s="94"/>
      <c r="AY2270" s="94"/>
      <c r="BA2270" s="94"/>
      <c r="BI2270" s="45"/>
      <c r="BN2270" s="93"/>
    </row>
    <row r="2271" spans="4:66" s="48" customFormat="1" ht="15" customHeight="1" x14ac:dyDescent="0.2">
      <c r="D2271" s="45"/>
      <c r="AA2271" s="94"/>
      <c r="AC2271" s="94"/>
      <c r="AG2271" s="94"/>
      <c r="AI2271" s="94"/>
      <c r="AM2271" s="94"/>
      <c r="AO2271" s="94"/>
      <c r="AS2271" s="94"/>
      <c r="AU2271" s="94"/>
      <c r="AY2271" s="94"/>
      <c r="BA2271" s="94"/>
      <c r="BI2271" s="45"/>
      <c r="BN2271" s="93"/>
    </row>
    <row r="2272" spans="4:66" s="48" customFormat="1" ht="15" customHeight="1" x14ac:dyDescent="0.2">
      <c r="D2272" s="45"/>
      <c r="AA2272" s="94"/>
      <c r="AC2272" s="94"/>
      <c r="AG2272" s="94"/>
      <c r="AI2272" s="94"/>
      <c r="AM2272" s="94"/>
      <c r="AO2272" s="94"/>
      <c r="AS2272" s="94"/>
      <c r="AU2272" s="94"/>
      <c r="AY2272" s="94"/>
      <c r="BA2272" s="94"/>
      <c r="BI2272" s="45"/>
      <c r="BN2272" s="93"/>
    </row>
    <row r="2273" spans="4:66" s="48" customFormat="1" ht="15" customHeight="1" x14ac:dyDescent="0.2">
      <c r="D2273" s="45"/>
      <c r="AA2273" s="94"/>
      <c r="AC2273" s="94"/>
      <c r="AG2273" s="94"/>
      <c r="AI2273" s="94"/>
      <c r="AM2273" s="94"/>
      <c r="AO2273" s="94"/>
      <c r="AS2273" s="94"/>
      <c r="AU2273" s="94"/>
      <c r="AY2273" s="94"/>
      <c r="BA2273" s="94"/>
      <c r="BI2273" s="45"/>
      <c r="BN2273" s="93"/>
    </row>
    <row r="2274" spans="4:66" s="48" customFormat="1" ht="15" customHeight="1" x14ac:dyDescent="0.2">
      <c r="D2274" s="45"/>
      <c r="AA2274" s="94"/>
      <c r="AC2274" s="94"/>
      <c r="AG2274" s="94"/>
      <c r="AI2274" s="94"/>
      <c r="AM2274" s="94"/>
      <c r="AO2274" s="94"/>
      <c r="AS2274" s="94"/>
      <c r="AU2274" s="94"/>
      <c r="AY2274" s="94"/>
      <c r="BA2274" s="94"/>
      <c r="BI2274" s="45"/>
      <c r="BN2274" s="93"/>
    </row>
    <row r="2275" spans="4:66" s="48" customFormat="1" ht="15" customHeight="1" x14ac:dyDescent="0.2">
      <c r="D2275" s="45"/>
      <c r="AA2275" s="94"/>
      <c r="AC2275" s="94"/>
      <c r="AG2275" s="94"/>
      <c r="AI2275" s="94"/>
      <c r="AM2275" s="94"/>
      <c r="AO2275" s="94"/>
      <c r="AS2275" s="94"/>
      <c r="AU2275" s="94"/>
      <c r="AY2275" s="94"/>
      <c r="BA2275" s="94"/>
      <c r="BI2275" s="45"/>
      <c r="BN2275" s="93"/>
    </row>
    <row r="2276" spans="4:66" s="48" customFormat="1" ht="15" customHeight="1" x14ac:dyDescent="0.2">
      <c r="D2276" s="45"/>
      <c r="AA2276" s="94"/>
      <c r="AC2276" s="94"/>
      <c r="AG2276" s="94"/>
      <c r="AI2276" s="94"/>
      <c r="AM2276" s="94"/>
      <c r="AO2276" s="94"/>
      <c r="AS2276" s="94"/>
      <c r="AU2276" s="94"/>
      <c r="AY2276" s="94"/>
      <c r="BA2276" s="94"/>
      <c r="BI2276" s="45"/>
      <c r="BN2276" s="93"/>
    </row>
    <row r="2277" spans="4:66" s="48" customFormat="1" ht="15" customHeight="1" x14ac:dyDescent="0.2">
      <c r="D2277" s="45"/>
      <c r="AA2277" s="94"/>
      <c r="AC2277" s="94"/>
      <c r="AG2277" s="94"/>
      <c r="AI2277" s="94"/>
      <c r="AM2277" s="94"/>
      <c r="AO2277" s="94"/>
      <c r="AS2277" s="94"/>
      <c r="AU2277" s="94"/>
      <c r="AY2277" s="94"/>
      <c r="BA2277" s="94"/>
      <c r="BI2277" s="45"/>
      <c r="BN2277" s="93"/>
    </row>
    <row r="2278" spans="4:66" s="48" customFormat="1" ht="15" customHeight="1" x14ac:dyDescent="0.2">
      <c r="D2278" s="45"/>
      <c r="AA2278" s="94"/>
      <c r="AC2278" s="94"/>
      <c r="AG2278" s="94"/>
      <c r="AI2278" s="94"/>
      <c r="AM2278" s="94"/>
      <c r="AO2278" s="94"/>
      <c r="AS2278" s="94"/>
      <c r="AU2278" s="94"/>
      <c r="AY2278" s="94"/>
      <c r="BA2278" s="94"/>
      <c r="BI2278" s="45"/>
      <c r="BN2278" s="93"/>
    </row>
    <row r="2279" spans="4:66" s="48" customFormat="1" ht="15" customHeight="1" x14ac:dyDescent="0.2">
      <c r="D2279" s="45"/>
      <c r="AA2279" s="94"/>
      <c r="AC2279" s="94"/>
      <c r="AG2279" s="94"/>
      <c r="AI2279" s="94"/>
      <c r="AM2279" s="94"/>
      <c r="AO2279" s="94"/>
      <c r="AS2279" s="94"/>
      <c r="AU2279" s="94"/>
      <c r="AY2279" s="94"/>
      <c r="BA2279" s="94"/>
      <c r="BI2279" s="45"/>
      <c r="BN2279" s="93"/>
    </row>
    <row r="2280" spans="4:66" s="48" customFormat="1" ht="15" customHeight="1" x14ac:dyDescent="0.2">
      <c r="D2280" s="45"/>
      <c r="AA2280" s="94"/>
      <c r="AC2280" s="94"/>
      <c r="AG2280" s="94"/>
      <c r="AI2280" s="94"/>
      <c r="AM2280" s="94"/>
      <c r="AO2280" s="94"/>
      <c r="AS2280" s="94"/>
      <c r="AU2280" s="94"/>
      <c r="AY2280" s="94"/>
      <c r="BA2280" s="94"/>
      <c r="BI2280" s="45"/>
      <c r="BN2280" s="93"/>
    </row>
    <row r="2281" spans="4:66" s="48" customFormat="1" ht="15" customHeight="1" x14ac:dyDescent="0.2">
      <c r="D2281" s="45"/>
      <c r="AA2281" s="94"/>
      <c r="AC2281" s="94"/>
      <c r="AG2281" s="94"/>
      <c r="AI2281" s="94"/>
      <c r="AM2281" s="94"/>
      <c r="AO2281" s="94"/>
      <c r="AS2281" s="94"/>
      <c r="AU2281" s="94"/>
      <c r="AY2281" s="94"/>
      <c r="BA2281" s="94"/>
      <c r="BI2281" s="45"/>
      <c r="BN2281" s="93"/>
    </row>
    <row r="2282" spans="4:66" s="48" customFormat="1" ht="15" customHeight="1" x14ac:dyDescent="0.2">
      <c r="D2282" s="45"/>
      <c r="AA2282" s="94"/>
      <c r="AC2282" s="94"/>
      <c r="AG2282" s="94"/>
      <c r="AI2282" s="94"/>
      <c r="AM2282" s="94"/>
      <c r="AO2282" s="94"/>
      <c r="AS2282" s="94"/>
      <c r="AU2282" s="94"/>
      <c r="AY2282" s="94"/>
      <c r="BA2282" s="94"/>
      <c r="BI2282" s="45"/>
      <c r="BN2282" s="93"/>
    </row>
    <row r="2283" spans="4:66" s="48" customFormat="1" ht="15" customHeight="1" x14ac:dyDescent="0.2">
      <c r="D2283" s="45"/>
      <c r="AA2283" s="94"/>
      <c r="AC2283" s="94"/>
      <c r="AG2283" s="94"/>
      <c r="AI2283" s="94"/>
      <c r="AM2283" s="94"/>
      <c r="AO2283" s="94"/>
      <c r="AS2283" s="94"/>
      <c r="AU2283" s="94"/>
      <c r="AY2283" s="94"/>
      <c r="BA2283" s="94"/>
      <c r="BI2283" s="45"/>
      <c r="BN2283" s="93"/>
    </row>
    <row r="2284" spans="4:66" s="48" customFormat="1" ht="15" customHeight="1" x14ac:dyDescent="0.2">
      <c r="D2284" s="45"/>
      <c r="AA2284" s="94"/>
      <c r="AC2284" s="94"/>
      <c r="AG2284" s="94"/>
      <c r="AI2284" s="94"/>
      <c r="AM2284" s="94"/>
      <c r="AO2284" s="94"/>
      <c r="AS2284" s="94"/>
      <c r="AU2284" s="94"/>
      <c r="AY2284" s="94"/>
      <c r="BA2284" s="94"/>
      <c r="BI2284" s="45"/>
      <c r="BN2284" s="93"/>
    </row>
    <row r="2285" spans="4:66" s="48" customFormat="1" ht="15" customHeight="1" x14ac:dyDescent="0.2">
      <c r="D2285" s="45"/>
      <c r="AA2285" s="94"/>
      <c r="AC2285" s="94"/>
      <c r="AG2285" s="94"/>
      <c r="AI2285" s="94"/>
      <c r="AM2285" s="94"/>
      <c r="AO2285" s="94"/>
      <c r="AS2285" s="94"/>
      <c r="AU2285" s="94"/>
      <c r="AY2285" s="94"/>
      <c r="BA2285" s="94"/>
      <c r="BI2285" s="45"/>
      <c r="BN2285" s="93"/>
    </row>
    <row r="2286" spans="4:66" s="48" customFormat="1" ht="15" customHeight="1" x14ac:dyDescent="0.2">
      <c r="D2286" s="45"/>
      <c r="AA2286" s="94"/>
      <c r="AC2286" s="94"/>
      <c r="AG2286" s="94"/>
      <c r="AI2286" s="94"/>
      <c r="AM2286" s="94"/>
      <c r="AO2286" s="94"/>
      <c r="AS2286" s="94"/>
      <c r="AU2286" s="94"/>
      <c r="AY2286" s="94"/>
      <c r="BA2286" s="94"/>
      <c r="BI2286" s="45"/>
      <c r="BN2286" s="93"/>
    </row>
    <row r="2287" spans="4:66" s="48" customFormat="1" ht="15" customHeight="1" x14ac:dyDescent="0.2">
      <c r="D2287" s="45"/>
      <c r="AA2287" s="94"/>
      <c r="AC2287" s="94"/>
      <c r="AG2287" s="94"/>
      <c r="AI2287" s="94"/>
      <c r="AM2287" s="94"/>
      <c r="AO2287" s="94"/>
      <c r="AS2287" s="94"/>
      <c r="AU2287" s="94"/>
      <c r="AY2287" s="94"/>
      <c r="BA2287" s="94"/>
      <c r="BI2287" s="45"/>
      <c r="BN2287" s="93"/>
    </row>
    <row r="2288" spans="4:66" s="48" customFormat="1" ht="15" customHeight="1" x14ac:dyDescent="0.2">
      <c r="D2288" s="45"/>
      <c r="AA2288" s="94"/>
      <c r="AC2288" s="94"/>
      <c r="AG2288" s="94"/>
      <c r="AI2288" s="94"/>
      <c r="AM2288" s="94"/>
      <c r="AO2288" s="94"/>
      <c r="AS2288" s="94"/>
      <c r="AU2288" s="94"/>
      <c r="AY2288" s="94"/>
      <c r="BA2288" s="94"/>
      <c r="BI2288" s="45"/>
      <c r="BN2288" s="93"/>
    </row>
    <row r="2289" spans="4:66" s="48" customFormat="1" ht="15" customHeight="1" x14ac:dyDescent="0.2">
      <c r="D2289" s="45"/>
      <c r="AA2289" s="94"/>
      <c r="AC2289" s="94"/>
      <c r="AG2289" s="94"/>
      <c r="AI2289" s="94"/>
      <c r="AM2289" s="94"/>
      <c r="AO2289" s="94"/>
      <c r="AS2289" s="94"/>
      <c r="AU2289" s="94"/>
      <c r="AY2289" s="94"/>
      <c r="BA2289" s="94"/>
      <c r="BI2289" s="45"/>
      <c r="BN2289" s="93"/>
    </row>
    <row r="2290" spans="4:66" s="48" customFormat="1" ht="15" customHeight="1" x14ac:dyDescent="0.2">
      <c r="D2290" s="45"/>
      <c r="AA2290" s="94"/>
      <c r="AC2290" s="94"/>
      <c r="AG2290" s="94"/>
      <c r="AI2290" s="94"/>
      <c r="AM2290" s="94"/>
      <c r="AO2290" s="94"/>
      <c r="AS2290" s="94"/>
      <c r="AU2290" s="94"/>
      <c r="AY2290" s="94"/>
      <c r="BA2290" s="94"/>
      <c r="BI2290" s="45"/>
      <c r="BN2290" s="93"/>
    </row>
    <row r="2291" spans="4:66" s="48" customFormat="1" ht="15" customHeight="1" x14ac:dyDescent="0.2">
      <c r="D2291" s="45"/>
      <c r="AA2291" s="94"/>
      <c r="AC2291" s="94"/>
      <c r="AG2291" s="94"/>
      <c r="AI2291" s="94"/>
      <c r="AM2291" s="94"/>
      <c r="AO2291" s="94"/>
      <c r="AS2291" s="94"/>
      <c r="AU2291" s="94"/>
      <c r="AY2291" s="94"/>
      <c r="BA2291" s="94"/>
      <c r="BI2291" s="45"/>
      <c r="BN2291" s="93"/>
    </row>
    <row r="2292" spans="4:66" s="48" customFormat="1" ht="15" customHeight="1" x14ac:dyDescent="0.2">
      <c r="D2292" s="45"/>
      <c r="AA2292" s="94"/>
      <c r="AC2292" s="94"/>
      <c r="AG2292" s="94"/>
      <c r="AI2292" s="94"/>
      <c r="AM2292" s="94"/>
      <c r="AO2292" s="94"/>
      <c r="AS2292" s="94"/>
      <c r="AU2292" s="94"/>
      <c r="AY2292" s="94"/>
      <c r="BA2292" s="94"/>
      <c r="BI2292" s="45"/>
      <c r="BN2292" s="93"/>
    </row>
    <row r="2293" spans="4:66" s="48" customFormat="1" ht="15" customHeight="1" x14ac:dyDescent="0.2">
      <c r="D2293" s="45"/>
      <c r="AA2293" s="94"/>
      <c r="AC2293" s="94"/>
      <c r="AG2293" s="94"/>
      <c r="AI2293" s="94"/>
      <c r="AM2293" s="94"/>
      <c r="AO2293" s="94"/>
      <c r="AS2293" s="94"/>
      <c r="AU2293" s="94"/>
      <c r="AY2293" s="94"/>
      <c r="BA2293" s="94"/>
      <c r="BI2293" s="45"/>
      <c r="BN2293" s="93"/>
    </row>
    <row r="2294" spans="4:66" s="48" customFormat="1" ht="15" customHeight="1" x14ac:dyDescent="0.2">
      <c r="D2294" s="45"/>
      <c r="AA2294" s="94"/>
      <c r="AC2294" s="94"/>
      <c r="AG2294" s="94"/>
      <c r="AI2294" s="94"/>
      <c r="AM2294" s="94"/>
      <c r="AO2294" s="94"/>
      <c r="AS2294" s="94"/>
      <c r="AU2294" s="94"/>
      <c r="AY2294" s="94"/>
      <c r="BA2294" s="94"/>
      <c r="BI2294" s="45"/>
      <c r="BN2294" s="93"/>
    </row>
    <row r="2295" spans="4:66" s="48" customFormat="1" ht="15" customHeight="1" x14ac:dyDescent="0.2">
      <c r="D2295" s="45"/>
      <c r="AA2295" s="94"/>
      <c r="AC2295" s="94"/>
      <c r="AG2295" s="94"/>
      <c r="AI2295" s="94"/>
      <c r="AM2295" s="94"/>
      <c r="AO2295" s="94"/>
      <c r="AS2295" s="94"/>
      <c r="AU2295" s="94"/>
      <c r="AY2295" s="94"/>
      <c r="BA2295" s="94"/>
      <c r="BI2295" s="45"/>
      <c r="BN2295" s="93"/>
    </row>
    <row r="2296" spans="4:66" s="48" customFormat="1" ht="15" customHeight="1" x14ac:dyDescent="0.2">
      <c r="D2296" s="45"/>
      <c r="AA2296" s="94"/>
      <c r="AC2296" s="94"/>
      <c r="AG2296" s="94"/>
      <c r="AI2296" s="94"/>
      <c r="AM2296" s="94"/>
      <c r="AO2296" s="94"/>
      <c r="AS2296" s="94"/>
      <c r="AU2296" s="94"/>
      <c r="AY2296" s="94"/>
      <c r="BA2296" s="94"/>
      <c r="BI2296" s="45"/>
      <c r="BN2296" s="93"/>
    </row>
    <row r="2297" spans="4:66" s="48" customFormat="1" ht="15" customHeight="1" x14ac:dyDescent="0.2">
      <c r="D2297" s="45"/>
      <c r="AA2297" s="94"/>
      <c r="AC2297" s="94"/>
      <c r="AG2297" s="94"/>
      <c r="AI2297" s="94"/>
      <c r="AM2297" s="94"/>
      <c r="AO2297" s="94"/>
      <c r="AS2297" s="94"/>
      <c r="AU2297" s="94"/>
      <c r="AY2297" s="94"/>
      <c r="BA2297" s="94"/>
      <c r="BI2297" s="45"/>
      <c r="BN2297" s="93"/>
    </row>
    <row r="2298" spans="4:66" s="48" customFormat="1" ht="15" customHeight="1" x14ac:dyDescent="0.2">
      <c r="D2298" s="45"/>
      <c r="AA2298" s="94"/>
      <c r="AC2298" s="94"/>
      <c r="AG2298" s="94"/>
      <c r="AI2298" s="94"/>
      <c r="AM2298" s="94"/>
      <c r="AO2298" s="94"/>
      <c r="AS2298" s="94"/>
      <c r="AU2298" s="94"/>
      <c r="AY2298" s="94"/>
      <c r="BA2298" s="94"/>
      <c r="BI2298" s="45"/>
      <c r="BN2298" s="93"/>
    </row>
    <row r="2299" spans="4:66" s="48" customFormat="1" ht="15" customHeight="1" x14ac:dyDescent="0.2">
      <c r="D2299" s="45"/>
      <c r="AA2299" s="94"/>
      <c r="AC2299" s="94"/>
      <c r="AG2299" s="94"/>
      <c r="AI2299" s="94"/>
      <c r="AM2299" s="94"/>
      <c r="AO2299" s="94"/>
      <c r="AS2299" s="94"/>
      <c r="AU2299" s="94"/>
      <c r="AY2299" s="94"/>
      <c r="BA2299" s="94"/>
      <c r="BI2299" s="45"/>
      <c r="BN2299" s="93"/>
    </row>
    <row r="2300" spans="4:66" s="48" customFormat="1" ht="15" customHeight="1" x14ac:dyDescent="0.2">
      <c r="D2300" s="45"/>
      <c r="AA2300" s="94"/>
      <c r="AC2300" s="94"/>
      <c r="AG2300" s="94"/>
      <c r="AI2300" s="94"/>
      <c r="AM2300" s="94"/>
      <c r="AO2300" s="94"/>
      <c r="AS2300" s="94"/>
      <c r="AU2300" s="94"/>
      <c r="AY2300" s="94"/>
      <c r="BA2300" s="94"/>
      <c r="BI2300" s="45"/>
      <c r="BN2300" s="93"/>
    </row>
    <row r="2301" spans="4:66" s="48" customFormat="1" ht="15" customHeight="1" x14ac:dyDescent="0.2">
      <c r="D2301" s="45"/>
      <c r="AA2301" s="94"/>
      <c r="AC2301" s="94"/>
      <c r="AG2301" s="94"/>
      <c r="AI2301" s="94"/>
      <c r="AM2301" s="94"/>
      <c r="AO2301" s="94"/>
      <c r="AS2301" s="94"/>
      <c r="AU2301" s="94"/>
      <c r="AY2301" s="94"/>
      <c r="BA2301" s="94"/>
      <c r="BI2301" s="45"/>
      <c r="BN2301" s="93"/>
    </row>
    <row r="2302" spans="4:66" s="48" customFormat="1" ht="15" customHeight="1" x14ac:dyDescent="0.2">
      <c r="D2302" s="45"/>
      <c r="AA2302" s="94"/>
      <c r="AC2302" s="94"/>
      <c r="AG2302" s="94"/>
      <c r="AI2302" s="94"/>
      <c r="AM2302" s="94"/>
      <c r="AO2302" s="94"/>
      <c r="AS2302" s="94"/>
      <c r="AU2302" s="94"/>
      <c r="AY2302" s="94"/>
      <c r="BA2302" s="94"/>
      <c r="BI2302" s="45"/>
      <c r="BN2302" s="93"/>
    </row>
    <row r="2303" spans="4:66" s="48" customFormat="1" ht="15" customHeight="1" x14ac:dyDescent="0.2">
      <c r="D2303" s="45"/>
      <c r="AA2303" s="94"/>
      <c r="AC2303" s="94"/>
      <c r="AG2303" s="94"/>
      <c r="AI2303" s="94"/>
      <c r="AM2303" s="94"/>
      <c r="AO2303" s="94"/>
      <c r="AS2303" s="94"/>
      <c r="AU2303" s="94"/>
      <c r="AY2303" s="94"/>
      <c r="BA2303" s="94"/>
      <c r="BI2303" s="45"/>
      <c r="BN2303" s="93"/>
    </row>
    <row r="2304" spans="4:66" s="48" customFormat="1" ht="15" customHeight="1" x14ac:dyDescent="0.2">
      <c r="D2304" s="45"/>
      <c r="AA2304" s="94"/>
      <c r="AC2304" s="94"/>
      <c r="AG2304" s="94"/>
      <c r="AI2304" s="94"/>
      <c r="AM2304" s="94"/>
      <c r="AO2304" s="94"/>
      <c r="AS2304" s="94"/>
      <c r="AU2304" s="94"/>
      <c r="AY2304" s="94"/>
      <c r="BA2304" s="94"/>
      <c r="BI2304" s="45"/>
      <c r="BN2304" s="93"/>
    </row>
    <row r="2305" spans="4:66" s="48" customFormat="1" ht="15" customHeight="1" x14ac:dyDescent="0.2">
      <c r="D2305" s="45"/>
      <c r="AA2305" s="94"/>
      <c r="AC2305" s="94"/>
      <c r="AG2305" s="94"/>
      <c r="AI2305" s="94"/>
      <c r="AM2305" s="94"/>
      <c r="AO2305" s="94"/>
      <c r="AS2305" s="94"/>
      <c r="AU2305" s="94"/>
      <c r="AY2305" s="94"/>
      <c r="BA2305" s="94"/>
      <c r="BI2305" s="45"/>
      <c r="BN2305" s="93"/>
    </row>
    <row r="2306" spans="4:66" s="48" customFormat="1" ht="15" customHeight="1" x14ac:dyDescent="0.2">
      <c r="D2306" s="45"/>
      <c r="AA2306" s="94"/>
      <c r="AC2306" s="94"/>
      <c r="AG2306" s="94"/>
      <c r="AI2306" s="94"/>
      <c r="AM2306" s="94"/>
      <c r="AO2306" s="94"/>
      <c r="AS2306" s="94"/>
      <c r="AU2306" s="94"/>
      <c r="AY2306" s="94"/>
      <c r="BA2306" s="94"/>
      <c r="BI2306" s="45"/>
      <c r="BN2306" s="93"/>
    </row>
    <row r="2307" spans="4:66" s="48" customFormat="1" ht="15" customHeight="1" x14ac:dyDescent="0.2">
      <c r="D2307" s="45"/>
      <c r="AA2307" s="94"/>
      <c r="AC2307" s="94"/>
      <c r="AG2307" s="94"/>
      <c r="AI2307" s="94"/>
      <c r="AM2307" s="94"/>
      <c r="AO2307" s="94"/>
      <c r="AS2307" s="94"/>
      <c r="AU2307" s="94"/>
      <c r="AY2307" s="94"/>
      <c r="BA2307" s="94"/>
      <c r="BI2307" s="45"/>
      <c r="BN2307" s="93"/>
    </row>
    <row r="2308" spans="4:66" s="48" customFormat="1" ht="15" customHeight="1" x14ac:dyDescent="0.2">
      <c r="D2308" s="45"/>
      <c r="AA2308" s="94"/>
      <c r="AC2308" s="94"/>
      <c r="AG2308" s="94"/>
      <c r="AI2308" s="94"/>
      <c r="AM2308" s="94"/>
      <c r="AO2308" s="94"/>
      <c r="AS2308" s="94"/>
      <c r="AU2308" s="94"/>
      <c r="AY2308" s="94"/>
      <c r="BA2308" s="94"/>
      <c r="BI2308" s="45"/>
      <c r="BN2308" s="93"/>
    </row>
    <row r="2309" spans="4:66" s="48" customFormat="1" ht="15" customHeight="1" x14ac:dyDescent="0.2">
      <c r="D2309" s="45"/>
      <c r="AA2309" s="94"/>
      <c r="AC2309" s="94"/>
      <c r="AG2309" s="94"/>
      <c r="AI2309" s="94"/>
      <c r="AM2309" s="94"/>
      <c r="AO2309" s="94"/>
      <c r="AS2309" s="94"/>
      <c r="AU2309" s="94"/>
      <c r="AY2309" s="94"/>
      <c r="BA2309" s="94"/>
      <c r="BI2309" s="45"/>
      <c r="BN2309" s="93"/>
    </row>
    <row r="2310" spans="4:66" s="48" customFormat="1" ht="15" customHeight="1" x14ac:dyDescent="0.2">
      <c r="D2310" s="45"/>
      <c r="AA2310" s="94"/>
      <c r="AC2310" s="94"/>
      <c r="AG2310" s="94"/>
      <c r="AI2310" s="94"/>
      <c r="AM2310" s="94"/>
      <c r="AO2310" s="94"/>
      <c r="AS2310" s="94"/>
      <c r="AU2310" s="94"/>
      <c r="AY2310" s="94"/>
      <c r="BA2310" s="94"/>
      <c r="BI2310" s="45"/>
      <c r="BN2310" s="93"/>
    </row>
    <row r="2311" spans="4:66" s="48" customFormat="1" ht="15" customHeight="1" x14ac:dyDescent="0.2">
      <c r="D2311" s="45"/>
      <c r="AA2311" s="94"/>
      <c r="AC2311" s="94"/>
      <c r="AG2311" s="94"/>
      <c r="AI2311" s="94"/>
      <c r="AM2311" s="94"/>
      <c r="AO2311" s="94"/>
      <c r="AS2311" s="94"/>
      <c r="AU2311" s="94"/>
      <c r="AY2311" s="94"/>
      <c r="BA2311" s="94"/>
      <c r="BI2311" s="45"/>
      <c r="BN2311" s="93"/>
    </row>
    <row r="2312" spans="4:66" s="48" customFormat="1" ht="15" customHeight="1" x14ac:dyDescent="0.2">
      <c r="D2312" s="45"/>
      <c r="AA2312" s="94"/>
      <c r="AC2312" s="94"/>
      <c r="AG2312" s="94"/>
      <c r="AI2312" s="94"/>
      <c r="AM2312" s="94"/>
      <c r="AO2312" s="94"/>
      <c r="AS2312" s="94"/>
      <c r="AU2312" s="94"/>
      <c r="AY2312" s="94"/>
      <c r="BA2312" s="94"/>
      <c r="BI2312" s="45"/>
      <c r="BN2312" s="93"/>
    </row>
    <row r="2313" spans="4:66" s="48" customFormat="1" ht="15" customHeight="1" x14ac:dyDescent="0.2">
      <c r="D2313" s="45"/>
      <c r="AA2313" s="94"/>
      <c r="AC2313" s="94"/>
      <c r="AG2313" s="94"/>
      <c r="AI2313" s="94"/>
      <c r="AM2313" s="94"/>
      <c r="AO2313" s="94"/>
      <c r="AS2313" s="94"/>
      <c r="AU2313" s="94"/>
      <c r="AY2313" s="94"/>
      <c r="BA2313" s="94"/>
      <c r="BI2313" s="45"/>
      <c r="BN2313" s="93"/>
    </row>
    <row r="2314" spans="4:66" s="48" customFormat="1" ht="15" customHeight="1" x14ac:dyDescent="0.2">
      <c r="D2314" s="45"/>
      <c r="AA2314" s="94"/>
      <c r="AC2314" s="94"/>
      <c r="AG2314" s="94"/>
      <c r="AI2314" s="94"/>
      <c r="AM2314" s="94"/>
      <c r="AO2314" s="94"/>
      <c r="AS2314" s="94"/>
      <c r="AU2314" s="94"/>
      <c r="AY2314" s="94"/>
      <c r="BA2314" s="94"/>
      <c r="BI2314" s="45"/>
      <c r="BN2314" s="93"/>
    </row>
    <row r="2315" spans="4:66" s="48" customFormat="1" ht="15" customHeight="1" x14ac:dyDescent="0.2">
      <c r="D2315" s="45"/>
      <c r="AA2315" s="94"/>
      <c r="AC2315" s="94"/>
      <c r="AG2315" s="94"/>
      <c r="AI2315" s="94"/>
      <c r="AM2315" s="94"/>
      <c r="AO2315" s="94"/>
      <c r="AS2315" s="94"/>
      <c r="AU2315" s="94"/>
      <c r="AY2315" s="94"/>
      <c r="BA2315" s="94"/>
      <c r="BI2315" s="45"/>
      <c r="BN2315" s="93"/>
    </row>
    <row r="2316" spans="4:66" s="48" customFormat="1" ht="15" customHeight="1" x14ac:dyDescent="0.2">
      <c r="D2316" s="45"/>
      <c r="AA2316" s="94"/>
      <c r="AC2316" s="94"/>
      <c r="AG2316" s="94"/>
      <c r="AI2316" s="94"/>
      <c r="AM2316" s="94"/>
      <c r="AO2316" s="94"/>
      <c r="AS2316" s="94"/>
      <c r="AU2316" s="94"/>
      <c r="AY2316" s="94"/>
      <c r="BA2316" s="94"/>
      <c r="BI2316" s="45"/>
      <c r="BN2316" s="93"/>
    </row>
    <row r="2317" spans="4:66" s="48" customFormat="1" ht="15" customHeight="1" x14ac:dyDescent="0.2">
      <c r="D2317" s="45"/>
      <c r="AA2317" s="94"/>
      <c r="AC2317" s="94"/>
      <c r="AG2317" s="94"/>
      <c r="AI2317" s="94"/>
      <c r="AM2317" s="94"/>
      <c r="AO2317" s="94"/>
      <c r="AS2317" s="94"/>
      <c r="AU2317" s="94"/>
      <c r="AY2317" s="94"/>
      <c r="BA2317" s="94"/>
      <c r="BI2317" s="45"/>
      <c r="BN2317" s="93"/>
    </row>
    <row r="2318" spans="4:66" s="48" customFormat="1" ht="15" customHeight="1" x14ac:dyDescent="0.2">
      <c r="D2318" s="45"/>
      <c r="AA2318" s="94"/>
      <c r="AC2318" s="94"/>
      <c r="AG2318" s="94"/>
      <c r="AI2318" s="94"/>
      <c r="AM2318" s="94"/>
      <c r="AO2318" s="94"/>
      <c r="AS2318" s="94"/>
      <c r="AU2318" s="94"/>
      <c r="AY2318" s="94"/>
      <c r="BA2318" s="94"/>
      <c r="BI2318" s="45"/>
      <c r="BN2318" s="93"/>
    </row>
    <row r="2319" spans="4:66" s="48" customFormat="1" ht="15" customHeight="1" x14ac:dyDescent="0.2">
      <c r="D2319" s="45"/>
      <c r="AA2319" s="94"/>
      <c r="AC2319" s="94"/>
      <c r="AG2319" s="94"/>
      <c r="AI2319" s="94"/>
      <c r="AM2319" s="94"/>
      <c r="AO2319" s="94"/>
      <c r="AS2319" s="94"/>
      <c r="AU2319" s="94"/>
      <c r="AY2319" s="94"/>
      <c r="BA2319" s="94"/>
      <c r="BI2319" s="45"/>
      <c r="BN2319" s="93"/>
    </row>
    <row r="2320" spans="4:66" s="48" customFormat="1" ht="15" customHeight="1" x14ac:dyDescent="0.2">
      <c r="D2320" s="45"/>
      <c r="AA2320" s="94"/>
      <c r="AC2320" s="94"/>
      <c r="AG2320" s="94"/>
      <c r="AI2320" s="94"/>
      <c r="AM2320" s="94"/>
      <c r="AO2320" s="94"/>
      <c r="AS2320" s="94"/>
      <c r="AU2320" s="94"/>
      <c r="AY2320" s="94"/>
      <c r="BA2320" s="94"/>
      <c r="BI2320" s="45"/>
      <c r="BN2320" s="93"/>
    </row>
    <row r="2321" spans="4:66" s="48" customFormat="1" ht="15" customHeight="1" x14ac:dyDescent="0.2">
      <c r="D2321" s="45"/>
      <c r="AA2321" s="94"/>
      <c r="AC2321" s="94"/>
      <c r="AG2321" s="94"/>
      <c r="AI2321" s="94"/>
      <c r="AM2321" s="94"/>
      <c r="AO2321" s="94"/>
      <c r="AS2321" s="94"/>
      <c r="AU2321" s="94"/>
      <c r="AY2321" s="94"/>
      <c r="BA2321" s="94"/>
      <c r="BI2321" s="45"/>
      <c r="BN2321" s="93"/>
    </row>
    <row r="2322" spans="4:66" s="48" customFormat="1" ht="15" customHeight="1" x14ac:dyDescent="0.2">
      <c r="D2322" s="45"/>
      <c r="AA2322" s="94"/>
      <c r="AC2322" s="94"/>
      <c r="AG2322" s="94"/>
      <c r="AI2322" s="94"/>
      <c r="AM2322" s="94"/>
      <c r="AO2322" s="94"/>
      <c r="AS2322" s="94"/>
      <c r="AU2322" s="94"/>
      <c r="AY2322" s="94"/>
      <c r="BA2322" s="94"/>
      <c r="BI2322" s="45"/>
      <c r="BN2322" s="93"/>
    </row>
    <row r="2323" spans="4:66" s="48" customFormat="1" ht="15" customHeight="1" x14ac:dyDescent="0.2">
      <c r="D2323" s="45"/>
      <c r="AA2323" s="94"/>
      <c r="AC2323" s="94"/>
      <c r="AG2323" s="94"/>
      <c r="AI2323" s="94"/>
      <c r="AM2323" s="94"/>
      <c r="AO2323" s="94"/>
      <c r="AS2323" s="94"/>
      <c r="AU2323" s="94"/>
      <c r="AY2323" s="94"/>
      <c r="BA2323" s="94"/>
      <c r="BI2323" s="45"/>
      <c r="BN2323" s="93"/>
    </row>
    <row r="2324" spans="4:66" s="48" customFormat="1" ht="15" customHeight="1" x14ac:dyDescent="0.2">
      <c r="D2324" s="45"/>
      <c r="AA2324" s="94"/>
      <c r="AC2324" s="94"/>
      <c r="AG2324" s="94"/>
      <c r="AI2324" s="94"/>
      <c r="AM2324" s="94"/>
      <c r="AO2324" s="94"/>
      <c r="AS2324" s="94"/>
      <c r="AU2324" s="94"/>
      <c r="AY2324" s="94"/>
      <c r="BA2324" s="94"/>
      <c r="BI2324" s="45"/>
      <c r="BN2324" s="93"/>
    </row>
    <row r="2325" spans="4:66" s="48" customFormat="1" ht="15" customHeight="1" x14ac:dyDescent="0.2">
      <c r="D2325" s="45"/>
      <c r="AA2325" s="94"/>
      <c r="AC2325" s="94"/>
      <c r="AG2325" s="94"/>
      <c r="AI2325" s="94"/>
      <c r="AM2325" s="94"/>
      <c r="AO2325" s="94"/>
      <c r="AS2325" s="94"/>
      <c r="AU2325" s="94"/>
      <c r="AY2325" s="94"/>
      <c r="BA2325" s="94"/>
      <c r="BI2325" s="45"/>
      <c r="BN2325" s="93"/>
    </row>
    <row r="2326" spans="4:66" s="48" customFormat="1" ht="15" customHeight="1" x14ac:dyDescent="0.2">
      <c r="D2326" s="45"/>
      <c r="AA2326" s="94"/>
      <c r="AC2326" s="94"/>
      <c r="AG2326" s="94"/>
      <c r="AI2326" s="94"/>
      <c r="AM2326" s="94"/>
      <c r="AO2326" s="94"/>
      <c r="AS2326" s="94"/>
      <c r="AU2326" s="94"/>
      <c r="AY2326" s="94"/>
      <c r="BA2326" s="94"/>
      <c r="BI2326" s="45"/>
      <c r="BN2326" s="93"/>
    </row>
    <row r="2327" spans="4:66" s="48" customFormat="1" ht="15" customHeight="1" x14ac:dyDescent="0.2">
      <c r="D2327" s="45"/>
      <c r="AA2327" s="94"/>
      <c r="AC2327" s="94"/>
      <c r="AG2327" s="94"/>
      <c r="AI2327" s="94"/>
      <c r="AM2327" s="94"/>
      <c r="AO2327" s="94"/>
      <c r="AS2327" s="94"/>
      <c r="AU2327" s="94"/>
      <c r="AY2327" s="94"/>
      <c r="BA2327" s="94"/>
      <c r="BI2327" s="45"/>
      <c r="BN2327" s="93"/>
    </row>
    <row r="2328" spans="4:66" s="48" customFormat="1" ht="15" customHeight="1" x14ac:dyDescent="0.2">
      <c r="D2328" s="45"/>
      <c r="AA2328" s="94"/>
      <c r="AC2328" s="94"/>
      <c r="AG2328" s="94"/>
      <c r="AI2328" s="94"/>
      <c r="AM2328" s="94"/>
      <c r="AO2328" s="94"/>
      <c r="AS2328" s="94"/>
      <c r="AU2328" s="94"/>
      <c r="AY2328" s="94"/>
      <c r="BA2328" s="94"/>
      <c r="BI2328" s="45"/>
      <c r="BN2328" s="93"/>
    </row>
    <row r="2329" spans="4:66" s="48" customFormat="1" ht="15" customHeight="1" x14ac:dyDescent="0.2">
      <c r="D2329" s="45"/>
      <c r="AA2329" s="94"/>
      <c r="AC2329" s="94"/>
      <c r="AG2329" s="94"/>
      <c r="AI2329" s="94"/>
      <c r="AM2329" s="94"/>
      <c r="AO2329" s="94"/>
      <c r="AS2329" s="94"/>
      <c r="AU2329" s="94"/>
      <c r="AY2329" s="94"/>
      <c r="BA2329" s="94"/>
      <c r="BI2329" s="45"/>
      <c r="BN2329" s="93"/>
    </row>
    <row r="2330" spans="4:66" s="48" customFormat="1" ht="15" customHeight="1" x14ac:dyDescent="0.2">
      <c r="D2330" s="45"/>
      <c r="AA2330" s="94"/>
      <c r="AC2330" s="94"/>
      <c r="AG2330" s="94"/>
      <c r="AI2330" s="94"/>
      <c r="AM2330" s="94"/>
      <c r="AO2330" s="94"/>
      <c r="AS2330" s="94"/>
      <c r="AU2330" s="94"/>
      <c r="AY2330" s="94"/>
      <c r="BA2330" s="94"/>
      <c r="BI2330" s="45"/>
      <c r="BN2330" s="93"/>
    </row>
    <row r="2331" spans="4:66" s="48" customFormat="1" ht="15" customHeight="1" x14ac:dyDescent="0.2">
      <c r="D2331" s="45"/>
      <c r="AA2331" s="94"/>
      <c r="AC2331" s="94"/>
      <c r="AG2331" s="94"/>
      <c r="AI2331" s="94"/>
      <c r="AM2331" s="94"/>
      <c r="AO2331" s="94"/>
      <c r="AS2331" s="94"/>
      <c r="AU2331" s="94"/>
      <c r="AY2331" s="94"/>
      <c r="BA2331" s="94"/>
      <c r="BI2331" s="45"/>
      <c r="BN2331" s="93"/>
    </row>
    <row r="2332" spans="4:66" s="48" customFormat="1" ht="15" customHeight="1" x14ac:dyDescent="0.2">
      <c r="D2332" s="45"/>
      <c r="AA2332" s="94"/>
      <c r="AC2332" s="94"/>
      <c r="AG2332" s="94"/>
      <c r="AI2332" s="94"/>
      <c r="AM2332" s="94"/>
      <c r="AO2332" s="94"/>
      <c r="AS2332" s="94"/>
      <c r="AU2332" s="94"/>
      <c r="AY2332" s="94"/>
      <c r="BA2332" s="94"/>
      <c r="BI2332" s="45"/>
      <c r="BN2332" s="93"/>
    </row>
    <row r="2333" spans="4:66" s="48" customFormat="1" ht="15" customHeight="1" x14ac:dyDescent="0.2">
      <c r="D2333" s="45"/>
      <c r="AA2333" s="94"/>
      <c r="AC2333" s="94"/>
      <c r="AG2333" s="94"/>
      <c r="AI2333" s="94"/>
      <c r="AM2333" s="94"/>
      <c r="AO2333" s="94"/>
      <c r="AS2333" s="94"/>
      <c r="AU2333" s="94"/>
      <c r="AY2333" s="94"/>
      <c r="BA2333" s="94"/>
      <c r="BI2333" s="45"/>
      <c r="BN2333" s="93"/>
    </row>
    <row r="2334" spans="4:66" s="48" customFormat="1" ht="15" customHeight="1" x14ac:dyDescent="0.2">
      <c r="D2334" s="45"/>
      <c r="AA2334" s="94"/>
      <c r="AC2334" s="94"/>
      <c r="AG2334" s="94"/>
      <c r="AI2334" s="94"/>
      <c r="AM2334" s="94"/>
      <c r="AO2334" s="94"/>
      <c r="AS2334" s="94"/>
      <c r="AU2334" s="94"/>
      <c r="AY2334" s="94"/>
      <c r="BA2334" s="94"/>
      <c r="BI2334" s="45"/>
      <c r="BN2334" s="93"/>
    </row>
    <row r="2335" spans="4:66" s="48" customFormat="1" ht="15" customHeight="1" x14ac:dyDescent="0.2">
      <c r="D2335" s="45"/>
      <c r="AA2335" s="94"/>
      <c r="AC2335" s="94"/>
      <c r="AG2335" s="94"/>
      <c r="AI2335" s="94"/>
      <c r="AM2335" s="94"/>
      <c r="AO2335" s="94"/>
      <c r="AS2335" s="94"/>
      <c r="AU2335" s="94"/>
      <c r="AY2335" s="94"/>
      <c r="BA2335" s="94"/>
      <c r="BI2335" s="45"/>
      <c r="BN2335" s="93"/>
    </row>
    <row r="2336" spans="4:66" s="48" customFormat="1" ht="15" customHeight="1" x14ac:dyDescent="0.2">
      <c r="D2336" s="45"/>
      <c r="AA2336" s="94"/>
      <c r="AC2336" s="94"/>
      <c r="AG2336" s="94"/>
      <c r="AI2336" s="94"/>
      <c r="AM2336" s="94"/>
      <c r="AO2336" s="94"/>
      <c r="AS2336" s="94"/>
      <c r="AU2336" s="94"/>
      <c r="AY2336" s="94"/>
      <c r="BA2336" s="94"/>
      <c r="BI2336" s="45"/>
      <c r="BN2336" s="93"/>
    </row>
    <row r="2337" spans="4:66" s="48" customFormat="1" ht="15" customHeight="1" x14ac:dyDescent="0.2">
      <c r="D2337" s="45"/>
      <c r="AA2337" s="94"/>
      <c r="AC2337" s="94"/>
      <c r="AG2337" s="94"/>
      <c r="AI2337" s="94"/>
      <c r="AM2337" s="94"/>
      <c r="AO2337" s="94"/>
      <c r="AS2337" s="94"/>
      <c r="AU2337" s="94"/>
      <c r="AY2337" s="94"/>
      <c r="BA2337" s="94"/>
      <c r="BI2337" s="45"/>
      <c r="BN2337" s="93"/>
    </row>
    <row r="2338" spans="4:66" s="48" customFormat="1" ht="15" customHeight="1" x14ac:dyDescent="0.2">
      <c r="D2338" s="45"/>
      <c r="AA2338" s="94"/>
      <c r="AC2338" s="94"/>
      <c r="AG2338" s="94"/>
      <c r="AI2338" s="94"/>
      <c r="AM2338" s="94"/>
      <c r="AO2338" s="94"/>
      <c r="AS2338" s="94"/>
      <c r="AU2338" s="94"/>
      <c r="AY2338" s="94"/>
      <c r="BA2338" s="94"/>
      <c r="BI2338" s="45"/>
      <c r="BN2338" s="93"/>
    </row>
    <row r="2339" spans="4:66" s="48" customFormat="1" ht="15" customHeight="1" x14ac:dyDescent="0.2">
      <c r="D2339" s="45"/>
      <c r="AA2339" s="94"/>
      <c r="AC2339" s="94"/>
      <c r="AG2339" s="94"/>
      <c r="AI2339" s="94"/>
      <c r="AM2339" s="94"/>
      <c r="AO2339" s="94"/>
      <c r="AS2339" s="94"/>
      <c r="AU2339" s="94"/>
      <c r="AY2339" s="94"/>
      <c r="BA2339" s="94"/>
      <c r="BI2339" s="45"/>
      <c r="BN2339" s="93"/>
    </row>
    <row r="2340" spans="4:66" s="48" customFormat="1" ht="15" customHeight="1" x14ac:dyDescent="0.2">
      <c r="D2340" s="45"/>
      <c r="AA2340" s="94"/>
      <c r="AC2340" s="94"/>
      <c r="AG2340" s="94"/>
      <c r="AI2340" s="94"/>
      <c r="AM2340" s="94"/>
      <c r="AO2340" s="94"/>
      <c r="AS2340" s="94"/>
      <c r="AU2340" s="94"/>
      <c r="AY2340" s="94"/>
      <c r="BA2340" s="94"/>
      <c r="BI2340" s="45"/>
      <c r="BN2340" s="93"/>
    </row>
    <row r="2341" spans="4:66" s="48" customFormat="1" ht="15" customHeight="1" x14ac:dyDescent="0.2">
      <c r="D2341" s="45"/>
      <c r="AA2341" s="94"/>
      <c r="AC2341" s="94"/>
      <c r="AG2341" s="94"/>
      <c r="AI2341" s="94"/>
      <c r="AM2341" s="94"/>
      <c r="AO2341" s="94"/>
      <c r="AS2341" s="94"/>
      <c r="AU2341" s="94"/>
      <c r="AY2341" s="94"/>
      <c r="BA2341" s="94"/>
      <c r="BI2341" s="45"/>
      <c r="BN2341" s="93"/>
    </row>
    <row r="2342" spans="4:66" s="48" customFormat="1" ht="15" customHeight="1" x14ac:dyDescent="0.2">
      <c r="D2342" s="45"/>
      <c r="AA2342" s="94"/>
      <c r="AC2342" s="94"/>
      <c r="AG2342" s="94"/>
      <c r="AI2342" s="94"/>
      <c r="AM2342" s="94"/>
      <c r="AO2342" s="94"/>
      <c r="AS2342" s="94"/>
      <c r="AU2342" s="94"/>
      <c r="AY2342" s="94"/>
      <c r="BA2342" s="94"/>
      <c r="BI2342" s="45"/>
      <c r="BN2342" s="93"/>
    </row>
    <row r="2343" spans="4:66" s="48" customFormat="1" ht="15" customHeight="1" x14ac:dyDescent="0.2">
      <c r="D2343" s="45"/>
      <c r="AA2343" s="94"/>
      <c r="AC2343" s="94"/>
      <c r="AG2343" s="94"/>
      <c r="AI2343" s="94"/>
      <c r="AM2343" s="94"/>
      <c r="AO2343" s="94"/>
      <c r="AS2343" s="94"/>
      <c r="AU2343" s="94"/>
      <c r="AY2343" s="94"/>
      <c r="BA2343" s="94"/>
      <c r="BI2343" s="45"/>
      <c r="BN2343" s="93"/>
    </row>
    <row r="2344" spans="4:66" s="48" customFormat="1" ht="15" customHeight="1" x14ac:dyDescent="0.2">
      <c r="D2344" s="45"/>
      <c r="AA2344" s="94"/>
      <c r="AC2344" s="94"/>
      <c r="AG2344" s="94"/>
      <c r="AI2344" s="94"/>
      <c r="AM2344" s="94"/>
      <c r="AO2344" s="94"/>
      <c r="AS2344" s="94"/>
      <c r="AU2344" s="94"/>
      <c r="AY2344" s="94"/>
      <c r="BA2344" s="94"/>
      <c r="BI2344" s="45"/>
      <c r="BN2344" s="93"/>
    </row>
    <row r="2345" spans="4:66" s="48" customFormat="1" ht="15" customHeight="1" x14ac:dyDescent="0.2">
      <c r="D2345" s="45"/>
      <c r="AA2345" s="94"/>
      <c r="AC2345" s="94"/>
      <c r="AG2345" s="94"/>
      <c r="AI2345" s="94"/>
      <c r="AM2345" s="94"/>
      <c r="AO2345" s="94"/>
      <c r="AS2345" s="94"/>
      <c r="AU2345" s="94"/>
      <c r="AY2345" s="94"/>
      <c r="BA2345" s="94"/>
      <c r="BI2345" s="45"/>
      <c r="BN2345" s="93"/>
    </row>
    <row r="2346" spans="4:66" s="48" customFormat="1" ht="15" customHeight="1" x14ac:dyDescent="0.2">
      <c r="D2346" s="45"/>
      <c r="AA2346" s="94"/>
      <c r="AC2346" s="94"/>
      <c r="AG2346" s="94"/>
      <c r="AI2346" s="94"/>
      <c r="AM2346" s="94"/>
      <c r="AO2346" s="94"/>
      <c r="AS2346" s="94"/>
      <c r="AU2346" s="94"/>
      <c r="AY2346" s="94"/>
      <c r="BA2346" s="94"/>
      <c r="BI2346" s="45"/>
      <c r="BN2346" s="93"/>
    </row>
    <row r="2347" spans="4:66" s="48" customFormat="1" ht="15" customHeight="1" x14ac:dyDescent="0.2">
      <c r="D2347" s="45"/>
      <c r="AA2347" s="94"/>
      <c r="AC2347" s="94"/>
      <c r="AG2347" s="94"/>
      <c r="AI2347" s="94"/>
      <c r="AM2347" s="94"/>
      <c r="AO2347" s="94"/>
      <c r="AS2347" s="94"/>
      <c r="AU2347" s="94"/>
      <c r="AY2347" s="94"/>
      <c r="BA2347" s="94"/>
      <c r="BI2347" s="45"/>
      <c r="BN2347" s="93"/>
    </row>
    <row r="2348" spans="4:66" s="48" customFormat="1" ht="15" customHeight="1" x14ac:dyDescent="0.2">
      <c r="D2348" s="45"/>
      <c r="AA2348" s="94"/>
      <c r="AC2348" s="94"/>
      <c r="AG2348" s="94"/>
      <c r="AI2348" s="94"/>
      <c r="AM2348" s="94"/>
      <c r="AO2348" s="94"/>
      <c r="AS2348" s="94"/>
      <c r="AU2348" s="94"/>
      <c r="AY2348" s="94"/>
      <c r="BA2348" s="94"/>
      <c r="BI2348" s="45"/>
      <c r="BN2348" s="93"/>
    </row>
    <row r="2349" spans="4:66" s="48" customFormat="1" ht="15" customHeight="1" x14ac:dyDescent="0.2">
      <c r="D2349" s="45"/>
      <c r="AA2349" s="94"/>
      <c r="AC2349" s="94"/>
      <c r="AG2349" s="94"/>
      <c r="AI2349" s="94"/>
      <c r="AM2349" s="94"/>
      <c r="AO2349" s="94"/>
      <c r="AS2349" s="94"/>
      <c r="AU2349" s="94"/>
      <c r="AY2349" s="94"/>
      <c r="BA2349" s="94"/>
      <c r="BI2349" s="45"/>
      <c r="BN2349" s="93"/>
    </row>
    <row r="2350" spans="4:66" s="48" customFormat="1" ht="15" customHeight="1" x14ac:dyDescent="0.2">
      <c r="D2350" s="45"/>
      <c r="AA2350" s="94"/>
      <c r="AC2350" s="94"/>
      <c r="AG2350" s="94"/>
      <c r="AI2350" s="94"/>
      <c r="AM2350" s="94"/>
      <c r="AO2350" s="94"/>
      <c r="AS2350" s="94"/>
      <c r="AU2350" s="94"/>
      <c r="AY2350" s="94"/>
      <c r="BA2350" s="94"/>
      <c r="BI2350" s="45"/>
      <c r="BN2350" s="93"/>
    </row>
    <row r="2351" spans="4:66" s="48" customFormat="1" ht="15" customHeight="1" x14ac:dyDescent="0.2">
      <c r="D2351" s="45"/>
      <c r="AA2351" s="94"/>
      <c r="AC2351" s="94"/>
      <c r="AG2351" s="94"/>
      <c r="AI2351" s="94"/>
      <c r="AM2351" s="94"/>
      <c r="AO2351" s="94"/>
      <c r="AS2351" s="94"/>
      <c r="AU2351" s="94"/>
      <c r="AY2351" s="94"/>
      <c r="BA2351" s="94"/>
      <c r="BI2351" s="45"/>
      <c r="BN2351" s="93"/>
    </row>
    <row r="2352" spans="4:66" s="48" customFormat="1" ht="15" customHeight="1" x14ac:dyDescent="0.2">
      <c r="D2352" s="45"/>
      <c r="AA2352" s="94"/>
      <c r="AC2352" s="94"/>
      <c r="AG2352" s="94"/>
      <c r="AI2352" s="94"/>
      <c r="AM2352" s="94"/>
      <c r="AO2352" s="94"/>
      <c r="AS2352" s="94"/>
      <c r="AU2352" s="94"/>
      <c r="AY2352" s="94"/>
      <c r="BA2352" s="94"/>
      <c r="BI2352" s="45"/>
      <c r="BN2352" s="93"/>
    </row>
    <row r="2353" spans="4:66" s="48" customFormat="1" ht="15" customHeight="1" x14ac:dyDescent="0.2">
      <c r="D2353" s="45"/>
      <c r="AA2353" s="94"/>
      <c r="AC2353" s="94"/>
      <c r="AG2353" s="94"/>
      <c r="AI2353" s="94"/>
      <c r="AM2353" s="94"/>
      <c r="AO2353" s="94"/>
      <c r="AS2353" s="94"/>
      <c r="AU2353" s="94"/>
      <c r="AY2353" s="94"/>
      <c r="BA2353" s="94"/>
      <c r="BI2353" s="45"/>
      <c r="BN2353" s="93"/>
    </row>
    <row r="2354" spans="4:66" s="48" customFormat="1" ht="15" customHeight="1" x14ac:dyDescent="0.2">
      <c r="D2354" s="45"/>
      <c r="AA2354" s="94"/>
      <c r="AC2354" s="94"/>
      <c r="AG2354" s="94"/>
      <c r="AI2354" s="94"/>
      <c r="AM2354" s="94"/>
      <c r="AO2354" s="94"/>
      <c r="AS2354" s="94"/>
      <c r="AU2354" s="94"/>
      <c r="AY2354" s="94"/>
      <c r="BA2354" s="94"/>
      <c r="BI2354" s="45"/>
      <c r="BN2354" s="93"/>
    </row>
    <row r="2355" spans="4:66" s="48" customFormat="1" ht="15" customHeight="1" x14ac:dyDescent="0.2">
      <c r="D2355" s="45"/>
      <c r="AA2355" s="94"/>
      <c r="AC2355" s="94"/>
      <c r="AG2355" s="94"/>
      <c r="AI2355" s="94"/>
      <c r="AM2355" s="94"/>
      <c r="AO2355" s="94"/>
      <c r="AS2355" s="94"/>
      <c r="AU2355" s="94"/>
      <c r="AY2355" s="94"/>
      <c r="BA2355" s="94"/>
      <c r="BI2355" s="45"/>
      <c r="BN2355" s="93"/>
    </row>
    <row r="2356" spans="4:66" s="48" customFormat="1" ht="15" customHeight="1" x14ac:dyDescent="0.2">
      <c r="D2356" s="45"/>
      <c r="AA2356" s="94"/>
      <c r="AC2356" s="94"/>
      <c r="AG2356" s="94"/>
      <c r="AI2356" s="94"/>
      <c r="AM2356" s="94"/>
      <c r="AO2356" s="94"/>
      <c r="AS2356" s="94"/>
      <c r="AU2356" s="94"/>
      <c r="AY2356" s="94"/>
      <c r="BA2356" s="94"/>
      <c r="BI2356" s="45"/>
      <c r="BN2356" s="93"/>
    </row>
    <row r="2357" spans="4:66" s="48" customFormat="1" ht="15" customHeight="1" x14ac:dyDescent="0.2">
      <c r="D2357" s="45"/>
      <c r="AA2357" s="94"/>
      <c r="AC2357" s="94"/>
      <c r="AG2357" s="94"/>
      <c r="AI2357" s="94"/>
      <c r="AM2357" s="94"/>
      <c r="AO2357" s="94"/>
      <c r="AS2357" s="94"/>
      <c r="AU2357" s="94"/>
      <c r="AY2357" s="94"/>
      <c r="BA2357" s="94"/>
      <c r="BI2357" s="45"/>
      <c r="BN2357" s="93"/>
    </row>
    <row r="2358" spans="4:66" s="48" customFormat="1" ht="15" customHeight="1" x14ac:dyDescent="0.2">
      <c r="D2358" s="45"/>
      <c r="AA2358" s="94"/>
      <c r="AC2358" s="94"/>
      <c r="AG2358" s="94"/>
      <c r="AI2358" s="94"/>
      <c r="AM2358" s="94"/>
      <c r="AO2358" s="94"/>
      <c r="AS2358" s="94"/>
      <c r="AU2358" s="94"/>
      <c r="AY2358" s="94"/>
      <c r="BA2358" s="94"/>
      <c r="BI2358" s="45"/>
      <c r="BN2358" s="93"/>
    </row>
    <row r="2359" spans="4:66" s="48" customFormat="1" ht="15" customHeight="1" x14ac:dyDescent="0.2">
      <c r="D2359" s="45"/>
      <c r="AA2359" s="94"/>
      <c r="AC2359" s="94"/>
      <c r="AG2359" s="94"/>
      <c r="AI2359" s="94"/>
      <c r="AM2359" s="94"/>
      <c r="AO2359" s="94"/>
      <c r="AS2359" s="94"/>
      <c r="AU2359" s="94"/>
      <c r="AY2359" s="94"/>
      <c r="BA2359" s="94"/>
      <c r="BI2359" s="45"/>
      <c r="BN2359" s="93"/>
    </row>
    <row r="2360" spans="4:66" s="48" customFormat="1" ht="15" customHeight="1" x14ac:dyDescent="0.2">
      <c r="D2360" s="45"/>
      <c r="AA2360" s="94"/>
      <c r="AC2360" s="94"/>
      <c r="AG2360" s="94"/>
      <c r="AI2360" s="94"/>
      <c r="AM2360" s="94"/>
      <c r="AO2360" s="94"/>
      <c r="AS2360" s="94"/>
      <c r="AU2360" s="94"/>
      <c r="AY2360" s="94"/>
      <c r="BA2360" s="94"/>
      <c r="BI2360" s="45"/>
      <c r="BN2360" s="93"/>
    </row>
    <row r="2361" spans="4:66" s="48" customFormat="1" ht="15" customHeight="1" x14ac:dyDescent="0.2">
      <c r="D2361" s="45"/>
      <c r="AA2361" s="94"/>
      <c r="AC2361" s="94"/>
      <c r="AG2361" s="94"/>
      <c r="AI2361" s="94"/>
      <c r="AM2361" s="94"/>
      <c r="AO2361" s="94"/>
      <c r="AS2361" s="94"/>
      <c r="AU2361" s="94"/>
      <c r="AY2361" s="94"/>
      <c r="BA2361" s="94"/>
      <c r="BI2361" s="45"/>
      <c r="BN2361" s="93"/>
    </row>
    <row r="2362" spans="4:66" s="48" customFormat="1" ht="15" customHeight="1" x14ac:dyDescent="0.2">
      <c r="D2362" s="45"/>
      <c r="AA2362" s="94"/>
      <c r="AC2362" s="94"/>
      <c r="AG2362" s="94"/>
      <c r="AI2362" s="94"/>
      <c r="AM2362" s="94"/>
      <c r="AO2362" s="94"/>
      <c r="AS2362" s="94"/>
      <c r="AU2362" s="94"/>
      <c r="AY2362" s="94"/>
      <c r="BA2362" s="94"/>
      <c r="BI2362" s="45"/>
      <c r="BN2362" s="93"/>
    </row>
    <row r="2363" spans="4:66" s="48" customFormat="1" ht="15" customHeight="1" x14ac:dyDescent="0.2">
      <c r="D2363" s="45"/>
      <c r="AA2363" s="94"/>
      <c r="AC2363" s="94"/>
      <c r="AG2363" s="94"/>
      <c r="AI2363" s="94"/>
      <c r="AM2363" s="94"/>
      <c r="AO2363" s="94"/>
      <c r="AS2363" s="94"/>
      <c r="AU2363" s="94"/>
      <c r="AY2363" s="94"/>
      <c r="BA2363" s="94"/>
      <c r="BI2363" s="45"/>
      <c r="BN2363" s="93"/>
    </row>
    <row r="2364" spans="4:66" s="48" customFormat="1" ht="15" customHeight="1" x14ac:dyDescent="0.2">
      <c r="D2364" s="45"/>
      <c r="AA2364" s="94"/>
      <c r="AC2364" s="94"/>
      <c r="AG2364" s="94"/>
      <c r="AI2364" s="94"/>
      <c r="AM2364" s="94"/>
      <c r="AO2364" s="94"/>
      <c r="AS2364" s="94"/>
      <c r="AU2364" s="94"/>
      <c r="AY2364" s="94"/>
      <c r="BA2364" s="94"/>
      <c r="BI2364" s="45"/>
      <c r="BN2364" s="93"/>
    </row>
    <row r="2365" spans="4:66" s="48" customFormat="1" ht="15" customHeight="1" x14ac:dyDescent="0.2">
      <c r="D2365" s="45"/>
      <c r="AA2365" s="94"/>
      <c r="AC2365" s="94"/>
      <c r="AG2365" s="94"/>
      <c r="AI2365" s="94"/>
      <c r="AM2365" s="94"/>
      <c r="AO2365" s="94"/>
      <c r="AS2365" s="94"/>
      <c r="AU2365" s="94"/>
      <c r="AY2365" s="94"/>
      <c r="BA2365" s="94"/>
      <c r="BI2365" s="45"/>
      <c r="BN2365" s="93"/>
    </row>
    <row r="2366" spans="4:66" s="48" customFormat="1" ht="15" customHeight="1" x14ac:dyDescent="0.2">
      <c r="D2366" s="45"/>
      <c r="AA2366" s="94"/>
      <c r="AC2366" s="94"/>
      <c r="AG2366" s="94"/>
      <c r="AI2366" s="94"/>
      <c r="AM2366" s="94"/>
      <c r="AO2366" s="94"/>
      <c r="AS2366" s="94"/>
      <c r="AU2366" s="94"/>
      <c r="AY2366" s="94"/>
      <c r="BA2366" s="94"/>
      <c r="BI2366" s="45"/>
      <c r="BN2366" s="93"/>
    </row>
    <row r="2367" spans="4:66" s="48" customFormat="1" ht="15" customHeight="1" x14ac:dyDescent="0.2">
      <c r="D2367" s="45"/>
      <c r="AA2367" s="94"/>
      <c r="AC2367" s="94"/>
      <c r="AG2367" s="94"/>
      <c r="AI2367" s="94"/>
      <c r="AM2367" s="94"/>
      <c r="AO2367" s="94"/>
      <c r="AS2367" s="94"/>
      <c r="AU2367" s="94"/>
      <c r="AY2367" s="94"/>
      <c r="BA2367" s="94"/>
      <c r="BI2367" s="45"/>
      <c r="BN2367" s="93"/>
    </row>
    <row r="2368" spans="4:66" s="48" customFormat="1" ht="15" customHeight="1" x14ac:dyDescent="0.2">
      <c r="D2368" s="45"/>
      <c r="AA2368" s="94"/>
      <c r="AC2368" s="94"/>
      <c r="AG2368" s="94"/>
      <c r="AI2368" s="94"/>
      <c r="AM2368" s="94"/>
      <c r="AO2368" s="94"/>
      <c r="AS2368" s="94"/>
      <c r="AU2368" s="94"/>
      <c r="AY2368" s="94"/>
      <c r="BA2368" s="94"/>
      <c r="BI2368" s="45"/>
      <c r="BN2368" s="93"/>
    </row>
    <row r="2369" spans="4:66" s="48" customFormat="1" ht="15" customHeight="1" x14ac:dyDescent="0.2">
      <c r="D2369" s="45"/>
      <c r="AA2369" s="94"/>
      <c r="AC2369" s="94"/>
      <c r="AG2369" s="94"/>
      <c r="AI2369" s="94"/>
      <c r="AM2369" s="94"/>
      <c r="AO2369" s="94"/>
      <c r="AS2369" s="94"/>
      <c r="AU2369" s="94"/>
      <c r="AY2369" s="94"/>
      <c r="BA2369" s="94"/>
      <c r="BI2369" s="45"/>
      <c r="BN2369" s="93"/>
    </row>
    <row r="2370" spans="4:66" s="48" customFormat="1" ht="15" customHeight="1" x14ac:dyDescent="0.2">
      <c r="D2370" s="45"/>
      <c r="AA2370" s="94"/>
      <c r="AC2370" s="94"/>
      <c r="AG2370" s="94"/>
      <c r="AI2370" s="94"/>
      <c r="AM2370" s="94"/>
      <c r="AO2370" s="94"/>
      <c r="AS2370" s="94"/>
      <c r="AU2370" s="94"/>
      <c r="AY2370" s="94"/>
      <c r="BA2370" s="94"/>
      <c r="BI2370" s="45"/>
      <c r="BN2370" s="93"/>
    </row>
    <row r="2371" spans="4:66" s="48" customFormat="1" ht="15" customHeight="1" x14ac:dyDescent="0.2">
      <c r="D2371" s="45"/>
      <c r="AA2371" s="94"/>
      <c r="AC2371" s="94"/>
      <c r="AG2371" s="94"/>
      <c r="AI2371" s="94"/>
      <c r="AM2371" s="94"/>
      <c r="AO2371" s="94"/>
      <c r="AS2371" s="94"/>
      <c r="AU2371" s="94"/>
      <c r="AY2371" s="94"/>
      <c r="BA2371" s="94"/>
      <c r="BI2371" s="45"/>
      <c r="BN2371" s="93"/>
    </row>
    <row r="2372" spans="4:66" s="48" customFormat="1" ht="15" customHeight="1" x14ac:dyDescent="0.2">
      <c r="D2372" s="45"/>
      <c r="AA2372" s="94"/>
      <c r="AC2372" s="94"/>
      <c r="AG2372" s="94"/>
      <c r="AI2372" s="94"/>
      <c r="AM2372" s="94"/>
      <c r="AO2372" s="94"/>
      <c r="AS2372" s="94"/>
      <c r="AU2372" s="94"/>
      <c r="AY2372" s="94"/>
      <c r="BA2372" s="94"/>
      <c r="BI2372" s="45"/>
      <c r="BN2372" s="93"/>
    </row>
    <row r="2373" spans="4:66" s="48" customFormat="1" ht="15" customHeight="1" x14ac:dyDescent="0.2">
      <c r="D2373" s="45"/>
      <c r="AA2373" s="94"/>
      <c r="AC2373" s="94"/>
      <c r="AG2373" s="94"/>
      <c r="AI2373" s="94"/>
      <c r="AM2373" s="94"/>
      <c r="AO2373" s="94"/>
      <c r="AS2373" s="94"/>
      <c r="AU2373" s="94"/>
      <c r="AY2373" s="94"/>
      <c r="BA2373" s="94"/>
      <c r="BI2373" s="45"/>
      <c r="BN2373" s="93"/>
    </row>
    <row r="2374" spans="4:66" s="48" customFormat="1" ht="15" customHeight="1" x14ac:dyDescent="0.2">
      <c r="D2374" s="45"/>
      <c r="AA2374" s="94"/>
      <c r="AC2374" s="94"/>
      <c r="AG2374" s="94"/>
      <c r="AI2374" s="94"/>
      <c r="AM2374" s="94"/>
      <c r="AO2374" s="94"/>
      <c r="AS2374" s="94"/>
      <c r="AU2374" s="94"/>
      <c r="AY2374" s="94"/>
      <c r="BA2374" s="94"/>
      <c r="BI2374" s="45"/>
      <c r="BN2374" s="93"/>
    </row>
    <row r="2375" spans="4:66" s="48" customFormat="1" ht="15" customHeight="1" x14ac:dyDescent="0.2">
      <c r="D2375" s="45"/>
      <c r="AA2375" s="94"/>
      <c r="AC2375" s="94"/>
      <c r="AG2375" s="94"/>
      <c r="AI2375" s="94"/>
      <c r="AM2375" s="94"/>
      <c r="AO2375" s="94"/>
      <c r="AS2375" s="94"/>
      <c r="AU2375" s="94"/>
      <c r="AY2375" s="94"/>
      <c r="BA2375" s="94"/>
      <c r="BI2375" s="45"/>
      <c r="BN2375" s="93"/>
    </row>
    <row r="2376" spans="4:66" s="48" customFormat="1" ht="15" customHeight="1" x14ac:dyDescent="0.2">
      <c r="D2376" s="45"/>
      <c r="AA2376" s="94"/>
      <c r="AC2376" s="94"/>
      <c r="AG2376" s="94"/>
      <c r="AI2376" s="94"/>
      <c r="AM2376" s="94"/>
      <c r="AO2376" s="94"/>
      <c r="AS2376" s="94"/>
      <c r="AU2376" s="94"/>
      <c r="AY2376" s="94"/>
      <c r="BA2376" s="94"/>
      <c r="BI2376" s="45"/>
      <c r="BN2376" s="93"/>
    </row>
    <row r="2377" spans="4:66" s="48" customFormat="1" ht="15" customHeight="1" x14ac:dyDescent="0.2">
      <c r="D2377" s="45"/>
      <c r="AA2377" s="94"/>
      <c r="AC2377" s="94"/>
      <c r="AG2377" s="94"/>
      <c r="AI2377" s="94"/>
      <c r="AM2377" s="94"/>
      <c r="AO2377" s="94"/>
      <c r="AS2377" s="94"/>
      <c r="AU2377" s="94"/>
      <c r="AY2377" s="94"/>
      <c r="BA2377" s="94"/>
      <c r="BI2377" s="45"/>
      <c r="BN2377" s="93"/>
    </row>
    <row r="2378" spans="4:66" s="48" customFormat="1" ht="15" customHeight="1" x14ac:dyDescent="0.2">
      <c r="D2378" s="45"/>
      <c r="AA2378" s="94"/>
      <c r="AC2378" s="94"/>
      <c r="AG2378" s="94"/>
      <c r="AI2378" s="94"/>
      <c r="AM2378" s="94"/>
      <c r="AO2378" s="94"/>
      <c r="AS2378" s="94"/>
      <c r="AU2378" s="94"/>
      <c r="AY2378" s="94"/>
      <c r="BA2378" s="94"/>
      <c r="BI2378" s="45"/>
      <c r="BN2378" s="93"/>
    </row>
    <row r="2379" spans="4:66" s="48" customFormat="1" ht="15" customHeight="1" x14ac:dyDescent="0.2">
      <c r="D2379" s="45"/>
      <c r="AA2379" s="94"/>
      <c r="AC2379" s="94"/>
      <c r="AG2379" s="94"/>
      <c r="AI2379" s="94"/>
      <c r="AM2379" s="94"/>
      <c r="AO2379" s="94"/>
      <c r="AS2379" s="94"/>
      <c r="AU2379" s="94"/>
      <c r="AY2379" s="94"/>
      <c r="BA2379" s="94"/>
      <c r="BI2379" s="45"/>
      <c r="BN2379" s="93"/>
    </row>
    <row r="2380" spans="4:66" s="48" customFormat="1" ht="15" customHeight="1" x14ac:dyDescent="0.2">
      <c r="D2380" s="45"/>
      <c r="AA2380" s="94"/>
      <c r="AC2380" s="94"/>
      <c r="AG2380" s="94"/>
      <c r="AI2380" s="94"/>
      <c r="AM2380" s="94"/>
      <c r="AO2380" s="94"/>
      <c r="AS2380" s="94"/>
      <c r="AU2380" s="94"/>
      <c r="AY2380" s="94"/>
      <c r="BA2380" s="94"/>
      <c r="BI2380" s="45"/>
      <c r="BN2380" s="93"/>
    </row>
    <row r="2381" spans="4:66" s="48" customFormat="1" ht="15" customHeight="1" x14ac:dyDescent="0.2">
      <c r="D2381" s="45"/>
      <c r="AA2381" s="94"/>
      <c r="AC2381" s="94"/>
      <c r="AG2381" s="94"/>
      <c r="AI2381" s="94"/>
      <c r="AM2381" s="94"/>
      <c r="AO2381" s="94"/>
      <c r="AS2381" s="94"/>
      <c r="AU2381" s="94"/>
      <c r="AY2381" s="94"/>
      <c r="BA2381" s="94"/>
      <c r="BI2381" s="45"/>
      <c r="BN2381" s="93"/>
    </row>
    <row r="2382" spans="4:66" s="48" customFormat="1" ht="15" customHeight="1" x14ac:dyDescent="0.2">
      <c r="D2382" s="45"/>
      <c r="AA2382" s="94"/>
      <c r="AC2382" s="94"/>
      <c r="AG2382" s="94"/>
      <c r="AI2382" s="94"/>
      <c r="AM2382" s="94"/>
      <c r="AO2382" s="94"/>
      <c r="AS2382" s="94"/>
      <c r="AU2382" s="94"/>
      <c r="AY2382" s="94"/>
      <c r="BA2382" s="94"/>
      <c r="BI2382" s="45"/>
      <c r="BN2382" s="93"/>
    </row>
    <row r="2383" spans="4:66" s="48" customFormat="1" ht="15" customHeight="1" x14ac:dyDescent="0.2">
      <c r="D2383" s="45"/>
      <c r="AA2383" s="94"/>
      <c r="AC2383" s="94"/>
      <c r="AG2383" s="94"/>
      <c r="AI2383" s="94"/>
      <c r="AM2383" s="94"/>
      <c r="AO2383" s="94"/>
      <c r="AS2383" s="94"/>
      <c r="AU2383" s="94"/>
      <c r="AY2383" s="94"/>
      <c r="BA2383" s="94"/>
      <c r="BI2383" s="45"/>
      <c r="BN2383" s="93"/>
    </row>
    <row r="2384" spans="4:66" s="48" customFormat="1" ht="15" customHeight="1" x14ac:dyDescent="0.2">
      <c r="D2384" s="45"/>
      <c r="AA2384" s="94"/>
      <c r="AC2384" s="94"/>
      <c r="AG2384" s="94"/>
      <c r="AI2384" s="94"/>
      <c r="AM2384" s="94"/>
      <c r="AO2384" s="94"/>
      <c r="AS2384" s="94"/>
      <c r="AU2384" s="94"/>
      <c r="AY2384" s="94"/>
      <c r="BA2384" s="94"/>
      <c r="BI2384" s="45"/>
      <c r="BN2384" s="93"/>
    </row>
    <row r="2385" spans="4:66" s="48" customFormat="1" ht="15" customHeight="1" x14ac:dyDescent="0.2">
      <c r="D2385" s="45"/>
      <c r="AA2385" s="94"/>
      <c r="AC2385" s="94"/>
      <c r="AG2385" s="94"/>
      <c r="AI2385" s="94"/>
      <c r="AM2385" s="94"/>
      <c r="AO2385" s="94"/>
      <c r="AS2385" s="94"/>
      <c r="AU2385" s="94"/>
      <c r="AY2385" s="94"/>
      <c r="BA2385" s="94"/>
      <c r="BI2385" s="45"/>
      <c r="BN2385" s="93"/>
    </row>
    <row r="2386" spans="4:66" s="48" customFormat="1" ht="15" customHeight="1" x14ac:dyDescent="0.2">
      <c r="D2386" s="45"/>
      <c r="AA2386" s="94"/>
      <c r="AC2386" s="94"/>
      <c r="AG2386" s="94"/>
      <c r="AI2386" s="94"/>
      <c r="AM2386" s="94"/>
      <c r="AO2386" s="94"/>
      <c r="AS2386" s="94"/>
      <c r="AU2386" s="94"/>
      <c r="AY2386" s="94"/>
      <c r="BA2386" s="94"/>
      <c r="BI2386" s="45"/>
      <c r="BN2386" s="93"/>
    </row>
    <row r="2387" spans="4:66" s="48" customFormat="1" ht="15" customHeight="1" x14ac:dyDescent="0.2">
      <c r="D2387" s="45"/>
      <c r="AA2387" s="94"/>
      <c r="AC2387" s="94"/>
      <c r="AG2387" s="94"/>
      <c r="AI2387" s="94"/>
      <c r="AM2387" s="94"/>
      <c r="AO2387" s="94"/>
      <c r="AS2387" s="94"/>
      <c r="AU2387" s="94"/>
      <c r="AY2387" s="94"/>
      <c r="BA2387" s="94"/>
      <c r="BI2387" s="45"/>
      <c r="BN2387" s="93"/>
    </row>
    <row r="2388" spans="4:66" s="48" customFormat="1" ht="15" customHeight="1" x14ac:dyDescent="0.2">
      <c r="D2388" s="45"/>
      <c r="AA2388" s="94"/>
      <c r="AC2388" s="94"/>
      <c r="AG2388" s="94"/>
      <c r="AI2388" s="94"/>
      <c r="AM2388" s="94"/>
      <c r="AO2388" s="94"/>
      <c r="AS2388" s="94"/>
      <c r="AU2388" s="94"/>
      <c r="AY2388" s="94"/>
      <c r="BA2388" s="94"/>
      <c r="BI2388" s="45"/>
      <c r="BN2388" s="93"/>
    </row>
    <row r="2389" spans="4:66" s="48" customFormat="1" ht="15" customHeight="1" x14ac:dyDescent="0.2">
      <c r="D2389" s="45"/>
      <c r="AA2389" s="94"/>
      <c r="AC2389" s="94"/>
      <c r="AG2389" s="94"/>
      <c r="AI2389" s="94"/>
      <c r="AM2389" s="94"/>
      <c r="AO2389" s="94"/>
      <c r="AS2389" s="94"/>
      <c r="AU2389" s="94"/>
      <c r="AY2389" s="94"/>
      <c r="BA2389" s="94"/>
      <c r="BI2389" s="45"/>
      <c r="BN2389" s="93"/>
    </row>
    <row r="2390" spans="4:66" s="48" customFormat="1" ht="15" customHeight="1" x14ac:dyDescent="0.2">
      <c r="D2390" s="45"/>
      <c r="AA2390" s="94"/>
      <c r="AC2390" s="94"/>
      <c r="AG2390" s="94"/>
      <c r="AI2390" s="94"/>
      <c r="AM2390" s="94"/>
      <c r="AO2390" s="94"/>
      <c r="AS2390" s="94"/>
      <c r="AU2390" s="94"/>
      <c r="AY2390" s="94"/>
      <c r="BA2390" s="94"/>
      <c r="BI2390" s="45"/>
      <c r="BN2390" s="93"/>
    </row>
    <row r="2391" spans="4:66" s="48" customFormat="1" ht="15" customHeight="1" x14ac:dyDescent="0.2">
      <c r="D2391" s="45"/>
      <c r="AA2391" s="94"/>
      <c r="AC2391" s="94"/>
      <c r="AG2391" s="94"/>
      <c r="AI2391" s="94"/>
      <c r="AM2391" s="94"/>
      <c r="AO2391" s="94"/>
      <c r="AS2391" s="94"/>
      <c r="AU2391" s="94"/>
      <c r="AY2391" s="94"/>
      <c r="BA2391" s="94"/>
      <c r="BI2391" s="45"/>
      <c r="BN2391" s="93"/>
    </row>
    <row r="2392" spans="4:66" s="48" customFormat="1" ht="15" customHeight="1" x14ac:dyDescent="0.2">
      <c r="D2392" s="45"/>
      <c r="AA2392" s="94"/>
      <c r="AC2392" s="94"/>
      <c r="AG2392" s="94"/>
      <c r="AI2392" s="94"/>
      <c r="AM2392" s="94"/>
      <c r="AO2392" s="94"/>
      <c r="AS2392" s="94"/>
      <c r="AU2392" s="94"/>
      <c r="AY2392" s="94"/>
      <c r="BA2392" s="94"/>
      <c r="BI2392" s="45"/>
      <c r="BN2392" s="93"/>
    </row>
    <row r="2393" spans="4:66" s="48" customFormat="1" ht="15" customHeight="1" x14ac:dyDescent="0.2">
      <c r="D2393" s="45"/>
      <c r="AA2393" s="94"/>
      <c r="AC2393" s="94"/>
      <c r="AG2393" s="94"/>
      <c r="AI2393" s="94"/>
      <c r="AM2393" s="94"/>
      <c r="AO2393" s="94"/>
      <c r="AS2393" s="94"/>
      <c r="AU2393" s="94"/>
      <c r="AY2393" s="94"/>
      <c r="BA2393" s="94"/>
      <c r="BI2393" s="45"/>
      <c r="BN2393" s="93"/>
    </row>
    <row r="2394" spans="4:66" s="48" customFormat="1" ht="15" customHeight="1" x14ac:dyDescent="0.2">
      <c r="D2394" s="45"/>
      <c r="AA2394" s="94"/>
      <c r="AC2394" s="94"/>
      <c r="AG2394" s="94"/>
      <c r="AI2394" s="94"/>
      <c r="AM2394" s="94"/>
      <c r="AO2394" s="94"/>
      <c r="AS2394" s="94"/>
      <c r="AU2394" s="94"/>
      <c r="AY2394" s="94"/>
      <c r="BA2394" s="94"/>
      <c r="BI2394" s="45"/>
      <c r="BN2394" s="93"/>
    </row>
    <row r="2395" spans="4:66" s="48" customFormat="1" ht="15" customHeight="1" x14ac:dyDescent="0.2">
      <c r="D2395" s="45"/>
      <c r="AA2395" s="94"/>
      <c r="AC2395" s="94"/>
      <c r="AG2395" s="94"/>
      <c r="AI2395" s="94"/>
      <c r="AM2395" s="94"/>
      <c r="AO2395" s="94"/>
      <c r="AS2395" s="94"/>
      <c r="AU2395" s="94"/>
      <c r="AY2395" s="94"/>
      <c r="BA2395" s="94"/>
      <c r="BI2395" s="45"/>
      <c r="BN2395" s="93"/>
    </row>
    <row r="2396" spans="4:66" s="48" customFormat="1" ht="15" customHeight="1" x14ac:dyDescent="0.2">
      <c r="D2396" s="45"/>
      <c r="AA2396" s="94"/>
      <c r="AC2396" s="94"/>
      <c r="AG2396" s="94"/>
      <c r="AI2396" s="94"/>
      <c r="AM2396" s="94"/>
      <c r="AO2396" s="94"/>
      <c r="AS2396" s="94"/>
      <c r="AU2396" s="94"/>
      <c r="AY2396" s="94"/>
      <c r="BA2396" s="94"/>
      <c r="BI2396" s="45"/>
      <c r="BN2396" s="93"/>
    </row>
    <row r="2397" spans="4:66" s="48" customFormat="1" ht="15" customHeight="1" x14ac:dyDescent="0.2">
      <c r="D2397" s="45"/>
      <c r="AA2397" s="94"/>
      <c r="AC2397" s="94"/>
      <c r="AG2397" s="94"/>
      <c r="AI2397" s="94"/>
      <c r="AM2397" s="94"/>
      <c r="AO2397" s="94"/>
      <c r="AS2397" s="94"/>
      <c r="AU2397" s="94"/>
      <c r="AY2397" s="94"/>
      <c r="BA2397" s="94"/>
      <c r="BI2397" s="45"/>
      <c r="BN2397" s="93"/>
    </row>
    <row r="2398" spans="4:66" s="48" customFormat="1" ht="15" customHeight="1" x14ac:dyDescent="0.2">
      <c r="D2398" s="45"/>
      <c r="AA2398" s="94"/>
      <c r="AC2398" s="94"/>
      <c r="AG2398" s="94"/>
      <c r="AI2398" s="94"/>
      <c r="AM2398" s="94"/>
      <c r="AO2398" s="94"/>
      <c r="AS2398" s="94"/>
      <c r="AU2398" s="94"/>
      <c r="AY2398" s="94"/>
      <c r="BA2398" s="94"/>
      <c r="BI2398" s="45"/>
      <c r="BN2398" s="93"/>
    </row>
    <row r="2399" spans="4:66" s="48" customFormat="1" ht="15" customHeight="1" x14ac:dyDescent="0.2">
      <c r="D2399" s="45"/>
      <c r="AA2399" s="94"/>
      <c r="AC2399" s="94"/>
      <c r="AG2399" s="94"/>
      <c r="AI2399" s="94"/>
      <c r="AM2399" s="94"/>
      <c r="AO2399" s="94"/>
      <c r="AS2399" s="94"/>
      <c r="AU2399" s="94"/>
      <c r="AY2399" s="94"/>
      <c r="BA2399" s="94"/>
      <c r="BI2399" s="45"/>
      <c r="BN2399" s="93"/>
    </row>
    <row r="2400" spans="4:66" s="48" customFormat="1" ht="15" customHeight="1" x14ac:dyDescent="0.2">
      <c r="D2400" s="45"/>
      <c r="AA2400" s="94"/>
      <c r="AC2400" s="94"/>
      <c r="AG2400" s="94"/>
      <c r="AI2400" s="94"/>
      <c r="AM2400" s="94"/>
      <c r="AO2400" s="94"/>
      <c r="AS2400" s="94"/>
      <c r="AU2400" s="94"/>
      <c r="AY2400" s="94"/>
      <c r="BA2400" s="94"/>
      <c r="BI2400" s="45"/>
      <c r="BN2400" s="93"/>
    </row>
    <row r="2401" spans="4:66" s="48" customFormat="1" ht="15" customHeight="1" x14ac:dyDescent="0.2">
      <c r="D2401" s="45"/>
      <c r="AA2401" s="94"/>
      <c r="AC2401" s="94"/>
      <c r="AG2401" s="94"/>
      <c r="AI2401" s="94"/>
      <c r="AM2401" s="94"/>
      <c r="AO2401" s="94"/>
      <c r="AS2401" s="94"/>
      <c r="AU2401" s="94"/>
      <c r="AY2401" s="94"/>
      <c r="BA2401" s="94"/>
      <c r="BI2401" s="45"/>
      <c r="BN2401" s="93"/>
    </row>
    <row r="2402" spans="4:66" s="48" customFormat="1" ht="15" customHeight="1" x14ac:dyDescent="0.2">
      <c r="D2402" s="45"/>
      <c r="AA2402" s="94"/>
      <c r="AC2402" s="94"/>
      <c r="AG2402" s="94"/>
      <c r="AI2402" s="94"/>
      <c r="AM2402" s="94"/>
      <c r="AO2402" s="94"/>
      <c r="AS2402" s="94"/>
      <c r="AU2402" s="94"/>
      <c r="AY2402" s="94"/>
      <c r="BA2402" s="94"/>
      <c r="BI2402" s="45"/>
      <c r="BN2402" s="93"/>
    </row>
    <row r="2403" spans="4:66" s="48" customFormat="1" ht="15" customHeight="1" x14ac:dyDescent="0.2">
      <c r="D2403" s="45"/>
      <c r="AA2403" s="94"/>
      <c r="AC2403" s="94"/>
      <c r="AG2403" s="94"/>
      <c r="AI2403" s="94"/>
      <c r="AM2403" s="94"/>
      <c r="AO2403" s="94"/>
      <c r="AS2403" s="94"/>
      <c r="AU2403" s="94"/>
      <c r="AY2403" s="94"/>
      <c r="BA2403" s="94"/>
      <c r="BI2403" s="45"/>
      <c r="BN2403" s="93"/>
    </row>
    <row r="2404" spans="4:66" s="48" customFormat="1" ht="15" customHeight="1" x14ac:dyDescent="0.2">
      <c r="D2404" s="45"/>
      <c r="AA2404" s="94"/>
      <c r="AC2404" s="94"/>
      <c r="AG2404" s="94"/>
      <c r="AI2404" s="94"/>
      <c r="AM2404" s="94"/>
      <c r="AO2404" s="94"/>
      <c r="AS2404" s="94"/>
      <c r="AU2404" s="94"/>
      <c r="AY2404" s="94"/>
      <c r="BA2404" s="94"/>
      <c r="BI2404" s="45"/>
      <c r="BN2404" s="93"/>
    </row>
    <row r="2405" spans="4:66" s="48" customFormat="1" ht="15" customHeight="1" x14ac:dyDescent="0.2">
      <c r="D2405" s="45"/>
      <c r="AA2405" s="94"/>
      <c r="AC2405" s="94"/>
      <c r="AG2405" s="94"/>
      <c r="AI2405" s="94"/>
      <c r="AM2405" s="94"/>
      <c r="AO2405" s="94"/>
      <c r="AS2405" s="94"/>
      <c r="AU2405" s="94"/>
      <c r="AY2405" s="94"/>
      <c r="BA2405" s="94"/>
      <c r="BI2405" s="45"/>
      <c r="BN2405" s="93"/>
    </row>
    <row r="2406" spans="4:66" s="48" customFormat="1" ht="15" customHeight="1" x14ac:dyDescent="0.2">
      <c r="D2406" s="45"/>
      <c r="AA2406" s="94"/>
      <c r="AC2406" s="94"/>
      <c r="AG2406" s="94"/>
      <c r="AI2406" s="94"/>
      <c r="AM2406" s="94"/>
      <c r="AO2406" s="94"/>
      <c r="AS2406" s="94"/>
      <c r="AU2406" s="94"/>
      <c r="AY2406" s="94"/>
      <c r="BA2406" s="94"/>
      <c r="BI2406" s="45"/>
      <c r="BN2406" s="93"/>
    </row>
    <row r="2407" spans="4:66" s="48" customFormat="1" ht="15" customHeight="1" x14ac:dyDescent="0.2">
      <c r="D2407" s="45"/>
      <c r="AA2407" s="94"/>
      <c r="AC2407" s="94"/>
      <c r="AG2407" s="94"/>
      <c r="AI2407" s="94"/>
      <c r="AM2407" s="94"/>
      <c r="AO2407" s="94"/>
      <c r="AS2407" s="94"/>
      <c r="AU2407" s="94"/>
      <c r="AY2407" s="94"/>
      <c r="BA2407" s="94"/>
      <c r="BI2407" s="45"/>
      <c r="BN2407" s="93"/>
    </row>
    <row r="2408" spans="4:66" s="48" customFormat="1" ht="15" customHeight="1" x14ac:dyDescent="0.2">
      <c r="D2408" s="45"/>
      <c r="AA2408" s="94"/>
      <c r="AC2408" s="94"/>
      <c r="AG2408" s="94"/>
      <c r="AI2408" s="94"/>
      <c r="AM2408" s="94"/>
      <c r="AO2408" s="94"/>
      <c r="AS2408" s="94"/>
      <c r="AU2408" s="94"/>
      <c r="AY2408" s="94"/>
      <c r="BA2408" s="94"/>
      <c r="BI2408" s="45"/>
      <c r="BN2408" s="93"/>
    </row>
    <row r="2409" spans="4:66" s="48" customFormat="1" ht="15" customHeight="1" x14ac:dyDescent="0.2">
      <c r="D2409" s="45"/>
      <c r="AA2409" s="94"/>
      <c r="AC2409" s="94"/>
      <c r="AG2409" s="94"/>
      <c r="AI2409" s="94"/>
      <c r="AM2409" s="94"/>
      <c r="AO2409" s="94"/>
      <c r="AS2409" s="94"/>
      <c r="AU2409" s="94"/>
      <c r="AY2409" s="94"/>
      <c r="BA2409" s="94"/>
      <c r="BI2409" s="45"/>
      <c r="BN2409" s="93"/>
    </row>
    <row r="2410" spans="4:66" s="48" customFormat="1" ht="15" customHeight="1" x14ac:dyDescent="0.2">
      <c r="D2410" s="45"/>
      <c r="AA2410" s="94"/>
      <c r="AC2410" s="94"/>
      <c r="AG2410" s="94"/>
      <c r="AI2410" s="94"/>
      <c r="AM2410" s="94"/>
      <c r="AO2410" s="94"/>
      <c r="AS2410" s="94"/>
      <c r="AU2410" s="94"/>
      <c r="AY2410" s="94"/>
      <c r="BA2410" s="94"/>
      <c r="BI2410" s="45"/>
      <c r="BN2410" s="93"/>
    </row>
    <row r="2411" spans="4:66" s="48" customFormat="1" ht="15" customHeight="1" x14ac:dyDescent="0.2">
      <c r="D2411" s="45"/>
      <c r="AA2411" s="94"/>
      <c r="AC2411" s="94"/>
      <c r="AG2411" s="94"/>
      <c r="AI2411" s="94"/>
      <c r="AM2411" s="94"/>
      <c r="AO2411" s="94"/>
      <c r="AS2411" s="94"/>
      <c r="AU2411" s="94"/>
      <c r="AY2411" s="94"/>
      <c r="BA2411" s="94"/>
      <c r="BI2411" s="45"/>
      <c r="BN2411" s="93"/>
    </row>
    <row r="2412" spans="4:66" s="48" customFormat="1" ht="15" customHeight="1" x14ac:dyDescent="0.2">
      <c r="D2412" s="45"/>
      <c r="AA2412" s="94"/>
      <c r="AC2412" s="94"/>
      <c r="AG2412" s="94"/>
      <c r="AI2412" s="94"/>
      <c r="AM2412" s="94"/>
      <c r="AO2412" s="94"/>
      <c r="AS2412" s="94"/>
      <c r="AU2412" s="94"/>
      <c r="AY2412" s="94"/>
      <c r="BA2412" s="94"/>
      <c r="BI2412" s="45"/>
      <c r="BN2412" s="93"/>
    </row>
    <row r="2413" spans="4:66" s="48" customFormat="1" ht="15" customHeight="1" x14ac:dyDescent="0.2">
      <c r="D2413" s="45"/>
      <c r="AA2413" s="94"/>
      <c r="AC2413" s="94"/>
      <c r="AG2413" s="94"/>
      <c r="AI2413" s="94"/>
      <c r="AM2413" s="94"/>
      <c r="AO2413" s="94"/>
      <c r="AS2413" s="94"/>
      <c r="AU2413" s="94"/>
      <c r="AY2413" s="94"/>
      <c r="BA2413" s="94"/>
      <c r="BI2413" s="45"/>
      <c r="BN2413" s="93"/>
    </row>
    <row r="2414" spans="4:66" s="48" customFormat="1" ht="15" customHeight="1" x14ac:dyDescent="0.2">
      <c r="D2414" s="45"/>
      <c r="AA2414" s="94"/>
      <c r="AC2414" s="94"/>
      <c r="AG2414" s="94"/>
      <c r="AI2414" s="94"/>
      <c r="AM2414" s="94"/>
      <c r="AO2414" s="94"/>
      <c r="AS2414" s="94"/>
      <c r="AU2414" s="94"/>
      <c r="AY2414" s="94"/>
      <c r="BA2414" s="94"/>
      <c r="BI2414" s="45"/>
      <c r="BN2414" s="93"/>
    </row>
    <row r="2415" spans="4:66" s="48" customFormat="1" ht="15" customHeight="1" x14ac:dyDescent="0.2">
      <c r="D2415" s="45"/>
      <c r="AA2415" s="94"/>
      <c r="AC2415" s="94"/>
      <c r="AG2415" s="94"/>
      <c r="AI2415" s="94"/>
      <c r="AM2415" s="94"/>
      <c r="AO2415" s="94"/>
      <c r="AS2415" s="94"/>
      <c r="AU2415" s="94"/>
      <c r="AY2415" s="94"/>
      <c r="BA2415" s="94"/>
      <c r="BI2415" s="45"/>
      <c r="BN2415" s="93"/>
    </row>
    <row r="2416" spans="4:66" s="48" customFormat="1" ht="15" customHeight="1" x14ac:dyDescent="0.2">
      <c r="D2416" s="45"/>
      <c r="AA2416" s="94"/>
      <c r="AC2416" s="94"/>
      <c r="AG2416" s="94"/>
      <c r="AI2416" s="94"/>
      <c r="AM2416" s="94"/>
      <c r="AO2416" s="94"/>
      <c r="AS2416" s="94"/>
      <c r="AU2416" s="94"/>
      <c r="AY2416" s="94"/>
      <c r="BA2416" s="94"/>
      <c r="BI2416" s="45"/>
      <c r="BN2416" s="93"/>
    </row>
    <row r="2417" spans="4:66" s="48" customFormat="1" ht="15" customHeight="1" x14ac:dyDescent="0.2">
      <c r="D2417" s="45"/>
      <c r="AA2417" s="94"/>
      <c r="AC2417" s="94"/>
      <c r="AG2417" s="94"/>
      <c r="AI2417" s="94"/>
      <c r="AM2417" s="94"/>
      <c r="AO2417" s="94"/>
      <c r="AS2417" s="94"/>
      <c r="AU2417" s="94"/>
      <c r="AY2417" s="94"/>
      <c r="BA2417" s="94"/>
      <c r="BI2417" s="45"/>
      <c r="BN2417" s="93"/>
    </row>
    <row r="2418" spans="4:66" s="48" customFormat="1" ht="15" customHeight="1" x14ac:dyDescent="0.2">
      <c r="D2418" s="45"/>
      <c r="AA2418" s="94"/>
      <c r="AC2418" s="94"/>
      <c r="AG2418" s="94"/>
      <c r="AI2418" s="94"/>
      <c r="AM2418" s="94"/>
      <c r="AO2418" s="94"/>
      <c r="AS2418" s="94"/>
      <c r="AU2418" s="94"/>
      <c r="AY2418" s="94"/>
      <c r="BA2418" s="94"/>
      <c r="BI2418" s="45"/>
      <c r="BN2418" s="93"/>
    </row>
    <row r="2419" spans="4:66" s="48" customFormat="1" ht="15" customHeight="1" x14ac:dyDescent="0.2">
      <c r="D2419" s="45"/>
      <c r="AA2419" s="94"/>
      <c r="AC2419" s="94"/>
      <c r="AG2419" s="94"/>
      <c r="AI2419" s="94"/>
      <c r="AM2419" s="94"/>
      <c r="AO2419" s="94"/>
      <c r="AS2419" s="94"/>
      <c r="AU2419" s="94"/>
      <c r="AY2419" s="94"/>
      <c r="BA2419" s="94"/>
      <c r="BI2419" s="45"/>
      <c r="BN2419" s="93"/>
    </row>
    <row r="2420" spans="4:66" s="48" customFormat="1" ht="15" customHeight="1" x14ac:dyDescent="0.2">
      <c r="D2420" s="45"/>
      <c r="AA2420" s="94"/>
      <c r="AC2420" s="94"/>
      <c r="AG2420" s="94"/>
      <c r="AI2420" s="94"/>
      <c r="AM2420" s="94"/>
      <c r="AO2420" s="94"/>
      <c r="AS2420" s="94"/>
      <c r="AU2420" s="94"/>
      <c r="AY2420" s="94"/>
      <c r="BA2420" s="94"/>
      <c r="BI2420" s="45"/>
      <c r="BN2420" s="93"/>
    </row>
    <row r="2421" spans="4:66" s="48" customFormat="1" ht="15" customHeight="1" x14ac:dyDescent="0.2">
      <c r="D2421" s="45"/>
      <c r="AA2421" s="94"/>
      <c r="AC2421" s="94"/>
      <c r="AG2421" s="94"/>
      <c r="AI2421" s="94"/>
      <c r="AM2421" s="94"/>
      <c r="AO2421" s="94"/>
      <c r="AS2421" s="94"/>
      <c r="AU2421" s="94"/>
      <c r="AY2421" s="94"/>
      <c r="BA2421" s="94"/>
      <c r="BI2421" s="45"/>
      <c r="BN2421" s="93"/>
    </row>
    <row r="2422" spans="4:66" s="48" customFormat="1" ht="15" customHeight="1" x14ac:dyDescent="0.2">
      <c r="D2422" s="45"/>
      <c r="AA2422" s="94"/>
      <c r="AC2422" s="94"/>
      <c r="AG2422" s="94"/>
      <c r="AI2422" s="94"/>
      <c r="AM2422" s="94"/>
      <c r="AO2422" s="94"/>
      <c r="AS2422" s="94"/>
      <c r="AU2422" s="94"/>
      <c r="AY2422" s="94"/>
      <c r="BA2422" s="94"/>
      <c r="BI2422" s="45"/>
      <c r="BN2422" s="93"/>
    </row>
    <row r="2423" spans="4:66" s="48" customFormat="1" ht="15" customHeight="1" x14ac:dyDescent="0.2">
      <c r="D2423" s="45"/>
      <c r="AA2423" s="94"/>
      <c r="AC2423" s="94"/>
      <c r="AG2423" s="94"/>
      <c r="AI2423" s="94"/>
      <c r="AM2423" s="94"/>
      <c r="AO2423" s="94"/>
      <c r="AS2423" s="94"/>
      <c r="AU2423" s="94"/>
      <c r="AY2423" s="94"/>
      <c r="BA2423" s="94"/>
      <c r="BI2423" s="45"/>
      <c r="BN2423" s="93"/>
    </row>
    <row r="2424" spans="4:66" s="48" customFormat="1" ht="15" customHeight="1" x14ac:dyDescent="0.2">
      <c r="D2424" s="45"/>
      <c r="AA2424" s="94"/>
      <c r="AC2424" s="94"/>
      <c r="AG2424" s="94"/>
      <c r="AI2424" s="94"/>
      <c r="AM2424" s="94"/>
      <c r="AO2424" s="94"/>
      <c r="AS2424" s="94"/>
      <c r="AU2424" s="94"/>
      <c r="AY2424" s="94"/>
      <c r="BA2424" s="94"/>
      <c r="BI2424" s="45"/>
      <c r="BN2424" s="93"/>
    </row>
    <row r="2425" spans="4:66" s="48" customFormat="1" ht="15" customHeight="1" x14ac:dyDescent="0.2">
      <c r="D2425" s="45"/>
      <c r="AA2425" s="94"/>
      <c r="AC2425" s="94"/>
      <c r="AG2425" s="94"/>
      <c r="AI2425" s="94"/>
      <c r="AM2425" s="94"/>
      <c r="AO2425" s="94"/>
      <c r="AS2425" s="94"/>
      <c r="AU2425" s="94"/>
      <c r="AY2425" s="94"/>
      <c r="BA2425" s="94"/>
      <c r="BI2425" s="45"/>
      <c r="BN2425" s="93"/>
    </row>
    <row r="2426" spans="4:66" s="48" customFormat="1" ht="15" customHeight="1" x14ac:dyDescent="0.2">
      <c r="D2426" s="45"/>
      <c r="AA2426" s="94"/>
      <c r="AC2426" s="94"/>
      <c r="AG2426" s="94"/>
      <c r="AI2426" s="94"/>
      <c r="AM2426" s="94"/>
      <c r="AO2426" s="94"/>
      <c r="AS2426" s="94"/>
      <c r="AU2426" s="94"/>
      <c r="AY2426" s="94"/>
      <c r="BA2426" s="94"/>
      <c r="BI2426" s="45"/>
      <c r="BN2426" s="93"/>
    </row>
    <row r="2427" spans="4:66" s="48" customFormat="1" ht="15" customHeight="1" x14ac:dyDescent="0.2">
      <c r="D2427" s="45"/>
      <c r="AA2427" s="94"/>
      <c r="AC2427" s="94"/>
      <c r="AG2427" s="94"/>
      <c r="AI2427" s="94"/>
      <c r="AM2427" s="94"/>
      <c r="AO2427" s="94"/>
      <c r="AS2427" s="94"/>
      <c r="AU2427" s="94"/>
      <c r="AY2427" s="94"/>
      <c r="BA2427" s="94"/>
      <c r="BI2427" s="45"/>
      <c r="BN2427" s="93"/>
    </row>
    <row r="2428" spans="4:66" s="48" customFormat="1" ht="15" customHeight="1" x14ac:dyDescent="0.2">
      <c r="D2428" s="45"/>
      <c r="AA2428" s="94"/>
      <c r="AC2428" s="94"/>
      <c r="AG2428" s="94"/>
      <c r="AI2428" s="94"/>
      <c r="AM2428" s="94"/>
      <c r="AO2428" s="94"/>
      <c r="AS2428" s="94"/>
      <c r="AU2428" s="94"/>
      <c r="AY2428" s="94"/>
      <c r="BA2428" s="94"/>
      <c r="BI2428" s="45"/>
      <c r="BN2428" s="93"/>
    </row>
    <row r="2429" spans="4:66" s="48" customFormat="1" ht="15" customHeight="1" x14ac:dyDescent="0.2">
      <c r="D2429" s="45"/>
      <c r="AA2429" s="94"/>
      <c r="AC2429" s="94"/>
      <c r="AG2429" s="94"/>
      <c r="AI2429" s="94"/>
      <c r="AM2429" s="94"/>
      <c r="AO2429" s="94"/>
      <c r="AS2429" s="94"/>
      <c r="AU2429" s="94"/>
      <c r="AY2429" s="94"/>
      <c r="BA2429" s="94"/>
      <c r="BI2429" s="45"/>
      <c r="BN2429" s="93"/>
    </row>
    <row r="2430" spans="4:66" s="48" customFormat="1" ht="15" customHeight="1" x14ac:dyDescent="0.2">
      <c r="D2430" s="45"/>
      <c r="AA2430" s="94"/>
      <c r="AC2430" s="94"/>
      <c r="AG2430" s="94"/>
      <c r="AI2430" s="94"/>
      <c r="AM2430" s="94"/>
      <c r="AO2430" s="94"/>
      <c r="AS2430" s="94"/>
      <c r="AU2430" s="94"/>
      <c r="AY2430" s="94"/>
      <c r="BA2430" s="94"/>
      <c r="BI2430" s="45"/>
      <c r="BN2430" s="93"/>
    </row>
    <row r="2431" spans="4:66" s="48" customFormat="1" ht="15" customHeight="1" x14ac:dyDescent="0.2">
      <c r="D2431" s="45"/>
      <c r="AA2431" s="94"/>
      <c r="AC2431" s="94"/>
      <c r="AG2431" s="94"/>
      <c r="AI2431" s="94"/>
      <c r="AM2431" s="94"/>
      <c r="AO2431" s="94"/>
      <c r="AS2431" s="94"/>
      <c r="AU2431" s="94"/>
      <c r="AY2431" s="94"/>
      <c r="BA2431" s="94"/>
      <c r="BI2431" s="45"/>
      <c r="BN2431" s="93"/>
    </row>
    <row r="2432" spans="4:66" s="48" customFormat="1" ht="15" customHeight="1" x14ac:dyDescent="0.2">
      <c r="D2432" s="45"/>
      <c r="AA2432" s="94"/>
      <c r="AC2432" s="94"/>
      <c r="AG2432" s="94"/>
      <c r="AI2432" s="94"/>
      <c r="AM2432" s="94"/>
      <c r="AO2432" s="94"/>
      <c r="AS2432" s="94"/>
      <c r="AU2432" s="94"/>
      <c r="AY2432" s="94"/>
      <c r="BA2432" s="94"/>
      <c r="BI2432" s="45"/>
      <c r="BN2432" s="93"/>
    </row>
    <row r="2433" spans="4:66" s="48" customFormat="1" ht="15" customHeight="1" x14ac:dyDescent="0.2">
      <c r="D2433" s="45"/>
      <c r="AA2433" s="94"/>
      <c r="AC2433" s="94"/>
      <c r="AG2433" s="94"/>
      <c r="AI2433" s="94"/>
      <c r="AM2433" s="94"/>
      <c r="AO2433" s="94"/>
      <c r="AS2433" s="94"/>
      <c r="AU2433" s="94"/>
      <c r="AY2433" s="94"/>
      <c r="BA2433" s="94"/>
      <c r="BI2433" s="45"/>
      <c r="BN2433" s="93"/>
    </row>
    <row r="2434" spans="4:66" s="48" customFormat="1" ht="15" customHeight="1" x14ac:dyDescent="0.2">
      <c r="D2434" s="45"/>
      <c r="AA2434" s="94"/>
      <c r="AC2434" s="94"/>
      <c r="AG2434" s="94"/>
      <c r="AI2434" s="94"/>
      <c r="AM2434" s="94"/>
      <c r="AO2434" s="94"/>
      <c r="AS2434" s="94"/>
      <c r="AU2434" s="94"/>
      <c r="AY2434" s="94"/>
      <c r="BA2434" s="94"/>
      <c r="BI2434" s="45"/>
      <c r="BN2434" s="93"/>
    </row>
    <row r="2435" spans="4:66" s="48" customFormat="1" ht="15" customHeight="1" x14ac:dyDescent="0.2">
      <c r="D2435" s="45"/>
      <c r="AA2435" s="94"/>
      <c r="AC2435" s="94"/>
      <c r="AG2435" s="94"/>
      <c r="AI2435" s="94"/>
      <c r="AM2435" s="94"/>
      <c r="AO2435" s="94"/>
      <c r="AS2435" s="94"/>
      <c r="AU2435" s="94"/>
      <c r="AY2435" s="94"/>
      <c r="BA2435" s="94"/>
      <c r="BI2435" s="45"/>
      <c r="BN2435" s="93"/>
    </row>
    <row r="2436" spans="4:66" s="48" customFormat="1" ht="15" customHeight="1" x14ac:dyDescent="0.2">
      <c r="D2436" s="45"/>
      <c r="AA2436" s="94"/>
      <c r="AC2436" s="94"/>
      <c r="AG2436" s="94"/>
      <c r="AI2436" s="94"/>
      <c r="AM2436" s="94"/>
      <c r="AO2436" s="94"/>
      <c r="AS2436" s="94"/>
      <c r="AU2436" s="94"/>
      <c r="AY2436" s="94"/>
      <c r="BA2436" s="94"/>
      <c r="BI2436" s="45"/>
      <c r="BN2436" s="93"/>
    </row>
    <row r="2437" spans="4:66" s="48" customFormat="1" ht="15" customHeight="1" x14ac:dyDescent="0.2">
      <c r="D2437" s="45"/>
      <c r="AA2437" s="94"/>
      <c r="AC2437" s="94"/>
      <c r="AG2437" s="94"/>
      <c r="AI2437" s="94"/>
      <c r="AM2437" s="94"/>
      <c r="AO2437" s="94"/>
      <c r="AS2437" s="94"/>
      <c r="AU2437" s="94"/>
      <c r="AY2437" s="94"/>
      <c r="BA2437" s="94"/>
      <c r="BI2437" s="45"/>
      <c r="BN2437" s="93"/>
    </row>
    <row r="2438" spans="4:66" s="48" customFormat="1" ht="15" customHeight="1" x14ac:dyDescent="0.2">
      <c r="D2438" s="45"/>
      <c r="AA2438" s="94"/>
      <c r="AC2438" s="94"/>
      <c r="AG2438" s="94"/>
      <c r="AI2438" s="94"/>
      <c r="AM2438" s="94"/>
      <c r="AO2438" s="94"/>
      <c r="AS2438" s="94"/>
      <c r="AU2438" s="94"/>
      <c r="AY2438" s="94"/>
      <c r="BA2438" s="94"/>
      <c r="BI2438" s="45"/>
      <c r="BN2438" s="93"/>
    </row>
    <row r="2439" spans="4:66" s="48" customFormat="1" ht="15" customHeight="1" x14ac:dyDescent="0.2">
      <c r="D2439" s="45"/>
      <c r="AA2439" s="94"/>
      <c r="AC2439" s="94"/>
      <c r="AG2439" s="94"/>
      <c r="AI2439" s="94"/>
      <c r="AM2439" s="94"/>
      <c r="AO2439" s="94"/>
      <c r="AS2439" s="94"/>
      <c r="AU2439" s="94"/>
      <c r="AY2439" s="94"/>
      <c r="BA2439" s="94"/>
      <c r="BI2439" s="45"/>
      <c r="BN2439" s="93"/>
    </row>
    <row r="2440" spans="4:66" s="48" customFormat="1" ht="15" customHeight="1" x14ac:dyDescent="0.2">
      <c r="D2440" s="45"/>
      <c r="AA2440" s="94"/>
      <c r="AC2440" s="94"/>
      <c r="AG2440" s="94"/>
      <c r="AI2440" s="94"/>
      <c r="AM2440" s="94"/>
      <c r="AO2440" s="94"/>
      <c r="AS2440" s="94"/>
      <c r="AU2440" s="94"/>
      <c r="AY2440" s="94"/>
      <c r="BA2440" s="94"/>
      <c r="BI2440" s="45"/>
      <c r="BN2440" s="93"/>
    </row>
    <row r="2441" spans="4:66" s="48" customFormat="1" ht="15" customHeight="1" x14ac:dyDescent="0.2">
      <c r="D2441" s="45"/>
      <c r="AA2441" s="94"/>
      <c r="AC2441" s="94"/>
      <c r="AG2441" s="94"/>
      <c r="AI2441" s="94"/>
      <c r="AM2441" s="94"/>
      <c r="AO2441" s="94"/>
      <c r="AS2441" s="94"/>
      <c r="AU2441" s="94"/>
      <c r="AY2441" s="94"/>
      <c r="BA2441" s="94"/>
      <c r="BI2441" s="45"/>
      <c r="BN2441" s="93"/>
    </row>
    <row r="2442" spans="4:66" s="48" customFormat="1" ht="15" customHeight="1" x14ac:dyDescent="0.2">
      <c r="D2442" s="45"/>
      <c r="AA2442" s="94"/>
      <c r="AC2442" s="94"/>
      <c r="AG2442" s="94"/>
      <c r="AI2442" s="94"/>
      <c r="AM2442" s="94"/>
      <c r="AO2442" s="94"/>
      <c r="AS2442" s="94"/>
      <c r="AU2442" s="94"/>
      <c r="AY2442" s="94"/>
      <c r="BA2442" s="94"/>
      <c r="BI2442" s="45"/>
      <c r="BN2442" s="93"/>
    </row>
    <row r="2443" spans="4:66" s="48" customFormat="1" ht="15" customHeight="1" x14ac:dyDescent="0.2">
      <c r="D2443" s="45"/>
      <c r="AA2443" s="94"/>
      <c r="AC2443" s="94"/>
      <c r="AG2443" s="94"/>
      <c r="AI2443" s="94"/>
      <c r="AM2443" s="94"/>
      <c r="AO2443" s="94"/>
      <c r="AS2443" s="94"/>
      <c r="AU2443" s="94"/>
      <c r="AY2443" s="94"/>
      <c r="BA2443" s="94"/>
      <c r="BI2443" s="45"/>
      <c r="BN2443" s="93"/>
    </row>
    <row r="2444" spans="4:66" s="48" customFormat="1" ht="15" customHeight="1" x14ac:dyDescent="0.2">
      <c r="D2444" s="45"/>
      <c r="AA2444" s="94"/>
      <c r="AC2444" s="94"/>
      <c r="AG2444" s="94"/>
      <c r="AI2444" s="94"/>
      <c r="AM2444" s="94"/>
      <c r="AO2444" s="94"/>
      <c r="AS2444" s="94"/>
      <c r="AU2444" s="94"/>
      <c r="AY2444" s="94"/>
      <c r="BA2444" s="94"/>
      <c r="BI2444" s="45"/>
      <c r="BN2444" s="93"/>
    </row>
    <row r="2445" spans="4:66" s="48" customFormat="1" ht="15" customHeight="1" x14ac:dyDescent="0.2">
      <c r="D2445" s="45"/>
      <c r="AA2445" s="94"/>
      <c r="AC2445" s="94"/>
      <c r="AG2445" s="94"/>
      <c r="AI2445" s="94"/>
      <c r="AM2445" s="94"/>
      <c r="AO2445" s="94"/>
      <c r="AS2445" s="94"/>
      <c r="AU2445" s="94"/>
      <c r="AY2445" s="94"/>
      <c r="BA2445" s="94"/>
      <c r="BI2445" s="45"/>
      <c r="BN2445" s="93"/>
    </row>
    <row r="2446" spans="4:66" s="48" customFormat="1" ht="15" customHeight="1" x14ac:dyDescent="0.2">
      <c r="D2446" s="45"/>
      <c r="AA2446" s="94"/>
      <c r="AC2446" s="94"/>
      <c r="AG2446" s="94"/>
      <c r="AI2446" s="94"/>
      <c r="AM2446" s="94"/>
      <c r="AO2446" s="94"/>
      <c r="AS2446" s="94"/>
      <c r="AU2446" s="94"/>
      <c r="AY2446" s="94"/>
      <c r="BA2446" s="94"/>
      <c r="BI2446" s="45"/>
      <c r="BN2446" s="93"/>
    </row>
    <row r="2447" spans="4:66" s="48" customFormat="1" ht="15" customHeight="1" x14ac:dyDescent="0.2">
      <c r="D2447" s="45"/>
      <c r="AA2447" s="94"/>
      <c r="AC2447" s="94"/>
      <c r="AG2447" s="94"/>
      <c r="AI2447" s="94"/>
      <c r="AM2447" s="94"/>
      <c r="AO2447" s="94"/>
      <c r="AS2447" s="94"/>
      <c r="AU2447" s="94"/>
      <c r="AY2447" s="94"/>
      <c r="BA2447" s="94"/>
      <c r="BI2447" s="45"/>
      <c r="BN2447" s="93"/>
    </row>
    <row r="2448" spans="4:66" s="48" customFormat="1" ht="15" customHeight="1" x14ac:dyDescent="0.2">
      <c r="D2448" s="45"/>
      <c r="AA2448" s="94"/>
      <c r="AC2448" s="94"/>
      <c r="AG2448" s="94"/>
      <c r="AI2448" s="94"/>
      <c r="AM2448" s="94"/>
      <c r="AO2448" s="94"/>
      <c r="AS2448" s="94"/>
      <c r="AU2448" s="94"/>
      <c r="AY2448" s="94"/>
      <c r="BA2448" s="94"/>
      <c r="BI2448" s="45"/>
      <c r="BN2448" s="93"/>
    </row>
    <row r="2449" spans="4:66" s="48" customFormat="1" ht="15" customHeight="1" x14ac:dyDescent="0.2">
      <c r="D2449" s="45"/>
      <c r="AA2449" s="94"/>
      <c r="AC2449" s="94"/>
      <c r="AG2449" s="94"/>
      <c r="AI2449" s="94"/>
      <c r="AM2449" s="94"/>
      <c r="AO2449" s="94"/>
      <c r="AS2449" s="94"/>
      <c r="AU2449" s="94"/>
      <c r="AY2449" s="94"/>
      <c r="BA2449" s="94"/>
      <c r="BI2449" s="45"/>
      <c r="BN2449" s="93"/>
    </row>
    <row r="2450" spans="4:66" s="48" customFormat="1" ht="15" customHeight="1" x14ac:dyDescent="0.2">
      <c r="D2450" s="45"/>
      <c r="AA2450" s="94"/>
      <c r="AC2450" s="94"/>
      <c r="AG2450" s="94"/>
      <c r="AI2450" s="94"/>
      <c r="AM2450" s="94"/>
      <c r="AO2450" s="94"/>
      <c r="AS2450" s="94"/>
      <c r="AU2450" s="94"/>
      <c r="AY2450" s="94"/>
      <c r="BA2450" s="94"/>
      <c r="BI2450" s="45"/>
      <c r="BN2450" s="93"/>
    </row>
    <row r="2451" spans="4:66" s="48" customFormat="1" ht="15" customHeight="1" x14ac:dyDescent="0.2">
      <c r="D2451" s="45"/>
      <c r="AA2451" s="94"/>
      <c r="AC2451" s="94"/>
      <c r="AG2451" s="94"/>
      <c r="AI2451" s="94"/>
      <c r="AM2451" s="94"/>
      <c r="AO2451" s="94"/>
      <c r="AS2451" s="94"/>
      <c r="AU2451" s="94"/>
      <c r="AY2451" s="94"/>
      <c r="BA2451" s="94"/>
      <c r="BI2451" s="45"/>
      <c r="BN2451" s="93"/>
    </row>
    <row r="2452" spans="4:66" s="48" customFormat="1" ht="15" customHeight="1" x14ac:dyDescent="0.2">
      <c r="D2452" s="45"/>
      <c r="AA2452" s="94"/>
      <c r="AC2452" s="94"/>
      <c r="AG2452" s="94"/>
      <c r="AI2452" s="94"/>
      <c r="AM2452" s="94"/>
      <c r="AO2452" s="94"/>
      <c r="AS2452" s="94"/>
      <c r="AU2452" s="94"/>
      <c r="AY2452" s="94"/>
      <c r="BA2452" s="94"/>
      <c r="BI2452" s="45"/>
      <c r="BN2452" s="93"/>
    </row>
    <row r="2453" spans="4:66" s="48" customFormat="1" ht="15" customHeight="1" x14ac:dyDescent="0.2">
      <c r="D2453" s="45"/>
      <c r="AA2453" s="94"/>
      <c r="AC2453" s="94"/>
      <c r="AG2453" s="94"/>
      <c r="AI2453" s="94"/>
      <c r="AM2453" s="94"/>
      <c r="AO2453" s="94"/>
      <c r="AS2453" s="94"/>
      <c r="AU2453" s="94"/>
      <c r="AY2453" s="94"/>
      <c r="BA2453" s="94"/>
      <c r="BI2453" s="45"/>
      <c r="BN2453" s="93"/>
    </row>
    <row r="2454" spans="4:66" s="48" customFormat="1" ht="15" customHeight="1" x14ac:dyDescent="0.2">
      <c r="D2454" s="45"/>
      <c r="AA2454" s="94"/>
      <c r="AC2454" s="94"/>
      <c r="AG2454" s="94"/>
      <c r="AI2454" s="94"/>
      <c r="AM2454" s="94"/>
      <c r="AO2454" s="94"/>
      <c r="AS2454" s="94"/>
      <c r="AU2454" s="94"/>
      <c r="AY2454" s="94"/>
      <c r="BA2454" s="94"/>
      <c r="BI2454" s="45"/>
      <c r="BN2454" s="93"/>
    </row>
    <row r="2455" spans="4:66" s="48" customFormat="1" ht="15" customHeight="1" x14ac:dyDescent="0.2">
      <c r="D2455" s="45"/>
      <c r="AA2455" s="94"/>
      <c r="AC2455" s="94"/>
      <c r="AG2455" s="94"/>
      <c r="AI2455" s="94"/>
      <c r="AM2455" s="94"/>
      <c r="AO2455" s="94"/>
      <c r="AS2455" s="94"/>
      <c r="AU2455" s="94"/>
      <c r="AY2455" s="94"/>
      <c r="BA2455" s="94"/>
      <c r="BI2455" s="45"/>
      <c r="BN2455" s="93"/>
    </row>
    <row r="2456" spans="4:66" s="48" customFormat="1" ht="15" customHeight="1" x14ac:dyDescent="0.2">
      <c r="D2456" s="45"/>
      <c r="AA2456" s="94"/>
      <c r="AC2456" s="94"/>
      <c r="AG2456" s="94"/>
      <c r="AI2456" s="94"/>
      <c r="AM2456" s="94"/>
      <c r="AO2456" s="94"/>
      <c r="AS2456" s="94"/>
      <c r="AU2456" s="94"/>
      <c r="AY2456" s="94"/>
      <c r="BA2456" s="94"/>
      <c r="BI2456" s="45"/>
      <c r="BN2456" s="93"/>
    </row>
    <row r="2457" spans="4:66" s="48" customFormat="1" ht="15" customHeight="1" x14ac:dyDescent="0.2">
      <c r="D2457" s="45"/>
      <c r="AA2457" s="94"/>
      <c r="AC2457" s="94"/>
      <c r="AG2457" s="94"/>
      <c r="AI2457" s="94"/>
      <c r="AM2457" s="94"/>
      <c r="AO2457" s="94"/>
      <c r="AS2457" s="94"/>
      <c r="AU2457" s="94"/>
      <c r="AY2457" s="94"/>
      <c r="BA2457" s="94"/>
      <c r="BI2457" s="45"/>
      <c r="BN2457" s="93"/>
    </row>
    <row r="2458" spans="4:66" s="48" customFormat="1" ht="15" customHeight="1" x14ac:dyDescent="0.2">
      <c r="D2458" s="45"/>
      <c r="AA2458" s="94"/>
      <c r="AC2458" s="94"/>
      <c r="AG2458" s="94"/>
      <c r="AI2458" s="94"/>
      <c r="AM2458" s="94"/>
      <c r="AO2458" s="94"/>
      <c r="AS2458" s="94"/>
      <c r="AU2458" s="94"/>
      <c r="AY2458" s="94"/>
      <c r="BA2458" s="94"/>
      <c r="BI2458" s="45"/>
      <c r="BN2458" s="93"/>
    </row>
    <row r="2459" spans="4:66" s="48" customFormat="1" ht="15" customHeight="1" x14ac:dyDescent="0.2">
      <c r="D2459" s="45"/>
      <c r="AA2459" s="94"/>
      <c r="AC2459" s="94"/>
      <c r="AG2459" s="94"/>
      <c r="AI2459" s="94"/>
      <c r="AM2459" s="94"/>
      <c r="AO2459" s="94"/>
      <c r="AS2459" s="94"/>
      <c r="AU2459" s="94"/>
      <c r="AY2459" s="94"/>
      <c r="BA2459" s="94"/>
      <c r="BI2459" s="45"/>
      <c r="BN2459" s="93"/>
    </row>
    <row r="2460" spans="4:66" s="48" customFormat="1" ht="15" customHeight="1" x14ac:dyDescent="0.2">
      <c r="D2460" s="45"/>
      <c r="AA2460" s="94"/>
      <c r="AC2460" s="94"/>
      <c r="AG2460" s="94"/>
      <c r="AI2460" s="94"/>
      <c r="AM2460" s="94"/>
      <c r="AO2460" s="94"/>
      <c r="AS2460" s="94"/>
      <c r="AU2460" s="94"/>
      <c r="AY2460" s="94"/>
      <c r="BA2460" s="94"/>
      <c r="BI2460" s="45"/>
      <c r="BN2460" s="93"/>
    </row>
    <row r="2461" spans="4:66" s="48" customFormat="1" ht="15" customHeight="1" x14ac:dyDescent="0.2">
      <c r="D2461" s="45"/>
      <c r="AA2461" s="94"/>
      <c r="AC2461" s="94"/>
      <c r="AG2461" s="94"/>
      <c r="AI2461" s="94"/>
      <c r="AM2461" s="94"/>
      <c r="AO2461" s="94"/>
      <c r="AS2461" s="94"/>
      <c r="AU2461" s="94"/>
      <c r="AY2461" s="94"/>
      <c r="BA2461" s="94"/>
      <c r="BI2461" s="45"/>
      <c r="BN2461" s="93"/>
    </row>
    <row r="2462" spans="4:66" s="48" customFormat="1" ht="15" customHeight="1" x14ac:dyDescent="0.2">
      <c r="D2462" s="45"/>
      <c r="AA2462" s="94"/>
      <c r="AC2462" s="94"/>
      <c r="AG2462" s="94"/>
      <c r="AI2462" s="94"/>
      <c r="AM2462" s="94"/>
      <c r="AO2462" s="94"/>
      <c r="AS2462" s="94"/>
      <c r="AU2462" s="94"/>
      <c r="AY2462" s="94"/>
      <c r="BA2462" s="94"/>
      <c r="BI2462" s="45"/>
      <c r="BN2462" s="93"/>
    </row>
    <row r="2463" spans="4:66" s="48" customFormat="1" ht="15" customHeight="1" x14ac:dyDescent="0.2">
      <c r="D2463" s="45"/>
      <c r="AA2463" s="94"/>
      <c r="AC2463" s="94"/>
      <c r="AG2463" s="94"/>
      <c r="AI2463" s="94"/>
      <c r="AM2463" s="94"/>
      <c r="AO2463" s="94"/>
      <c r="AS2463" s="94"/>
      <c r="AU2463" s="94"/>
      <c r="AY2463" s="94"/>
      <c r="BA2463" s="94"/>
      <c r="BI2463" s="45"/>
      <c r="BN2463" s="93"/>
    </row>
    <row r="2464" spans="4:66" s="48" customFormat="1" ht="15" customHeight="1" x14ac:dyDescent="0.2">
      <c r="D2464" s="45"/>
      <c r="AA2464" s="94"/>
      <c r="AC2464" s="94"/>
      <c r="AG2464" s="94"/>
      <c r="AI2464" s="94"/>
      <c r="AM2464" s="94"/>
      <c r="AO2464" s="94"/>
      <c r="AS2464" s="94"/>
      <c r="AU2464" s="94"/>
      <c r="AY2464" s="94"/>
      <c r="BA2464" s="94"/>
      <c r="BI2464" s="45"/>
      <c r="BN2464" s="93"/>
    </row>
    <row r="2465" spans="4:66" s="48" customFormat="1" ht="15" customHeight="1" x14ac:dyDescent="0.2">
      <c r="D2465" s="45"/>
      <c r="AA2465" s="94"/>
      <c r="AC2465" s="94"/>
      <c r="AG2465" s="94"/>
      <c r="AI2465" s="94"/>
      <c r="AM2465" s="94"/>
      <c r="AO2465" s="94"/>
      <c r="AS2465" s="94"/>
      <c r="AU2465" s="94"/>
      <c r="AY2465" s="94"/>
      <c r="BA2465" s="94"/>
      <c r="BI2465" s="45"/>
      <c r="BN2465" s="93"/>
    </row>
    <row r="2466" spans="4:66" s="48" customFormat="1" ht="15" customHeight="1" x14ac:dyDescent="0.2">
      <c r="D2466" s="45"/>
      <c r="AA2466" s="94"/>
      <c r="AC2466" s="94"/>
      <c r="AG2466" s="94"/>
      <c r="AI2466" s="94"/>
      <c r="AM2466" s="94"/>
      <c r="AO2466" s="94"/>
      <c r="AS2466" s="94"/>
      <c r="AU2466" s="94"/>
      <c r="AY2466" s="94"/>
      <c r="BA2466" s="94"/>
      <c r="BI2466" s="45"/>
      <c r="BN2466" s="93"/>
    </row>
    <row r="2467" spans="4:66" s="48" customFormat="1" ht="15" customHeight="1" x14ac:dyDescent="0.2">
      <c r="D2467" s="45"/>
      <c r="AA2467" s="94"/>
      <c r="AC2467" s="94"/>
      <c r="AG2467" s="94"/>
      <c r="AI2467" s="94"/>
      <c r="AM2467" s="94"/>
      <c r="AO2467" s="94"/>
      <c r="AS2467" s="94"/>
      <c r="AU2467" s="94"/>
      <c r="AY2467" s="94"/>
      <c r="BA2467" s="94"/>
      <c r="BI2467" s="45"/>
      <c r="BN2467" s="93"/>
    </row>
    <row r="2468" spans="4:66" s="48" customFormat="1" ht="15" customHeight="1" x14ac:dyDescent="0.2">
      <c r="D2468" s="45"/>
      <c r="AA2468" s="94"/>
      <c r="AC2468" s="94"/>
      <c r="AG2468" s="94"/>
      <c r="AI2468" s="94"/>
      <c r="AM2468" s="94"/>
      <c r="AO2468" s="94"/>
      <c r="AS2468" s="94"/>
      <c r="AU2468" s="94"/>
      <c r="AY2468" s="94"/>
      <c r="BA2468" s="94"/>
      <c r="BI2468" s="45"/>
      <c r="BN2468" s="93"/>
    </row>
    <row r="2469" spans="4:66" s="48" customFormat="1" ht="15" customHeight="1" x14ac:dyDescent="0.2">
      <c r="D2469" s="45"/>
      <c r="AA2469" s="94"/>
      <c r="AC2469" s="94"/>
      <c r="AG2469" s="94"/>
      <c r="AI2469" s="94"/>
      <c r="AM2469" s="94"/>
      <c r="AO2469" s="94"/>
      <c r="AS2469" s="94"/>
      <c r="AU2469" s="94"/>
      <c r="AY2469" s="94"/>
      <c r="BA2469" s="94"/>
      <c r="BI2469" s="45"/>
      <c r="BN2469" s="93"/>
    </row>
    <row r="2470" spans="4:66" s="48" customFormat="1" ht="15" customHeight="1" x14ac:dyDescent="0.2">
      <c r="D2470" s="45"/>
      <c r="AA2470" s="94"/>
      <c r="AC2470" s="94"/>
      <c r="AG2470" s="94"/>
      <c r="AI2470" s="94"/>
      <c r="AM2470" s="94"/>
      <c r="AO2470" s="94"/>
      <c r="AS2470" s="94"/>
      <c r="AU2470" s="94"/>
      <c r="AY2470" s="94"/>
      <c r="BA2470" s="94"/>
      <c r="BI2470" s="45"/>
      <c r="BN2470" s="93"/>
    </row>
    <row r="2471" spans="4:66" s="48" customFormat="1" ht="15" customHeight="1" x14ac:dyDescent="0.2">
      <c r="D2471" s="45"/>
      <c r="AA2471" s="94"/>
      <c r="AC2471" s="94"/>
      <c r="AG2471" s="94"/>
      <c r="AI2471" s="94"/>
      <c r="AM2471" s="94"/>
      <c r="AO2471" s="94"/>
      <c r="AS2471" s="94"/>
      <c r="AU2471" s="94"/>
      <c r="AY2471" s="94"/>
      <c r="BA2471" s="94"/>
      <c r="BI2471" s="45"/>
      <c r="BN2471" s="93"/>
    </row>
    <row r="2472" spans="4:66" s="48" customFormat="1" ht="15" customHeight="1" x14ac:dyDescent="0.2">
      <c r="D2472" s="45"/>
      <c r="AA2472" s="94"/>
      <c r="AC2472" s="94"/>
      <c r="AG2472" s="94"/>
      <c r="AI2472" s="94"/>
      <c r="AM2472" s="94"/>
      <c r="AO2472" s="94"/>
      <c r="AS2472" s="94"/>
      <c r="AU2472" s="94"/>
      <c r="AY2472" s="94"/>
      <c r="BA2472" s="94"/>
      <c r="BI2472" s="45"/>
      <c r="BN2472" s="93"/>
    </row>
    <row r="2473" spans="4:66" s="48" customFormat="1" ht="15" customHeight="1" x14ac:dyDescent="0.2">
      <c r="D2473" s="45"/>
      <c r="AA2473" s="94"/>
      <c r="AC2473" s="94"/>
      <c r="AG2473" s="94"/>
      <c r="AI2473" s="94"/>
      <c r="AM2473" s="94"/>
      <c r="AO2473" s="94"/>
      <c r="AS2473" s="94"/>
      <c r="AU2473" s="94"/>
      <c r="AY2473" s="94"/>
      <c r="BA2473" s="94"/>
      <c r="BI2473" s="45"/>
      <c r="BN2473" s="93"/>
    </row>
    <row r="2474" spans="4:66" s="48" customFormat="1" ht="15" customHeight="1" x14ac:dyDescent="0.2">
      <c r="D2474" s="45"/>
      <c r="AA2474" s="94"/>
      <c r="AC2474" s="94"/>
      <c r="AG2474" s="94"/>
      <c r="AI2474" s="94"/>
      <c r="AM2474" s="94"/>
      <c r="AO2474" s="94"/>
      <c r="AS2474" s="94"/>
      <c r="AU2474" s="94"/>
      <c r="AY2474" s="94"/>
      <c r="BA2474" s="94"/>
      <c r="BI2474" s="45"/>
      <c r="BN2474" s="93"/>
    </row>
    <row r="2475" spans="4:66" s="48" customFormat="1" ht="15" customHeight="1" x14ac:dyDescent="0.2">
      <c r="D2475" s="45"/>
      <c r="AA2475" s="94"/>
      <c r="AC2475" s="94"/>
      <c r="AG2475" s="94"/>
      <c r="AI2475" s="94"/>
      <c r="AM2475" s="94"/>
      <c r="AO2475" s="94"/>
      <c r="AS2475" s="94"/>
      <c r="AU2475" s="94"/>
      <c r="AY2475" s="94"/>
      <c r="BA2475" s="94"/>
      <c r="BI2475" s="45"/>
      <c r="BN2475" s="93"/>
    </row>
    <row r="2476" spans="4:66" s="48" customFormat="1" ht="15" customHeight="1" x14ac:dyDescent="0.2">
      <c r="D2476" s="45"/>
      <c r="AA2476" s="94"/>
      <c r="AC2476" s="94"/>
      <c r="AG2476" s="94"/>
      <c r="AI2476" s="94"/>
      <c r="AM2476" s="94"/>
      <c r="AO2476" s="94"/>
      <c r="AS2476" s="94"/>
      <c r="AU2476" s="94"/>
      <c r="AY2476" s="94"/>
      <c r="BA2476" s="94"/>
      <c r="BI2476" s="45"/>
      <c r="BN2476" s="93"/>
    </row>
    <row r="2477" spans="4:66" s="48" customFormat="1" ht="15" customHeight="1" x14ac:dyDescent="0.2">
      <c r="D2477" s="45"/>
      <c r="AA2477" s="94"/>
      <c r="AC2477" s="94"/>
      <c r="AG2477" s="94"/>
      <c r="AI2477" s="94"/>
      <c r="AM2477" s="94"/>
      <c r="AO2477" s="94"/>
      <c r="AS2477" s="94"/>
      <c r="AU2477" s="94"/>
      <c r="AY2477" s="94"/>
      <c r="BA2477" s="94"/>
      <c r="BI2477" s="45"/>
      <c r="BN2477" s="93"/>
    </row>
    <row r="2478" spans="4:66" s="48" customFormat="1" ht="15" customHeight="1" x14ac:dyDescent="0.2">
      <c r="D2478" s="45"/>
      <c r="AA2478" s="94"/>
      <c r="AC2478" s="94"/>
      <c r="AG2478" s="94"/>
      <c r="AI2478" s="94"/>
      <c r="AM2478" s="94"/>
      <c r="AO2478" s="94"/>
      <c r="AS2478" s="94"/>
      <c r="AU2478" s="94"/>
      <c r="AY2478" s="94"/>
      <c r="BA2478" s="94"/>
      <c r="BI2478" s="45"/>
      <c r="BN2478" s="93"/>
    </row>
    <row r="2479" spans="4:66" s="48" customFormat="1" ht="15" customHeight="1" x14ac:dyDescent="0.2">
      <c r="D2479" s="45"/>
      <c r="AA2479" s="94"/>
      <c r="AC2479" s="94"/>
      <c r="AG2479" s="94"/>
      <c r="AI2479" s="94"/>
      <c r="AM2479" s="94"/>
      <c r="AO2479" s="94"/>
      <c r="AS2479" s="94"/>
      <c r="AU2479" s="94"/>
      <c r="AY2479" s="94"/>
      <c r="BA2479" s="94"/>
      <c r="BI2479" s="45"/>
      <c r="BN2479" s="93"/>
    </row>
    <row r="2480" spans="4:66" s="48" customFormat="1" ht="15" customHeight="1" x14ac:dyDescent="0.2">
      <c r="D2480" s="45"/>
      <c r="AA2480" s="94"/>
      <c r="AC2480" s="94"/>
      <c r="AG2480" s="94"/>
      <c r="AI2480" s="94"/>
      <c r="AM2480" s="94"/>
      <c r="AO2480" s="94"/>
      <c r="AS2480" s="94"/>
      <c r="AU2480" s="94"/>
      <c r="AY2480" s="94"/>
      <c r="BA2480" s="94"/>
      <c r="BI2480" s="45"/>
      <c r="BN2480" s="93"/>
    </row>
    <row r="2481" spans="4:66" s="48" customFormat="1" ht="15" customHeight="1" x14ac:dyDescent="0.2">
      <c r="D2481" s="45"/>
      <c r="AA2481" s="94"/>
      <c r="AC2481" s="94"/>
      <c r="AG2481" s="94"/>
      <c r="AI2481" s="94"/>
      <c r="AM2481" s="94"/>
      <c r="AO2481" s="94"/>
      <c r="AS2481" s="94"/>
      <c r="AU2481" s="94"/>
      <c r="AY2481" s="94"/>
      <c r="BA2481" s="94"/>
      <c r="BI2481" s="45"/>
      <c r="BN2481" s="93"/>
    </row>
    <row r="2482" spans="4:66" s="48" customFormat="1" ht="15" customHeight="1" x14ac:dyDescent="0.2">
      <c r="D2482" s="45"/>
      <c r="AA2482" s="94"/>
      <c r="AC2482" s="94"/>
      <c r="AG2482" s="94"/>
      <c r="AI2482" s="94"/>
      <c r="AM2482" s="94"/>
      <c r="AO2482" s="94"/>
      <c r="AS2482" s="94"/>
      <c r="AU2482" s="94"/>
      <c r="AY2482" s="94"/>
      <c r="BA2482" s="94"/>
      <c r="BI2482" s="45"/>
      <c r="BN2482" s="93"/>
    </row>
    <row r="2483" spans="4:66" s="48" customFormat="1" ht="15" customHeight="1" x14ac:dyDescent="0.2">
      <c r="D2483" s="45"/>
      <c r="AA2483" s="94"/>
      <c r="AC2483" s="94"/>
      <c r="AG2483" s="94"/>
      <c r="AI2483" s="94"/>
      <c r="AM2483" s="94"/>
      <c r="AO2483" s="94"/>
      <c r="AS2483" s="94"/>
      <c r="AU2483" s="94"/>
      <c r="AY2483" s="94"/>
      <c r="BA2483" s="94"/>
      <c r="BI2483" s="45"/>
      <c r="BN2483" s="93"/>
    </row>
    <row r="2484" spans="4:66" s="48" customFormat="1" ht="15" customHeight="1" x14ac:dyDescent="0.2">
      <c r="D2484" s="45"/>
      <c r="AA2484" s="94"/>
      <c r="AC2484" s="94"/>
      <c r="AG2484" s="94"/>
      <c r="AI2484" s="94"/>
      <c r="AM2484" s="94"/>
      <c r="AO2484" s="94"/>
      <c r="AS2484" s="94"/>
      <c r="AU2484" s="94"/>
      <c r="AY2484" s="94"/>
      <c r="BA2484" s="94"/>
      <c r="BI2484" s="45"/>
      <c r="BN2484" s="93"/>
    </row>
    <row r="2485" spans="4:66" s="48" customFormat="1" ht="15" customHeight="1" x14ac:dyDescent="0.2">
      <c r="D2485" s="45"/>
      <c r="AA2485" s="94"/>
      <c r="AC2485" s="94"/>
      <c r="AG2485" s="94"/>
      <c r="AI2485" s="94"/>
      <c r="AM2485" s="94"/>
      <c r="AO2485" s="94"/>
      <c r="AS2485" s="94"/>
      <c r="AU2485" s="94"/>
      <c r="AY2485" s="94"/>
      <c r="BA2485" s="94"/>
      <c r="BI2485" s="45"/>
      <c r="BN2485" s="93"/>
    </row>
    <row r="2486" spans="4:66" s="48" customFormat="1" ht="15" customHeight="1" x14ac:dyDescent="0.2">
      <c r="D2486" s="45"/>
      <c r="AA2486" s="94"/>
      <c r="AC2486" s="94"/>
      <c r="AG2486" s="94"/>
      <c r="AI2486" s="94"/>
      <c r="AM2486" s="94"/>
      <c r="AO2486" s="94"/>
      <c r="AS2486" s="94"/>
      <c r="AU2486" s="94"/>
      <c r="AY2486" s="94"/>
      <c r="BA2486" s="94"/>
      <c r="BI2486" s="45"/>
      <c r="BN2486" s="93"/>
    </row>
    <row r="2487" spans="4:66" s="48" customFormat="1" ht="15" customHeight="1" x14ac:dyDescent="0.2">
      <c r="D2487" s="45"/>
      <c r="AA2487" s="94"/>
      <c r="AC2487" s="94"/>
      <c r="AG2487" s="94"/>
      <c r="AI2487" s="94"/>
      <c r="AM2487" s="94"/>
      <c r="AO2487" s="94"/>
      <c r="AS2487" s="94"/>
      <c r="AU2487" s="94"/>
      <c r="AY2487" s="94"/>
      <c r="BA2487" s="94"/>
      <c r="BI2487" s="45"/>
      <c r="BN2487" s="93"/>
    </row>
    <row r="2488" spans="4:66" s="48" customFormat="1" ht="15" customHeight="1" x14ac:dyDescent="0.2">
      <c r="D2488" s="45"/>
      <c r="AA2488" s="94"/>
      <c r="AC2488" s="94"/>
      <c r="AG2488" s="94"/>
      <c r="AI2488" s="94"/>
      <c r="AM2488" s="94"/>
      <c r="AO2488" s="94"/>
      <c r="AS2488" s="94"/>
      <c r="AU2488" s="94"/>
      <c r="AY2488" s="94"/>
      <c r="BA2488" s="94"/>
      <c r="BI2488" s="45"/>
      <c r="BN2488" s="93"/>
    </row>
    <row r="2489" spans="4:66" s="48" customFormat="1" ht="15" customHeight="1" x14ac:dyDescent="0.2">
      <c r="D2489" s="45"/>
      <c r="AA2489" s="94"/>
      <c r="AC2489" s="94"/>
      <c r="AG2489" s="94"/>
      <c r="AI2489" s="94"/>
      <c r="AM2489" s="94"/>
      <c r="AO2489" s="94"/>
      <c r="AS2489" s="94"/>
      <c r="AU2489" s="94"/>
      <c r="AY2489" s="94"/>
      <c r="BA2489" s="94"/>
      <c r="BI2489" s="45"/>
      <c r="BN2489" s="93"/>
    </row>
    <row r="2490" spans="4:66" s="48" customFormat="1" ht="15" customHeight="1" x14ac:dyDescent="0.2">
      <c r="D2490" s="45"/>
      <c r="AA2490" s="94"/>
      <c r="AC2490" s="94"/>
      <c r="AG2490" s="94"/>
      <c r="AI2490" s="94"/>
      <c r="AM2490" s="94"/>
      <c r="AO2490" s="94"/>
      <c r="AS2490" s="94"/>
      <c r="AU2490" s="94"/>
      <c r="AY2490" s="94"/>
      <c r="BA2490" s="94"/>
      <c r="BI2490" s="45"/>
      <c r="BN2490" s="93"/>
    </row>
    <row r="2491" spans="4:66" s="48" customFormat="1" ht="15" customHeight="1" x14ac:dyDescent="0.2">
      <c r="D2491" s="45"/>
      <c r="AA2491" s="94"/>
      <c r="AC2491" s="94"/>
      <c r="AG2491" s="94"/>
      <c r="AI2491" s="94"/>
      <c r="AM2491" s="94"/>
      <c r="AO2491" s="94"/>
      <c r="AS2491" s="94"/>
      <c r="AU2491" s="94"/>
      <c r="AY2491" s="94"/>
      <c r="BA2491" s="94"/>
      <c r="BI2491" s="45"/>
      <c r="BN2491" s="93"/>
    </row>
    <row r="2492" spans="4:66" s="48" customFormat="1" ht="15" customHeight="1" x14ac:dyDescent="0.2">
      <c r="D2492" s="45"/>
      <c r="AA2492" s="94"/>
      <c r="AC2492" s="94"/>
      <c r="AG2492" s="94"/>
      <c r="AI2492" s="94"/>
      <c r="AM2492" s="94"/>
      <c r="AO2492" s="94"/>
      <c r="AS2492" s="94"/>
      <c r="AU2492" s="94"/>
      <c r="AY2492" s="94"/>
      <c r="BA2492" s="94"/>
      <c r="BI2492" s="45"/>
      <c r="BN2492" s="93"/>
    </row>
    <row r="2493" spans="4:66" s="48" customFormat="1" ht="15" customHeight="1" x14ac:dyDescent="0.2">
      <c r="D2493" s="45"/>
      <c r="AA2493" s="94"/>
      <c r="AC2493" s="94"/>
      <c r="AG2493" s="94"/>
      <c r="AI2493" s="94"/>
      <c r="AM2493" s="94"/>
      <c r="AO2493" s="94"/>
      <c r="AS2493" s="94"/>
      <c r="AU2493" s="94"/>
      <c r="AY2493" s="94"/>
      <c r="BA2493" s="94"/>
      <c r="BI2493" s="45"/>
      <c r="BN2493" s="93"/>
    </row>
    <row r="2494" spans="4:66" s="48" customFormat="1" ht="15" customHeight="1" x14ac:dyDescent="0.2">
      <c r="D2494" s="45"/>
      <c r="AA2494" s="94"/>
      <c r="AC2494" s="94"/>
      <c r="AG2494" s="94"/>
      <c r="AI2494" s="94"/>
      <c r="AM2494" s="94"/>
      <c r="AO2494" s="94"/>
      <c r="AS2494" s="94"/>
      <c r="AU2494" s="94"/>
      <c r="AY2494" s="94"/>
      <c r="BA2494" s="94"/>
      <c r="BI2494" s="45"/>
      <c r="BN2494" s="93"/>
    </row>
    <row r="2495" spans="4:66" s="48" customFormat="1" ht="15" customHeight="1" x14ac:dyDescent="0.2">
      <c r="D2495" s="45"/>
      <c r="AA2495" s="94"/>
      <c r="AC2495" s="94"/>
      <c r="AG2495" s="94"/>
      <c r="AI2495" s="94"/>
      <c r="AM2495" s="94"/>
      <c r="AO2495" s="94"/>
      <c r="AS2495" s="94"/>
      <c r="AU2495" s="94"/>
      <c r="AY2495" s="94"/>
      <c r="BA2495" s="94"/>
      <c r="BI2495" s="45"/>
      <c r="BN2495" s="93"/>
    </row>
    <row r="2496" spans="4:66" s="48" customFormat="1" ht="15" customHeight="1" x14ac:dyDescent="0.2">
      <c r="D2496" s="45"/>
      <c r="AA2496" s="94"/>
      <c r="AC2496" s="94"/>
      <c r="AG2496" s="94"/>
      <c r="AI2496" s="94"/>
      <c r="AM2496" s="94"/>
      <c r="AO2496" s="94"/>
      <c r="AS2496" s="94"/>
      <c r="AU2496" s="94"/>
      <c r="AY2496" s="94"/>
      <c r="BA2496" s="94"/>
      <c r="BI2496" s="45"/>
      <c r="BN2496" s="93"/>
    </row>
    <row r="2497" spans="4:66" s="48" customFormat="1" ht="15" customHeight="1" x14ac:dyDescent="0.2">
      <c r="D2497" s="45"/>
      <c r="AA2497" s="94"/>
      <c r="AC2497" s="94"/>
      <c r="AG2497" s="94"/>
      <c r="AI2497" s="94"/>
      <c r="AM2497" s="94"/>
      <c r="AO2497" s="94"/>
      <c r="AS2497" s="94"/>
      <c r="AU2497" s="94"/>
      <c r="AY2497" s="94"/>
      <c r="BA2497" s="94"/>
      <c r="BI2497" s="45"/>
      <c r="BN2497" s="93"/>
    </row>
    <row r="2498" spans="4:66" s="48" customFormat="1" ht="15" customHeight="1" x14ac:dyDescent="0.2">
      <c r="D2498" s="45"/>
      <c r="AA2498" s="94"/>
      <c r="AC2498" s="94"/>
      <c r="AG2498" s="94"/>
      <c r="AI2498" s="94"/>
      <c r="AM2498" s="94"/>
      <c r="AO2498" s="94"/>
      <c r="AS2498" s="94"/>
      <c r="AU2498" s="94"/>
      <c r="AY2498" s="94"/>
      <c r="BA2498" s="94"/>
      <c r="BI2498" s="45"/>
      <c r="BN2498" s="93"/>
    </row>
    <row r="2499" spans="4:66" s="48" customFormat="1" ht="15" customHeight="1" x14ac:dyDescent="0.2">
      <c r="D2499" s="45"/>
      <c r="AA2499" s="94"/>
      <c r="AC2499" s="94"/>
      <c r="AG2499" s="94"/>
      <c r="AI2499" s="94"/>
      <c r="AM2499" s="94"/>
      <c r="AO2499" s="94"/>
      <c r="AS2499" s="94"/>
      <c r="AU2499" s="94"/>
      <c r="AY2499" s="94"/>
      <c r="BA2499" s="94"/>
      <c r="BI2499" s="45"/>
      <c r="BN2499" s="93"/>
    </row>
    <row r="2500" spans="4:66" s="48" customFormat="1" ht="15" customHeight="1" x14ac:dyDescent="0.2">
      <c r="D2500" s="45"/>
      <c r="AA2500" s="94"/>
      <c r="AC2500" s="94"/>
      <c r="AG2500" s="94"/>
      <c r="AI2500" s="94"/>
      <c r="AM2500" s="94"/>
      <c r="AO2500" s="94"/>
      <c r="AS2500" s="94"/>
      <c r="AU2500" s="94"/>
      <c r="AY2500" s="94"/>
      <c r="BA2500" s="94"/>
      <c r="BI2500" s="45"/>
      <c r="BN2500" s="93"/>
    </row>
    <row r="2501" spans="4:66" s="48" customFormat="1" ht="15" customHeight="1" x14ac:dyDescent="0.2">
      <c r="D2501" s="45"/>
      <c r="AA2501" s="94"/>
      <c r="AC2501" s="94"/>
      <c r="AG2501" s="94"/>
      <c r="AI2501" s="94"/>
      <c r="AM2501" s="94"/>
      <c r="AO2501" s="94"/>
      <c r="AS2501" s="94"/>
      <c r="AU2501" s="94"/>
      <c r="AY2501" s="94"/>
      <c r="BA2501" s="94"/>
      <c r="BI2501" s="45"/>
      <c r="BN2501" s="93"/>
    </row>
    <row r="2502" spans="4:66" s="48" customFormat="1" ht="15" customHeight="1" x14ac:dyDescent="0.2">
      <c r="D2502" s="45"/>
      <c r="AA2502" s="94"/>
      <c r="AC2502" s="94"/>
      <c r="AG2502" s="94"/>
      <c r="AI2502" s="94"/>
      <c r="AM2502" s="94"/>
      <c r="AO2502" s="94"/>
      <c r="AS2502" s="94"/>
      <c r="AU2502" s="94"/>
      <c r="AY2502" s="94"/>
      <c r="BA2502" s="94"/>
      <c r="BI2502" s="45"/>
      <c r="BN2502" s="93"/>
    </row>
    <row r="2503" spans="4:66" s="48" customFormat="1" ht="15" customHeight="1" x14ac:dyDescent="0.2">
      <c r="D2503" s="45"/>
      <c r="AA2503" s="94"/>
      <c r="AC2503" s="94"/>
      <c r="AG2503" s="94"/>
      <c r="AI2503" s="94"/>
      <c r="AM2503" s="94"/>
      <c r="AO2503" s="94"/>
      <c r="AS2503" s="94"/>
      <c r="AU2503" s="94"/>
      <c r="AY2503" s="94"/>
      <c r="BA2503" s="94"/>
      <c r="BI2503" s="45"/>
      <c r="BN2503" s="93"/>
    </row>
    <row r="2504" spans="4:66" s="48" customFormat="1" ht="15" customHeight="1" x14ac:dyDescent="0.2">
      <c r="D2504" s="45"/>
      <c r="AA2504" s="94"/>
      <c r="AC2504" s="94"/>
      <c r="AG2504" s="94"/>
      <c r="AI2504" s="94"/>
      <c r="AM2504" s="94"/>
      <c r="AO2504" s="94"/>
      <c r="AS2504" s="94"/>
      <c r="AU2504" s="94"/>
      <c r="AY2504" s="94"/>
      <c r="BA2504" s="94"/>
      <c r="BI2504" s="45"/>
      <c r="BN2504" s="93"/>
    </row>
    <row r="2505" spans="4:66" s="48" customFormat="1" ht="15" customHeight="1" x14ac:dyDescent="0.2">
      <c r="D2505" s="45"/>
      <c r="AA2505" s="94"/>
      <c r="AC2505" s="94"/>
      <c r="AG2505" s="94"/>
      <c r="AI2505" s="94"/>
      <c r="AM2505" s="94"/>
      <c r="AO2505" s="94"/>
      <c r="AS2505" s="94"/>
      <c r="AU2505" s="94"/>
      <c r="AY2505" s="94"/>
      <c r="BA2505" s="94"/>
      <c r="BI2505" s="45"/>
      <c r="BN2505" s="93"/>
    </row>
    <row r="2506" spans="4:66" s="48" customFormat="1" ht="15" customHeight="1" x14ac:dyDescent="0.2">
      <c r="D2506" s="45"/>
      <c r="AA2506" s="94"/>
      <c r="AC2506" s="94"/>
      <c r="AG2506" s="94"/>
      <c r="AI2506" s="94"/>
      <c r="AM2506" s="94"/>
      <c r="AO2506" s="94"/>
      <c r="AS2506" s="94"/>
      <c r="AU2506" s="94"/>
      <c r="AY2506" s="94"/>
      <c r="BA2506" s="94"/>
      <c r="BI2506" s="45"/>
      <c r="BN2506" s="93"/>
    </row>
    <row r="2507" spans="4:66" s="48" customFormat="1" ht="15" customHeight="1" x14ac:dyDescent="0.2">
      <c r="D2507" s="45"/>
      <c r="AA2507" s="94"/>
      <c r="AC2507" s="94"/>
      <c r="AG2507" s="94"/>
      <c r="AI2507" s="94"/>
      <c r="AM2507" s="94"/>
      <c r="AO2507" s="94"/>
      <c r="AS2507" s="94"/>
      <c r="AU2507" s="94"/>
      <c r="AY2507" s="94"/>
      <c r="BA2507" s="94"/>
      <c r="BI2507" s="45"/>
      <c r="BN2507" s="93"/>
    </row>
    <row r="2508" spans="4:66" s="48" customFormat="1" ht="15" customHeight="1" x14ac:dyDescent="0.2">
      <c r="D2508" s="45"/>
      <c r="AA2508" s="94"/>
      <c r="AC2508" s="94"/>
      <c r="AG2508" s="94"/>
      <c r="AI2508" s="94"/>
      <c r="AM2508" s="94"/>
      <c r="AO2508" s="94"/>
      <c r="AS2508" s="94"/>
      <c r="AU2508" s="94"/>
      <c r="AY2508" s="94"/>
      <c r="BA2508" s="94"/>
      <c r="BI2508" s="45"/>
      <c r="BN2508" s="93"/>
    </row>
    <row r="2509" spans="4:66" s="48" customFormat="1" ht="15" customHeight="1" x14ac:dyDescent="0.2">
      <c r="D2509" s="45"/>
      <c r="AA2509" s="94"/>
      <c r="AC2509" s="94"/>
      <c r="AG2509" s="94"/>
      <c r="AI2509" s="94"/>
      <c r="AM2509" s="94"/>
      <c r="AO2509" s="94"/>
      <c r="AS2509" s="94"/>
      <c r="AU2509" s="94"/>
      <c r="AY2509" s="94"/>
      <c r="BA2509" s="94"/>
      <c r="BI2509" s="45"/>
      <c r="BN2509" s="93"/>
    </row>
    <row r="2510" spans="4:66" s="48" customFormat="1" ht="15" customHeight="1" x14ac:dyDescent="0.2">
      <c r="D2510" s="45"/>
      <c r="AA2510" s="94"/>
      <c r="AC2510" s="94"/>
      <c r="AG2510" s="94"/>
      <c r="AI2510" s="94"/>
      <c r="AM2510" s="94"/>
      <c r="AO2510" s="94"/>
      <c r="AS2510" s="94"/>
      <c r="AU2510" s="94"/>
      <c r="AY2510" s="94"/>
      <c r="BA2510" s="94"/>
      <c r="BI2510" s="45"/>
      <c r="BN2510" s="93"/>
    </row>
    <row r="2511" spans="4:66" s="48" customFormat="1" ht="15" customHeight="1" x14ac:dyDescent="0.2">
      <c r="D2511" s="45"/>
      <c r="AA2511" s="94"/>
      <c r="AC2511" s="94"/>
      <c r="AG2511" s="94"/>
      <c r="AI2511" s="94"/>
      <c r="AM2511" s="94"/>
      <c r="AO2511" s="94"/>
      <c r="AS2511" s="94"/>
      <c r="AU2511" s="94"/>
      <c r="AY2511" s="94"/>
      <c r="BA2511" s="94"/>
      <c r="BI2511" s="45"/>
      <c r="BN2511" s="93"/>
    </row>
    <row r="2512" spans="4:66" s="48" customFormat="1" ht="15" customHeight="1" x14ac:dyDescent="0.2">
      <c r="D2512" s="45"/>
      <c r="AA2512" s="94"/>
      <c r="AC2512" s="94"/>
      <c r="AG2512" s="94"/>
      <c r="AI2512" s="94"/>
      <c r="AM2512" s="94"/>
      <c r="AO2512" s="94"/>
      <c r="AS2512" s="94"/>
      <c r="AU2512" s="94"/>
      <c r="AY2512" s="94"/>
      <c r="BA2512" s="94"/>
      <c r="BI2512" s="45"/>
      <c r="BN2512" s="93"/>
    </row>
    <row r="2513" spans="4:66" s="48" customFormat="1" ht="15" customHeight="1" x14ac:dyDescent="0.2">
      <c r="D2513" s="45"/>
      <c r="AA2513" s="94"/>
      <c r="AC2513" s="94"/>
      <c r="AG2513" s="94"/>
      <c r="AI2513" s="94"/>
      <c r="AM2513" s="94"/>
      <c r="AO2513" s="94"/>
      <c r="AS2513" s="94"/>
      <c r="AU2513" s="94"/>
      <c r="AY2513" s="94"/>
      <c r="BA2513" s="94"/>
      <c r="BI2513" s="45"/>
      <c r="BN2513" s="93"/>
    </row>
    <row r="2514" spans="4:66" s="48" customFormat="1" ht="15" customHeight="1" x14ac:dyDescent="0.2">
      <c r="D2514" s="45"/>
      <c r="AA2514" s="94"/>
      <c r="AC2514" s="94"/>
      <c r="AG2514" s="94"/>
      <c r="AI2514" s="94"/>
      <c r="AM2514" s="94"/>
      <c r="AO2514" s="94"/>
      <c r="AS2514" s="94"/>
      <c r="AU2514" s="94"/>
      <c r="AY2514" s="94"/>
      <c r="BA2514" s="94"/>
      <c r="BI2514" s="45"/>
      <c r="BN2514" s="93"/>
    </row>
    <row r="2515" spans="4:66" s="48" customFormat="1" ht="15" customHeight="1" x14ac:dyDescent="0.2">
      <c r="D2515" s="45"/>
      <c r="AA2515" s="94"/>
      <c r="AC2515" s="94"/>
      <c r="AG2515" s="94"/>
      <c r="AI2515" s="94"/>
      <c r="AM2515" s="94"/>
      <c r="AO2515" s="94"/>
      <c r="AS2515" s="94"/>
      <c r="AU2515" s="94"/>
      <c r="AY2515" s="94"/>
      <c r="BA2515" s="94"/>
      <c r="BI2515" s="45"/>
      <c r="BN2515" s="93"/>
    </row>
    <row r="2516" spans="4:66" s="48" customFormat="1" ht="15" customHeight="1" x14ac:dyDescent="0.2">
      <c r="D2516" s="45"/>
      <c r="AA2516" s="94"/>
      <c r="AC2516" s="94"/>
      <c r="AG2516" s="94"/>
      <c r="AI2516" s="94"/>
      <c r="AM2516" s="94"/>
      <c r="AO2516" s="94"/>
      <c r="AS2516" s="94"/>
      <c r="AU2516" s="94"/>
      <c r="AY2516" s="94"/>
      <c r="BA2516" s="94"/>
      <c r="BI2516" s="45"/>
      <c r="BN2516" s="93"/>
    </row>
    <row r="2517" spans="4:66" s="48" customFormat="1" ht="15" customHeight="1" x14ac:dyDescent="0.2">
      <c r="D2517" s="45"/>
      <c r="AA2517" s="94"/>
      <c r="AC2517" s="94"/>
      <c r="AG2517" s="94"/>
      <c r="AI2517" s="94"/>
      <c r="AM2517" s="94"/>
      <c r="AO2517" s="94"/>
      <c r="AS2517" s="94"/>
      <c r="AU2517" s="94"/>
      <c r="AY2517" s="94"/>
      <c r="BA2517" s="94"/>
      <c r="BI2517" s="45"/>
      <c r="BN2517" s="93"/>
    </row>
    <row r="2518" spans="4:66" s="48" customFormat="1" ht="15" customHeight="1" x14ac:dyDescent="0.2">
      <c r="D2518" s="45"/>
      <c r="AA2518" s="94"/>
      <c r="AC2518" s="94"/>
      <c r="AG2518" s="94"/>
      <c r="AI2518" s="94"/>
      <c r="AM2518" s="94"/>
      <c r="AO2518" s="94"/>
      <c r="AS2518" s="94"/>
      <c r="AU2518" s="94"/>
      <c r="AY2518" s="94"/>
      <c r="BA2518" s="94"/>
      <c r="BI2518" s="45"/>
      <c r="BN2518" s="93"/>
    </row>
    <row r="2519" spans="4:66" s="48" customFormat="1" ht="15" customHeight="1" x14ac:dyDescent="0.2">
      <c r="D2519" s="45"/>
      <c r="AA2519" s="94"/>
      <c r="AC2519" s="94"/>
      <c r="AG2519" s="94"/>
      <c r="AI2519" s="94"/>
      <c r="AM2519" s="94"/>
      <c r="AO2519" s="94"/>
      <c r="AS2519" s="94"/>
      <c r="AU2519" s="94"/>
      <c r="AY2519" s="94"/>
      <c r="BA2519" s="94"/>
      <c r="BI2519" s="45"/>
      <c r="BN2519" s="93"/>
    </row>
    <row r="2520" spans="4:66" s="48" customFormat="1" ht="15" customHeight="1" x14ac:dyDescent="0.2">
      <c r="D2520" s="45"/>
      <c r="AA2520" s="94"/>
      <c r="AC2520" s="94"/>
      <c r="AG2520" s="94"/>
      <c r="AI2520" s="94"/>
      <c r="AM2520" s="94"/>
      <c r="AO2520" s="94"/>
      <c r="AS2520" s="94"/>
      <c r="AU2520" s="94"/>
      <c r="AY2520" s="94"/>
      <c r="BA2520" s="94"/>
      <c r="BI2520" s="45"/>
      <c r="BN2520" s="93"/>
    </row>
    <row r="2521" spans="4:66" s="48" customFormat="1" ht="15" customHeight="1" x14ac:dyDescent="0.2">
      <c r="D2521" s="45"/>
      <c r="AA2521" s="94"/>
      <c r="AC2521" s="94"/>
      <c r="AG2521" s="94"/>
      <c r="AI2521" s="94"/>
      <c r="AM2521" s="94"/>
      <c r="AO2521" s="94"/>
      <c r="AS2521" s="94"/>
      <c r="AU2521" s="94"/>
      <c r="AY2521" s="94"/>
      <c r="BA2521" s="94"/>
      <c r="BI2521" s="45"/>
      <c r="BN2521" s="93"/>
    </row>
    <row r="2522" spans="4:66" s="48" customFormat="1" ht="15" customHeight="1" x14ac:dyDescent="0.2">
      <c r="D2522" s="45"/>
      <c r="AA2522" s="94"/>
      <c r="AC2522" s="94"/>
      <c r="AG2522" s="94"/>
      <c r="AI2522" s="94"/>
      <c r="AM2522" s="94"/>
      <c r="AO2522" s="94"/>
      <c r="AS2522" s="94"/>
      <c r="AU2522" s="94"/>
      <c r="AY2522" s="94"/>
      <c r="BA2522" s="94"/>
      <c r="BI2522" s="45"/>
      <c r="BN2522" s="93"/>
    </row>
    <row r="2523" spans="4:66" s="48" customFormat="1" ht="15" customHeight="1" x14ac:dyDescent="0.2">
      <c r="D2523" s="45"/>
      <c r="AA2523" s="94"/>
      <c r="AC2523" s="94"/>
      <c r="AG2523" s="94"/>
      <c r="AI2523" s="94"/>
      <c r="AM2523" s="94"/>
      <c r="AO2523" s="94"/>
      <c r="AS2523" s="94"/>
      <c r="AU2523" s="94"/>
      <c r="AY2523" s="94"/>
      <c r="BA2523" s="94"/>
      <c r="BI2523" s="45"/>
      <c r="BN2523" s="93"/>
    </row>
    <row r="2524" spans="4:66" s="48" customFormat="1" ht="15" customHeight="1" x14ac:dyDescent="0.2">
      <c r="D2524" s="45"/>
      <c r="AA2524" s="94"/>
      <c r="AC2524" s="94"/>
      <c r="AG2524" s="94"/>
      <c r="AI2524" s="94"/>
      <c r="AM2524" s="94"/>
      <c r="AO2524" s="94"/>
      <c r="AS2524" s="94"/>
      <c r="AU2524" s="94"/>
      <c r="AY2524" s="94"/>
      <c r="BA2524" s="94"/>
      <c r="BI2524" s="45"/>
      <c r="BN2524" s="93"/>
    </row>
    <row r="2525" spans="4:66" s="48" customFormat="1" ht="15" customHeight="1" x14ac:dyDescent="0.2">
      <c r="D2525" s="45"/>
      <c r="AA2525" s="94"/>
      <c r="AC2525" s="94"/>
      <c r="AG2525" s="94"/>
      <c r="AI2525" s="94"/>
      <c r="AM2525" s="94"/>
      <c r="AO2525" s="94"/>
      <c r="AS2525" s="94"/>
      <c r="AU2525" s="94"/>
      <c r="AY2525" s="94"/>
      <c r="BA2525" s="94"/>
      <c r="BI2525" s="45"/>
      <c r="BN2525" s="93"/>
    </row>
    <row r="2526" spans="4:66" s="48" customFormat="1" ht="15" customHeight="1" x14ac:dyDescent="0.2">
      <c r="D2526" s="45"/>
      <c r="AA2526" s="94"/>
      <c r="AC2526" s="94"/>
      <c r="AG2526" s="94"/>
      <c r="AI2526" s="94"/>
      <c r="AM2526" s="94"/>
      <c r="AO2526" s="94"/>
      <c r="AS2526" s="94"/>
      <c r="AU2526" s="94"/>
      <c r="AY2526" s="94"/>
      <c r="BA2526" s="94"/>
      <c r="BI2526" s="45"/>
      <c r="BN2526" s="93"/>
    </row>
    <row r="2527" spans="4:66" s="48" customFormat="1" ht="15" customHeight="1" x14ac:dyDescent="0.2">
      <c r="D2527" s="45"/>
      <c r="AA2527" s="94"/>
      <c r="AC2527" s="94"/>
      <c r="AG2527" s="94"/>
      <c r="AI2527" s="94"/>
      <c r="AM2527" s="94"/>
      <c r="AO2527" s="94"/>
      <c r="AS2527" s="94"/>
      <c r="AU2527" s="94"/>
      <c r="AY2527" s="94"/>
      <c r="BA2527" s="94"/>
      <c r="BI2527" s="45"/>
      <c r="BN2527" s="93"/>
    </row>
    <row r="2528" spans="4:66" s="48" customFormat="1" ht="15" customHeight="1" x14ac:dyDescent="0.2">
      <c r="D2528" s="45"/>
      <c r="AA2528" s="94"/>
      <c r="AC2528" s="94"/>
      <c r="AG2528" s="94"/>
      <c r="AI2528" s="94"/>
      <c r="AM2528" s="94"/>
      <c r="AO2528" s="94"/>
      <c r="AS2528" s="94"/>
      <c r="AU2528" s="94"/>
      <c r="AY2528" s="94"/>
      <c r="BA2528" s="94"/>
      <c r="BI2528" s="45"/>
      <c r="BN2528" s="93"/>
    </row>
    <row r="2529" spans="4:66" s="48" customFormat="1" ht="15" customHeight="1" x14ac:dyDescent="0.2">
      <c r="D2529" s="45"/>
      <c r="AA2529" s="94"/>
      <c r="AC2529" s="94"/>
      <c r="AG2529" s="94"/>
      <c r="AI2529" s="94"/>
      <c r="AM2529" s="94"/>
      <c r="AO2529" s="94"/>
      <c r="AS2529" s="94"/>
      <c r="AU2529" s="94"/>
      <c r="AY2529" s="94"/>
      <c r="BA2529" s="94"/>
      <c r="BI2529" s="45"/>
      <c r="BN2529" s="93"/>
    </row>
    <row r="2530" spans="4:66" s="48" customFormat="1" ht="15" customHeight="1" x14ac:dyDescent="0.2">
      <c r="D2530" s="45"/>
      <c r="AA2530" s="94"/>
      <c r="AC2530" s="94"/>
      <c r="AG2530" s="94"/>
      <c r="AI2530" s="94"/>
      <c r="AM2530" s="94"/>
      <c r="AO2530" s="94"/>
      <c r="AS2530" s="94"/>
      <c r="AU2530" s="94"/>
      <c r="AY2530" s="94"/>
      <c r="BA2530" s="94"/>
      <c r="BI2530" s="45"/>
      <c r="BN2530" s="93"/>
    </row>
    <row r="2531" spans="4:66" s="48" customFormat="1" ht="15" customHeight="1" x14ac:dyDescent="0.2">
      <c r="D2531" s="45"/>
      <c r="AA2531" s="94"/>
      <c r="AC2531" s="94"/>
      <c r="AG2531" s="94"/>
      <c r="AI2531" s="94"/>
      <c r="AM2531" s="94"/>
      <c r="AO2531" s="94"/>
      <c r="AS2531" s="94"/>
      <c r="AU2531" s="94"/>
      <c r="AY2531" s="94"/>
      <c r="BA2531" s="94"/>
      <c r="BI2531" s="45"/>
      <c r="BN2531" s="93"/>
    </row>
    <row r="2532" spans="4:66" s="48" customFormat="1" ht="15" customHeight="1" x14ac:dyDescent="0.2">
      <c r="D2532" s="45"/>
      <c r="AA2532" s="94"/>
      <c r="AC2532" s="94"/>
      <c r="AG2532" s="94"/>
      <c r="AI2532" s="94"/>
      <c r="AM2532" s="94"/>
      <c r="AO2532" s="94"/>
      <c r="AS2532" s="94"/>
      <c r="AU2532" s="94"/>
      <c r="AY2532" s="94"/>
      <c r="BA2532" s="94"/>
      <c r="BI2532" s="45"/>
      <c r="BN2532" s="93"/>
    </row>
    <row r="2533" spans="4:66" s="48" customFormat="1" ht="15" customHeight="1" x14ac:dyDescent="0.2">
      <c r="D2533" s="45"/>
      <c r="AA2533" s="94"/>
      <c r="AC2533" s="94"/>
      <c r="AG2533" s="94"/>
      <c r="AI2533" s="94"/>
      <c r="AM2533" s="94"/>
      <c r="AO2533" s="94"/>
      <c r="AS2533" s="94"/>
      <c r="AU2533" s="94"/>
      <c r="AY2533" s="94"/>
      <c r="BA2533" s="94"/>
      <c r="BI2533" s="45"/>
      <c r="BN2533" s="93"/>
    </row>
    <row r="2534" spans="4:66" s="48" customFormat="1" ht="15" customHeight="1" x14ac:dyDescent="0.2">
      <c r="D2534" s="45"/>
      <c r="AA2534" s="94"/>
      <c r="AC2534" s="94"/>
      <c r="AG2534" s="94"/>
      <c r="AI2534" s="94"/>
      <c r="AM2534" s="94"/>
      <c r="AO2534" s="94"/>
      <c r="AS2534" s="94"/>
      <c r="AU2534" s="94"/>
      <c r="AY2534" s="94"/>
      <c r="BA2534" s="94"/>
      <c r="BI2534" s="45"/>
      <c r="BN2534" s="93"/>
    </row>
    <row r="2535" spans="4:66" s="48" customFormat="1" ht="15" customHeight="1" x14ac:dyDescent="0.2">
      <c r="D2535" s="45"/>
      <c r="AA2535" s="94"/>
      <c r="AC2535" s="94"/>
      <c r="AG2535" s="94"/>
      <c r="AI2535" s="94"/>
      <c r="AM2535" s="94"/>
      <c r="AO2535" s="94"/>
      <c r="AS2535" s="94"/>
      <c r="AU2535" s="94"/>
      <c r="AY2535" s="94"/>
      <c r="BA2535" s="94"/>
      <c r="BI2535" s="45"/>
      <c r="BN2535" s="93"/>
    </row>
    <row r="2536" spans="4:66" s="48" customFormat="1" ht="15" customHeight="1" x14ac:dyDescent="0.2">
      <c r="D2536" s="45"/>
      <c r="AA2536" s="94"/>
      <c r="AC2536" s="94"/>
      <c r="AG2536" s="94"/>
      <c r="AI2536" s="94"/>
      <c r="AM2536" s="94"/>
      <c r="AO2536" s="94"/>
      <c r="AS2536" s="94"/>
      <c r="AU2536" s="94"/>
      <c r="AY2536" s="94"/>
      <c r="BA2536" s="94"/>
      <c r="BI2536" s="45"/>
      <c r="BN2536" s="93"/>
    </row>
    <row r="2537" spans="4:66" s="48" customFormat="1" ht="15" customHeight="1" x14ac:dyDescent="0.2">
      <c r="D2537" s="45"/>
      <c r="AA2537" s="94"/>
      <c r="AC2537" s="94"/>
      <c r="AG2537" s="94"/>
      <c r="AI2537" s="94"/>
      <c r="AM2537" s="94"/>
      <c r="AO2537" s="94"/>
      <c r="AS2537" s="94"/>
      <c r="AU2537" s="94"/>
      <c r="AY2537" s="94"/>
      <c r="BA2537" s="94"/>
      <c r="BI2537" s="45"/>
      <c r="BN2537" s="93"/>
    </row>
    <row r="2538" spans="4:66" s="48" customFormat="1" ht="15" customHeight="1" x14ac:dyDescent="0.2">
      <c r="D2538" s="45"/>
      <c r="AA2538" s="94"/>
      <c r="AC2538" s="94"/>
      <c r="AG2538" s="94"/>
      <c r="AI2538" s="94"/>
      <c r="AM2538" s="94"/>
      <c r="AO2538" s="94"/>
      <c r="AS2538" s="94"/>
      <c r="AU2538" s="94"/>
      <c r="AY2538" s="94"/>
      <c r="BA2538" s="94"/>
      <c r="BI2538" s="45"/>
      <c r="BN2538" s="93"/>
    </row>
    <row r="2539" spans="4:66" s="48" customFormat="1" ht="15" customHeight="1" x14ac:dyDescent="0.2">
      <c r="D2539" s="45"/>
      <c r="AA2539" s="94"/>
      <c r="AC2539" s="94"/>
      <c r="AG2539" s="94"/>
      <c r="AI2539" s="94"/>
      <c r="AM2539" s="94"/>
      <c r="AO2539" s="94"/>
      <c r="AS2539" s="94"/>
      <c r="AU2539" s="94"/>
      <c r="AY2539" s="94"/>
      <c r="BA2539" s="94"/>
      <c r="BI2539" s="45"/>
      <c r="BN2539" s="93"/>
    </row>
    <row r="2540" spans="4:66" s="48" customFormat="1" ht="15" customHeight="1" x14ac:dyDescent="0.2">
      <c r="D2540" s="45"/>
      <c r="AA2540" s="94"/>
      <c r="AC2540" s="94"/>
      <c r="AG2540" s="94"/>
      <c r="AI2540" s="94"/>
      <c r="AM2540" s="94"/>
      <c r="AO2540" s="94"/>
      <c r="AS2540" s="94"/>
      <c r="AU2540" s="94"/>
      <c r="AY2540" s="94"/>
      <c r="BA2540" s="94"/>
      <c r="BI2540" s="45"/>
      <c r="BN2540" s="93"/>
    </row>
    <row r="2541" spans="4:66" s="48" customFormat="1" ht="15" customHeight="1" x14ac:dyDescent="0.2">
      <c r="D2541" s="45"/>
      <c r="AA2541" s="94"/>
      <c r="AC2541" s="94"/>
      <c r="AG2541" s="94"/>
      <c r="AI2541" s="94"/>
      <c r="AM2541" s="94"/>
      <c r="AO2541" s="94"/>
      <c r="AS2541" s="94"/>
      <c r="AU2541" s="94"/>
      <c r="AY2541" s="94"/>
      <c r="BA2541" s="94"/>
      <c r="BI2541" s="45"/>
      <c r="BN2541" s="93"/>
    </row>
    <row r="2542" spans="4:66" s="48" customFormat="1" ht="15" customHeight="1" x14ac:dyDescent="0.2">
      <c r="D2542" s="45"/>
      <c r="AA2542" s="94"/>
      <c r="AC2542" s="94"/>
      <c r="AG2542" s="94"/>
      <c r="AI2542" s="94"/>
      <c r="AM2542" s="94"/>
      <c r="AO2542" s="94"/>
      <c r="AS2542" s="94"/>
      <c r="AU2542" s="94"/>
      <c r="AY2542" s="94"/>
      <c r="BA2542" s="94"/>
      <c r="BI2542" s="45"/>
      <c r="BN2542" s="93"/>
    </row>
    <row r="2543" spans="4:66" s="48" customFormat="1" ht="15" customHeight="1" x14ac:dyDescent="0.2">
      <c r="D2543" s="45"/>
      <c r="AA2543" s="94"/>
      <c r="AC2543" s="94"/>
      <c r="AG2543" s="94"/>
      <c r="AI2543" s="94"/>
      <c r="AM2543" s="94"/>
      <c r="AO2543" s="94"/>
      <c r="AS2543" s="94"/>
      <c r="AU2543" s="94"/>
      <c r="AY2543" s="94"/>
      <c r="BA2543" s="94"/>
      <c r="BI2543" s="45"/>
      <c r="BN2543" s="93"/>
    </row>
    <row r="2544" spans="4:66" s="48" customFormat="1" ht="15" customHeight="1" x14ac:dyDescent="0.2">
      <c r="D2544" s="45"/>
      <c r="AA2544" s="94"/>
      <c r="AC2544" s="94"/>
      <c r="AG2544" s="94"/>
      <c r="AI2544" s="94"/>
      <c r="AM2544" s="94"/>
      <c r="AO2544" s="94"/>
      <c r="AS2544" s="94"/>
      <c r="AU2544" s="94"/>
      <c r="AY2544" s="94"/>
      <c r="BA2544" s="94"/>
      <c r="BI2544" s="45"/>
      <c r="BN2544" s="93"/>
    </row>
    <row r="2545" spans="4:66" s="48" customFormat="1" ht="15" customHeight="1" x14ac:dyDescent="0.2">
      <c r="D2545" s="45"/>
      <c r="AA2545" s="94"/>
      <c r="AC2545" s="94"/>
      <c r="AG2545" s="94"/>
      <c r="AI2545" s="94"/>
      <c r="AM2545" s="94"/>
      <c r="AO2545" s="94"/>
      <c r="AS2545" s="94"/>
      <c r="AU2545" s="94"/>
      <c r="AY2545" s="94"/>
      <c r="BA2545" s="94"/>
      <c r="BI2545" s="45"/>
      <c r="BN2545" s="93"/>
    </row>
    <row r="2546" spans="4:66" s="48" customFormat="1" ht="15" customHeight="1" x14ac:dyDescent="0.2">
      <c r="D2546" s="45"/>
      <c r="AA2546" s="94"/>
      <c r="AC2546" s="94"/>
      <c r="AG2546" s="94"/>
      <c r="AI2546" s="94"/>
      <c r="AM2546" s="94"/>
      <c r="AO2546" s="94"/>
      <c r="AS2546" s="94"/>
      <c r="AU2546" s="94"/>
      <c r="AY2546" s="94"/>
      <c r="BA2546" s="94"/>
      <c r="BI2546" s="45"/>
      <c r="BN2546" s="93"/>
    </row>
    <row r="2547" spans="4:66" s="48" customFormat="1" ht="15" customHeight="1" x14ac:dyDescent="0.2">
      <c r="D2547" s="45"/>
      <c r="AA2547" s="94"/>
      <c r="AC2547" s="94"/>
      <c r="AG2547" s="94"/>
      <c r="AI2547" s="94"/>
      <c r="AM2547" s="94"/>
      <c r="AO2547" s="94"/>
      <c r="AS2547" s="94"/>
      <c r="AU2547" s="94"/>
      <c r="AY2547" s="94"/>
      <c r="BA2547" s="94"/>
      <c r="BI2547" s="45"/>
      <c r="BN2547" s="93"/>
    </row>
    <row r="2548" spans="4:66" s="48" customFormat="1" ht="15" customHeight="1" x14ac:dyDescent="0.2">
      <c r="D2548" s="45"/>
      <c r="AA2548" s="94"/>
      <c r="AC2548" s="94"/>
      <c r="AG2548" s="94"/>
      <c r="AI2548" s="94"/>
      <c r="AM2548" s="94"/>
      <c r="AO2548" s="94"/>
      <c r="AS2548" s="94"/>
      <c r="AU2548" s="94"/>
      <c r="AY2548" s="94"/>
      <c r="BA2548" s="94"/>
      <c r="BI2548" s="45"/>
      <c r="BN2548" s="93"/>
    </row>
    <row r="2549" spans="4:66" s="48" customFormat="1" ht="15" customHeight="1" x14ac:dyDescent="0.2">
      <c r="D2549" s="45"/>
      <c r="AA2549" s="94"/>
      <c r="AC2549" s="94"/>
      <c r="AG2549" s="94"/>
      <c r="AI2549" s="94"/>
      <c r="AM2549" s="94"/>
      <c r="AO2549" s="94"/>
      <c r="AS2549" s="94"/>
      <c r="AU2549" s="94"/>
      <c r="AY2549" s="94"/>
      <c r="BA2549" s="94"/>
      <c r="BI2549" s="45"/>
      <c r="BN2549" s="93"/>
    </row>
    <row r="2550" spans="4:66" s="48" customFormat="1" ht="15" customHeight="1" x14ac:dyDescent="0.2">
      <c r="D2550" s="45"/>
      <c r="AA2550" s="94"/>
      <c r="AC2550" s="94"/>
      <c r="AG2550" s="94"/>
      <c r="AI2550" s="94"/>
      <c r="AM2550" s="94"/>
      <c r="AO2550" s="94"/>
      <c r="AS2550" s="94"/>
      <c r="AU2550" s="94"/>
      <c r="AY2550" s="94"/>
      <c r="BA2550" s="94"/>
      <c r="BI2550" s="45"/>
      <c r="BN2550" s="93"/>
    </row>
    <row r="2551" spans="4:66" s="48" customFormat="1" ht="15" customHeight="1" x14ac:dyDescent="0.2">
      <c r="D2551" s="45"/>
      <c r="AA2551" s="94"/>
      <c r="AC2551" s="94"/>
      <c r="AG2551" s="94"/>
      <c r="AI2551" s="94"/>
      <c r="AM2551" s="94"/>
      <c r="AO2551" s="94"/>
      <c r="AS2551" s="94"/>
      <c r="AU2551" s="94"/>
      <c r="AY2551" s="94"/>
      <c r="BA2551" s="94"/>
      <c r="BI2551" s="45"/>
      <c r="BN2551" s="93"/>
    </row>
    <row r="2552" spans="4:66" s="48" customFormat="1" ht="15" customHeight="1" x14ac:dyDescent="0.2">
      <c r="D2552" s="45"/>
      <c r="AA2552" s="94"/>
      <c r="AC2552" s="94"/>
      <c r="AG2552" s="94"/>
      <c r="AI2552" s="94"/>
      <c r="AM2552" s="94"/>
      <c r="AO2552" s="94"/>
      <c r="AS2552" s="94"/>
      <c r="AU2552" s="94"/>
      <c r="AY2552" s="94"/>
      <c r="BA2552" s="94"/>
      <c r="BI2552" s="45"/>
      <c r="BN2552" s="93"/>
    </row>
    <row r="2553" spans="4:66" s="48" customFormat="1" ht="15" customHeight="1" x14ac:dyDescent="0.2">
      <c r="D2553" s="45"/>
      <c r="AA2553" s="94"/>
      <c r="AC2553" s="94"/>
      <c r="AG2553" s="94"/>
      <c r="AI2553" s="94"/>
      <c r="AM2553" s="94"/>
      <c r="AO2553" s="94"/>
      <c r="AS2553" s="94"/>
      <c r="AU2553" s="94"/>
      <c r="AY2553" s="94"/>
      <c r="BA2553" s="94"/>
      <c r="BI2553" s="45"/>
      <c r="BN2553" s="93"/>
    </row>
    <row r="2554" spans="4:66" s="48" customFormat="1" ht="15" customHeight="1" x14ac:dyDescent="0.2">
      <c r="D2554" s="45"/>
      <c r="AA2554" s="94"/>
      <c r="AC2554" s="94"/>
      <c r="AG2554" s="94"/>
      <c r="AI2554" s="94"/>
      <c r="AM2554" s="94"/>
      <c r="AO2554" s="94"/>
      <c r="AS2554" s="94"/>
      <c r="AU2554" s="94"/>
      <c r="AY2554" s="94"/>
      <c r="BA2554" s="94"/>
      <c r="BI2554" s="45"/>
      <c r="BN2554" s="93"/>
    </row>
    <row r="2555" spans="4:66" s="48" customFormat="1" ht="15" customHeight="1" x14ac:dyDescent="0.2">
      <c r="D2555" s="45"/>
      <c r="AA2555" s="94"/>
      <c r="AC2555" s="94"/>
      <c r="AG2555" s="94"/>
      <c r="AI2555" s="94"/>
      <c r="AM2555" s="94"/>
      <c r="AO2555" s="94"/>
      <c r="AS2555" s="94"/>
      <c r="AU2555" s="94"/>
      <c r="AY2555" s="94"/>
      <c r="BA2555" s="94"/>
      <c r="BI2555" s="45"/>
      <c r="BN2555" s="93"/>
    </row>
    <row r="2556" spans="4:66" s="48" customFormat="1" ht="15" customHeight="1" x14ac:dyDescent="0.2">
      <c r="D2556" s="45"/>
      <c r="AA2556" s="94"/>
      <c r="AC2556" s="94"/>
      <c r="AG2556" s="94"/>
      <c r="AI2556" s="94"/>
      <c r="AM2556" s="94"/>
      <c r="AO2556" s="94"/>
      <c r="AS2556" s="94"/>
      <c r="AU2556" s="94"/>
      <c r="AY2556" s="94"/>
      <c r="BA2556" s="94"/>
      <c r="BI2556" s="45"/>
      <c r="BN2556" s="93"/>
    </row>
    <row r="2557" spans="4:66" s="48" customFormat="1" ht="15" customHeight="1" x14ac:dyDescent="0.2">
      <c r="D2557" s="45"/>
      <c r="AA2557" s="94"/>
      <c r="AC2557" s="94"/>
      <c r="AG2557" s="94"/>
      <c r="AI2557" s="94"/>
      <c r="AM2557" s="94"/>
      <c r="AO2557" s="94"/>
      <c r="AS2557" s="94"/>
      <c r="AU2557" s="94"/>
      <c r="AY2557" s="94"/>
      <c r="BA2557" s="94"/>
      <c r="BI2557" s="45"/>
      <c r="BN2557" s="93"/>
    </row>
    <row r="2558" spans="4:66" s="48" customFormat="1" ht="15" customHeight="1" x14ac:dyDescent="0.2">
      <c r="D2558" s="45"/>
      <c r="AA2558" s="94"/>
      <c r="AC2558" s="94"/>
      <c r="AG2558" s="94"/>
      <c r="AI2558" s="94"/>
      <c r="AM2558" s="94"/>
      <c r="AO2558" s="94"/>
      <c r="AS2558" s="94"/>
      <c r="AU2558" s="94"/>
      <c r="AY2558" s="94"/>
      <c r="BA2558" s="94"/>
      <c r="BI2558" s="45"/>
      <c r="BN2558" s="93"/>
    </row>
    <row r="2559" spans="4:66" s="48" customFormat="1" ht="15" customHeight="1" x14ac:dyDescent="0.2">
      <c r="D2559" s="45"/>
      <c r="AA2559" s="94"/>
      <c r="AC2559" s="94"/>
      <c r="AG2559" s="94"/>
      <c r="AI2559" s="94"/>
      <c r="AM2559" s="94"/>
      <c r="AO2559" s="94"/>
      <c r="AS2559" s="94"/>
      <c r="AU2559" s="94"/>
      <c r="AY2559" s="94"/>
      <c r="BA2559" s="94"/>
      <c r="BI2559" s="45"/>
      <c r="BN2559" s="93"/>
    </row>
    <row r="2560" spans="4:66" s="48" customFormat="1" ht="15" customHeight="1" x14ac:dyDescent="0.2">
      <c r="D2560" s="45"/>
      <c r="AA2560" s="94"/>
      <c r="AC2560" s="94"/>
      <c r="AG2560" s="94"/>
      <c r="AI2560" s="94"/>
      <c r="AM2560" s="94"/>
      <c r="AO2560" s="94"/>
      <c r="AS2560" s="94"/>
      <c r="AU2560" s="94"/>
      <c r="AY2560" s="94"/>
      <c r="BA2560" s="94"/>
      <c r="BI2560" s="45"/>
      <c r="BN2560" s="93"/>
    </row>
    <row r="2561" spans="4:66" s="48" customFormat="1" ht="15" customHeight="1" x14ac:dyDescent="0.2">
      <c r="D2561" s="45"/>
      <c r="AA2561" s="94"/>
      <c r="AC2561" s="94"/>
      <c r="AG2561" s="94"/>
      <c r="AI2561" s="94"/>
      <c r="AM2561" s="94"/>
      <c r="AO2561" s="94"/>
      <c r="AS2561" s="94"/>
      <c r="AU2561" s="94"/>
      <c r="AY2561" s="94"/>
      <c r="BA2561" s="94"/>
      <c r="BI2561" s="45"/>
      <c r="BN2561" s="93"/>
    </row>
    <row r="2562" spans="4:66" s="48" customFormat="1" ht="15" customHeight="1" x14ac:dyDescent="0.2">
      <c r="D2562" s="45"/>
      <c r="AA2562" s="94"/>
      <c r="AC2562" s="94"/>
      <c r="AG2562" s="94"/>
      <c r="AI2562" s="94"/>
      <c r="AM2562" s="94"/>
      <c r="AO2562" s="94"/>
      <c r="AS2562" s="94"/>
      <c r="AU2562" s="94"/>
      <c r="AY2562" s="94"/>
      <c r="BA2562" s="94"/>
      <c r="BI2562" s="45"/>
      <c r="BN2562" s="93"/>
    </row>
    <row r="2563" spans="4:66" s="48" customFormat="1" ht="15" customHeight="1" x14ac:dyDescent="0.2">
      <c r="D2563" s="45"/>
      <c r="AA2563" s="94"/>
      <c r="AC2563" s="94"/>
      <c r="AG2563" s="94"/>
      <c r="AI2563" s="94"/>
      <c r="AM2563" s="94"/>
      <c r="AO2563" s="94"/>
      <c r="AS2563" s="94"/>
      <c r="AU2563" s="94"/>
      <c r="AY2563" s="94"/>
      <c r="BA2563" s="94"/>
      <c r="BI2563" s="45"/>
      <c r="BN2563" s="93"/>
    </row>
    <row r="2564" spans="4:66" s="48" customFormat="1" ht="15" customHeight="1" x14ac:dyDescent="0.2">
      <c r="D2564" s="45"/>
      <c r="AA2564" s="94"/>
      <c r="AC2564" s="94"/>
      <c r="AG2564" s="94"/>
      <c r="AI2564" s="94"/>
      <c r="AM2564" s="94"/>
      <c r="AO2564" s="94"/>
      <c r="AS2564" s="94"/>
      <c r="AU2564" s="94"/>
      <c r="AY2564" s="94"/>
      <c r="BA2564" s="94"/>
      <c r="BI2564" s="45"/>
      <c r="BN2564" s="93"/>
    </row>
    <row r="2565" spans="4:66" s="48" customFormat="1" ht="15" customHeight="1" x14ac:dyDescent="0.2">
      <c r="D2565" s="45"/>
      <c r="AA2565" s="94"/>
      <c r="AC2565" s="94"/>
      <c r="AG2565" s="94"/>
      <c r="AI2565" s="94"/>
      <c r="AM2565" s="94"/>
      <c r="AO2565" s="94"/>
      <c r="AS2565" s="94"/>
      <c r="AU2565" s="94"/>
      <c r="AY2565" s="94"/>
      <c r="BA2565" s="94"/>
      <c r="BI2565" s="45"/>
      <c r="BN2565" s="93"/>
    </row>
    <row r="2566" spans="4:66" s="48" customFormat="1" ht="15" customHeight="1" x14ac:dyDescent="0.2">
      <c r="D2566" s="45"/>
      <c r="AA2566" s="94"/>
      <c r="AC2566" s="94"/>
      <c r="AG2566" s="94"/>
      <c r="AI2566" s="94"/>
      <c r="AM2566" s="94"/>
      <c r="AO2566" s="94"/>
      <c r="AS2566" s="94"/>
      <c r="AU2566" s="94"/>
      <c r="AY2566" s="94"/>
      <c r="BA2566" s="94"/>
      <c r="BI2566" s="45"/>
      <c r="BN2566" s="93"/>
    </row>
    <row r="2567" spans="4:66" s="48" customFormat="1" ht="15" customHeight="1" x14ac:dyDescent="0.2">
      <c r="D2567" s="45"/>
      <c r="AA2567" s="94"/>
      <c r="AC2567" s="94"/>
      <c r="AG2567" s="94"/>
      <c r="AI2567" s="94"/>
      <c r="AM2567" s="94"/>
      <c r="AO2567" s="94"/>
      <c r="AS2567" s="94"/>
      <c r="AU2567" s="94"/>
      <c r="AY2567" s="94"/>
      <c r="BA2567" s="94"/>
      <c r="BI2567" s="45"/>
      <c r="BN2567" s="93"/>
    </row>
    <row r="2568" spans="4:66" s="48" customFormat="1" ht="15" customHeight="1" x14ac:dyDescent="0.2">
      <c r="D2568" s="45"/>
      <c r="AA2568" s="94"/>
      <c r="AC2568" s="94"/>
      <c r="AG2568" s="94"/>
      <c r="AI2568" s="94"/>
      <c r="AM2568" s="94"/>
      <c r="AO2568" s="94"/>
      <c r="AS2568" s="94"/>
      <c r="AU2568" s="94"/>
      <c r="AY2568" s="94"/>
      <c r="BA2568" s="94"/>
      <c r="BI2568" s="45"/>
      <c r="BN2568" s="93"/>
    </row>
    <row r="2569" spans="4:66" s="48" customFormat="1" ht="15" customHeight="1" x14ac:dyDescent="0.2">
      <c r="D2569" s="45"/>
      <c r="AA2569" s="94"/>
      <c r="AC2569" s="94"/>
      <c r="AG2569" s="94"/>
      <c r="AI2569" s="94"/>
      <c r="AM2569" s="94"/>
      <c r="AO2569" s="94"/>
      <c r="AS2569" s="94"/>
      <c r="AU2569" s="94"/>
      <c r="AY2569" s="94"/>
      <c r="BA2569" s="94"/>
      <c r="BI2569" s="45"/>
      <c r="BN2569" s="93"/>
    </row>
    <row r="2570" spans="4:66" s="48" customFormat="1" ht="15" customHeight="1" x14ac:dyDescent="0.2">
      <c r="D2570" s="45"/>
      <c r="AA2570" s="94"/>
      <c r="AC2570" s="94"/>
      <c r="AG2570" s="94"/>
      <c r="AI2570" s="94"/>
      <c r="AM2570" s="94"/>
      <c r="AO2570" s="94"/>
      <c r="AS2570" s="94"/>
      <c r="AU2570" s="94"/>
      <c r="AY2570" s="94"/>
      <c r="BA2570" s="94"/>
      <c r="BI2570" s="45"/>
      <c r="BN2570" s="93"/>
    </row>
    <row r="2571" spans="4:66" s="48" customFormat="1" ht="15" customHeight="1" x14ac:dyDescent="0.2">
      <c r="D2571" s="45"/>
      <c r="AA2571" s="94"/>
      <c r="AC2571" s="94"/>
      <c r="AG2571" s="94"/>
      <c r="AI2571" s="94"/>
      <c r="AM2571" s="94"/>
      <c r="AO2571" s="94"/>
      <c r="AS2571" s="94"/>
      <c r="AU2571" s="94"/>
      <c r="AY2571" s="94"/>
      <c r="BA2571" s="94"/>
      <c r="BI2571" s="45"/>
      <c r="BN2571" s="93"/>
    </row>
    <row r="2572" spans="4:66" s="48" customFormat="1" ht="15" customHeight="1" x14ac:dyDescent="0.2">
      <c r="D2572" s="45"/>
      <c r="AA2572" s="94"/>
      <c r="AC2572" s="94"/>
      <c r="AG2572" s="94"/>
      <c r="AI2572" s="94"/>
      <c r="AM2572" s="94"/>
      <c r="AO2572" s="94"/>
      <c r="AS2572" s="94"/>
      <c r="AU2572" s="94"/>
      <c r="AY2572" s="94"/>
      <c r="BA2572" s="94"/>
      <c r="BI2572" s="45"/>
      <c r="BN2572" s="93"/>
    </row>
    <row r="2573" spans="4:66" s="48" customFormat="1" ht="15" customHeight="1" x14ac:dyDescent="0.2">
      <c r="D2573" s="45"/>
      <c r="AA2573" s="94"/>
      <c r="AC2573" s="94"/>
      <c r="AG2573" s="94"/>
      <c r="AI2573" s="94"/>
      <c r="AM2573" s="94"/>
      <c r="AO2573" s="94"/>
      <c r="AS2573" s="94"/>
      <c r="AU2573" s="94"/>
      <c r="AY2573" s="94"/>
      <c r="BA2573" s="94"/>
      <c r="BI2573" s="45"/>
      <c r="BN2573" s="93"/>
    </row>
    <row r="2574" spans="4:66" s="48" customFormat="1" ht="15" customHeight="1" x14ac:dyDescent="0.2">
      <c r="D2574" s="45"/>
      <c r="AA2574" s="94"/>
      <c r="AC2574" s="94"/>
      <c r="AG2574" s="94"/>
      <c r="AI2574" s="94"/>
      <c r="AM2574" s="94"/>
      <c r="AO2574" s="94"/>
      <c r="AS2574" s="94"/>
      <c r="AU2574" s="94"/>
      <c r="AY2574" s="94"/>
      <c r="BA2574" s="94"/>
      <c r="BI2574" s="45"/>
      <c r="BN2574" s="93"/>
    </row>
    <row r="2575" spans="4:66" s="48" customFormat="1" ht="15" customHeight="1" x14ac:dyDescent="0.2">
      <c r="D2575" s="45"/>
      <c r="AA2575" s="94"/>
      <c r="AC2575" s="94"/>
      <c r="AG2575" s="94"/>
      <c r="AI2575" s="94"/>
      <c r="AM2575" s="94"/>
      <c r="AO2575" s="94"/>
      <c r="AS2575" s="94"/>
      <c r="AU2575" s="94"/>
      <c r="AY2575" s="94"/>
      <c r="BA2575" s="94"/>
      <c r="BI2575" s="45"/>
      <c r="BN2575" s="93"/>
    </row>
    <row r="2576" spans="4:66" s="48" customFormat="1" ht="15" customHeight="1" x14ac:dyDescent="0.2">
      <c r="D2576" s="45"/>
      <c r="AA2576" s="94"/>
      <c r="AC2576" s="94"/>
      <c r="AG2576" s="94"/>
      <c r="AI2576" s="94"/>
      <c r="AM2576" s="94"/>
      <c r="AO2576" s="94"/>
      <c r="AS2576" s="94"/>
      <c r="AU2576" s="94"/>
      <c r="AY2576" s="94"/>
      <c r="BA2576" s="94"/>
      <c r="BI2576" s="45"/>
      <c r="BN2576" s="93"/>
    </row>
    <row r="2577" spans="4:66" s="48" customFormat="1" ht="15" customHeight="1" x14ac:dyDescent="0.2">
      <c r="D2577" s="45"/>
      <c r="AA2577" s="94"/>
      <c r="AC2577" s="94"/>
      <c r="AG2577" s="94"/>
      <c r="AI2577" s="94"/>
      <c r="AM2577" s="94"/>
      <c r="AO2577" s="94"/>
      <c r="AS2577" s="94"/>
      <c r="AU2577" s="94"/>
      <c r="AY2577" s="94"/>
      <c r="BA2577" s="94"/>
      <c r="BI2577" s="45"/>
      <c r="BN2577" s="93"/>
    </row>
    <row r="2578" spans="4:66" s="48" customFormat="1" ht="15" customHeight="1" x14ac:dyDescent="0.2">
      <c r="D2578" s="45"/>
      <c r="AA2578" s="94"/>
      <c r="AC2578" s="94"/>
      <c r="AG2578" s="94"/>
      <c r="AI2578" s="94"/>
      <c r="AM2578" s="94"/>
      <c r="AO2578" s="94"/>
      <c r="AS2578" s="94"/>
      <c r="AU2578" s="94"/>
      <c r="AY2578" s="94"/>
      <c r="BA2578" s="94"/>
      <c r="BI2578" s="45"/>
      <c r="BN2578" s="93"/>
    </row>
    <row r="2579" spans="4:66" s="48" customFormat="1" ht="15" customHeight="1" x14ac:dyDescent="0.2">
      <c r="D2579" s="45"/>
      <c r="AA2579" s="94"/>
      <c r="AC2579" s="94"/>
      <c r="AG2579" s="94"/>
      <c r="AI2579" s="94"/>
      <c r="AM2579" s="94"/>
      <c r="AO2579" s="94"/>
      <c r="AS2579" s="94"/>
      <c r="AU2579" s="94"/>
      <c r="AY2579" s="94"/>
      <c r="BA2579" s="94"/>
      <c r="BI2579" s="45"/>
      <c r="BN2579" s="93"/>
    </row>
    <row r="2580" spans="4:66" s="48" customFormat="1" ht="15" customHeight="1" x14ac:dyDescent="0.2">
      <c r="D2580" s="45"/>
      <c r="AA2580" s="94"/>
      <c r="AC2580" s="94"/>
      <c r="AG2580" s="94"/>
      <c r="AI2580" s="94"/>
      <c r="AM2580" s="94"/>
      <c r="AO2580" s="94"/>
      <c r="AS2580" s="94"/>
      <c r="AU2580" s="94"/>
      <c r="AY2580" s="94"/>
      <c r="BA2580" s="94"/>
      <c r="BI2580" s="45"/>
      <c r="BN2580" s="93"/>
    </row>
    <row r="2581" spans="4:66" s="48" customFormat="1" ht="15" customHeight="1" x14ac:dyDescent="0.2">
      <c r="D2581" s="45"/>
      <c r="AA2581" s="94"/>
      <c r="AC2581" s="94"/>
      <c r="AG2581" s="94"/>
      <c r="AI2581" s="94"/>
      <c r="AM2581" s="94"/>
      <c r="AO2581" s="94"/>
      <c r="AS2581" s="94"/>
      <c r="AU2581" s="94"/>
      <c r="AY2581" s="94"/>
      <c r="BA2581" s="94"/>
      <c r="BI2581" s="45"/>
      <c r="BN2581" s="93"/>
    </row>
    <row r="2582" spans="4:66" s="48" customFormat="1" ht="15" customHeight="1" x14ac:dyDescent="0.2">
      <c r="D2582" s="45"/>
      <c r="AA2582" s="94"/>
      <c r="AC2582" s="94"/>
      <c r="AG2582" s="94"/>
      <c r="AI2582" s="94"/>
      <c r="AM2582" s="94"/>
      <c r="AO2582" s="94"/>
      <c r="AS2582" s="94"/>
      <c r="AU2582" s="94"/>
      <c r="AY2582" s="94"/>
      <c r="BA2582" s="94"/>
      <c r="BI2582" s="45"/>
      <c r="BN2582" s="93"/>
    </row>
    <row r="2583" spans="4:66" s="48" customFormat="1" ht="15" customHeight="1" x14ac:dyDescent="0.2">
      <c r="D2583" s="45"/>
      <c r="AA2583" s="94"/>
      <c r="AC2583" s="94"/>
      <c r="AG2583" s="94"/>
      <c r="AI2583" s="94"/>
      <c r="AM2583" s="94"/>
      <c r="AO2583" s="94"/>
      <c r="AS2583" s="94"/>
      <c r="AU2583" s="94"/>
      <c r="AY2583" s="94"/>
      <c r="BA2583" s="94"/>
      <c r="BI2583" s="45"/>
      <c r="BN2583" s="93"/>
    </row>
    <row r="2584" spans="4:66" s="48" customFormat="1" ht="15" customHeight="1" x14ac:dyDescent="0.2">
      <c r="D2584" s="45"/>
      <c r="AA2584" s="94"/>
      <c r="AC2584" s="94"/>
      <c r="AG2584" s="94"/>
      <c r="AI2584" s="94"/>
      <c r="AM2584" s="94"/>
      <c r="AO2584" s="94"/>
      <c r="AS2584" s="94"/>
      <c r="AU2584" s="94"/>
      <c r="AY2584" s="94"/>
      <c r="BA2584" s="94"/>
      <c r="BI2584" s="45"/>
      <c r="BN2584" s="93"/>
    </row>
    <row r="2585" spans="4:66" s="48" customFormat="1" ht="15" customHeight="1" x14ac:dyDescent="0.2">
      <c r="D2585" s="45"/>
      <c r="AA2585" s="94"/>
      <c r="AC2585" s="94"/>
      <c r="AG2585" s="94"/>
      <c r="AI2585" s="94"/>
      <c r="AM2585" s="94"/>
      <c r="AO2585" s="94"/>
      <c r="AS2585" s="94"/>
      <c r="AU2585" s="94"/>
      <c r="AY2585" s="94"/>
      <c r="BA2585" s="94"/>
      <c r="BI2585" s="45"/>
      <c r="BN2585" s="93"/>
    </row>
    <row r="2586" spans="4:66" s="48" customFormat="1" ht="15" customHeight="1" x14ac:dyDescent="0.2">
      <c r="D2586" s="45"/>
      <c r="AA2586" s="94"/>
      <c r="AC2586" s="94"/>
      <c r="AG2586" s="94"/>
      <c r="AI2586" s="94"/>
      <c r="AM2586" s="94"/>
      <c r="AO2586" s="94"/>
      <c r="AS2586" s="94"/>
      <c r="AU2586" s="94"/>
      <c r="AY2586" s="94"/>
      <c r="BA2586" s="94"/>
      <c r="BI2586" s="45"/>
      <c r="BN2586" s="93"/>
    </row>
    <row r="2587" spans="4:66" s="48" customFormat="1" ht="15" customHeight="1" x14ac:dyDescent="0.2">
      <c r="D2587" s="45"/>
      <c r="AA2587" s="94"/>
      <c r="AC2587" s="94"/>
      <c r="AG2587" s="94"/>
      <c r="AI2587" s="94"/>
      <c r="AM2587" s="94"/>
      <c r="AO2587" s="94"/>
      <c r="AS2587" s="94"/>
      <c r="AU2587" s="94"/>
      <c r="AY2587" s="94"/>
      <c r="BA2587" s="94"/>
      <c r="BI2587" s="45"/>
      <c r="BN2587" s="93"/>
    </row>
    <row r="2588" spans="4:66" s="48" customFormat="1" ht="15" customHeight="1" x14ac:dyDescent="0.2">
      <c r="D2588" s="45"/>
      <c r="AA2588" s="94"/>
      <c r="AC2588" s="94"/>
      <c r="AG2588" s="94"/>
      <c r="AI2588" s="94"/>
      <c r="AM2588" s="94"/>
      <c r="AO2588" s="94"/>
      <c r="AS2588" s="94"/>
      <c r="AU2588" s="94"/>
      <c r="AY2588" s="94"/>
      <c r="BA2588" s="94"/>
      <c r="BI2588" s="45"/>
      <c r="BN2588" s="93"/>
    </row>
    <row r="2589" spans="4:66" s="48" customFormat="1" ht="15" customHeight="1" x14ac:dyDescent="0.2">
      <c r="D2589" s="45"/>
      <c r="AA2589" s="94"/>
      <c r="AC2589" s="94"/>
      <c r="AG2589" s="94"/>
      <c r="AI2589" s="94"/>
      <c r="AM2589" s="94"/>
      <c r="AO2589" s="94"/>
      <c r="AS2589" s="94"/>
      <c r="AU2589" s="94"/>
      <c r="AY2589" s="94"/>
      <c r="BA2589" s="94"/>
      <c r="BI2589" s="45"/>
      <c r="BN2589" s="93"/>
    </row>
    <row r="2590" spans="4:66" s="48" customFormat="1" ht="15" customHeight="1" x14ac:dyDescent="0.2">
      <c r="D2590" s="45"/>
      <c r="AA2590" s="94"/>
      <c r="AC2590" s="94"/>
      <c r="AG2590" s="94"/>
      <c r="AI2590" s="94"/>
      <c r="AM2590" s="94"/>
      <c r="AO2590" s="94"/>
      <c r="AS2590" s="94"/>
      <c r="AU2590" s="94"/>
      <c r="AY2590" s="94"/>
      <c r="BA2590" s="94"/>
      <c r="BI2590" s="45"/>
      <c r="BN2590" s="93"/>
    </row>
    <row r="2591" spans="4:66" s="48" customFormat="1" ht="15" customHeight="1" x14ac:dyDescent="0.2">
      <c r="D2591" s="45"/>
      <c r="AA2591" s="94"/>
      <c r="AC2591" s="94"/>
      <c r="AG2591" s="94"/>
      <c r="AI2591" s="94"/>
      <c r="AM2591" s="94"/>
      <c r="AO2591" s="94"/>
      <c r="AS2591" s="94"/>
      <c r="AU2591" s="94"/>
      <c r="AY2591" s="94"/>
      <c r="BA2591" s="94"/>
      <c r="BI2591" s="45"/>
      <c r="BN2591" s="93"/>
    </row>
    <row r="2592" spans="4:66" s="48" customFormat="1" ht="15" customHeight="1" x14ac:dyDescent="0.2">
      <c r="D2592" s="45"/>
      <c r="AA2592" s="94"/>
      <c r="AC2592" s="94"/>
      <c r="AG2592" s="94"/>
      <c r="AI2592" s="94"/>
      <c r="AM2592" s="94"/>
      <c r="AO2592" s="94"/>
      <c r="AS2592" s="94"/>
      <c r="AU2592" s="94"/>
      <c r="AY2592" s="94"/>
      <c r="BA2592" s="94"/>
      <c r="BI2592" s="45"/>
      <c r="BN2592" s="93"/>
    </row>
    <row r="2593" spans="4:66" s="48" customFormat="1" ht="15" customHeight="1" x14ac:dyDescent="0.2">
      <c r="D2593" s="45"/>
      <c r="AA2593" s="94"/>
      <c r="AC2593" s="94"/>
      <c r="AG2593" s="94"/>
      <c r="AI2593" s="94"/>
      <c r="AM2593" s="94"/>
      <c r="AO2593" s="94"/>
      <c r="AS2593" s="94"/>
      <c r="AU2593" s="94"/>
      <c r="AY2593" s="94"/>
      <c r="BA2593" s="94"/>
      <c r="BI2593" s="45"/>
      <c r="BN2593" s="93"/>
    </row>
    <row r="2594" spans="4:66" s="48" customFormat="1" ht="15" customHeight="1" x14ac:dyDescent="0.2">
      <c r="D2594" s="45"/>
      <c r="AA2594" s="94"/>
      <c r="AC2594" s="94"/>
      <c r="AG2594" s="94"/>
      <c r="AI2594" s="94"/>
      <c r="AM2594" s="94"/>
      <c r="AO2594" s="94"/>
      <c r="AS2594" s="94"/>
      <c r="AU2594" s="94"/>
      <c r="AY2594" s="94"/>
      <c r="BA2594" s="94"/>
      <c r="BI2594" s="45"/>
      <c r="BN2594" s="93"/>
    </row>
    <row r="2595" spans="4:66" s="48" customFormat="1" ht="15" customHeight="1" x14ac:dyDescent="0.2">
      <c r="D2595" s="45"/>
      <c r="AA2595" s="94"/>
      <c r="AC2595" s="94"/>
      <c r="AG2595" s="94"/>
      <c r="AI2595" s="94"/>
      <c r="AM2595" s="94"/>
      <c r="AO2595" s="94"/>
      <c r="AS2595" s="94"/>
      <c r="AU2595" s="94"/>
      <c r="AY2595" s="94"/>
      <c r="BA2595" s="94"/>
      <c r="BI2595" s="45"/>
      <c r="BN2595" s="93"/>
    </row>
    <row r="2596" spans="4:66" s="48" customFormat="1" ht="15" customHeight="1" x14ac:dyDescent="0.2">
      <c r="D2596" s="45"/>
      <c r="AA2596" s="94"/>
      <c r="AC2596" s="94"/>
      <c r="AG2596" s="94"/>
      <c r="AI2596" s="94"/>
      <c r="AM2596" s="94"/>
      <c r="AO2596" s="94"/>
      <c r="AS2596" s="94"/>
      <c r="AU2596" s="94"/>
      <c r="AY2596" s="94"/>
      <c r="BA2596" s="94"/>
      <c r="BI2596" s="45"/>
      <c r="BN2596" s="93"/>
    </row>
    <row r="2597" spans="4:66" s="48" customFormat="1" ht="15" customHeight="1" x14ac:dyDescent="0.2">
      <c r="D2597" s="45"/>
      <c r="AA2597" s="94"/>
      <c r="AC2597" s="94"/>
      <c r="AG2597" s="94"/>
      <c r="AI2597" s="94"/>
      <c r="AM2597" s="94"/>
      <c r="AO2597" s="94"/>
      <c r="AS2597" s="94"/>
      <c r="AU2597" s="94"/>
      <c r="AY2597" s="94"/>
      <c r="BA2597" s="94"/>
      <c r="BI2597" s="45"/>
      <c r="BN2597" s="93"/>
    </row>
    <row r="2598" spans="4:66" s="48" customFormat="1" ht="15" customHeight="1" x14ac:dyDescent="0.2">
      <c r="D2598" s="45"/>
      <c r="AA2598" s="94"/>
      <c r="AC2598" s="94"/>
      <c r="AG2598" s="94"/>
      <c r="AI2598" s="94"/>
      <c r="AM2598" s="94"/>
      <c r="AO2598" s="94"/>
      <c r="AS2598" s="94"/>
      <c r="AU2598" s="94"/>
      <c r="AY2598" s="94"/>
      <c r="BA2598" s="94"/>
      <c r="BI2598" s="45"/>
      <c r="BN2598" s="93"/>
    </row>
    <row r="2599" spans="4:66" s="48" customFormat="1" ht="15" customHeight="1" x14ac:dyDescent="0.2">
      <c r="D2599" s="45"/>
      <c r="AA2599" s="94"/>
      <c r="AC2599" s="94"/>
      <c r="AG2599" s="94"/>
      <c r="AI2599" s="94"/>
      <c r="AM2599" s="94"/>
      <c r="AO2599" s="94"/>
      <c r="AS2599" s="94"/>
      <c r="AU2599" s="94"/>
      <c r="AY2599" s="94"/>
      <c r="BA2599" s="94"/>
      <c r="BI2599" s="45"/>
      <c r="BN2599" s="93"/>
    </row>
    <row r="2600" spans="4:66" s="48" customFormat="1" ht="15" customHeight="1" x14ac:dyDescent="0.2">
      <c r="D2600" s="45"/>
      <c r="AA2600" s="94"/>
      <c r="AC2600" s="94"/>
      <c r="AG2600" s="94"/>
      <c r="AI2600" s="94"/>
      <c r="AM2600" s="94"/>
      <c r="AO2600" s="94"/>
      <c r="AS2600" s="94"/>
      <c r="AU2600" s="94"/>
      <c r="AY2600" s="94"/>
      <c r="BA2600" s="94"/>
      <c r="BI2600" s="45"/>
      <c r="BN2600" s="93"/>
    </row>
    <row r="2601" spans="4:66" s="48" customFormat="1" ht="15" customHeight="1" x14ac:dyDescent="0.2">
      <c r="D2601" s="45"/>
      <c r="AA2601" s="94"/>
      <c r="AC2601" s="94"/>
      <c r="AG2601" s="94"/>
      <c r="AI2601" s="94"/>
      <c r="AM2601" s="94"/>
      <c r="AO2601" s="94"/>
      <c r="AS2601" s="94"/>
      <c r="AU2601" s="94"/>
      <c r="AY2601" s="94"/>
      <c r="BA2601" s="94"/>
      <c r="BI2601" s="45"/>
      <c r="BN2601" s="93"/>
    </row>
    <row r="2602" spans="4:66" s="48" customFormat="1" ht="15" customHeight="1" x14ac:dyDescent="0.2">
      <c r="D2602" s="45"/>
      <c r="AA2602" s="94"/>
      <c r="AC2602" s="94"/>
      <c r="AG2602" s="94"/>
      <c r="AI2602" s="94"/>
      <c r="AM2602" s="94"/>
      <c r="AO2602" s="94"/>
      <c r="AS2602" s="94"/>
      <c r="AU2602" s="94"/>
      <c r="AY2602" s="94"/>
      <c r="BA2602" s="94"/>
      <c r="BI2602" s="45"/>
      <c r="BN2602" s="93"/>
    </row>
    <row r="2603" spans="4:66" s="48" customFormat="1" ht="15" customHeight="1" x14ac:dyDescent="0.2">
      <c r="D2603" s="45"/>
      <c r="AA2603" s="94"/>
      <c r="AC2603" s="94"/>
      <c r="AG2603" s="94"/>
      <c r="AI2603" s="94"/>
      <c r="AM2603" s="94"/>
      <c r="AO2603" s="94"/>
      <c r="AS2603" s="94"/>
      <c r="AU2603" s="94"/>
      <c r="AY2603" s="94"/>
      <c r="BA2603" s="94"/>
      <c r="BI2603" s="45"/>
      <c r="BN2603" s="93"/>
    </row>
    <row r="2604" spans="4:66" s="48" customFormat="1" ht="15" customHeight="1" x14ac:dyDescent="0.2">
      <c r="D2604" s="45"/>
      <c r="AA2604" s="94"/>
      <c r="AC2604" s="94"/>
      <c r="AG2604" s="94"/>
      <c r="AI2604" s="94"/>
      <c r="AM2604" s="94"/>
      <c r="AO2604" s="94"/>
      <c r="AS2604" s="94"/>
      <c r="AU2604" s="94"/>
      <c r="AY2604" s="94"/>
      <c r="BA2604" s="94"/>
      <c r="BI2604" s="45"/>
      <c r="BN2604" s="93"/>
    </row>
    <row r="2605" spans="4:66" s="48" customFormat="1" ht="15" customHeight="1" x14ac:dyDescent="0.2">
      <c r="D2605" s="45"/>
      <c r="AA2605" s="94"/>
      <c r="AC2605" s="94"/>
      <c r="AG2605" s="94"/>
      <c r="AI2605" s="94"/>
      <c r="AM2605" s="94"/>
      <c r="AO2605" s="94"/>
      <c r="AS2605" s="94"/>
      <c r="AU2605" s="94"/>
      <c r="AY2605" s="94"/>
      <c r="BA2605" s="94"/>
      <c r="BI2605" s="45"/>
      <c r="BN2605" s="93"/>
    </row>
    <row r="2606" spans="4:66" s="48" customFormat="1" ht="15" customHeight="1" x14ac:dyDescent="0.2">
      <c r="D2606" s="45"/>
      <c r="AA2606" s="94"/>
      <c r="AC2606" s="94"/>
      <c r="AG2606" s="94"/>
      <c r="AI2606" s="94"/>
      <c r="AM2606" s="94"/>
      <c r="AO2606" s="94"/>
      <c r="AS2606" s="94"/>
      <c r="AU2606" s="94"/>
      <c r="AY2606" s="94"/>
      <c r="BA2606" s="94"/>
      <c r="BI2606" s="45"/>
      <c r="BN2606" s="93"/>
    </row>
    <row r="2607" spans="4:66" s="48" customFormat="1" ht="15" customHeight="1" x14ac:dyDescent="0.2">
      <c r="D2607" s="45"/>
      <c r="AA2607" s="94"/>
      <c r="AC2607" s="94"/>
      <c r="AG2607" s="94"/>
      <c r="AI2607" s="94"/>
      <c r="AM2607" s="94"/>
      <c r="AO2607" s="94"/>
      <c r="AS2607" s="94"/>
      <c r="AU2607" s="94"/>
      <c r="AY2607" s="94"/>
      <c r="BA2607" s="94"/>
      <c r="BI2607" s="45"/>
      <c r="BN2607" s="93"/>
    </row>
    <row r="2608" spans="4:66" s="48" customFormat="1" ht="15" customHeight="1" x14ac:dyDescent="0.2">
      <c r="D2608" s="45"/>
      <c r="AA2608" s="94"/>
      <c r="AC2608" s="94"/>
      <c r="AG2608" s="94"/>
      <c r="AI2608" s="94"/>
      <c r="AM2608" s="94"/>
      <c r="AO2608" s="94"/>
      <c r="AS2608" s="94"/>
      <c r="AU2608" s="94"/>
      <c r="AY2608" s="94"/>
      <c r="BA2608" s="94"/>
      <c r="BI2608" s="45"/>
      <c r="BN2608" s="93"/>
    </row>
    <row r="2609" spans="4:66" s="48" customFormat="1" ht="15" customHeight="1" x14ac:dyDescent="0.2">
      <c r="D2609" s="45"/>
      <c r="AA2609" s="94"/>
      <c r="AC2609" s="94"/>
      <c r="AG2609" s="94"/>
      <c r="AI2609" s="94"/>
      <c r="AM2609" s="94"/>
      <c r="AO2609" s="94"/>
      <c r="AS2609" s="94"/>
      <c r="AU2609" s="94"/>
      <c r="AY2609" s="94"/>
      <c r="BA2609" s="94"/>
      <c r="BI2609" s="45"/>
      <c r="BN2609" s="93"/>
    </row>
    <row r="2610" spans="4:66" s="48" customFormat="1" ht="15" customHeight="1" x14ac:dyDescent="0.2">
      <c r="D2610" s="45"/>
      <c r="AA2610" s="94"/>
      <c r="AC2610" s="94"/>
      <c r="AG2610" s="94"/>
      <c r="AI2610" s="94"/>
      <c r="AM2610" s="94"/>
      <c r="AO2610" s="94"/>
      <c r="AS2610" s="94"/>
      <c r="AU2610" s="94"/>
      <c r="AY2610" s="94"/>
      <c r="BA2610" s="94"/>
      <c r="BI2610" s="45"/>
      <c r="BN2610" s="93"/>
    </row>
    <row r="2611" spans="4:66" s="48" customFormat="1" ht="15" customHeight="1" x14ac:dyDescent="0.2">
      <c r="D2611" s="45"/>
      <c r="AA2611" s="94"/>
      <c r="AC2611" s="94"/>
      <c r="AG2611" s="94"/>
      <c r="AI2611" s="94"/>
      <c r="AM2611" s="94"/>
      <c r="AO2611" s="94"/>
      <c r="AS2611" s="94"/>
      <c r="AU2611" s="94"/>
      <c r="AY2611" s="94"/>
      <c r="BA2611" s="94"/>
      <c r="BI2611" s="45"/>
      <c r="BN2611" s="93"/>
    </row>
    <row r="2612" spans="4:66" s="48" customFormat="1" ht="15" customHeight="1" x14ac:dyDescent="0.2">
      <c r="D2612" s="45"/>
      <c r="AA2612" s="94"/>
      <c r="AC2612" s="94"/>
      <c r="AG2612" s="94"/>
      <c r="AI2612" s="94"/>
      <c r="AM2612" s="94"/>
      <c r="AO2612" s="94"/>
      <c r="AS2612" s="94"/>
      <c r="AU2612" s="94"/>
      <c r="AY2612" s="94"/>
      <c r="BA2612" s="94"/>
      <c r="BI2612" s="45"/>
      <c r="BN2612" s="93"/>
    </row>
    <row r="2613" spans="4:66" s="48" customFormat="1" ht="15" customHeight="1" x14ac:dyDescent="0.2">
      <c r="D2613" s="45"/>
      <c r="AA2613" s="94"/>
      <c r="AC2613" s="94"/>
      <c r="AG2613" s="94"/>
      <c r="AI2613" s="94"/>
      <c r="AM2613" s="94"/>
      <c r="AO2613" s="94"/>
      <c r="AS2613" s="94"/>
      <c r="AU2613" s="94"/>
      <c r="AY2613" s="94"/>
      <c r="BA2613" s="94"/>
      <c r="BI2613" s="45"/>
      <c r="BN2613" s="93"/>
    </row>
    <row r="2614" spans="4:66" s="48" customFormat="1" ht="15" customHeight="1" x14ac:dyDescent="0.2">
      <c r="D2614" s="45"/>
      <c r="AA2614" s="94"/>
      <c r="AC2614" s="94"/>
      <c r="AG2614" s="94"/>
      <c r="AI2614" s="94"/>
      <c r="AM2614" s="94"/>
      <c r="AO2614" s="94"/>
      <c r="AS2614" s="94"/>
      <c r="AU2614" s="94"/>
      <c r="AY2614" s="94"/>
      <c r="BA2614" s="94"/>
      <c r="BI2614" s="45"/>
      <c r="BN2614" s="93"/>
    </row>
    <row r="2615" spans="4:66" s="48" customFormat="1" ht="15" customHeight="1" x14ac:dyDescent="0.2">
      <c r="D2615" s="45"/>
      <c r="AA2615" s="94"/>
      <c r="AC2615" s="94"/>
      <c r="AG2615" s="94"/>
      <c r="AI2615" s="94"/>
      <c r="AM2615" s="94"/>
      <c r="AO2615" s="94"/>
      <c r="AS2615" s="94"/>
      <c r="AU2615" s="94"/>
      <c r="AY2615" s="94"/>
      <c r="BA2615" s="94"/>
      <c r="BI2615" s="45"/>
      <c r="BN2615" s="93"/>
    </row>
    <row r="2616" spans="4:66" s="48" customFormat="1" ht="15" customHeight="1" x14ac:dyDescent="0.2">
      <c r="D2616" s="45"/>
      <c r="AA2616" s="94"/>
      <c r="AC2616" s="94"/>
      <c r="AG2616" s="94"/>
      <c r="AI2616" s="94"/>
      <c r="AM2616" s="94"/>
      <c r="AO2616" s="94"/>
      <c r="AS2616" s="94"/>
      <c r="AU2616" s="94"/>
      <c r="AY2616" s="94"/>
      <c r="BA2616" s="94"/>
      <c r="BI2616" s="45"/>
      <c r="BN2616" s="93"/>
    </row>
    <row r="2617" spans="4:66" s="48" customFormat="1" ht="15" customHeight="1" x14ac:dyDescent="0.2">
      <c r="D2617" s="45"/>
      <c r="AA2617" s="94"/>
      <c r="AC2617" s="94"/>
      <c r="AG2617" s="94"/>
      <c r="AI2617" s="94"/>
      <c r="AM2617" s="94"/>
      <c r="AO2617" s="94"/>
      <c r="AS2617" s="94"/>
      <c r="AU2617" s="94"/>
      <c r="AY2617" s="94"/>
      <c r="BA2617" s="94"/>
      <c r="BI2617" s="45"/>
      <c r="BN2617" s="93"/>
    </row>
    <row r="2618" spans="4:66" s="48" customFormat="1" ht="15" customHeight="1" x14ac:dyDescent="0.2">
      <c r="D2618" s="45"/>
      <c r="AA2618" s="94"/>
      <c r="AC2618" s="94"/>
      <c r="AG2618" s="94"/>
      <c r="AI2618" s="94"/>
      <c r="AM2618" s="94"/>
      <c r="AO2618" s="94"/>
      <c r="AS2618" s="94"/>
      <c r="AU2618" s="94"/>
      <c r="AY2618" s="94"/>
      <c r="BA2618" s="94"/>
      <c r="BI2618" s="45"/>
      <c r="BN2618" s="93"/>
    </row>
    <row r="2619" spans="4:66" s="48" customFormat="1" ht="15" customHeight="1" x14ac:dyDescent="0.2">
      <c r="D2619" s="45"/>
      <c r="AA2619" s="94"/>
      <c r="AC2619" s="94"/>
      <c r="AG2619" s="94"/>
      <c r="AI2619" s="94"/>
      <c r="AM2619" s="94"/>
      <c r="AO2619" s="94"/>
      <c r="AS2619" s="94"/>
      <c r="AU2619" s="94"/>
      <c r="AY2619" s="94"/>
      <c r="BA2619" s="94"/>
      <c r="BI2619" s="45"/>
      <c r="BN2619" s="93"/>
    </row>
    <row r="2620" spans="4:66" s="48" customFormat="1" ht="15" customHeight="1" x14ac:dyDescent="0.2">
      <c r="D2620" s="45"/>
      <c r="AA2620" s="94"/>
      <c r="AC2620" s="94"/>
      <c r="AG2620" s="94"/>
      <c r="AI2620" s="94"/>
      <c r="AM2620" s="94"/>
      <c r="AO2620" s="94"/>
      <c r="AS2620" s="94"/>
      <c r="AU2620" s="94"/>
      <c r="AY2620" s="94"/>
      <c r="BA2620" s="94"/>
      <c r="BI2620" s="45"/>
      <c r="BN2620" s="93"/>
    </row>
    <row r="2621" spans="4:66" s="48" customFormat="1" ht="15" customHeight="1" x14ac:dyDescent="0.2">
      <c r="D2621" s="45"/>
      <c r="AA2621" s="94"/>
      <c r="AC2621" s="94"/>
      <c r="AG2621" s="94"/>
      <c r="AI2621" s="94"/>
      <c r="AM2621" s="94"/>
      <c r="AO2621" s="94"/>
      <c r="AS2621" s="94"/>
      <c r="AU2621" s="94"/>
      <c r="AY2621" s="94"/>
      <c r="BA2621" s="94"/>
      <c r="BI2621" s="45"/>
      <c r="BN2621" s="93"/>
    </row>
    <row r="2622" spans="4:66" s="48" customFormat="1" ht="15" customHeight="1" x14ac:dyDescent="0.2">
      <c r="D2622" s="45"/>
      <c r="AA2622" s="94"/>
      <c r="AC2622" s="94"/>
      <c r="AG2622" s="94"/>
      <c r="AI2622" s="94"/>
      <c r="AM2622" s="94"/>
      <c r="AO2622" s="94"/>
      <c r="AS2622" s="94"/>
      <c r="AU2622" s="94"/>
      <c r="AY2622" s="94"/>
      <c r="BA2622" s="94"/>
      <c r="BI2622" s="45"/>
      <c r="BN2622" s="93"/>
    </row>
    <row r="2623" spans="4:66" s="48" customFormat="1" ht="15" customHeight="1" x14ac:dyDescent="0.2">
      <c r="D2623" s="45"/>
      <c r="AA2623" s="94"/>
      <c r="AC2623" s="94"/>
      <c r="AG2623" s="94"/>
      <c r="AI2623" s="94"/>
      <c r="AM2623" s="94"/>
      <c r="AO2623" s="94"/>
      <c r="AS2623" s="94"/>
      <c r="AU2623" s="94"/>
      <c r="AY2623" s="94"/>
      <c r="BA2623" s="94"/>
      <c r="BI2623" s="45"/>
      <c r="BN2623" s="93"/>
    </row>
    <row r="2624" spans="4:66" s="48" customFormat="1" ht="15" customHeight="1" x14ac:dyDescent="0.2">
      <c r="D2624" s="45"/>
      <c r="AA2624" s="94"/>
      <c r="AC2624" s="94"/>
      <c r="AG2624" s="94"/>
      <c r="AI2624" s="94"/>
      <c r="AM2624" s="94"/>
      <c r="AO2624" s="94"/>
      <c r="AS2624" s="94"/>
      <c r="AU2624" s="94"/>
      <c r="AY2624" s="94"/>
      <c r="BA2624" s="94"/>
      <c r="BI2624" s="45"/>
      <c r="BN2624" s="93"/>
    </row>
    <row r="2625" spans="4:66" s="48" customFormat="1" ht="15" customHeight="1" x14ac:dyDescent="0.2">
      <c r="D2625" s="45"/>
      <c r="AA2625" s="94"/>
      <c r="AC2625" s="94"/>
      <c r="AG2625" s="94"/>
      <c r="AI2625" s="94"/>
      <c r="AM2625" s="94"/>
      <c r="AO2625" s="94"/>
      <c r="AS2625" s="94"/>
      <c r="AU2625" s="94"/>
      <c r="AY2625" s="94"/>
      <c r="BA2625" s="94"/>
      <c r="BI2625" s="45"/>
      <c r="BN2625" s="93"/>
    </row>
    <row r="2626" spans="4:66" s="48" customFormat="1" ht="15" customHeight="1" x14ac:dyDescent="0.2">
      <c r="D2626" s="45"/>
      <c r="AA2626" s="94"/>
      <c r="AC2626" s="94"/>
      <c r="AG2626" s="94"/>
      <c r="AI2626" s="94"/>
      <c r="AM2626" s="94"/>
      <c r="AO2626" s="94"/>
      <c r="AS2626" s="94"/>
      <c r="AU2626" s="94"/>
      <c r="AY2626" s="94"/>
      <c r="BA2626" s="94"/>
      <c r="BI2626" s="45"/>
      <c r="BN2626" s="93"/>
    </row>
    <row r="2627" spans="4:66" s="48" customFormat="1" ht="15" customHeight="1" x14ac:dyDescent="0.2">
      <c r="D2627" s="45"/>
      <c r="AA2627" s="94"/>
      <c r="AC2627" s="94"/>
      <c r="AG2627" s="94"/>
      <c r="AI2627" s="94"/>
      <c r="AM2627" s="94"/>
      <c r="AO2627" s="94"/>
      <c r="AS2627" s="94"/>
      <c r="AU2627" s="94"/>
      <c r="AY2627" s="94"/>
      <c r="BA2627" s="94"/>
      <c r="BI2627" s="45"/>
      <c r="BN2627" s="93"/>
    </row>
    <row r="2628" spans="4:66" s="48" customFormat="1" ht="15" customHeight="1" x14ac:dyDescent="0.2">
      <c r="D2628" s="45"/>
      <c r="AA2628" s="94"/>
      <c r="AC2628" s="94"/>
      <c r="AG2628" s="94"/>
      <c r="AI2628" s="94"/>
      <c r="AM2628" s="94"/>
      <c r="AO2628" s="94"/>
      <c r="AS2628" s="94"/>
      <c r="AU2628" s="94"/>
      <c r="AY2628" s="94"/>
      <c r="BA2628" s="94"/>
      <c r="BI2628" s="45"/>
      <c r="BN2628" s="93"/>
    </row>
    <row r="2629" spans="4:66" s="48" customFormat="1" ht="15" customHeight="1" x14ac:dyDescent="0.2">
      <c r="D2629" s="45"/>
      <c r="AA2629" s="94"/>
      <c r="AC2629" s="94"/>
      <c r="AG2629" s="94"/>
      <c r="AI2629" s="94"/>
      <c r="AM2629" s="94"/>
      <c r="AO2629" s="94"/>
      <c r="AS2629" s="94"/>
      <c r="AU2629" s="94"/>
      <c r="AY2629" s="94"/>
      <c r="BA2629" s="94"/>
      <c r="BI2629" s="45"/>
      <c r="BN2629" s="93"/>
    </row>
    <row r="2630" spans="4:66" s="48" customFormat="1" ht="15" customHeight="1" x14ac:dyDescent="0.2">
      <c r="D2630" s="45"/>
      <c r="AA2630" s="94"/>
      <c r="AC2630" s="94"/>
      <c r="AG2630" s="94"/>
      <c r="AI2630" s="94"/>
      <c r="AM2630" s="94"/>
      <c r="AO2630" s="94"/>
      <c r="AS2630" s="94"/>
      <c r="AU2630" s="94"/>
      <c r="AY2630" s="94"/>
      <c r="BA2630" s="94"/>
      <c r="BI2630" s="45"/>
      <c r="BN2630" s="93"/>
    </row>
    <row r="2631" spans="4:66" s="48" customFormat="1" ht="15" customHeight="1" x14ac:dyDescent="0.2">
      <c r="D2631" s="45"/>
      <c r="AA2631" s="94"/>
      <c r="AC2631" s="94"/>
      <c r="AG2631" s="94"/>
      <c r="AI2631" s="94"/>
      <c r="AM2631" s="94"/>
      <c r="AO2631" s="94"/>
      <c r="AS2631" s="94"/>
      <c r="AU2631" s="94"/>
      <c r="AY2631" s="94"/>
      <c r="BA2631" s="94"/>
      <c r="BI2631" s="45"/>
      <c r="BN2631" s="93"/>
    </row>
    <row r="2632" spans="4:66" s="48" customFormat="1" ht="15" customHeight="1" x14ac:dyDescent="0.2">
      <c r="D2632" s="45"/>
      <c r="AA2632" s="94"/>
      <c r="AC2632" s="94"/>
      <c r="AG2632" s="94"/>
      <c r="AI2632" s="94"/>
      <c r="AM2632" s="94"/>
      <c r="AO2632" s="94"/>
      <c r="AS2632" s="94"/>
      <c r="AU2632" s="94"/>
      <c r="AY2632" s="94"/>
      <c r="BA2632" s="94"/>
      <c r="BI2632" s="45"/>
      <c r="BN2632" s="93"/>
    </row>
    <row r="2633" spans="4:66" s="48" customFormat="1" ht="15" customHeight="1" x14ac:dyDescent="0.2">
      <c r="D2633" s="45"/>
      <c r="AA2633" s="94"/>
      <c r="AC2633" s="94"/>
      <c r="AG2633" s="94"/>
      <c r="AI2633" s="94"/>
      <c r="AM2633" s="94"/>
      <c r="AO2633" s="94"/>
      <c r="AS2633" s="94"/>
      <c r="AU2633" s="94"/>
      <c r="AY2633" s="94"/>
      <c r="BA2633" s="94"/>
      <c r="BI2633" s="45"/>
      <c r="BN2633" s="93"/>
    </row>
    <row r="2634" spans="4:66" s="48" customFormat="1" ht="15" customHeight="1" x14ac:dyDescent="0.2">
      <c r="D2634" s="45"/>
      <c r="AA2634" s="94"/>
      <c r="AC2634" s="94"/>
      <c r="AG2634" s="94"/>
      <c r="AI2634" s="94"/>
      <c r="AM2634" s="94"/>
      <c r="AO2634" s="94"/>
      <c r="AS2634" s="94"/>
      <c r="AU2634" s="94"/>
      <c r="AY2634" s="94"/>
      <c r="BA2634" s="94"/>
      <c r="BI2634" s="45"/>
      <c r="BN2634" s="93"/>
    </row>
    <row r="2635" spans="4:66" s="48" customFormat="1" ht="15" customHeight="1" x14ac:dyDescent="0.2">
      <c r="D2635" s="45"/>
      <c r="AA2635" s="94"/>
      <c r="AC2635" s="94"/>
      <c r="AG2635" s="94"/>
      <c r="AI2635" s="94"/>
      <c r="AM2635" s="94"/>
      <c r="AO2635" s="94"/>
      <c r="AS2635" s="94"/>
      <c r="AU2635" s="94"/>
      <c r="AY2635" s="94"/>
      <c r="BA2635" s="94"/>
      <c r="BI2635" s="45"/>
      <c r="BN2635" s="93"/>
    </row>
    <row r="2636" spans="4:66" s="48" customFormat="1" ht="15" customHeight="1" x14ac:dyDescent="0.2">
      <c r="D2636" s="45"/>
      <c r="AA2636" s="94"/>
      <c r="AC2636" s="94"/>
      <c r="AG2636" s="94"/>
      <c r="AI2636" s="94"/>
      <c r="AM2636" s="94"/>
      <c r="AO2636" s="94"/>
      <c r="AS2636" s="94"/>
      <c r="AU2636" s="94"/>
      <c r="AY2636" s="94"/>
      <c r="BA2636" s="94"/>
      <c r="BI2636" s="45"/>
      <c r="BN2636" s="93"/>
    </row>
    <row r="2637" spans="4:66" s="48" customFormat="1" ht="15" customHeight="1" x14ac:dyDescent="0.2">
      <c r="D2637" s="45"/>
      <c r="AA2637" s="94"/>
      <c r="AC2637" s="94"/>
      <c r="AG2637" s="94"/>
      <c r="AI2637" s="94"/>
      <c r="AM2637" s="94"/>
      <c r="AO2637" s="94"/>
      <c r="AS2637" s="94"/>
      <c r="AU2637" s="94"/>
      <c r="AY2637" s="94"/>
      <c r="BA2637" s="94"/>
      <c r="BI2637" s="45"/>
      <c r="BN2637" s="93"/>
    </row>
    <row r="2638" spans="4:66" s="48" customFormat="1" ht="15" customHeight="1" x14ac:dyDescent="0.2">
      <c r="D2638" s="45"/>
      <c r="AA2638" s="94"/>
      <c r="AC2638" s="94"/>
      <c r="AG2638" s="94"/>
      <c r="AI2638" s="94"/>
      <c r="AM2638" s="94"/>
      <c r="AO2638" s="94"/>
      <c r="AS2638" s="94"/>
      <c r="AU2638" s="94"/>
      <c r="AY2638" s="94"/>
      <c r="BA2638" s="94"/>
      <c r="BI2638" s="45"/>
      <c r="BN2638" s="93"/>
    </row>
    <row r="2639" spans="4:66" s="48" customFormat="1" ht="15" customHeight="1" x14ac:dyDescent="0.2">
      <c r="D2639" s="45"/>
      <c r="AA2639" s="94"/>
      <c r="AC2639" s="94"/>
      <c r="AG2639" s="94"/>
      <c r="AI2639" s="94"/>
      <c r="AM2639" s="94"/>
      <c r="AO2639" s="94"/>
      <c r="AS2639" s="94"/>
      <c r="AU2639" s="94"/>
      <c r="AY2639" s="94"/>
      <c r="BA2639" s="94"/>
      <c r="BI2639" s="45"/>
      <c r="BN2639" s="93"/>
    </row>
    <row r="2640" spans="4:66" s="48" customFormat="1" ht="15" customHeight="1" x14ac:dyDescent="0.2">
      <c r="D2640" s="45"/>
      <c r="AA2640" s="94"/>
      <c r="AC2640" s="94"/>
      <c r="AG2640" s="94"/>
      <c r="AI2640" s="94"/>
      <c r="AM2640" s="94"/>
      <c r="AO2640" s="94"/>
      <c r="AS2640" s="94"/>
      <c r="AU2640" s="94"/>
      <c r="AY2640" s="94"/>
      <c r="BA2640" s="94"/>
      <c r="BI2640" s="45"/>
      <c r="BN2640" s="93"/>
    </row>
    <row r="2641" spans="4:66" s="48" customFormat="1" ht="15" customHeight="1" x14ac:dyDescent="0.2">
      <c r="D2641" s="45"/>
      <c r="AA2641" s="94"/>
      <c r="AC2641" s="94"/>
      <c r="AG2641" s="94"/>
      <c r="AI2641" s="94"/>
      <c r="AM2641" s="94"/>
      <c r="AO2641" s="94"/>
      <c r="AS2641" s="94"/>
      <c r="AU2641" s="94"/>
      <c r="AY2641" s="94"/>
      <c r="BA2641" s="94"/>
      <c r="BI2641" s="45"/>
      <c r="BN2641" s="93"/>
    </row>
    <row r="2642" spans="4:66" s="48" customFormat="1" ht="15" customHeight="1" x14ac:dyDescent="0.2">
      <c r="D2642" s="45"/>
      <c r="AA2642" s="94"/>
      <c r="AC2642" s="94"/>
      <c r="AG2642" s="94"/>
      <c r="AI2642" s="94"/>
      <c r="AM2642" s="94"/>
      <c r="AO2642" s="94"/>
      <c r="AS2642" s="94"/>
      <c r="AU2642" s="94"/>
      <c r="AY2642" s="94"/>
      <c r="BA2642" s="94"/>
      <c r="BI2642" s="45"/>
      <c r="BN2642" s="93"/>
    </row>
    <row r="2643" spans="4:66" s="48" customFormat="1" ht="15" customHeight="1" x14ac:dyDescent="0.2">
      <c r="D2643" s="45"/>
      <c r="AA2643" s="94"/>
      <c r="AC2643" s="94"/>
      <c r="AG2643" s="94"/>
      <c r="AI2643" s="94"/>
      <c r="AM2643" s="94"/>
      <c r="AO2643" s="94"/>
      <c r="AS2643" s="94"/>
      <c r="AU2643" s="94"/>
      <c r="AY2643" s="94"/>
      <c r="BA2643" s="94"/>
      <c r="BI2643" s="45"/>
      <c r="BN2643" s="93"/>
    </row>
    <row r="2644" spans="4:66" s="48" customFormat="1" ht="15" customHeight="1" x14ac:dyDescent="0.2">
      <c r="D2644" s="45"/>
      <c r="AA2644" s="94"/>
      <c r="AC2644" s="94"/>
      <c r="AG2644" s="94"/>
      <c r="AI2644" s="94"/>
      <c r="AM2644" s="94"/>
      <c r="AO2644" s="94"/>
      <c r="AS2644" s="94"/>
      <c r="AU2644" s="94"/>
      <c r="AY2644" s="94"/>
      <c r="BA2644" s="94"/>
      <c r="BI2644" s="45"/>
      <c r="BN2644" s="93"/>
    </row>
    <row r="2645" spans="4:66" s="48" customFormat="1" ht="15" customHeight="1" x14ac:dyDescent="0.2">
      <c r="D2645" s="45"/>
      <c r="AA2645" s="94"/>
      <c r="AC2645" s="94"/>
      <c r="AG2645" s="94"/>
      <c r="AI2645" s="94"/>
      <c r="AM2645" s="94"/>
      <c r="AO2645" s="94"/>
      <c r="AS2645" s="94"/>
      <c r="AU2645" s="94"/>
      <c r="AY2645" s="94"/>
      <c r="BA2645" s="94"/>
      <c r="BI2645" s="45"/>
      <c r="BN2645" s="93"/>
    </row>
    <row r="2646" spans="4:66" s="48" customFormat="1" ht="15" customHeight="1" x14ac:dyDescent="0.2">
      <c r="D2646" s="45"/>
      <c r="AA2646" s="94"/>
      <c r="AC2646" s="94"/>
      <c r="AG2646" s="94"/>
      <c r="AI2646" s="94"/>
      <c r="AM2646" s="94"/>
      <c r="AO2646" s="94"/>
      <c r="AS2646" s="94"/>
      <c r="AU2646" s="94"/>
      <c r="AY2646" s="94"/>
      <c r="BA2646" s="94"/>
      <c r="BI2646" s="45"/>
      <c r="BN2646" s="93"/>
    </row>
    <row r="2647" spans="4:66" s="48" customFormat="1" ht="15" customHeight="1" x14ac:dyDescent="0.2">
      <c r="D2647" s="45"/>
      <c r="AA2647" s="94"/>
      <c r="AC2647" s="94"/>
      <c r="AG2647" s="94"/>
      <c r="AI2647" s="94"/>
      <c r="AM2647" s="94"/>
      <c r="AO2647" s="94"/>
      <c r="AS2647" s="94"/>
      <c r="AU2647" s="94"/>
      <c r="AY2647" s="94"/>
      <c r="BA2647" s="94"/>
      <c r="BI2647" s="45"/>
      <c r="BN2647" s="93"/>
    </row>
    <row r="2648" spans="4:66" s="48" customFormat="1" ht="15" customHeight="1" x14ac:dyDescent="0.2">
      <c r="D2648" s="45"/>
      <c r="AA2648" s="94"/>
      <c r="AC2648" s="94"/>
      <c r="AG2648" s="94"/>
      <c r="AI2648" s="94"/>
      <c r="AM2648" s="94"/>
      <c r="AO2648" s="94"/>
      <c r="AS2648" s="94"/>
      <c r="AU2648" s="94"/>
      <c r="AY2648" s="94"/>
      <c r="BA2648" s="94"/>
      <c r="BI2648" s="45"/>
      <c r="BN2648" s="93"/>
    </row>
    <row r="2649" spans="4:66" s="48" customFormat="1" ht="15" customHeight="1" x14ac:dyDescent="0.2">
      <c r="D2649" s="45"/>
      <c r="AA2649" s="94"/>
      <c r="AC2649" s="94"/>
      <c r="AG2649" s="94"/>
      <c r="AI2649" s="94"/>
      <c r="AM2649" s="94"/>
      <c r="AO2649" s="94"/>
      <c r="AS2649" s="94"/>
      <c r="AU2649" s="94"/>
      <c r="AY2649" s="94"/>
      <c r="BA2649" s="94"/>
      <c r="BI2649" s="45"/>
      <c r="BN2649" s="93"/>
    </row>
    <row r="2650" spans="4:66" s="48" customFormat="1" ht="15" customHeight="1" x14ac:dyDescent="0.2">
      <c r="D2650" s="45"/>
      <c r="AA2650" s="94"/>
      <c r="AC2650" s="94"/>
      <c r="AG2650" s="94"/>
      <c r="AI2650" s="94"/>
      <c r="AM2650" s="94"/>
      <c r="AO2650" s="94"/>
      <c r="AS2650" s="94"/>
      <c r="AU2650" s="94"/>
      <c r="AY2650" s="94"/>
      <c r="BA2650" s="94"/>
      <c r="BI2650" s="45"/>
      <c r="BN2650" s="93"/>
    </row>
    <row r="2651" spans="4:66" s="48" customFormat="1" ht="15" customHeight="1" x14ac:dyDescent="0.2">
      <c r="D2651" s="45"/>
      <c r="AA2651" s="94"/>
      <c r="AC2651" s="94"/>
      <c r="AG2651" s="94"/>
      <c r="AI2651" s="94"/>
      <c r="AM2651" s="94"/>
      <c r="AO2651" s="94"/>
      <c r="AS2651" s="94"/>
      <c r="AU2651" s="94"/>
      <c r="AY2651" s="94"/>
      <c r="BA2651" s="94"/>
      <c r="BI2651" s="45"/>
      <c r="BN2651" s="93"/>
    </row>
    <row r="2652" spans="4:66" s="48" customFormat="1" ht="15" customHeight="1" x14ac:dyDescent="0.2">
      <c r="D2652" s="45"/>
      <c r="AA2652" s="94"/>
      <c r="AC2652" s="94"/>
      <c r="AG2652" s="94"/>
      <c r="AI2652" s="94"/>
      <c r="AM2652" s="94"/>
      <c r="AO2652" s="94"/>
      <c r="AS2652" s="94"/>
      <c r="AU2652" s="94"/>
      <c r="AY2652" s="94"/>
      <c r="BA2652" s="94"/>
      <c r="BI2652" s="45"/>
      <c r="BN2652" s="93"/>
    </row>
    <row r="2653" spans="4:66" s="48" customFormat="1" ht="15" customHeight="1" x14ac:dyDescent="0.2">
      <c r="D2653" s="45"/>
      <c r="AA2653" s="94"/>
      <c r="AC2653" s="94"/>
      <c r="AG2653" s="94"/>
      <c r="AI2653" s="94"/>
      <c r="AM2653" s="94"/>
      <c r="AO2653" s="94"/>
      <c r="AS2653" s="94"/>
      <c r="AU2653" s="94"/>
      <c r="AY2653" s="94"/>
      <c r="BA2653" s="94"/>
      <c r="BI2653" s="45"/>
      <c r="BN2653" s="93"/>
    </row>
    <row r="2654" spans="4:66" s="48" customFormat="1" ht="15" customHeight="1" x14ac:dyDescent="0.2">
      <c r="D2654" s="45"/>
      <c r="AA2654" s="94"/>
      <c r="AC2654" s="94"/>
      <c r="AG2654" s="94"/>
      <c r="AI2654" s="94"/>
      <c r="AM2654" s="94"/>
      <c r="AO2654" s="94"/>
      <c r="AS2654" s="94"/>
      <c r="AU2654" s="94"/>
      <c r="AY2654" s="94"/>
      <c r="BA2654" s="94"/>
      <c r="BI2654" s="45"/>
      <c r="BN2654" s="93"/>
    </row>
    <row r="2655" spans="4:66" s="48" customFormat="1" ht="15" customHeight="1" x14ac:dyDescent="0.2">
      <c r="D2655" s="45"/>
      <c r="AA2655" s="94"/>
      <c r="AC2655" s="94"/>
      <c r="AG2655" s="94"/>
      <c r="AI2655" s="94"/>
      <c r="AM2655" s="94"/>
      <c r="AO2655" s="94"/>
      <c r="AS2655" s="94"/>
      <c r="AU2655" s="94"/>
      <c r="AY2655" s="94"/>
      <c r="BA2655" s="94"/>
      <c r="BI2655" s="45"/>
      <c r="BN2655" s="93"/>
    </row>
    <row r="2656" spans="4:66" s="48" customFormat="1" ht="15" customHeight="1" x14ac:dyDescent="0.2">
      <c r="D2656" s="45"/>
      <c r="AA2656" s="94"/>
      <c r="AC2656" s="94"/>
      <c r="AG2656" s="94"/>
      <c r="AI2656" s="94"/>
      <c r="AM2656" s="94"/>
      <c r="AO2656" s="94"/>
      <c r="AS2656" s="94"/>
      <c r="AU2656" s="94"/>
      <c r="AY2656" s="94"/>
      <c r="BA2656" s="94"/>
      <c r="BI2656" s="45"/>
      <c r="BN2656" s="93"/>
    </row>
    <row r="2657" spans="4:66" s="48" customFormat="1" ht="15" customHeight="1" x14ac:dyDescent="0.2">
      <c r="D2657" s="45"/>
      <c r="AA2657" s="94"/>
      <c r="AC2657" s="94"/>
      <c r="AG2657" s="94"/>
      <c r="AI2657" s="94"/>
      <c r="AM2657" s="94"/>
      <c r="AO2657" s="94"/>
      <c r="AS2657" s="94"/>
      <c r="AU2657" s="94"/>
      <c r="AY2657" s="94"/>
      <c r="BA2657" s="94"/>
      <c r="BI2657" s="45"/>
      <c r="BN2657" s="93"/>
    </row>
    <row r="2658" spans="4:66" s="48" customFormat="1" ht="15" customHeight="1" x14ac:dyDescent="0.2">
      <c r="D2658" s="45"/>
      <c r="AA2658" s="94"/>
      <c r="AC2658" s="94"/>
      <c r="AG2658" s="94"/>
      <c r="AI2658" s="94"/>
      <c r="AM2658" s="94"/>
      <c r="AO2658" s="94"/>
      <c r="AS2658" s="94"/>
      <c r="AU2658" s="94"/>
      <c r="AY2658" s="94"/>
      <c r="BA2658" s="94"/>
      <c r="BI2658" s="45"/>
      <c r="BN2658" s="93"/>
    </row>
    <row r="2659" spans="4:66" s="48" customFormat="1" ht="15" customHeight="1" x14ac:dyDescent="0.2">
      <c r="D2659" s="45"/>
      <c r="AA2659" s="94"/>
      <c r="AC2659" s="94"/>
      <c r="AG2659" s="94"/>
      <c r="AI2659" s="94"/>
      <c r="AM2659" s="94"/>
      <c r="AO2659" s="94"/>
      <c r="AS2659" s="94"/>
      <c r="AU2659" s="94"/>
      <c r="AY2659" s="94"/>
      <c r="BA2659" s="94"/>
      <c r="BI2659" s="45"/>
      <c r="BN2659" s="93"/>
    </row>
    <row r="2660" spans="4:66" s="48" customFormat="1" ht="15" customHeight="1" x14ac:dyDescent="0.2">
      <c r="D2660" s="45"/>
      <c r="AA2660" s="94"/>
      <c r="AC2660" s="94"/>
      <c r="AG2660" s="94"/>
      <c r="AI2660" s="94"/>
      <c r="AM2660" s="94"/>
      <c r="AO2660" s="94"/>
      <c r="AS2660" s="94"/>
      <c r="AU2660" s="94"/>
      <c r="AY2660" s="94"/>
      <c r="BA2660" s="94"/>
      <c r="BI2660" s="45"/>
      <c r="BN2660" s="93"/>
    </row>
    <row r="2661" spans="4:66" s="48" customFormat="1" ht="15" customHeight="1" x14ac:dyDescent="0.2">
      <c r="D2661" s="45"/>
      <c r="AA2661" s="94"/>
      <c r="AC2661" s="94"/>
      <c r="AG2661" s="94"/>
      <c r="AI2661" s="94"/>
      <c r="AM2661" s="94"/>
      <c r="AO2661" s="94"/>
      <c r="AS2661" s="94"/>
      <c r="AU2661" s="94"/>
      <c r="AY2661" s="94"/>
      <c r="BA2661" s="94"/>
      <c r="BI2661" s="45"/>
      <c r="BN2661" s="93"/>
    </row>
    <row r="2662" spans="4:66" s="48" customFormat="1" ht="15" customHeight="1" x14ac:dyDescent="0.2">
      <c r="D2662" s="45"/>
      <c r="AA2662" s="94"/>
      <c r="AC2662" s="94"/>
      <c r="AG2662" s="94"/>
      <c r="AI2662" s="94"/>
      <c r="AM2662" s="94"/>
      <c r="AO2662" s="94"/>
      <c r="AS2662" s="94"/>
      <c r="AU2662" s="94"/>
      <c r="AY2662" s="94"/>
      <c r="BA2662" s="94"/>
      <c r="BI2662" s="45"/>
      <c r="BN2662" s="93"/>
    </row>
    <row r="2663" spans="4:66" s="48" customFormat="1" ht="15" customHeight="1" x14ac:dyDescent="0.2">
      <c r="D2663" s="45"/>
      <c r="AA2663" s="94"/>
      <c r="AC2663" s="94"/>
      <c r="AG2663" s="94"/>
      <c r="AI2663" s="94"/>
      <c r="AM2663" s="94"/>
      <c r="AO2663" s="94"/>
      <c r="AS2663" s="94"/>
      <c r="AU2663" s="94"/>
      <c r="AY2663" s="94"/>
      <c r="BA2663" s="94"/>
      <c r="BI2663" s="45"/>
      <c r="BN2663" s="93"/>
    </row>
    <row r="2664" spans="4:66" s="48" customFormat="1" ht="15" customHeight="1" x14ac:dyDescent="0.2">
      <c r="D2664" s="45"/>
      <c r="AA2664" s="94"/>
      <c r="AC2664" s="94"/>
      <c r="AG2664" s="94"/>
      <c r="AI2664" s="94"/>
      <c r="AM2664" s="94"/>
      <c r="AO2664" s="94"/>
      <c r="AS2664" s="94"/>
      <c r="AU2664" s="94"/>
      <c r="AY2664" s="94"/>
      <c r="BA2664" s="94"/>
      <c r="BI2664" s="45"/>
      <c r="BN2664" s="93"/>
    </row>
    <row r="2665" spans="4:66" s="48" customFormat="1" ht="15" customHeight="1" x14ac:dyDescent="0.2">
      <c r="D2665" s="45"/>
      <c r="AA2665" s="94"/>
      <c r="AC2665" s="94"/>
      <c r="AG2665" s="94"/>
      <c r="AI2665" s="94"/>
      <c r="AM2665" s="94"/>
      <c r="AO2665" s="94"/>
      <c r="AS2665" s="94"/>
      <c r="AU2665" s="94"/>
      <c r="AY2665" s="94"/>
      <c r="BA2665" s="94"/>
      <c r="BI2665" s="45"/>
      <c r="BN2665" s="93"/>
    </row>
    <row r="2666" spans="4:66" s="48" customFormat="1" ht="15" customHeight="1" x14ac:dyDescent="0.2">
      <c r="D2666" s="45"/>
      <c r="AA2666" s="94"/>
      <c r="AC2666" s="94"/>
      <c r="AG2666" s="94"/>
      <c r="AI2666" s="94"/>
      <c r="AM2666" s="94"/>
      <c r="AO2666" s="94"/>
      <c r="AS2666" s="94"/>
      <c r="AU2666" s="94"/>
      <c r="AY2666" s="94"/>
      <c r="BA2666" s="94"/>
      <c r="BI2666" s="45"/>
      <c r="BN2666" s="93"/>
    </row>
    <row r="2667" spans="4:66" s="48" customFormat="1" ht="15" customHeight="1" x14ac:dyDescent="0.2">
      <c r="D2667" s="45"/>
      <c r="AA2667" s="94"/>
      <c r="AC2667" s="94"/>
      <c r="AG2667" s="94"/>
      <c r="AI2667" s="94"/>
      <c r="AM2667" s="94"/>
      <c r="AO2667" s="94"/>
      <c r="AS2667" s="94"/>
      <c r="AU2667" s="94"/>
      <c r="AY2667" s="94"/>
      <c r="BA2667" s="94"/>
      <c r="BI2667" s="45"/>
      <c r="BN2667" s="93"/>
    </row>
    <row r="2668" spans="4:66" s="48" customFormat="1" ht="15" customHeight="1" x14ac:dyDescent="0.2">
      <c r="D2668" s="45"/>
      <c r="AA2668" s="94"/>
      <c r="AC2668" s="94"/>
      <c r="AG2668" s="94"/>
      <c r="AI2668" s="94"/>
      <c r="AM2668" s="94"/>
      <c r="AO2668" s="94"/>
      <c r="AS2668" s="94"/>
      <c r="AU2668" s="94"/>
      <c r="AY2668" s="94"/>
      <c r="BA2668" s="94"/>
      <c r="BI2668" s="45"/>
      <c r="BN2668" s="93"/>
    </row>
    <row r="2669" spans="4:66" s="48" customFormat="1" ht="15" customHeight="1" x14ac:dyDescent="0.2">
      <c r="D2669" s="45"/>
      <c r="AA2669" s="94"/>
      <c r="AC2669" s="94"/>
      <c r="AG2669" s="94"/>
      <c r="AI2669" s="94"/>
      <c r="AM2669" s="94"/>
      <c r="AO2669" s="94"/>
      <c r="AS2669" s="94"/>
      <c r="AU2669" s="94"/>
      <c r="AY2669" s="94"/>
      <c r="BA2669" s="94"/>
      <c r="BI2669" s="45"/>
      <c r="BN2669" s="93"/>
    </row>
    <row r="2670" spans="4:66" s="48" customFormat="1" ht="15" customHeight="1" x14ac:dyDescent="0.2">
      <c r="D2670" s="45"/>
      <c r="AA2670" s="94"/>
      <c r="AC2670" s="94"/>
      <c r="AG2670" s="94"/>
      <c r="AI2670" s="94"/>
      <c r="AM2670" s="94"/>
      <c r="AO2670" s="94"/>
      <c r="AS2670" s="94"/>
      <c r="AU2670" s="94"/>
      <c r="AY2670" s="94"/>
      <c r="BA2670" s="94"/>
      <c r="BI2670" s="45"/>
      <c r="BN2670" s="93"/>
    </row>
    <row r="2671" spans="4:66" s="48" customFormat="1" ht="15" customHeight="1" x14ac:dyDescent="0.2">
      <c r="D2671" s="45"/>
      <c r="AA2671" s="94"/>
      <c r="AC2671" s="94"/>
      <c r="AG2671" s="94"/>
      <c r="AI2671" s="94"/>
      <c r="AM2671" s="94"/>
      <c r="AO2671" s="94"/>
      <c r="AS2671" s="94"/>
      <c r="AU2671" s="94"/>
      <c r="AY2671" s="94"/>
      <c r="BA2671" s="94"/>
      <c r="BI2671" s="45"/>
      <c r="BN2671" s="93"/>
    </row>
    <row r="2672" spans="4:66" s="48" customFormat="1" ht="15" customHeight="1" x14ac:dyDescent="0.2">
      <c r="D2672" s="45"/>
      <c r="AA2672" s="94"/>
      <c r="AC2672" s="94"/>
      <c r="AG2672" s="94"/>
      <c r="AI2672" s="94"/>
      <c r="AM2672" s="94"/>
      <c r="AO2672" s="94"/>
      <c r="AS2672" s="94"/>
      <c r="AU2672" s="94"/>
      <c r="AY2672" s="94"/>
      <c r="BA2672" s="94"/>
      <c r="BI2672" s="45"/>
      <c r="BN2672" s="93"/>
    </row>
    <row r="2673" spans="4:66" s="48" customFormat="1" ht="15" customHeight="1" x14ac:dyDescent="0.2">
      <c r="D2673" s="45"/>
      <c r="AA2673" s="94"/>
      <c r="AC2673" s="94"/>
      <c r="AG2673" s="94"/>
      <c r="AI2673" s="94"/>
      <c r="AM2673" s="94"/>
      <c r="AO2673" s="94"/>
      <c r="AS2673" s="94"/>
      <c r="AU2673" s="94"/>
      <c r="AY2673" s="94"/>
      <c r="BA2673" s="94"/>
      <c r="BI2673" s="45"/>
      <c r="BN2673" s="93"/>
    </row>
    <row r="2674" spans="4:66" s="48" customFormat="1" ht="15" customHeight="1" x14ac:dyDescent="0.2">
      <c r="D2674" s="45"/>
      <c r="AA2674" s="94"/>
      <c r="AC2674" s="94"/>
      <c r="AG2674" s="94"/>
      <c r="AI2674" s="94"/>
      <c r="AM2674" s="94"/>
      <c r="AO2674" s="94"/>
      <c r="AS2674" s="94"/>
      <c r="AU2674" s="94"/>
      <c r="AY2674" s="94"/>
      <c r="BA2674" s="94"/>
      <c r="BI2674" s="45"/>
      <c r="BN2674" s="93"/>
    </row>
    <row r="2675" spans="4:66" s="48" customFormat="1" ht="15" customHeight="1" x14ac:dyDescent="0.2">
      <c r="D2675" s="45"/>
      <c r="AA2675" s="94"/>
      <c r="AC2675" s="94"/>
      <c r="AG2675" s="94"/>
      <c r="AI2675" s="94"/>
      <c r="AM2675" s="94"/>
      <c r="AO2675" s="94"/>
      <c r="AS2675" s="94"/>
      <c r="AU2675" s="94"/>
      <c r="AY2675" s="94"/>
      <c r="BA2675" s="94"/>
      <c r="BI2675" s="45"/>
      <c r="BN2675" s="93"/>
    </row>
    <row r="2676" spans="4:66" s="48" customFormat="1" ht="15" customHeight="1" x14ac:dyDescent="0.2">
      <c r="D2676" s="45"/>
      <c r="AA2676" s="94"/>
      <c r="AC2676" s="94"/>
      <c r="AG2676" s="94"/>
      <c r="AI2676" s="94"/>
      <c r="AM2676" s="94"/>
      <c r="AO2676" s="94"/>
      <c r="AS2676" s="94"/>
      <c r="AU2676" s="94"/>
      <c r="AY2676" s="94"/>
      <c r="BA2676" s="94"/>
      <c r="BI2676" s="45"/>
      <c r="BN2676" s="93"/>
    </row>
    <row r="2677" spans="4:66" s="48" customFormat="1" ht="15" customHeight="1" x14ac:dyDescent="0.2">
      <c r="D2677" s="45"/>
      <c r="AA2677" s="94"/>
      <c r="AC2677" s="94"/>
      <c r="AG2677" s="94"/>
      <c r="AI2677" s="94"/>
      <c r="AM2677" s="94"/>
      <c r="AO2677" s="94"/>
      <c r="AS2677" s="94"/>
      <c r="AU2677" s="94"/>
      <c r="AY2677" s="94"/>
      <c r="BA2677" s="94"/>
      <c r="BI2677" s="45"/>
      <c r="BN2677" s="93"/>
    </row>
    <row r="2678" spans="4:66" s="48" customFormat="1" ht="15" customHeight="1" x14ac:dyDescent="0.2">
      <c r="D2678" s="45"/>
      <c r="AA2678" s="94"/>
      <c r="AC2678" s="94"/>
      <c r="AG2678" s="94"/>
      <c r="AI2678" s="94"/>
      <c r="AM2678" s="94"/>
      <c r="AO2678" s="94"/>
      <c r="AS2678" s="94"/>
      <c r="AU2678" s="94"/>
      <c r="AY2678" s="94"/>
      <c r="BA2678" s="94"/>
      <c r="BI2678" s="45"/>
      <c r="BN2678" s="93"/>
    </row>
    <row r="2679" spans="4:66" s="48" customFormat="1" ht="15" customHeight="1" x14ac:dyDescent="0.2">
      <c r="D2679" s="45"/>
      <c r="AA2679" s="94"/>
      <c r="AC2679" s="94"/>
      <c r="AG2679" s="94"/>
      <c r="AI2679" s="94"/>
      <c r="AM2679" s="94"/>
      <c r="AO2679" s="94"/>
      <c r="AS2679" s="94"/>
      <c r="AU2679" s="94"/>
      <c r="AY2679" s="94"/>
      <c r="BA2679" s="94"/>
      <c r="BI2679" s="45"/>
      <c r="BN2679" s="93"/>
    </row>
    <row r="2680" spans="4:66" s="48" customFormat="1" ht="15" customHeight="1" x14ac:dyDescent="0.2">
      <c r="D2680" s="45"/>
      <c r="AA2680" s="94"/>
      <c r="AC2680" s="94"/>
      <c r="AG2680" s="94"/>
      <c r="AI2680" s="94"/>
      <c r="AM2680" s="94"/>
      <c r="AO2680" s="94"/>
      <c r="AS2680" s="94"/>
      <c r="AU2680" s="94"/>
      <c r="AY2680" s="94"/>
      <c r="BA2680" s="94"/>
      <c r="BI2680" s="45"/>
      <c r="BN2680" s="93"/>
    </row>
    <row r="2681" spans="4:66" s="48" customFormat="1" ht="15" customHeight="1" x14ac:dyDescent="0.2">
      <c r="D2681" s="45"/>
      <c r="AA2681" s="94"/>
      <c r="AC2681" s="94"/>
      <c r="AG2681" s="94"/>
      <c r="AI2681" s="94"/>
      <c r="AM2681" s="94"/>
      <c r="AO2681" s="94"/>
      <c r="AS2681" s="94"/>
      <c r="AU2681" s="94"/>
      <c r="AY2681" s="94"/>
      <c r="BA2681" s="94"/>
      <c r="BI2681" s="45"/>
      <c r="BN2681" s="93"/>
    </row>
    <row r="2682" spans="4:66" s="48" customFormat="1" ht="15" customHeight="1" x14ac:dyDescent="0.2">
      <c r="D2682" s="45"/>
      <c r="AA2682" s="94"/>
      <c r="AC2682" s="94"/>
      <c r="AG2682" s="94"/>
      <c r="AI2682" s="94"/>
      <c r="AM2682" s="94"/>
      <c r="AO2682" s="94"/>
      <c r="AS2682" s="94"/>
      <c r="AU2682" s="94"/>
      <c r="AY2682" s="94"/>
      <c r="BA2682" s="94"/>
      <c r="BI2682" s="45"/>
      <c r="BN2682" s="93"/>
    </row>
    <row r="2683" spans="4:66" s="48" customFormat="1" ht="15" customHeight="1" x14ac:dyDescent="0.2">
      <c r="D2683" s="45"/>
      <c r="AA2683" s="94"/>
      <c r="AC2683" s="94"/>
      <c r="AG2683" s="94"/>
      <c r="AI2683" s="94"/>
      <c r="AM2683" s="94"/>
      <c r="AO2683" s="94"/>
      <c r="AS2683" s="94"/>
      <c r="AU2683" s="94"/>
      <c r="AY2683" s="94"/>
      <c r="BA2683" s="94"/>
      <c r="BI2683" s="45"/>
      <c r="BN2683" s="93"/>
    </row>
    <row r="2684" spans="4:66" s="48" customFormat="1" ht="15" customHeight="1" x14ac:dyDescent="0.2">
      <c r="D2684" s="45"/>
      <c r="AA2684" s="94"/>
      <c r="AC2684" s="94"/>
      <c r="AG2684" s="94"/>
      <c r="AI2684" s="94"/>
      <c r="AM2684" s="94"/>
      <c r="AO2684" s="94"/>
      <c r="AS2684" s="94"/>
      <c r="AU2684" s="94"/>
      <c r="AY2684" s="94"/>
      <c r="BA2684" s="94"/>
      <c r="BI2684" s="45"/>
      <c r="BN2684" s="93"/>
    </row>
    <row r="2685" spans="4:66" s="48" customFormat="1" ht="15" customHeight="1" x14ac:dyDescent="0.2">
      <c r="D2685" s="45"/>
      <c r="AA2685" s="94"/>
      <c r="AC2685" s="94"/>
      <c r="AG2685" s="94"/>
      <c r="AI2685" s="94"/>
      <c r="AM2685" s="94"/>
      <c r="AO2685" s="94"/>
      <c r="AS2685" s="94"/>
      <c r="AU2685" s="94"/>
      <c r="AY2685" s="94"/>
      <c r="BA2685" s="94"/>
      <c r="BI2685" s="45"/>
      <c r="BN2685" s="93"/>
    </row>
    <row r="2686" spans="4:66" s="48" customFormat="1" ht="15" customHeight="1" x14ac:dyDescent="0.2">
      <c r="D2686" s="45"/>
      <c r="AA2686" s="94"/>
      <c r="AC2686" s="94"/>
      <c r="AG2686" s="94"/>
      <c r="AI2686" s="94"/>
      <c r="AM2686" s="94"/>
      <c r="AO2686" s="94"/>
      <c r="AS2686" s="94"/>
      <c r="AU2686" s="94"/>
      <c r="AY2686" s="94"/>
      <c r="BA2686" s="94"/>
      <c r="BI2686" s="45"/>
      <c r="BN2686" s="93"/>
    </row>
    <row r="2687" spans="4:66" s="48" customFormat="1" ht="15" customHeight="1" x14ac:dyDescent="0.2">
      <c r="D2687" s="45"/>
      <c r="AA2687" s="94"/>
      <c r="AC2687" s="94"/>
      <c r="AG2687" s="94"/>
      <c r="AI2687" s="94"/>
      <c r="AM2687" s="94"/>
      <c r="AO2687" s="94"/>
      <c r="AS2687" s="94"/>
      <c r="AU2687" s="94"/>
      <c r="AY2687" s="94"/>
      <c r="BA2687" s="94"/>
      <c r="BI2687" s="45"/>
      <c r="BN2687" s="93"/>
    </row>
    <row r="2688" spans="4:66" s="48" customFormat="1" ht="15" customHeight="1" x14ac:dyDescent="0.2">
      <c r="D2688" s="45"/>
      <c r="AA2688" s="94"/>
      <c r="AC2688" s="94"/>
      <c r="AG2688" s="94"/>
      <c r="AI2688" s="94"/>
      <c r="AM2688" s="94"/>
      <c r="AO2688" s="94"/>
      <c r="AS2688" s="94"/>
      <c r="AU2688" s="94"/>
      <c r="AY2688" s="94"/>
      <c r="BA2688" s="94"/>
      <c r="BI2688" s="45"/>
      <c r="BN2688" s="93"/>
    </row>
    <row r="2689" spans="4:66" s="48" customFormat="1" ht="15" customHeight="1" x14ac:dyDescent="0.2">
      <c r="D2689" s="45"/>
      <c r="AA2689" s="94"/>
      <c r="AC2689" s="94"/>
      <c r="AG2689" s="94"/>
      <c r="AI2689" s="94"/>
      <c r="AM2689" s="94"/>
      <c r="AO2689" s="94"/>
      <c r="AS2689" s="94"/>
      <c r="AU2689" s="94"/>
      <c r="AY2689" s="94"/>
      <c r="BA2689" s="94"/>
      <c r="BI2689" s="45"/>
      <c r="BN2689" s="93"/>
    </row>
    <row r="2690" spans="4:66" s="48" customFormat="1" ht="15" customHeight="1" x14ac:dyDescent="0.2">
      <c r="D2690" s="45"/>
      <c r="AA2690" s="94"/>
      <c r="AC2690" s="94"/>
      <c r="AG2690" s="94"/>
      <c r="AI2690" s="94"/>
      <c r="AM2690" s="94"/>
      <c r="AO2690" s="94"/>
      <c r="AS2690" s="94"/>
      <c r="AU2690" s="94"/>
      <c r="AY2690" s="94"/>
      <c r="BA2690" s="94"/>
      <c r="BI2690" s="45"/>
      <c r="BN2690" s="93"/>
    </row>
    <row r="2691" spans="4:66" s="48" customFormat="1" ht="15" customHeight="1" x14ac:dyDescent="0.2">
      <c r="D2691" s="45"/>
      <c r="AA2691" s="94"/>
      <c r="AC2691" s="94"/>
      <c r="AG2691" s="94"/>
      <c r="AI2691" s="94"/>
      <c r="AM2691" s="94"/>
      <c r="AO2691" s="94"/>
      <c r="AS2691" s="94"/>
      <c r="AU2691" s="94"/>
      <c r="AY2691" s="94"/>
      <c r="BA2691" s="94"/>
      <c r="BI2691" s="45"/>
      <c r="BN2691" s="93"/>
    </row>
    <row r="2692" spans="4:66" s="48" customFormat="1" ht="15" customHeight="1" x14ac:dyDescent="0.2">
      <c r="D2692" s="45"/>
      <c r="AA2692" s="94"/>
      <c r="AC2692" s="94"/>
      <c r="AG2692" s="94"/>
      <c r="AI2692" s="94"/>
      <c r="AM2692" s="94"/>
      <c r="AO2692" s="94"/>
      <c r="AS2692" s="94"/>
      <c r="AU2692" s="94"/>
      <c r="AY2692" s="94"/>
      <c r="BA2692" s="94"/>
      <c r="BI2692" s="45"/>
      <c r="BN2692" s="93"/>
    </row>
    <row r="2693" spans="4:66" s="48" customFormat="1" ht="15" customHeight="1" x14ac:dyDescent="0.2">
      <c r="D2693" s="45"/>
      <c r="AA2693" s="94"/>
      <c r="AC2693" s="94"/>
      <c r="AG2693" s="94"/>
      <c r="AI2693" s="94"/>
      <c r="AM2693" s="94"/>
      <c r="AO2693" s="94"/>
      <c r="AS2693" s="94"/>
      <c r="AU2693" s="94"/>
      <c r="AY2693" s="94"/>
      <c r="BA2693" s="94"/>
      <c r="BI2693" s="45"/>
      <c r="BN2693" s="93"/>
    </row>
    <row r="2694" spans="4:66" s="48" customFormat="1" ht="15" customHeight="1" x14ac:dyDescent="0.2">
      <c r="D2694" s="45"/>
      <c r="AA2694" s="94"/>
      <c r="AC2694" s="94"/>
      <c r="AG2694" s="94"/>
      <c r="AI2694" s="94"/>
      <c r="AM2694" s="94"/>
      <c r="AO2694" s="94"/>
      <c r="AS2694" s="94"/>
      <c r="AU2694" s="94"/>
      <c r="AY2694" s="94"/>
      <c r="BA2694" s="94"/>
      <c r="BI2694" s="45"/>
      <c r="BN2694" s="93"/>
    </row>
    <row r="2695" spans="4:66" s="48" customFormat="1" ht="15" customHeight="1" x14ac:dyDescent="0.2">
      <c r="D2695" s="45"/>
      <c r="AA2695" s="94"/>
      <c r="AC2695" s="94"/>
      <c r="AG2695" s="94"/>
      <c r="AI2695" s="94"/>
      <c r="AM2695" s="94"/>
      <c r="AO2695" s="94"/>
      <c r="AS2695" s="94"/>
      <c r="AU2695" s="94"/>
      <c r="AY2695" s="94"/>
      <c r="BA2695" s="94"/>
      <c r="BI2695" s="45"/>
      <c r="BN2695" s="93"/>
    </row>
    <row r="2696" spans="4:66" s="48" customFormat="1" ht="15" customHeight="1" x14ac:dyDescent="0.2">
      <c r="D2696" s="45"/>
      <c r="AA2696" s="94"/>
      <c r="AC2696" s="94"/>
      <c r="AG2696" s="94"/>
      <c r="AI2696" s="94"/>
      <c r="AM2696" s="94"/>
      <c r="AO2696" s="94"/>
      <c r="AS2696" s="94"/>
      <c r="AU2696" s="94"/>
      <c r="AY2696" s="94"/>
      <c r="BA2696" s="94"/>
      <c r="BI2696" s="45"/>
      <c r="BN2696" s="93"/>
    </row>
    <row r="2697" spans="4:66" s="48" customFormat="1" ht="15" customHeight="1" x14ac:dyDescent="0.2">
      <c r="D2697" s="45"/>
      <c r="AA2697" s="94"/>
      <c r="AC2697" s="94"/>
      <c r="AG2697" s="94"/>
      <c r="AI2697" s="94"/>
      <c r="AM2697" s="94"/>
      <c r="AO2697" s="94"/>
      <c r="AS2697" s="94"/>
      <c r="AU2697" s="94"/>
      <c r="AY2697" s="94"/>
      <c r="BA2697" s="94"/>
      <c r="BI2697" s="45"/>
      <c r="BN2697" s="93"/>
    </row>
    <row r="2698" spans="4:66" s="48" customFormat="1" ht="15" customHeight="1" x14ac:dyDescent="0.2">
      <c r="D2698" s="45"/>
      <c r="AA2698" s="94"/>
      <c r="AC2698" s="94"/>
      <c r="AG2698" s="94"/>
      <c r="AI2698" s="94"/>
      <c r="AM2698" s="94"/>
      <c r="AO2698" s="94"/>
      <c r="AS2698" s="94"/>
      <c r="AU2698" s="94"/>
      <c r="AY2698" s="94"/>
      <c r="BA2698" s="94"/>
      <c r="BI2698" s="45"/>
      <c r="BN2698" s="93"/>
    </row>
    <row r="2699" spans="4:66" s="48" customFormat="1" ht="15" customHeight="1" x14ac:dyDescent="0.2">
      <c r="D2699" s="45"/>
      <c r="AA2699" s="94"/>
      <c r="AC2699" s="94"/>
      <c r="AG2699" s="94"/>
      <c r="AI2699" s="94"/>
      <c r="AM2699" s="94"/>
      <c r="AO2699" s="94"/>
      <c r="AS2699" s="94"/>
      <c r="AU2699" s="94"/>
      <c r="AY2699" s="94"/>
      <c r="BA2699" s="94"/>
      <c r="BI2699" s="45"/>
      <c r="BN2699" s="93"/>
    </row>
    <row r="2700" spans="4:66" s="48" customFormat="1" ht="15" customHeight="1" x14ac:dyDescent="0.2">
      <c r="D2700" s="45"/>
      <c r="AA2700" s="94"/>
      <c r="AC2700" s="94"/>
      <c r="AG2700" s="94"/>
      <c r="AI2700" s="94"/>
      <c r="AM2700" s="94"/>
      <c r="AO2700" s="94"/>
      <c r="AS2700" s="94"/>
      <c r="AU2700" s="94"/>
      <c r="AY2700" s="94"/>
      <c r="BA2700" s="94"/>
      <c r="BI2700" s="45"/>
      <c r="BN2700" s="93"/>
    </row>
    <row r="2701" spans="4:66" s="48" customFormat="1" ht="15" customHeight="1" x14ac:dyDescent="0.2">
      <c r="D2701" s="45"/>
      <c r="AA2701" s="94"/>
      <c r="AC2701" s="94"/>
      <c r="AG2701" s="94"/>
      <c r="AI2701" s="94"/>
      <c r="AM2701" s="94"/>
      <c r="AO2701" s="94"/>
      <c r="AS2701" s="94"/>
      <c r="AU2701" s="94"/>
      <c r="AY2701" s="94"/>
      <c r="BA2701" s="94"/>
      <c r="BI2701" s="45"/>
      <c r="BN2701" s="93"/>
    </row>
    <row r="2702" spans="4:66" s="48" customFormat="1" ht="15" customHeight="1" x14ac:dyDescent="0.2">
      <c r="D2702" s="45"/>
      <c r="AA2702" s="94"/>
      <c r="AC2702" s="94"/>
      <c r="AG2702" s="94"/>
      <c r="AI2702" s="94"/>
      <c r="AM2702" s="94"/>
      <c r="AO2702" s="94"/>
      <c r="AS2702" s="94"/>
      <c r="AU2702" s="94"/>
      <c r="AY2702" s="94"/>
      <c r="BA2702" s="94"/>
      <c r="BI2702" s="45"/>
      <c r="BN2702" s="93"/>
    </row>
    <row r="2703" spans="4:66" s="48" customFormat="1" ht="15" customHeight="1" x14ac:dyDescent="0.2">
      <c r="D2703" s="45"/>
      <c r="AA2703" s="94"/>
      <c r="AC2703" s="94"/>
      <c r="AG2703" s="94"/>
      <c r="AI2703" s="94"/>
      <c r="AM2703" s="94"/>
      <c r="AO2703" s="94"/>
      <c r="AS2703" s="94"/>
      <c r="AU2703" s="94"/>
      <c r="AY2703" s="94"/>
      <c r="BA2703" s="94"/>
      <c r="BI2703" s="45"/>
      <c r="BN2703" s="93"/>
    </row>
    <row r="2704" spans="4:66" s="48" customFormat="1" ht="15" customHeight="1" x14ac:dyDescent="0.2">
      <c r="D2704" s="45"/>
      <c r="AA2704" s="94"/>
      <c r="AC2704" s="94"/>
      <c r="AG2704" s="94"/>
      <c r="AI2704" s="94"/>
      <c r="AM2704" s="94"/>
      <c r="AO2704" s="94"/>
      <c r="AS2704" s="94"/>
      <c r="AU2704" s="94"/>
      <c r="AY2704" s="94"/>
      <c r="BA2704" s="94"/>
      <c r="BI2704" s="45"/>
      <c r="BN2704" s="93"/>
    </row>
    <row r="2705" spans="4:66" s="48" customFormat="1" ht="15" customHeight="1" x14ac:dyDescent="0.2">
      <c r="D2705" s="45"/>
      <c r="AA2705" s="94"/>
      <c r="AC2705" s="94"/>
      <c r="AG2705" s="94"/>
      <c r="AI2705" s="94"/>
      <c r="AM2705" s="94"/>
      <c r="AO2705" s="94"/>
      <c r="AS2705" s="94"/>
      <c r="AU2705" s="94"/>
      <c r="AY2705" s="94"/>
      <c r="BA2705" s="94"/>
      <c r="BI2705" s="45"/>
      <c r="BN2705" s="93"/>
    </row>
    <row r="2706" spans="4:66" s="48" customFormat="1" ht="15" customHeight="1" x14ac:dyDescent="0.2">
      <c r="D2706" s="45"/>
      <c r="AA2706" s="94"/>
      <c r="AC2706" s="94"/>
      <c r="AG2706" s="94"/>
      <c r="AI2706" s="94"/>
      <c r="AM2706" s="94"/>
      <c r="AO2706" s="94"/>
      <c r="AS2706" s="94"/>
      <c r="AU2706" s="94"/>
      <c r="AY2706" s="94"/>
      <c r="BA2706" s="94"/>
      <c r="BI2706" s="45"/>
      <c r="BN2706" s="93"/>
    </row>
    <row r="2707" spans="4:66" s="48" customFormat="1" ht="15" customHeight="1" x14ac:dyDescent="0.2">
      <c r="D2707" s="45"/>
      <c r="AA2707" s="94"/>
      <c r="AC2707" s="94"/>
      <c r="AG2707" s="94"/>
      <c r="AI2707" s="94"/>
      <c r="AM2707" s="94"/>
      <c r="AO2707" s="94"/>
      <c r="AS2707" s="94"/>
      <c r="AU2707" s="94"/>
      <c r="AY2707" s="94"/>
      <c r="BA2707" s="94"/>
      <c r="BI2707" s="45"/>
      <c r="BN2707" s="93"/>
    </row>
    <row r="2708" spans="4:66" s="48" customFormat="1" ht="15" customHeight="1" x14ac:dyDescent="0.2">
      <c r="D2708" s="45"/>
      <c r="AA2708" s="94"/>
      <c r="AC2708" s="94"/>
      <c r="AG2708" s="94"/>
      <c r="AI2708" s="94"/>
      <c r="AM2708" s="94"/>
      <c r="AO2708" s="94"/>
      <c r="AS2708" s="94"/>
      <c r="AU2708" s="94"/>
      <c r="AY2708" s="94"/>
      <c r="BA2708" s="94"/>
      <c r="BI2708" s="45"/>
      <c r="BN2708" s="93"/>
    </row>
    <row r="2709" spans="4:66" s="48" customFormat="1" ht="15" customHeight="1" x14ac:dyDescent="0.2">
      <c r="D2709" s="45"/>
      <c r="AA2709" s="94"/>
      <c r="AC2709" s="94"/>
      <c r="AG2709" s="94"/>
      <c r="AI2709" s="94"/>
      <c r="AM2709" s="94"/>
      <c r="AO2709" s="94"/>
      <c r="AS2709" s="94"/>
      <c r="AU2709" s="94"/>
      <c r="AY2709" s="94"/>
      <c r="BA2709" s="94"/>
      <c r="BI2709" s="45"/>
      <c r="BN2709" s="93"/>
    </row>
    <row r="2710" spans="4:66" s="48" customFormat="1" ht="15" customHeight="1" x14ac:dyDescent="0.2">
      <c r="D2710" s="45"/>
      <c r="AA2710" s="94"/>
      <c r="AC2710" s="94"/>
      <c r="AG2710" s="94"/>
      <c r="AI2710" s="94"/>
      <c r="AM2710" s="94"/>
      <c r="AO2710" s="94"/>
      <c r="AS2710" s="94"/>
      <c r="AU2710" s="94"/>
      <c r="AY2710" s="94"/>
      <c r="BA2710" s="94"/>
      <c r="BI2710" s="45"/>
      <c r="BN2710" s="93"/>
    </row>
    <row r="2711" spans="4:66" s="48" customFormat="1" ht="15" customHeight="1" x14ac:dyDescent="0.2">
      <c r="D2711" s="45"/>
      <c r="AA2711" s="94"/>
      <c r="AC2711" s="94"/>
      <c r="AG2711" s="94"/>
      <c r="AI2711" s="94"/>
      <c r="AM2711" s="94"/>
      <c r="AO2711" s="94"/>
      <c r="AS2711" s="94"/>
      <c r="AU2711" s="94"/>
      <c r="AY2711" s="94"/>
      <c r="BA2711" s="94"/>
      <c r="BI2711" s="45"/>
      <c r="BN2711" s="93"/>
    </row>
    <row r="2712" spans="4:66" s="48" customFormat="1" ht="15" customHeight="1" x14ac:dyDescent="0.2">
      <c r="D2712" s="45"/>
      <c r="AA2712" s="94"/>
      <c r="AC2712" s="94"/>
      <c r="AG2712" s="94"/>
      <c r="AI2712" s="94"/>
      <c r="AM2712" s="94"/>
      <c r="AO2712" s="94"/>
      <c r="AS2712" s="94"/>
      <c r="AU2712" s="94"/>
      <c r="AY2712" s="94"/>
      <c r="BA2712" s="94"/>
      <c r="BI2712" s="45"/>
      <c r="BN2712" s="93"/>
    </row>
    <row r="2713" spans="4:66" s="48" customFormat="1" ht="15" customHeight="1" x14ac:dyDescent="0.2">
      <c r="D2713" s="45"/>
      <c r="AA2713" s="94"/>
      <c r="AC2713" s="94"/>
      <c r="AG2713" s="94"/>
      <c r="AI2713" s="94"/>
      <c r="AM2713" s="94"/>
      <c r="AO2713" s="94"/>
      <c r="AS2713" s="94"/>
      <c r="AU2713" s="94"/>
      <c r="AY2713" s="94"/>
      <c r="BA2713" s="94"/>
      <c r="BI2713" s="45"/>
      <c r="BN2713" s="93"/>
    </row>
    <row r="2714" spans="4:66" s="48" customFormat="1" ht="15" customHeight="1" x14ac:dyDescent="0.2">
      <c r="D2714" s="45"/>
      <c r="AA2714" s="94"/>
      <c r="AC2714" s="94"/>
      <c r="AG2714" s="94"/>
      <c r="AI2714" s="94"/>
      <c r="AM2714" s="94"/>
      <c r="AO2714" s="94"/>
      <c r="AS2714" s="94"/>
      <c r="AU2714" s="94"/>
      <c r="AY2714" s="94"/>
      <c r="BA2714" s="94"/>
      <c r="BI2714" s="45"/>
      <c r="BN2714" s="93"/>
    </row>
    <row r="2715" spans="4:66" s="48" customFormat="1" ht="15" customHeight="1" x14ac:dyDescent="0.2">
      <c r="D2715" s="45"/>
      <c r="AA2715" s="94"/>
      <c r="AC2715" s="94"/>
      <c r="AG2715" s="94"/>
      <c r="AI2715" s="94"/>
      <c r="AM2715" s="94"/>
      <c r="AO2715" s="94"/>
      <c r="AS2715" s="94"/>
      <c r="AU2715" s="94"/>
      <c r="AY2715" s="94"/>
      <c r="BA2715" s="94"/>
      <c r="BI2715" s="45"/>
      <c r="BN2715" s="93"/>
    </row>
    <row r="2716" spans="4:66" s="48" customFormat="1" ht="15" customHeight="1" x14ac:dyDescent="0.2">
      <c r="D2716" s="45"/>
      <c r="AA2716" s="94"/>
      <c r="AC2716" s="94"/>
      <c r="AG2716" s="94"/>
      <c r="AI2716" s="94"/>
      <c r="AM2716" s="94"/>
      <c r="AO2716" s="94"/>
      <c r="AS2716" s="94"/>
      <c r="AU2716" s="94"/>
      <c r="AY2716" s="94"/>
      <c r="BA2716" s="94"/>
      <c r="BI2716" s="45"/>
      <c r="BN2716" s="93"/>
    </row>
    <row r="2717" spans="4:66" s="48" customFormat="1" ht="15" customHeight="1" x14ac:dyDescent="0.2">
      <c r="D2717" s="45"/>
      <c r="AA2717" s="94"/>
      <c r="AC2717" s="94"/>
      <c r="AG2717" s="94"/>
      <c r="AI2717" s="94"/>
      <c r="AM2717" s="94"/>
      <c r="AO2717" s="94"/>
      <c r="AS2717" s="94"/>
      <c r="AU2717" s="94"/>
      <c r="AY2717" s="94"/>
      <c r="BA2717" s="94"/>
      <c r="BI2717" s="45"/>
      <c r="BN2717" s="93"/>
    </row>
    <row r="2718" spans="4:66" s="48" customFormat="1" ht="15" customHeight="1" x14ac:dyDescent="0.2">
      <c r="D2718" s="45"/>
      <c r="AA2718" s="94"/>
      <c r="AC2718" s="94"/>
      <c r="AG2718" s="94"/>
      <c r="AI2718" s="94"/>
      <c r="AM2718" s="94"/>
      <c r="AO2718" s="94"/>
      <c r="AS2718" s="94"/>
      <c r="AU2718" s="94"/>
      <c r="AY2718" s="94"/>
      <c r="BA2718" s="94"/>
      <c r="BI2718" s="45"/>
      <c r="BN2718" s="93"/>
    </row>
    <row r="2719" spans="4:66" s="48" customFormat="1" ht="15" customHeight="1" x14ac:dyDescent="0.2">
      <c r="D2719" s="45"/>
      <c r="AA2719" s="94"/>
      <c r="AC2719" s="94"/>
      <c r="AG2719" s="94"/>
      <c r="AI2719" s="94"/>
      <c r="AM2719" s="94"/>
      <c r="AO2719" s="94"/>
      <c r="AS2719" s="94"/>
      <c r="AU2719" s="94"/>
      <c r="AY2719" s="94"/>
      <c r="BA2719" s="94"/>
      <c r="BI2719" s="45"/>
      <c r="BN2719" s="93"/>
    </row>
    <row r="2720" spans="4:66" s="48" customFormat="1" ht="15" customHeight="1" x14ac:dyDescent="0.2">
      <c r="D2720" s="45"/>
      <c r="AA2720" s="94"/>
      <c r="AC2720" s="94"/>
      <c r="AG2720" s="94"/>
      <c r="AI2720" s="94"/>
      <c r="AM2720" s="94"/>
      <c r="AO2720" s="94"/>
      <c r="AS2720" s="94"/>
      <c r="AU2720" s="94"/>
      <c r="AY2720" s="94"/>
      <c r="BA2720" s="94"/>
      <c r="BI2720" s="45"/>
      <c r="BN2720" s="93"/>
    </row>
    <row r="2721" spans="4:66" s="48" customFormat="1" ht="15" customHeight="1" x14ac:dyDescent="0.2">
      <c r="D2721" s="45"/>
      <c r="AA2721" s="94"/>
      <c r="AC2721" s="94"/>
      <c r="AG2721" s="94"/>
      <c r="AI2721" s="94"/>
      <c r="AM2721" s="94"/>
      <c r="AO2721" s="94"/>
      <c r="AS2721" s="94"/>
      <c r="AU2721" s="94"/>
      <c r="AY2721" s="94"/>
      <c r="BA2721" s="94"/>
      <c r="BI2721" s="45"/>
      <c r="BN2721" s="93"/>
    </row>
    <row r="2722" spans="4:66" s="48" customFormat="1" ht="15" customHeight="1" x14ac:dyDescent="0.2">
      <c r="D2722" s="45"/>
      <c r="AA2722" s="94"/>
      <c r="AC2722" s="94"/>
      <c r="AG2722" s="94"/>
      <c r="AI2722" s="94"/>
      <c r="AM2722" s="94"/>
      <c r="AO2722" s="94"/>
      <c r="AS2722" s="94"/>
      <c r="AU2722" s="94"/>
      <c r="AY2722" s="94"/>
      <c r="BA2722" s="94"/>
      <c r="BI2722" s="45"/>
      <c r="BN2722" s="93"/>
    </row>
    <row r="2723" spans="4:66" s="48" customFormat="1" ht="15" customHeight="1" x14ac:dyDescent="0.2">
      <c r="D2723" s="45"/>
      <c r="AA2723" s="94"/>
      <c r="AC2723" s="94"/>
      <c r="AG2723" s="94"/>
      <c r="AI2723" s="94"/>
      <c r="AM2723" s="94"/>
      <c r="AO2723" s="94"/>
      <c r="AS2723" s="94"/>
      <c r="AU2723" s="94"/>
      <c r="AY2723" s="94"/>
      <c r="BA2723" s="94"/>
      <c r="BI2723" s="45"/>
      <c r="BN2723" s="93"/>
    </row>
    <row r="2724" spans="4:66" s="48" customFormat="1" ht="15" customHeight="1" x14ac:dyDescent="0.2">
      <c r="D2724" s="45"/>
      <c r="AA2724" s="94"/>
      <c r="AC2724" s="94"/>
      <c r="AG2724" s="94"/>
      <c r="AI2724" s="94"/>
      <c r="AM2724" s="94"/>
      <c r="AO2724" s="94"/>
      <c r="AS2724" s="94"/>
      <c r="AU2724" s="94"/>
      <c r="AY2724" s="94"/>
      <c r="BA2724" s="94"/>
      <c r="BI2724" s="45"/>
      <c r="BN2724" s="93"/>
    </row>
    <row r="2725" spans="4:66" s="48" customFormat="1" ht="15" customHeight="1" x14ac:dyDescent="0.2">
      <c r="D2725" s="45"/>
      <c r="AA2725" s="94"/>
      <c r="AC2725" s="94"/>
      <c r="AG2725" s="94"/>
      <c r="AI2725" s="94"/>
      <c r="AM2725" s="94"/>
      <c r="AO2725" s="94"/>
      <c r="AS2725" s="94"/>
      <c r="AU2725" s="94"/>
      <c r="AY2725" s="94"/>
      <c r="BA2725" s="94"/>
      <c r="BI2725" s="45"/>
      <c r="BN2725" s="93"/>
    </row>
    <row r="2726" spans="4:66" s="48" customFormat="1" ht="15" customHeight="1" x14ac:dyDescent="0.2">
      <c r="D2726" s="45"/>
      <c r="AA2726" s="94"/>
      <c r="AC2726" s="94"/>
      <c r="AG2726" s="94"/>
      <c r="AI2726" s="94"/>
      <c r="AM2726" s="94"/>
      <c r="AO2726" s="94"/>
      <c r="AS2726" s="94"/>
      <c r="AU2726" s="94"/>
      <c r="AY2726" s="94"/>
      <c r="BA2726" s="94"/>
      <c r="BI2726" s="45"/>
      <c r="BN2726" s="93"/>
    </row>
    <row r="2727" spans="4:66" s="48" customFormat="1" ht="15" customHeight="1" x14ac:dyDescent="0.2">
      <c r="D2727" s="45"/>
      <c r="AA2727" s="94"/>
      <c r="AC2727" s="94"/>
      <c r="AG2727" s="94"/>
      <c r="AI2727" s="94"/>
      <c r="AM2727" s="94"/>
      <c r="AO2727" s="94"/>
      <c r="AS2727" s="94"/>
      <c r="AU2727" s="94"/>
      <c r="AY2727" s="94"/>
      <c r="BA2727" s="94"/>
      <c r="BI2727" s="45"/>
      <c r="BN2727" s="93"/>
    </row>
    <row r="2728" spans="4:66" s="48" customFormat="1" ht="15" customHeight="1" x14ac:dyDescent="0.2">
      <c r="D2728" s="45"/>
      <c r="AA2728" s="94"/>
      <c r="AC2728" s="94"/>
      <c r="AG2728" s="94"/>
      <c r="AI2728" s="94"/>
      <c r="AM2728" s="94"/>
      <c r="AO2728" s="94"/>
      <c r="AS2728" s="94"/>
      <c r="AU2728" s="94"/>
      <c r="AY2728" s="94"/>
      <c r="BA2728" s="94"/>
      <c r="BI2728" s="45"/>
      <c r="BN2728" s="93"/>
    </row>
    <row r="2729" spans="4:66" s="48" customFormat="1" ht="15" customHeight="1" x14ac:dyDescent="0.2">
      <c r="D2729" s="45"/>
      <c r="AA2729" s="94"/>
      <c r="AC2729" s="94"/>
      <c r="AG2729" s="94"/>
      <c r="AI2729" s="94"/>
      <c r="AM2729" s="94"/>
      <c r="AO2729" s="94"/>
      <c r="AS2729" s="94"/>
      <c r="AU2729" s="94"/>
      <c r="AY2729" s="94"/>
      <c r="BA2729" s="94"/>
      <c r="BI2729" s="45"/>
      <c r="BN2729" s="93"/>
    </row>
    <row r="2730" spans="4:66" s="48" customFormat="1" ht="15" customHeight="1" x14ac:dyDescent="0.2">
      <c r="D2730" s="45"/>
      <c r="AA2730" s="94"/>
      <c r="AC2730" s="94"/>
      <c r="AG2730" s="94"/>
      <c r="AI2730" s="94"/>
      <c r="AM2730" s="94"/>
      <c r="AO2730" s="94"/>
      <c r="AS2730" s="94"/>
      <c r="AU2730" s="94"/>
      <c r="AY2730" s="94"/>
      <c r="BA2730" s="94"/>
      <c r="BI2730" s="45"/>
      <c r="BN2730" s="93"/>
    </row>
    <row r="2731" spans="4:66" s="48" customFormat="1" ht="15" customHeight="1" x14ac:dyDescent="0.2">
      <c r="D2731" s="45"/>
      <c r="AA2731" s="94"/>
      <c r="AC2731" s="94"/>
      <c r="AG2731" s="94"/>
      <c r="AI2731" s="94"/>
      <c r="AM2731" s="94"/>
      <c r="AO2731" s="94"/>
      <c r="AS2731" s="94"/>
      <c r="AU2731" s="94"/>
      <c r="AY2731" s="94"/>
      <c r="BA2731" s="94"/>
      <c r="BI2731" s="45"/>
      <c r="BN2731" s="93"/>
    </row>
    <row r="2732" spans="4:66" s="48" customFormat="1" ht="15" customHeight="1" x14ac:dyDescent="0.2">
      <c r="D2732" s="45"/>
      <c r="AA2732" s="94"/>
      <c r="AC2732" s="94"/>
      <c r="AG2732" s="94"/>
      <c r="AI2732" s="94"/>
      <c r="AM2732" s="94"/>
      <c r="AO2732" s="94"/>
      <c r="AS2732" s="94"/>
      <c r="AU2732" s="94"/>
      <c r="AY2732" s="94"/>
      <c r="BA2732" s="94"/>
      <c r="BI2732" s="45"/>
      <c r="BN2732" s="93"/>
    </row>
    <row r="2733" spans="4:66" s="48" customFormat="1" ht="15" customHeight="1" x14ac:dyDescent="0.2">
      <c r="D2733" s="45"/>
      <c r="AA2733" s="94"/>
      <c r="AC2733" s="94"/>
      <c r="AG2733" s="94"/>
      <c r="AI2733" s="94"/>
      <c r="AM2733" s="94"/>
      <c r="AO2733" s="94"/>
      <c r="AS2733" s="94"/>
      <c r="AU2733" s="94"/>
      <c r="AY2733" s="94"/>
      <c r="BA2733" s="94"/>
      <c r="BI2733" s="45"/>
      <c r="BN2733" s="93"/>
    </row>
    <row r="2734" spans="4:66" s="48" customFormat="1" ht="15" customHeight="1" x14ac:dyDescent="0.2">
      <c r="D2734" s="45"/>
      <c r="AA2734" s="94"/>
      <c r="AC2734" s="94"/>
      <c r="AG2734" s="94"/>
      <c r="AI2734" s="94"/>
      <c r="AM2734" s="94"/>
      <c r="AO2734" s="94"/>
      <c r="AS2734" s="94"/>
      <c r="AU2734" s="94"/>
      <c r="AY2734" s="94"/>
      <c r="BA2734" s="94"/>
      <c r="BI2734" s="45"/>
      <c r="BN2734" s="93"/>
    </row>
    <row r="2735" spans="4:66" s="48" customFormat="1" ht="15" customHeight="1" x14ac:dyDescent="0.2">
      <c r="D2735" s="45"/>
      <c r="AA2735" s="94"/>
      <c r="AC2735" s="94"/>
      <c r="AG2735" s="94"/>
      <c r="AI2735" s="94"/>
      <c r="AM2735" s="94"/>
      <c r="AO2735" s="94"/>
      <c r="AS2735" s="94"/>
      <c r="AU2735" s="94"/>
      <c r="AY2735" s="94"/>
      <c r="BA2735" s="94"/>
      <c r="BI2735" s="45"/>
      <c r="BN2735" s="93"/>
    </row>
    <row r="2736" spans="4:66" s="48" customFormat="1" ht="15" customHeight="1" x14ac:dyDescent="0.2">
      <c r="D2736" s="45"/>
      <c r="AA2736" s="94"/>
      <c r="AC2736" s="94"/>
      <c r="AG2736" s="94"/>
      <c r="AI2736" s="94"/>
      <c r="AM2736" s="94"/>
      <c r="AO2736" s="94"/>
      <c r="AS2736" s="94"/>
      <c r="AU2736" s="94"/>
      <c r="AY2736" s="94"/>
      <c r="BA2736" s="94"/>
      <c r="BI2736" s="45"/>
      <c r="BN2736" s="93"/>
    </row>
    <row r="2737" spans="4:66" s="48" customFormat="1" ht="15" customHeight="1" x14ac:dyDescent="0.2">
      <c r="D2737" s="45"/>
      <c r="AA2737" s="94"/>
      <c r="AC2737" s="94"/>
      <c r="AG2737" s="94"/>
      <c r="AI2737" s="94"/>
      <c r="AM2737" s="94"/>
      <c r="AO2737" s="94"/>
      <c r="AS2737" s="94"/>
      <c r="AU2737" s="94"/>
      <c r="AY2737" s="94"/>
      <c r="BA2737" s="94"/>
      <c r="BI2737" s="45"/>
      <c r="BN2737" s="93"/>
    </row>
    <row r="2738" spans="4:66" s="48" customFormat="1" ht="15" customHeight="1" x14ac:dyDescent="0.2">
      <c r="D2738" s="45"/>
      <c r="AA2738" s="94"/>
      <c r="AC2738" s="94"/>
      <c r="AG2738" s="94"/>
      <c r="AI2738" s="94"/>
      <c r="AM2738" s="94"/>
      <c r="AO2738" s="94"/>
      <c r="AS2738" s="94"/>
      <c r="AU2738" s="94"/>
      <c r="AY2738" s="94"/>
      <c r="BA2738" s="94"/>
      <c r="BI2738" s="45"/>
      <c r="BN2738" s="93"/>
    </row>
    <row r="2739" spans="4:66" s="48" customFormat="1" ht="15" customHeight="1" x14ac:dyDescent="0.2">
      <c r="D2739" s="45"/>
      <c r="AA2739" s="94"/>
      <c r="AC2739" s="94"/>
      <c r="AG2739" s="94"/>
      <c r="AI2739" s="94"/>
      <c r="AM2739" s="94"/>
      <c r="AO2739" s="94"/>
      <c r="AS2739" s="94"/>
      <c r="AU2739" s="94"/>
      <c r="AY2739" s="94"/>
      <c r="BA2739" s="94"/>
      <c r="BI2739" s="45"/>
      <c r="BN2739" s="93"/>
    </row>
    <row r="2740" spans="4:66" s="48" customFormat="1" ht="15" customHeight="1" x14ac:dyDescent="0.2">
      <c r="D2740" s="45"/>
      <c r="AA2740" s="94"/>
      <c r="AC2740" s="94"/>
      <c r="AG2740" s="94"/>
      <c r="AI2740" s="94"/>
      <c r="AM2740" s="94"/>
      <c r="AO2740" s="94"/>
      <c r="AS2740" s="94"/>
      <c r="AU2740" s="94"/>
      <c r="AY2740" s="94"/>
      <c r="BA2740" s="94"/>
      <c r="BI2740" s="45"/>
      <c r="BN2740" s="93"/>
    </row>
    <row r="2741" spans="4:66" s="48" customFormat="1" ht="15" customHeight="1" x14ac:dyDescent="0.2">
      <c r="D2741" s="45"/>
      <c r="AA2741" s="94"/>
      <c r="AC2741" s="94"/>
      <c r="AG2741" s="94"/>
      <c r="AI2741" s="94"/>
      <c r="AM2741" s="94"/>
      <c r="AO2741" s="94"/>
      <c r="AS2741" s="94"/>
      <c r="AU2741" s="94"/>
      <c r="AY2741" s="94"/>
      <c r="BA2741" s="94"/>
      <c r="BI2741" s="45"/>
      <c r="BN2741" s="93"/>
    </row>
    <row r="2742" spans="4:66" s="48" customFormat="1" ht="15" customHeight="1" x14ac:dyDescent="0.2">
      <c r="D2742" s="45"/>
      <c r="AA2742" s="94"/>
      <c r="AC2742" s="94"/>
      <c r="AG2742" s="94"/>
      <c r="AI2742" s="94"/>
      <c r="AM2742" s="94"/>
      <c r="AO2742" s="94"/>
      <c r="AS2742" s="94"/>
      <c r="AU2742" s="94"/>
      <c r="AY2742" s="94"/>
      <c r="BA2742" s="94"/>
      <c r="BI2742" s="45"/>
      <c r="BN2742" s="93"/>
    </row>
    <row r="2743" spans="4:66" s="48" customFormat="1" ht="15" customHeight="1" x14ac:dyDescent="0.2">
      <c r="D2743" s="45"/>
      <c r="AA2743" s="94"/>
      <c r="AC2743" s="94"/>
      <c r="AG2743" s="94"/>
      <c r="AI2743" s="94"/>
      <c r="AM2743" s="94"/>
      <c r="AO2743" s="94"/>
      <c r="AS2743" s="94"/>
      <c r="AU2743" s="94"/>
      <c r="AY2743" s="94"/>
      <c r="BA2743" s="94"/>
      <c r="BI2743" s="45"/>
      <c r="BN2743" s="93"/>
    </row>
    <row r="2744" spans="4:66" s="48" customFormat="1" ht="15" customHeight="1" x14ac:dyDescent="0.2">
      <c r="D2744" s="45"/>
      <c r="AA2744" s="94"/>
      <c r="AC2744" s="94"/>
      <c r="AG2744" s="94"/>
      <c r="AI2744" s="94"/>
      <c r="AM2744" s="94"/>
      <c r="AO2744" s="94"/>
      <c r="AS2744" s="94"/>
      <c r="AU2744" s="94"/>
      <c r="AY2744" s="94"/>
      <c r="BA2744" s="94"/>
      <c r="BI2744" s="45"/>
      <c r="BN2744" s="93"/>
    </row>
    <row r="2745" spans="4:66" s="48" customFormat="1" ht="15" customHeight="1" x14ac:dyDescent="0.2">
      <c r="D2745" s="45"/>
      <c r="AA2745" s="94"/>
      <c r="AC2745" s="94"/>
      <c r="AG2745" s="94"/>
      <c r="AI2745" s="94"/>
      <c r="AM2745" s="94"/>
      <c r="AO2745" s="94"/>
      <c r="AS2745" s="94"/>
      <c r="AU2745" s="94"/>
      <c r="AY2745" s="94"/>
      <c r="BA2745" s="94"/>
      <c r="BI2745" s="45"/>
      <c r="BN2745" s="93"/>
    </row>
    <row r="2746" spans="4:66" s="48" customFormat="1" ht="15" customHeight="1" x14ac:dyDescent="0.2">
      <c r="D2746" s="45"/>
      <c r="AA2746" s="94"/>
      <c r="AC2746" s="94"/>
      <c r="AG2746" s="94"/>
      <c r="AI2746" s="94"/>
      <c r="AM2746" s="94"/>
      <c r="AO2746" s="94"/>
      <c r="AS2746" s="94"/>
      <c r="AU2746" s="94"/>
      <c r="AY2746" s="94"/>
      <c r="BA2746" s="94"/>
      <c r="BI2746" s="45"/>
      <c r="BN2746" s="93"/>
    </row>
    <row r="2747" spans="4:66" s="48" customFormat="1" ht="15" customHeight="1" x14ac:dyDescent="0.2">
      <c r="D2747" s="45"/>
      <c r="AA2747" s="94"/>
      <c r="AC2747" s="94"/>
      <c r="AG2747" s="94"/>
      <c r="AI2747" s="94"/>
      <c r="AM2747" s="94"/>
      <c r="AO2747" s="94"/>
      <c r="AS2747" s="94"/>
      <c r="AU2747" s="94"/>
      <c r="AY2747" s="94"/>
      <c r="BA2747" s="94"/>
      <c r="BI2747" s="45"/>
      <c r="BN2747" s="93"/>
    </row>
    <row r="2748" spans="4:66" s="48" customFormat="1" ht="15" customHeight="1" x14ac:dyDescent="0.2">
      <c r="D2748" s="45"/>
      <c r="AA2748" s="94"/>
      <c r="AC2748" s="94"/>
      <c r="AG2748" s="94"/>
      <c r="AI2748" s="94"/>
      <c r="AM2748" s="94"/>
      <c r="AO2748" s="94"/>
      <c r="AS2748" s="94"/>
      <c r="AU2748" s="94"/>
      <c r="AY2748" s="94"/>
      <c r="BA2748" s="94"/>
      <c r="BI2748" s="45"/>
      <c r="BN2748" s="93"/>
    </row>
    <row r="2749" spans="4:66" s="48" customFormat="1" ht="15" customHeight="1" x14ac:dyDescent="0.2">
      <c r="D2749" s="45"/>
      <c r="AA2749" s="94"/>
      <c r="AC2749" s="94"/>
      <c r="AG2749" s="94"/>
      <c r="AI2749" s="94"/>
      <c r="AM2749" s="94"/>
      <c r="AO2749" s="94"/>
      <c r="AS2749" s="94"/>
      <c r="AU2749" s="94"/>
      <c r="AY2749" s="94"/>
      <c r="BA2749" s="94"/>
      <c r="BI2749" s="45"/>
      <c r="BN2749" s="93"/>
    </row>
    <row r="2750" spans="4:66" s="48" customFormat="1" ht="15" customHeight="1" x14ac:dyDescent="0.2">
      <c r="D2750" s="45"/>
      <c r="AA2750" s="94"/>
      <c r="AC2750" s="94"/>
      <c r="AG2750" s="94"/>
      <c r="AI2750" s="94"/>
      <c r="AM2750" s="94"/>
      <c r="AO2750" s="94"/>
      <c r="AS2750" s="94"/>
      <c r="AU2750" s="94"/>
      <c r="AY2750" s="94"/>
      <c r="BA2750" s="94"/>
      <c r="BI2750" s="45"/>
      <c r="BN2750" s="93"/>
    </row>
    <row r="2751" spans="4:66" s="48" customFormat="1" ht="15" customHeight="1" x14ac:dyDescent="0.2">
      <c r="D2751" s="45"/>
      <c r="AA2751" s="94"/>
      <c r="AC2751" s="94"/>
      <c r="AG2751" s="94"/>
      <c r="AI2751" s="94"/>
      <c r="AM2751" s="94"/>
      <c r="AO2751" s="94"/>
      <c r="AS2751" s="94"/>
      <c r="AU2751" s="94"/>
      <c r="AY2751" s="94"/>
      <c r="BA2751" s="94"/>
      <c r="BI2751" s="45"/>
      <c r="BN2751" s="93"/>
    </row>
    <row r="2752" spans="4:66" s="48" customFormat="1" ht="15" customHeight="1" x14ac:dyDescent="0.2">
      <c r="D2752" s="45"/>
      <c r="AA2752" s="94"/>
      <c r="AC2752" s="94"/>
      <c r="AG2752" s="94"/>
      <c r="AI2752" s="94"/>
      <c r="AM2752" s="94"/>
      <c r="AO2752" s="94"/>
      <c r="AS2752" s="94"/>
      <c r="AU2752" s="94"/>
      <c r="AY2752" s="94"/>
      <c r="BA2752" s="94"/>
      <c r="BI2752" s="45"/>
      <c r="BN2752" s="93"/>
    </row>
    <row r="2753" spans="4:66" s="48" customFormat="1" ht="15" customHeight="1" x14ac:dyDescent="0.2">
      <c r="D2753" s="45"/>
      <c r="AA2753" s="94"/>
      <c r="AC2753" s="94"/>
      <c r="AG2753" s="94"/>
      <c r="AI2753" s="94"/>
      <c r="AM2753" s="94"/>
      <c r="AO2753" s="94"/>
      <c r="AS2753" s="94"/>
      <c r="AU2753" s="94"/>
      <c r="AY2753" s="94"/>
      <c r="BA2753" s="94"/>
      <c r="BI2753" s="45"/>
      <c r="BN2753" s="93"/>
    </row>
    <row r="2754" spans="4:66" s="48" customFormat="1" ht="15" customHeight="1" x14ac:dyDescent="0.2">
      <c r="D2754" s="45"/>
      <c r="AA2754" s="94"/>
      <c r="AC2754" s="94"/>
      <c r="AG2754" s="94"/>
      <c r="AI2754" s="94"/>
      <c r="AM2754" s="94"/>
      <c r="AO2754" s="94"/>
      <c r="AS2754" s="94"/>
      <c r="AU2754" s="94"/>
      <c r="AY2754" s="94"/>
      <c r="BA2754" s="94"/>
      <c r="BI2754" s="45"/>
      <c r="BN2754" s="93"/>
    </row>
    <row r="2755" spans="4:66" s="48" customFormat="1" ht="15" customHeight="1" x14ac:dyDescent="0.2">
      <c r="D2755" s="45"/>
      <c r="AA2755" s="94"/>
      <c r="AC2755" s="94"/>
      <c r="AG2755" s="94"/>
      <c r="AI2755" s="94"/>
      <c r="AM2755" s="94"/>
      <c r="AO2755" s="94"/>
      <c r="AS2755" s="94"/>
      <c r="AU2755" s="94"/>
      <c r="AY2755" s="94"/>
      <c r="BA2755" s="94"/>
      <c r="BI2755" s="45"/>
      <c r="BN2755" s="93"/>
    </row>
    <row r="2756" spans="4:66" s="48" customFormat="1" ht="15" customHeight="1" x14ac:dyDescent="0.2">
      <c r="D2756" s="45"/>
      <c r="AA2756" s="94"/>
      <c r="AC2756" s="94"/>
      <c r="AG2756" s="94"/>
      <c r="AI2756" s="94"/>
      <c r="AM2756" s="94"/>
      <c r="AO2756" s="94"/>
      <c r="AS2756" s="94"/>
      <c r="AU2756" s="94"/>
      <c r="AY2756" s="94"/>
      <c r="BA2756" s="94"/>
      <c r="BI2756" s="45"/>
      <c r="BN2756" s="93"/>
    </row>
    <row r="2757" spans="4:66" s="48" customFormat="1" ht="15" customHeight="1" x14ac:dyDescent="0.2">
      <c r="D2757" s="45"/>
      <c r="AA2757" s="94"/>
      <c r="AC2757" s="94"/>
      <c r="AG2757" s="94"/>
      <c r="AI2757" s="94"/>
      <c r="AM2757" s="94"/>
      <c r="AO2757" s="94"/>
      <c r="AS2757" s="94"/>
      <c r="AU2757" s="94"/>
      <c r="AY2757" s="94"/>
      <c r="BA2757" s="94"/>
      <c r="BI2757" s="45"/>
      <c r="BN2757" s="93"/>
    </row>
    <row r="2758" spans="4:66" s="48" customFormat="1" ht="15" customHeight="1" x14ac:dyDescent="0.2">
      <c r="D2758" s="45"/>
      <c r="AA2758" s="94"/>
      <c r="AC2758" s="94"/>
      <c r="AG2758" s="94"/>
      <c r="AI2758" s="94"/>
      <c r="AM2758" s="94"/>
      <c r="AO2758" s="94"/>
      <c r="AS2758" s="94"/>
      <c r="AU2758" s="94"/>
      <c r="AY2758" s="94"/>
      <c r="BA2758" s="94"/>
      <c r="BI2758" s="45"/>
      <c r="BN2758" s="93"/>
    </row>
    <row r="2759" spans="4:66" s="48" customFormat="1" ht="15" customHeight="1" x14ac:dyDescent="0.2">
      <c r="D2759" s="45"/>
      <c r="AA2759" s="94"/>
      <c r="AC2759" s="94"/>
      <c r="AG2759" s="94"/>
      <c r="AI2759" s="94"/>
      <c r="AM2759" s="94"/>
      <c r="AO2759" s="94"/>
      <c r="AS2759" s="94"/>
      <c r="AU2759" s="94"/>
      <c r="AY2759" s="94"/>
      <c r="BA2759" s="94"/>
      <c r="BI2759" s="45"/>
      <c r="BN2759" s="93"/>
    </row>
    <row r="2760" spans="4:66" s="48" customFormat="1" ht="15" customHeight="1" x14ac:dyDescent="0.2">
      <c r="D2760" s="45"/>
      <c r="AA2760" s="94"/>
      <c r="AC2760" s="94"/>
      <c r="AG2760" s="94"/>
      <c r="AI2760" s="94"/>
      <c r="AM2760" s="94"/>
      <c r="AO2760" s="94"/>
      <c r="AS2760" s="94"/>
      <c r="AU2760" s="94"/>
      <c r="AY2760" s="94"/>
      <c r="BA2760" s="94"/>
      <c r="BI2760" s="45"/>
      <c r="BN2760" s="93"/>
    </row>
    <row r="2761" spans="4:66" s="48" customFormat="1" ht="15" customHeight="1" x14ac:dyDescent="0.2">
      <c r="D2761" s="45"/>
      <c r="AA2761" s="94"/>
      <c r="AC2761" s="94"/>
      <c r="AG2761" s="94"/>
      <c r="AI2761" s="94"/>
      <c r="AM2761" s="94"/>
      <c r="AO2761" s="94"/>
      <c r="AS2761" s="94"/>
      <c r="AU2761" s="94"/>
      <c r="AY2761" s="94"/>
      <c r="BA2761" s="94"/>
      <c r="BI2761" s="45"/>
      <c r="BN2761" s="93"/>
    </row>
    <row r="2762" spans="4:66" s="48" customFormat="1" ht="15" customHeight="1" x14ac:dyDescent="0.2">
      <c r="D2762" s="45"/>
      <c r="AA2762" s="94"/>
      <c r="AC2762" s="94"/>
      <c r="AG2762" s="94"/>
      <c r="AI2762" s="94"/>
      <c r="AM2762" s="94"/>
      <c r="AO2762" s="94"/>
      <c r="AS2762" s="94"/>
      <c r="AU2762" s="94"/>
      <c r="AY2762" s="94"/>
      <c r="BA2762" s="94"/>
      <c r="BI2762" s="45"/>
      <c r="BN2762" s="93"/>
    </row>
    <row r="2763" spans="4:66" s="48" customFormat="1" ht="15" customHeight="1" x14ac:dyDescent="0.2">
      <c r="D2763" s="45"/>
      <c r="AA2763" s="94"/>
      <c r="AC2763" s="94"/>
      <c r="AG2763" s="94"/>
      <c r="AI2763" s="94"/>
      <c r="AM2763" s="94"/>
      <c r="AO2763" s="94"/>
      <c r="AS2763" s="94"/>
      <c r="AU2763" s="94"/>
      <c r="AY2763" s="94"/>
      <c r="BA2763" s="94"/>
      <c r="BI2763" s="45"/>
      <c r="BN2763" s="93"/>
    </row>
    <row r="2764" spans="4:66" s="48" customFormat="1" ht="15" customHeight="1" x14ac:dyDescent="0.2">
      <c r="D2764" s="45"/>
      <c r="AA2764" s="94"/>
      <c r="AC2764" s="94"/>
      <c r="AG2764" s="94"/>
      <c r="AI2764" s="94"/>
      <c r="AM2764" s="94"/>
      <c r="AO2764" s="94"/>
      <c r="AS2764" s="94"/>
      <c r="AU2764" s="94"/>
      <c r="AY2764" s="94"/>
      <c r="BA2764" s="94"/>
      <c r="BI2764" s="45"/>
      <c r="BN2764" s="93"/>
    </row>
    <row r="2765" spans="4:66" s="48" customFormat="1" ht="15" customHeight="1" x14ac:dyDescent="0.2">
      <c r="D2765" s="45"/>
      <c r="AA2765" s="94"/>
      <c r="AC2765" s="94"/>
      <c r="AG2765" s="94"/>
      <c r="AI2765" s="94"/>
      <c r="AM2765" s="94"/>
      <c r="AO2765" s="94"/>
      <c r="AS2765" s="94"/>
      <c r="AU2765" s="94"/>
      <c r="AY2765" s="94"/>
      <c r="BA2765" s="94"/>
      <c r="BI2765" s="45"/>
      <c r="BN2765" s="93"/>
    </row>
    <row r="2766" spans="4:66" s="48" customFormat="1" ht="15" customHeight="1" x14ac:dyDescent="0.2">
      <c r="D2766" s="45"/>
      <c r="AA2766" s="94"/>
      <c r="AC2766" s="94"/>
      <c r="AG2766" s="94"/>
      <c r="AI2766" s="94"/>
      <c r="AM2766" s="94"/>
      <c r="AO2766" s="94"/>
      <c r="AS2766" s="94"/>
      <c r="AU2766" s="94"/>
      <c r="AY2766" s="94"/>
      <c r="BA2766" s="94"/>
      <c r="BI2766" s="45"/>
      <c r="BN2766" s="93"/>
    </row>
    <row r="2767" spans="4:66" s="48" customFormat="1" ht="15" customHeight="1" x14ac:dyDescent="0.2">
      <c r="D2767" s="45"/>
      <c r="AA2767" s="94"/>
      <c r="AC2767" s="94"/>
      <c r="AG2767" s="94"/>
      <c r="AI2767" s="94"/>
      <c r="AM2767" s="94"/>
      <c r="AO2767" s="94"/>
      <c r="AS2767" s="94"/>
      <c r="AU2767" s="94"/>
      <c r="AY2767" s="94"/>
      <c r="BA2767" s="94"/>
      <c r="BI2767" s="45"/>
      <c r="BN2767" s="93"/>
    </row>
    <row r="2768" spans="4:66" s="48" customFormat="1" ht="15" customHeight="1" x14ac:dyDescent="0.2">
      <c r="D2768" s="45"/>
      <c r="AA2768" s="94"/>
      <c r="AC2768" s="94"/>
      <c r="AG2768" s="94"/>
      <c r="AI2768" s="94"/>
      <c r="AM2768" s="94"/>
      <c r="AO2768" s="94"/>
      <c r="AS2768" s="94"/>
      <c r="AU2768" s="94"/>
      <c r="AY2768" s="94"/>
      <c r="BA2768" s="94"/>
      <c r="BI2768" s="45"/>
      <c r="BN2768" s="93"/>
    </row>
    <row r="2769" spans="4:66" s="48" customFormat="1" ht="15" customHeight="1" x14ac:dyDescent="0.2">
      <c r="D2769" s="45"/>
      <c r="AA2769" s="94"/>
      <c r="AC2769" s="94"/>
      <c r="AG2769" s="94"/>
      <c r="AI2769" s="94"/>
      <c r="AM2769" s="94"/>
      <c r="AO2769" s="94"/>
      <c r="AS2769" s="94"/>
      <c r="AU2769" s="94"/>
      <c r="AY2769" s="94"/>
      <c r="BA2769" s="94"/>
      <c r="BI2769" s="45"/>
      <c r="BN2769" s="93"/>
    </row>
    <row r="2770" spans="4:66" s="48" customFormat="1" ht="15" customHeight="1" x14ac:dyDescent="0.2">
      <c r="D2770" s="45"/>
      <c r="AA2770" s="94"/>
      <c r="AC2770" s="94"/>
      <c r="AG2770" s="94"/>
      <c r="AI2770" s="94"/>
      <c r="AM2770" s="94"/>
      <c r="AO2770" s="94"/>
      <c r="AS2770" s="94"/>
      <c r="AU2770" s="94"/>
      <c r="AY2770" s="94"/>
      <c r="BA2770" s="94"/>
      <c r="BI2770" s="45"/>
      <c r="BN2770" s="93"/>
    </row>
    <row r="2771" spans="4:66" s="48" customFormat="1" ht="15" customHeight="1" x14ac:dyDescent="0.2">
      <c r="D2771" s="45"/>
      <c r="AA2771" s="94"/>
      <c r="AC2771" s="94"/>
      <c r="AG2771" s="94"/>
      <c r="AI2771" s="94"/>
      <c r="AM2771" s="94"/>
      <c r="AO2771" s="94"/>
      <c r="AS2771" s="94"/>
      <c r="AU2771" s="94"/>
      <c r="AY2771" s="94"/>
      <c r="BA2771" s="94"/>
      <c r="BI2771" s="45"/>
      <c r="BN2771" s="93"/>
    </row>
    <row r="2772" spans="4:66" s="48" customFormat="1" ht="15" customHeight="1" x14ac:dyDescent="0.2">
      <c r="D2772" s="45"/>
      <c r="AA2772" s="94"/>
      <c r="AC2772" s="94"/>
      <c r="AG2772" s="94"/>
      <c r="AI2772" s="94"/>
      <c r="AM2772" s="94"/>
      <c r="AO2772" s="94"/>
      <c r="AS2772" s="94"/>
      <c r="AU2772" s="94"/>
      <c r="AY2772" s="94"/>
      <c r="BA2772" s="94"/>
      <c r="BI2772" s="45"/>
      <c r="BN2772" s="93"/>
    </row>
    <row r="2773" spans="4:66" s="48" customFormat="1" ht="15" customHeight="1" x14ac:dyDescent="0.2">
      <c r="D2773" s="45"/>
      <c r="AA2773" s="94"/>
      <c r="AC2773" s="94"/>
      <c r="AG2773" s="94"/>
      <c r="AI2773" s="94"/>
      <c r="AM2773" s="94"/>
      <c r="AO2773" s="94"/>
      <c r="AS2773" s="94"/>
      <c r="AU2773" s="94"/>
      <c r="AY2773" s="94"/>
      <c r="BA2773" s="94"/>
      <c r="BI2773" s="45"/>
      <c r="BN2773" s="93"/>
    </row>
    <row r="2774" spans="4:66" s="48" customFormat="1" ht="15" customHeight="1" x14ac:dyDescent="0.2">
      <c r="D2774" s="45"/>
      <c r="AA2774" s="94"/>
      <c r="AC2774" s="94"/>
      <c r="AG2774" s="94"/>
      <c r="AI2774" s="94"/>
      <c r="AM2774" s="94"/>
      <c r="AO2774" s="94"/>
      <c r="AS2774" s="94"/>
      <c r="AU2774" s="94"/>
      <c r="AY2774" s="94"/>
      <c r="BA2774" s="94"/>
      <c r="BI2774" s="45"/>
      <c r="BN2774" s="93"/>
    </row>
    <row r="2775" spans="4:66" s="48" customFormat="1" ht="15" customHeight="1" x14ac:dyDescent="0.2">
      <c r="D2775" s="45"/>
      <c r="AA2775" s="94"/>
      <c r="AC2775" s="94"/>
      <c r="AG2775" s="94"/>
      <c r="AI2775" s="94"/>
      <c r="AM2775" s="94"/>
      <c r="AO2775" s="94"/>
      <c r="AS2775" s="94"/>
      <c r="AU2775" s="94"/>
      <c r="AY2775" s="94"/>
      <c r="BA2775" s="94"/>
      <c r="BI2775" s="45"/>
      <c r="BN2775" s="93"/>
    </row>
    <row r="2776" spans="4:66" s="48" customFormat="1" ht="15" customHeight="1" x14ac:dyDescent="0.2">
      <c r="D2776" s="45"/>
      <c r="AA2776" s="94"/>
      <c r="AC2776" s="94"/>
      <c r="AG2776" s="94"/>
      <c r="AI2776" s="94"/>
      <c r="AM2776" s="94"/>
      <c r="AO2776" s="94"/>
      <c r="AS2776" s="94"/>
      <c r="AU2776" s="94"/>
      <c r="AY2776" s="94"/>
      <c r="BA2776" s="94"/>
      <c r="BI2776" s="45"/>
      <c r="BN2776" s="93"/>
    </row>
    <row r="2777" spans="4:66" s="48" customFormat="1" ht="15" customHeight="1" x14ac:dyDescent="0.2">
      <c r="D2777" s="45"/>
      <c r="AA2777" s="94"/>
      <c r="AC2777" s="94"/>
      <c r="AG2777" s="94"/>
      <c r="AI2777" s="94"/>
      <c r="AM2777" s="94"/>
      <c r="AO2777" s="94"/>
      <c r="AS2777" s="94"/>
      <c r="AU2777" s="94"/>
      <c r="AY2777" s="94"/>
      <c r="BA2777" s="94"/>
      <c r="BI2777" s="45"/>
      <c r="BN2777" s="93"/>
    </row>
    <row r="2778" spans="4:66" s="48" customFormat="1" ht="15" customHeight="1" x14ac:dyDescent="0.2">
      <c r="D2778" s="45"/>
      <c r="AA2778" s="94"/>
      <c r="AC2778" s="94"/>
      <c r="AG2778" s="94"/>
      <c r="AI2778" s="94"/>
      <c r="AM2778" s="94"/>
      <c r="AO2778" s="94"/>
      <c r="AS2778" s="94"/>
      <c r="AU2778" s="94"/>
      <c r="AY2778" s="94"/>
      <c r="BA2778" s="94"/>
      <c r="BI2778" s="45"/>
      <c r="BN2778" s="93"/>
    </row>
    <row r="2779" spans="4:66" s="48" customFormat="1" ht="15" customHeight="1" x14ac:dyDescent="0.2">
      <c r="D2779" s="45"/>
      <c r="AA2779" s="94"/>
      <c r="AC2779" s="94"/>
      <c r="AG2779" s="94"/>
      <c r="AI2779" s="94"/>
      <c r="AM2779" s="94"/>
      <c r="AO2779" s="94"/>
      <c r="AS2779" s="94"/>
      <c r="AU2779" s="94"/>
      <c r="AY2779" s="94"/>
      <c r="BA2779" s="94"/>
      <c r="BI2779" s="45"/>
      <c r="BN2779" s="93"/>
    </row>
    <row r="2780" spans="4:66" s="48" customFormat="1" ht="15" customHeight="1" x14ac:dyDescent="0.2">
      <c r="D2780" s="45"/>
      <c r="AA2780" s="94"/>
      <c r="AC2780" s="94"/>
      <c r="AG2780" s="94"/>
      <c r="AI2780" s="94"/>
      <c r="AM2780" s="94"/>
      <c r="AO2780" s="94"/>
      <c r="AS2780" s="94"/>
      <c r="AU2780" s="94"/>
      <c r="AY2780" s="94"/>
      <c r="BA2780" s="94"/>
      <c r="BI2780" s="45"/>
      <c r="BN2780" s="93"/>
    </row>
    <row r="2781" spans="4:66" s="48" customFormat="1" ht="15" customHeight="1" x14ac:dyDescent="0.2">
      <c r="D2781" s="45"/>
      <c r="AA2781" s="94"/>
      <c r="AC2781" s="94"/>
      <c r="AG2781" s="94"/>
      <c r="AI2781" s="94"/>
      <c r="AM2781" s="94"/>
      <c r="AO2781" s="94"/>
      <c r="AS2781" s="94"/>
      <c r="AU2781" s="94"/>
      <c r="AY2781" s="94"/>
      <c r="BA2781" s="94"/>
      <c r="BI2781" s="45"/>
      <c r="BN2781" s="93"/>
    </row>
    <row r="2782" spans="4:66" s="48" customFormat="1" ht="15" customHeight="1" x14ac:dyDescent="0.2">
      <c r="D2782" s="45"/>
      <c r="AA2782" s="94"/>
      <c r="AC2782" s="94"/>
      <c r="AG2782" s="94"/>
      <c r="AI2782" s="94"/>
      <c r="AM2782" s="94"/>
      <c r="AO2782" s="94"/>
      <c r="AS2782" s="94"/>
      <c r="AU2782" s="94"/>
      <c r="AY2782" s="94"/>
      <c r="BA2782" s="94"/>
      <c r="BI2782" s="45"/>
      <c r="BN2782" s="93"/>
    </row>
    <row r="2783" spans="4:66" s="48" customFormat="1" ht="15" customHeight="1" x14ac:dyDescent="0.2">
      <c r="D2783" s="45"/>
      <c r="AA2783" s="94"/>
      <c r="AC2783" s="94"/>
      <c r="AG2783" s="94"/>
      <c r="AI2783" s="94"/>
      <c r="AM2783" s="94"/>
      <c r="AO2783" s="94"/>
      <c r="AS2783" s="94"/>
      <c r="AU2783" s="94"/>
      <c r="AY2783" s="94"/>
      <c r="BA2783" s="94"/>
      <c r="BI2783" s="45"/>
      <c r="BN2783" s="93"/>
    </row>
    <row r="2784" spans="4:66" s="48" customFormat="1" ht="15" customHeight="1" x14ac:dyDescent="0.2">
      <c r="D2784" s="45"/>
      <c r="AA2784" s="94"/>
      <c r="AC2784" s="94"/>
      <c r="AG2784" s="94"/>
      <c r="AI2784" s="94"/>
      <c r="AM2784" s="94"/>
      <c r="AO2784" s="94"/>
      <c r="AS2784" s="94"/>
      <c r="AU2784" s="94"/>
      <c r="AY2784" s="94"/>
      <c r="BA2784" s="94"/>
      <c r="BI2784" s="45"/>
      <c r="BN2784" s="93"/>
    </row>
    <row r="2785" spans="4:66" s="48" customFormat="1" ht="15" customHeight="1" x14ac:dyDescent="0.2">
      <c r="D2785" s="45"/>
      <c r="AA2785" s="94"/>
      <c r="AC2785" s="94"/>
      <c r="AG2785" s="94"/>
      <c r="AI2785" s="94"/>
      <c r="AM2785" s="94"/>
      <c r="AO2785" s="94"/>
      <c r="AS2785" s="94"/>
      <c r="AU2785" s="94"/>
      <c r="AY2785" s="94"/>
      <c r="BA2785" s="94"/>
      <c r="BI2785" s="45"/>
      <c r="BN2785" s="93"/>
    </row>
    <row r="2786" spans="4:66" s="48" customFormat="1" ht="15" customHeight="1" x14ac:dyDescent="0.2">
      <c r="D2786" s="45"/>
      <c r="AA2786" s="94"/>
      <c r="AC2786" s="94"/>
      <c r="AG2786" s="94"/>
      <c r="AI2786" s="94"/>
      <c r="AM2786" s="94"/>
      <c r="AO2786" s="94"/>
      <c r="AS2786" s="94"/>
      <c r="AU2786" s="94"/>
      <c r="AY2786" s="94"/>
      <c r="BA2786" s="94"/>
      <c r="BI2786" s="45"/>
      <c r="BN2786" s="93"/>
    </row>
    <row r="2787" spans="4:66" s="48" customFormat="1" ht="15" customHeight="1" x14ac:dyDescent="0.2">
      <c r="D2787" s="45"/>
      <c r="AA2787" s="94"/>
      <c r="AC2787" s="94"/>
      <c r="AG2787" s="94"/>
      <c r="AI2787" s="94"/>
      <c r="AM2787" s="94"/>
      <c r="AO2787" s="94"/>
      <c r="AS2787" s="94"/>
      <c r="AU2787" s="94"/>
      <c r="AY2787" s="94"/>
      <c r="BA2787" s="94"/>
      <c r="BI2787" s="45"/>
      <c r="BN2787" s="93"/>
    </row>
    <row r="2788" spans="4:66" s="48" customFormat="1" ht="15" customHeight="1" x14ac:dyDescent="0.2">
      <c r="D2788" s="45"/>
      <c r="AA2788" s="94"/>
      <c r="AC2788" s="94"/>
      <c r="AG2788" s="94"/>
      <c r="AI2788" s="94"/>
      <c r="AM2788" s="94"/>
      <c r="AO2788" s="94"/>
      <c r="AS2788" s="94"/>
      <c r="AU2788" s="94"/>
      <c r="AY2788" s="94"/>
      <c r="BA2788" s="94"/>
      <c r="BI2788" s="45"/>
      <c r="BN2788" s="93"/>
    </row>
    <row r="2789" spans="4:66" s="48" customFormat="1" ht="15" customHeight="1" x14ac:dyDescent="0.2">
      <c r="D2789" s="45"/>
      <c r="AA2789" s="94"/>
      <c r="AC2789" s="94"/>
      <c r="AG2789" s="94"/>
      <c r="AI2789" s="94"/>
      <c r="AM2789" s="94"/>
      <c r="AO2789" s="94"/>
      <c r="AS2789" s="94"/>
      <c r="AU2789" s="94"/>
      <c r="AY2789" s="94"/>
      <c r="BA2789" s="94"/>
      <c r="BI2789" s="45"/>
      <c r="BN2789" s="93"/>
    </row>
    <row r="2790" spans="4:66" s="48" customFormat="1" ht="15" customHeight="1" x14ac:dyDescent="0.2">
      <c r="D2790" s="45"/>
      <c r="AA2790" s="94"/>
      <c r="AC2790" s="94"/>
      <c r="AG2790" s="94"/>
      <c r="AI2790" s="94"/>
      <c r="AM2790" s="94"/>
      <c r="AO2790" s="94"/>
      <c r="AS2790" s="94"/>
      <c r="AU2790" s="94"/>
      <c r="AY2790" s="94"/>
      <c r="BA2790" s="94"/>
      <c r="BI2790" s="45"/>
      <c r="BN2790" s="93"/>
    </row>
    <row r="2791" spans="4:66" s="48" customFormat="1" ht="15" customHeight="1" x14ac:dyDescent="0.2">
      <c r="D2791" s="45"/>
      <c r="AA2791" s="94"/>
      <c r="AC2791" s="94"/>
      <c r="AG2791" s="94"/>
      <c r="AI2791" s="94"/>
      <c r="AM2791" s="94"/>
      <c r="AO2791" s="94"/>
      <c r="AS2791" s="94"/>
      <c r="AU2791" s="94"/>
      <c r="AY2791" s="94"/>
      <c r="BA2791" s="94"/>
      <c r="BI2791" s="45"/>
      <c r="BN2791" s="93"/>
    </row>
    <row r="2792" spans="4:66" s="48" customFormat="1" ht="15" customHeight="1" x14ac:dyDescent="0.2">
      <c r="D2792" s="45"/>
      <c r="AA2792" s="94"/>
      <c r="AC2792" s="94"/>
      <c r="AG2792" s="94"/>
      <c r="AI2792" s="94"/>
      <c r="AM2792" s="94"/>
      <c r="AO2792" s="94"/>
      <c r="AS2792" s="94"/>
      <c r="AU2792" s="94"/>
      <c r="AY2792" s="94"/>
      <c r="BA2792" s="94"/>
      <c r="BI2792" s="45"/>
      <c r="BN2792" s="93"/>
    </row>
    <row r="2793" spans="4:66" s="48" customFormat="1" ht="15" customHeight="1" x14ac:dyDescent="0.2">
      <c r="D2793" s="45"/>
      <c r="AA2793" s="94"/>
      <c r="AC2793" s="94"/>
      <c r="AG2793" s="94"/>
      <c r="AI2793" s="94"/>
      <c r="AM2793" s="94"/>
      <c r="AO2793" s="94"/>
      <c r="AS2793" s="94"/>
      <c r="AU2793" s="94"/>
      <c r="AY2793" s="94"/>
      <c r="BA2793" s="94"/>
      <c r="BI2793" s="45"/>
      <c r="BN2793" s="93"/>
    </row>
    <row r="2794" spans="4:66" s="48" customFormat="1" ht="15" customHeight="1" x14ac:dyDescent="0.2">
      <c r="D2794" s="45"/>
      <c r="AA2794" s="94"/>
      <c r="AC2794" s="94"/>
      <c r="AG2794" s="94"/>
      <c r="AI2794" s="94"/>
      <c r="AM2794" s="94"/>
      <c r="AO2794" s="94"/>
      <c r="AS2794" s="94"/>
      <c r="AU2794" s="94"/>
      <c r="AY2794" s="94"/>
      <c r="BA2794" s="94"/>
      <c r="BI2794" s="45"/>
      <c r="BN2794" s="93"/>
    </row>
    <row r="2795" spans="4:66" s="48" customFormat="1" ht="15" customHeight="1" x14ac:dyDescent="0.2">
      <c r="D2795" s="45"/>
      <c r="AA2795" s="94"/>
      <c r="AC2795" s="94"/>
      <c r="AG2795" s="94"/>
      <c r="AI2795" s="94"/>
      <c r="AM2795" s="94"/>
      <c r="AO2795" s="94"/>
      <c r="AS2795" s="94"/>
      <c r="AU2795" s="94"/>
      <c r="AY2795" s="94"/>
      <c r="BA2795" s="94"/>
      <c r="BI2795" s="45"/>
      <c r="BN2795" s="93"/>
    </row>
    <row r="2796" spans="4:66" s="48" customFormat="1" ht="15" customHeight="1" x14ac:dyDescent="0.2">
      <c r="D2796" s="45"/>
      <c r="AA2796" s="94"/>
      <c r="AC2796" s="94"/>
      <c r="AG2796" s="94"/>
      <c r="AI2796" s="94"/>
      <c r="AM2796" s="94"/>
      <c r="AO2796" s="94"/>
      <c r="AS2796" s="94"/>
      <c r="AU2796" s="94"/>
      <c r="AY2796" s="94"/>
      <c r="BA2796" s="94"/>
      <c r="BI2796" s="45"/>
      <c r="BN2796" s="93"/>
    </row>
    <row r="2797" spans="4:66" s="48" customFormat="1" ht="15" customHeight="1" x14ac:dyDescent="0.2">
      <c r="D2797" s="45"/>
      <c r="AA2797" s="94"/>
      <c r="AC2797" s="94"/>
      <c r="AG2797" s="94"/>
      <c r="AI2797" s="94"/>
      <c r="AM2797" s="94"/>
      <c r="AO2797" s="94"/>
      <c r="AS2797" s="94"/>
      <c r="AU2797" s="94"/>
      <c r="AY2797" s="94"/>
      <c r="BA2797" s="94"/>
      <c r="BI2797" s="45"/>
      <c r="BN2797" s="93"/>
    </row>
    <row r="2798" spans="4:66" s="48" customFormat="1" ht="15" customHeight="1" x14ac:dyDescent="0.2">
      <c r="D2798" s="45"/>
      <c r="AA2798" s="94"/>
      <c r="AC2798" s="94"/>
      <c r="AG2798" s="94"/>
      <c r="AI2798" s="94"/>
      <c r="AM2798" s="94"/>
      <c r="AO2798" s="94"/>
      <c r="AS2798" s="94"/>
      <c r="AU2798" s="94"/>
      <c r="AY2798" s="94"/>
      <c r="BA2798" s="94"/>
      <c r="BI2798" s="45"/>
      <c r="BN2798" s="93"/>
    </row>
    <row r="2799" spans="4:66" s="48" customFormat="1" ht="15" customHeight="1" x14ac:dyDescent="0.2">
      <c r="D2799" s="45"/>
      <c r="AA2799" s="94"/>
      <c r="AC2799" s="94"/>
      <c r="AG2799" s="94"/>
      <c r="AI2799" s="94"/>
      <c r="AM2799" s="94"/>
      <c r="AO2799" s="94"/>
      <c r="AS2799" s="94"/>
      <c r="AU2799" s="94"/>
      <c r="AY2799" s="94"/>
      <c r="BA2799" s="94"/>
      <c r="BI2799" s="45"/>
      <c r="BN2799" s="93"/>
    </row>
    <row r="2800" spans="4:66" s="48" customFormat="1" ht="15" customHeight="1" x14ac:dyDescent="0.2">
      <c r="D2800" s="45"/>
      <c r="AA2800" s="94"/>
      <c r="AC2800" s="94"/>
      <c r="AG2800" s="94"/>
      <c r="AI2800" s="94"/>
      <c r="AM2800" s="94"/>
      <c r="AO2800" s="94"/>
      <c r="AS2800" s="94"/>
      <c r="AU2800" s="94"/>
      <c r="AY2800" s="94"/>
      <c r="BA2800" s="94"/>
      <c r="BI2800" s="45"/>
      <c r="BN2800" s="93"/>
    </row>
    <row r="2801" spans="4:66" s="48" customFormat="1" ht="15" customHeight="1" x14ac:dyDescent="0.2">
      <c r="D2801" s="45"/>
      <c r="AA2801" s="94"/>
      <c r="AC2801" s="94"/>
      <c r="AG2801" s="94"/>
      <c r="AI2801" s="94"/>
      <c r="AM2801" s="94"/>
      <c r="AO2801" s="94"/>
      <c r="AS2801" s="94"/>
      <c r="AU2801" s="94"/>
      <c r="AY2801" s="94"/>
      <c r="BA2801" s="94"/>
      <c r="BI2801" s="45"/>
      <c r="BN2801" s="93"/>
    </row>
    <row r="2802" spans="4:66" s="48" customFormat="1" ht="15" customHeight="1" x14ac:dyDescent="0.2">
      <c r="D2802" s="45"/>
      <c r="AA2802" s="94"/>
      <c r="AC2802" s="94"/>
      <c r="AG2802" s="94"/>
      <c r="AI2802" s="94"/>
      <c r="AM2802" s="94"/>
      <c r="AO2802" s="94"/>
      <c r="AS2802" s="94"/>
      <c r="AU2802" s="94"/>
      <c r="AY2802" s="94"/>
      <c r="BA2802" s="94"/>
      <c r="BI2802" s="45"/>
      <c r="BN2802" s="93"/>
    </row>
    <row r="2803" spans="4:66" s="48" customFormat="1" ht="15" customHeight="1" x14ac:dyDescent="0.2">
      <c r="D2803" s="45"/>
      <c r="AA2803" s="94"/>
      <c r="AC2803" s="94"/>
      <c r="AG2803" s="94"/>
      <c r="AI2803" s="94"/>
      <c r="AM2803" s="94"/>
      <c r="AO2803" s="94"/>
      <c r="AS2803" s="94"/>
      <c r="AU2803" s="94"/>
      <c r="AY2803" s="94"/>
      <c r="BA2803" s="94"/>
      <c r="BI2803" s="45"/>
      <c r="BN2803" s="93"/>
    </row>
    <row r="2804" spans="4:66" s="48" customFormat="1" ht="15" customHeight="1" x14ac:dyDescent="0.2">
      <c r="D2804" s="45"/>
      <c r="AA2804" s="94"/>
      <c r="AC2804" s="94"/>
      <c r="AG2804" s="94"/>
      <c r="AI2804" s="94"/>
      <c r="AM2804" s="94"/>
      <c r="AO2804" s="94"/>
      <c r="AS2804" s="94"/>
      <c r="AU2804" s="94"/>
      <c r="AY2804" s="94"/>
      <c r="BA2804" s="94"/>
      <c r="BI2804" s="45"/>
      <c r="BN2804" s="93"/>
    </row>
    <row r="2805" spans="4:66" s="48" customFormat="1" ht="15" customHeight="1" x14ac:dyDescent="0.2">
      <c r="D2805" s="45"/>
      <c r="AA2805" s="94"/>
      <c r="AC2805" s="94"/>
      <c r="AG2805" s="94"/>
      <c r="AI2805" s="94"/>
      <c r="AM2805" s="94"/>
      <c r="AO2805" s="94"/>
      <c r="AS2805" s="94"/>
      <c r="AU2805" s="94"/>
      <c r="AY2805" s="94"/>
      <c r="BA2805" s="94"/>
      <c r="BI2805" s="45"/>
      <c r="BN2805" s="93"/>
    </row>
    <row r="2806" spans="4:66" s="48" customFormat="1" ht="15" customHeight="1" x14ac:dyDescent="0.2">
      <c r="D2806" s="45"/>
      <c r="AA2806" s="94"/>
      <c r="AC2806" s="94"/>
      <c r="AG2806" s="94"/>
      <c r="AI2806" s="94"/>
      <c r="AM2806" s="94"/>
      <c r="AO2806" s="94"/>
      <c r="AS2806" s="94"/>
      <c r="AU2806" s="94"/>
      <c r="AY2806" s="94"/>
      <c r="BA2806" s="94"/>
      <c r="BI2806" s="45"/>
      <c r="BN2806" s="93"/>
    </row>
    <row r="2807" spans="4:66" s="48" customFormat="1" ht="15" customHeight="1" x14ac:dyDescent="0.2">
      <c r="D2807" s="45"/>
      <c r="AA2807" s="94"/>
      <c r="AC2807" s="94"/>
      <c r="AG2807" s="94"/>
      <c r="AI2807" s="94"/>
      <c r="AM2807" s="94"/>
      <c r="AO2807" s="94"/>
      <c r="AS2807" s="94"/>
      <c r="AU2807" s="94"/>
      <c r="AY2807" s="94"/>
      <c r="BA2807" s="94"/>
      <c r="BI2807" s="45"/>
      <c r="BN2807" s="93"/>
    </row>
    <row r="2808" spans="4:66" s="48" customFormat="1" ht="15" customHeight="1" x14ac:dyDescent="0.2">
      <c r="D2808" s="45"/>
      <c r="AA2808" s="94"/>
      <c r="AC2808" s="94"/>
      <c r="AG2808" s="94"/>
      <c r="AI2808" s="94"/>
      <c r="AM2808" s="94"/>
      <c r="AO2808" s="94"/>
      <c r="AS2808" s="94"/>
      <c r="AU2808" s="94"/>
      <c r="AY2808" s="94"/>
      <c r="BA2808" s="94"/>
      <c r="BI2808" s="45"/>
      <c r="BN2808" s="93"/>
    </row>
    <row r="2809" spans="4:66" s="48" customFormat="1" ht="15" customHeight="1" x14ac:dyDescent="0.2">
      <c r="D2809" s="45"/>
      <c r="AA2809" s="94"/>
      <c r="AC2809" s="94"/>
      <c r="AG2809" s="94"/>
      <c r="AI2809" s="94"/>
      <c r="AM2809" s="94"/>
      <c r="AO2809" s="94"/>
      <c r="AS2809" s="94"/>
      <c r="AU2809" s="94"/>
      <c r="AY2809" s="94"/>
      <c r="BA2809" s="94"/>
      <c r="BI2809" s="45"/>
      <c r="BN2809" s="93"/>
    </row>
    <row r="2810" spans="4:66" s="48" customFormat="1" ht="15" customHeight="1" x14ac:dyDescent="0.2">
      <c r="D2810" s="45"/>
      <c r="AA2810" s="94"/>
      <c r="AC2810" s="94"/>
      <c r="AG2810" s="94"/>
      <c r="AI2810" s="94"/>
      <c r="AM2810" s="94"/>
      <c r="AO2810" s="94"/>
      <c r="AS2810" s="94"/>
      <c r="AU2810" s="94"/>
      <c r="AY2810" s="94"/>
      <c r="BA2810" s="94"/>
      <c r="BI2810" s="45"/>
      <c r="BN2810" s="93"/>
    </row>
    <row r="2811" spans="4:66" s="48" customFormat="1" ht="15" customHeight="1" x14ac:dyDescent="0.2">
      <c r="D2811" s="45"/>
      <c r="AA2811" s="94"/>
      <c r="AC2811" s="94"/>
      <c r="AG2811" s="94"/>
      <c r="AI2811" s="94"/>
      <c r="AM2811" s="94"/>
      <c r="AO2811" s="94"/>
      <c r="AS2811" s="94"/>
      <c r="AU2811" s="94"/>
      <c r="AY2811" s="94"/>
      <c r="BA2811" s="94"/>
      <c r="BI2811" s="45"/>
      <c r="BN2811" s="93"/>
    </row>
    <row r="2812" spans="4:66" s="48" customFormat="1" ht="15" customHeight="1" x14ac:dyDescent="0.2">
      <c r="D2812" s="45"/>
      <c r="AA2812" s="94"/>
      <c r="AC2812" s="94"/>
      <c r="AG2812" s="94"/>
      <c r="AI2812" s="94"/>
      <c r="AM2812" s="94"/>
      <c r="AO2812" s="94"/>
      <c r="AS2812" s="94"/>
      <c r="AU2812" s="94"/>
      <c r="AY2812" s="94"/>
      <c r="BA2812" s="94"/>
      <c r="BI2812" s="45"/>
      <c r="BN2812" s="93"/>
    </row>
    <row r="2813" spans="4:66" s="48" customFormat="1" ht="15" customHeight="1" x14ac:dyDescent="0.2">
      <c r="D2813" s="45"/>
      <c r="AA2813" s="94"/>
      <c r="AC2813" s="94"/>
      <c r="AG2813" s="94"/>
      <c r="AI2813" s="94"/>
      <c r="AM2813" s="94"/>
      <c r="AO2813" s="94"/>
      <c r="AS2813" s="94"/>
      <c r="AU2813" s="94"/>
      <c r="AY2813" s="94"/>
      <c r="BA2813" s="94"/>
      <c r="BI2813" s="45"/>
      <c r="BN2813" s="93"/>
    </row>
    <row r="2814" spans="4:66" s="48" customFormat="1" ht="15" customHeight="1" x14ac:dyDescent="0.2">
      <c r="D2814" s="45"/>
      <c r="AA2814" s="94"/>
      <c r="AC2814" s="94"/>
      <c r="AG2814" s="94"/>
      <c r="AI2814" s="94"/>
      <c r="AM2814" s="94"/>
      <c r="AO2814" s="94"/>
      <c r="AS2814" s="94"/>
      <c r="AU2814" s="94"/>
      <c r="AY2814" s="94"/>
      <c r="BA2814" s="94"/>
      <c r="BI2814" s="45"/>
      <c r="BN2814" s="93"/>
    </row>
    <row r="2815" spans="4:66" s="48" customFormat="1" ht="15" customHeight="1" x14ac:dyDescent="0.2">
      <c r="D2815" s="45"/>
      <c r="AA2815" s="94"/>
      <c r="AC2815" s="94"/>
      <c r="AG2815" s="94"/>
      <c r="AI2815" s="94"/>
      <c r="AM2815" s="94"/>
      <c r="AO2815" s="94"/>
      <c r="AS2815" s="94"/>
      <c r="AU2815" s="94"/>
      <c r="AY2815" s="94"/>
      <c r="BA2815" s="94"/>
      <c r="BI2815" s="45"/>
      <c r="BN2815" s="93"/>
    </row>
    <row r="2816" spans="4:66" s="48" customFormat="1" ht="15" customHeight="1" x14ac:dyDescent="0.2">
      <c r="D2816" s="45"/>
      <c r="AA2816" s="94"/>
      <c r="AC2816" s="94"/>
      <c r="AG2816" s="94"/>
      <c r="AI2816" s="94"/>
      <c r="AM2816" s="94"/>
      <c r="AO2816" s="94"/>
      <c r="AS2816" s="94"/>
      <c r="AU2816" s="94"/>
      <c r="AY2816" s="94"/>
      <c r="BA2816" s="94"/>
      <c r="BI2816" s="45"/>
      <c r="BN2816" s="93"/>
    </row>
    <row r="2817" spans="4:66" s="48" customFormat="1" ht="15" customHeight="1" x14ac:dyDescent="0.2">
      <c r="D2817" s="45"/>
      <c r="AA2817" s="94"/>
      <c r="AC2817" s="94"/>
      <c r="AG2817" s="94"/>
      <c r="AI2817" s="94"/>
      <c r="AM2817" s="94"/>
      <c r="AO2817" s="94"/>
      <c r="AS2817" s="94"/>
      <c r="AU2817" s="94"/>
      <c r="AY2817" s="94"/>
      <c r="BA2817" s="94"/>
      <c r="BI2817" s="45"/>
      <c r="BN2817" s="93"/>
    </row>
    <row r="2818" spans="4:66" s="48" customFormat="1" ht="15" customHeight="1" x14ac:dyDescent="0.2">
      <c r="D2818" s="45"/>
      <c r="AA2818" s="94"/>
      <c r="AC2818" s="94"/>
      <c r="AG2818" s="94"/>
      <c r="AI2818" s="94"/>
      <c r="AM2818" s="94"/>
      <c r="AO2818" s="94"/>
      <c r="AS2818" s="94"/>
      <c r="AU2818" s="94"/>
      <c r="AY2818" s="94"/>
      <c r="BA2818" s="94"/>
      <c r="BI2818" s="45"/>
      <c r="BN2818" s="93"/>
    </row>
    <row r="2819" spans="4:66" s="48" customFormat="1" ht="15" customHeight="1" x14ac:dyDescent="0.2">
      <c r="D2819" s="45"/>
      <c r="AA2819" s="94"/>
      <c r="AC2819" s="94"/>
      <c r="AG2819" s="94"/>
      <c r="AI2819" s="94"/>
      <c r="AM2819" s="94"/>
      <c r="AO2819" s="94"/>
      <c r="AS2819" s="94"/>
      <c r="AU2819" s="94"/>
      <c r="AY2819" s="94"/>
      <c r="BA2819" s="94"/>
      <c r="BI2819" s="45"/>
      <c r="BN2819" s="93"/>
    </row>
    <row r="2820" spans="4:66" s="48" customFormat="1" ht="15" customHeight="1" x14ac:dyDescent="0.2">
      <c r="D2820" s="45"/>
      <c r="AA2820" s="94"/>
      <c r="AC2820" s="94"/>
      <c r="AG2820" s="94"/>
      <c r="AI2820" s="94"/>
      <c r="AM2820" s="94"/>
      <c r="AO2820" s="94"/>
      <c r="AS2820" s="94"/>
      <c r="AU2820" s="94"/>
      <c r="AY2820" s="94"/>
      <c r="BA2820" s="94"/>
      <c r="BI2820" s="45"/>
      <c r="BN2820" s="93"/>
    </row>
    <row r="2821" spans="4:66" s="48" customFormat="1" ht="15" customHeight="1" x14ac:dyDescent="0.2">
      <c r="D2821" s="45"/>
      <c r="AA2821" s="94"/>
      <c r="AC2821" s="94"/>
      <c r="AG2821" s="94"/>
      <c r="AI2821" s="94"/>
      <c r="AM2821" s="94"/>
      <c r="AO2821" s="94"/>
      <c r="AS2821" s="94"/>
      <c r="AU2821" s="94"/>
      <c r="AY2821" s="94"/>
      <c r="BA2821" s="94"/>
      <c r="BI2821" s="45"/>
      <c r="BN2821" s="93"/>
    </row>
    <row r="2822" spans="4:66" s="48" customFormat="1" ht="15" customHeight="1" x14ac:dyDescent="0.2">
      <c r="D2822" s="45"/>
      <c r="AA2822" s="94"/>
      <c r="AC2822" s="94"/>
      <c r="AG2822" s="94"/>
      <c r="AI2822" s="94"/>
      <c r="AM2822" s="94"/>
      <c r="AO2822" s="94"/>
      <c r="AS2822" s="94"/>
      <c r="AU2822" s="94"/>
      <c r="AY2822" s="94"/>
      <c r="BA2822" s="94"/>
      <c r="BI2822" s="45"/>
      <c r="BN2822" s="93"/>
    </row>
    <row r="2823" spans="4:66" s="48" customFormat="1" ht="15" customHeight="1" x14ac:dyDescent="0.2">
      <c r="D2823" s="45"/>
      <c r="AA2823" s="94"/>
      <c r="AC2823" s="94"/>
      <c r="AG2823" s="94"/>
      <c r="AI2823" s="94"/>
      <c r="AM2823" s="94"/>
      <c r="AO2823" s="94"/>
      <c r="AS2823" s="94"/>
      <c r="AU2823" s="94"/>
      <c r="AY2823" s="94"/>
      <c r="BA2823" s="94"/>
      <c r="BI2823" s="45"/>
      <c r="BN2823" s="93"/>
    </row>
    <row r="2824" spans="4:66" s="48" customFormat="1" ht="15" customHeight="1" x14ac:dyDescent="0.2">
      <c r="D2824" s="45"/>
      <c r="AA2824" s="94"/>
      <c r="AC2824" s="94"/>
      <c r="AG2824" s="94"/>
      <c r="AI2824" s="94"/>
      <c r="AM2824" s="94"/>
      <c r="AO2824" s="94"/>
      <c r="AS2824" s="94"/>
      <c r="AU2824" s="94"/>
      <c r="AY2824" s="94"/>
      <c r="BA2824" s="94"/>
      <c r="BI2824" s="45"/>
      <c r="BN2824" s="93"/>
    </row>
    <row r="2825" spans="4:66" s="48" customFormat="1" ht="15" customHeight="1" x14ac:dyDescent="0.2">
      <c r="D2825" s="45"/>
      <c r="AA2825" s="94"/>
      <c r="AC2825" s="94"/>
      <c r="AG2825" s="94"/>
      <c r="AI2825" s="94"/>
      <c r="AM2825" s="94"/>
      <c r="AO2825" s="94"/>
      <c r="AS2825" s="94"/>
      <c r="AU2825" s="94"/>
      <c r="AY2825" s="94"/>
      <c r="BA2825" s="94"/>
      <c r="BI2825" s="45"/>
      <c r="BN2825" s="93"/>
    </row>
    <row r="2826" spans="4:66" s="48" customFormat="1" ht="15" customHeight="1" x14ac:dyDescent="0.2">
      <c r="D2826" s="45"/>
      <c r="AA2826" s="94"/>
      <c r="AC2826" s="94"/>
      <c r="AG2826" s="94"/>
      <c r="AI2826" s="94"/>
      <c r="AM2826" s="94"/>
      <c r="AO2826" s="94"/>
      <c r="AS2826" s="94"/>
      <c r="AU2826" s="94"/>
      <c r="AY2826" s="94"/>
      <c r="BA2826" s="94"/>
      <c r="BI2826" s="45"/>
      <c r="BN2826" s="93"/>
    </row>
    <row r="2827" spans="4:66" s="48" customFormat="1" ht="15" customHeight="1" x14ac:dyDescent="0.2">
      <c r="D2827" s="45"/>
      <c r="AA2827" s="94"/>
      <c r="AC2827" s="94"/>
      <c r="AG2827" s="94"/>
      <c r="AI2827" s="94"/>
      <c r="AM2827" s="94"/>
      <c r="AO2827" s="94"/>
      <c r="AS2827" s="94"/>
      <c r="AU2827" s="94"/>
      <c r="AY2827" s="94"/>
      <c r="BA2827" s="94"/>
      <c r="BI2827" s="45"/>
      <c r="BN2827" s="93"/>
    </row>
    <row r="2828" spans="4:66" s="48" customFormat="1" ht="15" customHeight="1" x14ac:dyDescent="0.2">
      <c r="D2828" s="45"/>
      <c r="AA2828" s="94"/>
      <c r="AC2828" s="94"/>
      <c r="AG2828" s="94"/>
      <c r="AI2828" s="94"/>
      <c r="AM2828" s="94"/>
      <c r="AO2828" s="94"/>
      <c r="AS2828" s="94"/>
      <c r="AU2828" s="94"/>
      <c r="AY2828" s="94"/>
      <c r="BA2828" s="94"/>
      <c r="BI2828" s="45"/>
      <c r="BN2828" s="93"/>
    </row>
    <row r="2829" spans="4:66" s="48" customFormat="1" ht="15" customHeight="1" x14ac:dyDescent="0.2">
      <c r="D2829" s="45"/>
      <c r="AA2829" s="94"/>
      <c r="AC2829" s="94"/>
      <c r="AG2829" s="94"/>
      <c r="AI2829" s="94"/>
      <c r="AM2829" s="94"/>
      <c r="AO2829" s="94"/>
      <c r="AS2829" s="94"/>
      <c r="AU2829" s="94"/>
      <c r="AY2829" s="94"/>
      <c r="BA2829" s="94"/>
      <c r="BI2829" s="45"/>
      <c r="BN2829" s="93"/>
    </row>
    <row r="2830" spans="4:66" s="48" customFormat="1" ht="15" customHeight="1" x14ac:dyDescent="0.2">
      <c r="D2830" s="45"/>
      <c r="AA2830" s="94"/>
      <c r="AC2830" s="94"/>
      <c r="AG2830" s="94"/>
      <c r="AI2830" s="94"/>
      <c r="AM2830" s="94"/>
      <c r="AO2830" s="94"/>
      <c r="AS2830" s="94"/>
      <c r="AU2830" s="94"/>
      <c r="AY2830" s="94"/>
      <c r="BA2830" s="94"/>
      <c r="BI2830" s="45"/>
      <c r="BN2830" s="93"/>
    </row>
    <row r="2831" spans="4:66" s="48" customFormat="1" ht="15" customHeight="1" x14ac:dyDescent="0.2">
      <c r="D2831" s="45"/>
      <c r="AA2831" s="94"/>
      <c r="AC2831" s="94"/>
      <c r="AG2831" s="94"/>
      <c r="AI2831" s="94"/>
      <c r="AM2831" s="94"/>
      <c r="AO2831" s="94"/>
      <c r="AS2831" s="94"/>
      <c r="AU2831" s="94"/>
      <c r="AY2831" s="94"/>
      <c r="BA2831" s="94"/>
      <c r="BI2831" s="45"/>
      <c r="BN2831" s="93"/>
    </row>
    <row r="2832" spans="4:66" s="48" customFormat="1" ht="15" customHeight="1" x14ac:dyDescent="0.2">
      <c r="D2832" s="45"/>
      <c r="AA2832" s="94"/>
      <c r="AC2832" s="94"/>
      <c r="AG2832" s="94"/>
      <c r="AI2832" s="94"/>
      <c r="AM2832" s="94"/>
      <c r="AO2832" s="94"/>
      <c r="AS2832" s="94"/>
      <c r="AU2832" s="94"/>
      <c r="AY2832" s="94"/>
      <c r="BA2832" s="94"/>
      <c r="BI2832" s="45"/>
      <c r="BN2832" s="93"/>
    </row>
    <row r="2833" spans="4:66" s="48" customFormat="1" ht="15" customHeight="1" x14ac:dyDescent="0.2">
      <c r="D2833" s="45"/>
      <c r="AA2833" s="94"/>
      <c r="AC2833" s="94"/>
      <c r="AG2833" s="94"/>
      <c r="AI2833" s="94"/>
      <c r="AM2833" s="94"/>
      <c r="AO2833" s="94"/>
      <c r="AS2833" s="94"/>
      <c r="AU2833" s="94"/>
      <c r="AY2833" s="94"/>
      <c r="BA2833" s="94"/>
      <c r="BI2833" s="45"/>
      <c r="BN2833" s="93"/>
    </row>
    <row r="2834" spans="4:66" s="48" customFormat="1" ht="15" customHeight="1" x14ac:dyDescent="0.2">
      <c r="D2834" s="45"/>
      <c r="AA2834" s="94"/>
      <c r="AC2834" s="94"/>
      <c r="AG2834" s="94"/>
      <c r="AI2834" s="94"/>
      <c r="AM2834" s="94"/>
      <c r="AO2834" s="94"/>
      <c r="AS2834" s="94"/>
      <c r="AU2834" s="94"/>
      <c r="AY2834" s="94"/>
      <c r="BA2834" s="94"/>
      <c r="BI2834" s="45"/>
      <c r="BN2834" s="93"/>
    </row>
    <row r="2835" spans="4:66" s="48" customFormat="1" ht="15" customHeight="1" x14ac:dyDescent="0.2">
      <c r="D2835" s="45"/>
      <c r="AA2835" s="94"/>
      <c r="AC2835" s="94"/>
      <c r="AG2835" s="94"/>
      <c r="AI2835" s="94"/>
      <c r="AM2835" s="94"/>
      <c r="AO2835" s="94"/>
      <c r="AS2835" s="94"/>
      <c r="AU2835" s="94"/>
      <c r="AY2835" s="94"/>
      <c r="BA2835" s="94"/>
      <c r="BI2835" s="45"/>
      <c r="BN2835" s="93"/>
    </row>
    <row r="2836" spans="4:66" s="48" customFormat="1" ht="15" customHeight="1" x14ac:dyDescent="0.2">
      <c r="D2836" s="45"/>
      <c r="AA2836" s="94"/>
      <c r="AC2836" s="94"/>
      <c r="AG2836" s="94"/>
      <c r="AI2836" s="94"/>
      <c r="AM2836" s="94"/>
      <c r="AO2836" s="94"/>
      <c r="AS2836" s="94"/>
      <c r="AU2836" s="94"/>
      <c r="AY2836" s="94"/>
      <c r="BA2836" s="94"/>
      <c r="BI2836" s="45"/>
      <c r="BN2836" s="93"/>
    </row>
    <row r="2837" spans="4:66" s="48" customFormat="1" ht="15" customHeight="1" x14ac:dyDescent="0.2">
      <c r="D2837" s="45"/>
      <c r="AA2837" s="94"/>
      <c r="AC2837" s="94"/>
      <c r="AG2837" s="94"/>
      <c r="AI2837" s="94"/>
      <c r="AM2837" s="94"/>
      <c r="AO2837" s="94"/>
      <c r="AS2837" s="94"/>
      <c r="AU2837" s="94"/>
      <c r="AY2837" s="94"/>
      <c r="BA2837" s="94"/>
      <c r="BI2837" s="45"/>
      <c r="BN2837" s="93"/>
    </row>
    <row r="2838" spans="4:66" s="48" customFormat="1" ht="15" customHeight="1" x14ac:dyDescent="0.2">
      <c r="D2838" s="45"/>
      <c r="AA2838" s="94"/>
      <c r="AC2838" s="94"/>
      <c r="AG2838" s="94"/>
      <c r="AI2838" s="94"/>
      <c r="AM2838" s="94"/>
      <c r="AO2838" s="94"/>
      <c r="AS2838" s="94"/>
      <c r="AU2838" s="94"/>
      <c r="AY2838" s="94"/>
      <c r="BA2838" s="94"/>
      <c r="BI2838" s="45"/>
      <c r="BN2838" s="93"/>
    </row>
    <row r="2839" spans="4:66" s="48" customFormat="1" ht="15" customHeight="1" x14ac:dyDescent="0.2">
      <c r="D2839" s="45"/>
      <c r="AA2839" s="94"/>
      <c r="AC2839" s="94"/>
      <c r="AG2839" s="94"/>
      <c r="AI2839" s="94"/>
      <c r="AM2839" s="94"/>
      <c r="AO2839" s="94"/>
      <c r="AS2839" s="94"/>
      <c r="AU2839" s="94"/>
      <c r="AY2839" s="94"/>
      <c r="BA2839" s="94"/>
      <c r="BI2839" s="45"/>
      <c r="BN2839" s="93"/>
    </row>
    <row r="2840" spans="4:66" s="48" customFormat="1" ht="15" customHeight="1" x14ac:dyDescent="0.2">
      <c r="D2840" s="45"/>
      <c r="AA2840" s="94"/>
      <c r="AC2840" s="94"/>
      <c r="AG2840" s="94"/>
      <c r="AI2840" s="94"/>
      <c r="AM2840" s="94"/>
      <c r="AO2840" s="94"/>
      <c r="AS2840" s="94"/>
      <c r="AU2840" s="94"/>
      <c r="AY2840" s="94"/>
      <c r="BA2840" s="94"/>
      <c r="BI2840" s="45"/>
      <c r="BN2840" s="93"/>
    </row>
    <row r="2841" spans="4:66" s="48" customFormat="1" ht="15" customHeight="1" x14ac:dyDescent="0.2">
      <c r="D2841" s="45"/>
      <c r="AA2841" s="94"/>
      <c r="AC2841" s="94"/>
      <c r="AG2841" s="94"/>
      <c r="AI2841" s="94"/>
      <c r="AM2841" s="94"/>
      <c r="AO2841" s="94"/>
      <c r="AS2841" s="94"/>
      <c r="AU2841" s="94"/>
      <c r="AY2841" s="94"/>
      <c r="BA2841" s="94"/>
      <c r="BI2841" s="45"/>
      <c r="BN2841" s="93"/>
    </row>
    <row r="2842" spans="4:66" s="48" customFormat="1" ht="15" customHeight="1" x14ac:dyDescent="0.2">
      <c r="D2842" s="45"/>
      <c r="AA2842" s="94"/>
      <c r="AC2842" s="94"/>
      <c r="AG2842" s="94"/>
      <c r="AI2842" s="94"/>
      <c r="AM2842" s="94"/>
      <c r="AO2842" s="94"/>
      <c r="AS2842" s="94"/>
      <c r="AU2842" s="94"/>
      <c r="AY2842" s="94"/>
      <c r="BA2842" s="94"/>
      <c r="BI2842" s="45"/>
      <c r="BN2842" s="93"/>
    </row>
    <row r="2843" spans="4:66" s="48" customFormat="1" ht="15" customHeight="1" x14ac:dyDescent="0.2">
      <c r="D2843" s="45"/>
      <c r="AA2843" s="94"/>
      <c r="AC2843" s="94"/>
      <c r="AG2843" s="94"/>
      <c r="AI2843" s="94"/>
      <c r="AM2843" s="94"/>
      <c r="AO2843" s="94"/>
      <c r="AS2843" s="94"/>
      <c r="AU2843" s="94"/>
      <c r="AY2843" s="94"/>
      <c r="BA2843" s="94"/>
      <c r="BI2843" s="45"/>
      <c r="BN2843" s="93"/>
    </row>
    <row r="2844" spans="4:66" s="48" customFormat="1" ht="15" customHeight="1" x14ac:dyDescent="0.2">
      <c r="D2844" s="45"/>
      <c r="AA2844" s="94"/>
      <c r="AC2844" s="94"/>
      <c r="AG2844" s="94"/>
      <c r="AI2844" s="94"/>
      <c r="AM2844" s="94"/>
      <c r="AO2844" s="94"/>
      <c r="AS2844" s="94"/>
      <c r="AU2844" s="94"/>
      <c r="AY2844" s="94"/>
      <c r="BA2844" s="94"/>
      <c r="BI2844" s="45"/>
      <c r="BN2844" s="93"/>
    </row>
    <row r="2845" spans="4:66" s="48" customFormat="1" ht="15" customHeight="1" x14ac:dyDescent="0.2">
      <c r="D2845" s="45"/>
      <c r="AA2845" s="94"/>
      <c r="AC2845" s="94"/>
      <c r="AG2845" s="94"/>
      <c r="AI2845" s="94"/>
      <c r="AM2845" s="94"/>
      <c r="AO2845" s="94"/>
      <c r="AS2845" s="94"/>
      <c r="AU2845" s="94"/>
      <c r="AY2845" s="94"/>
      <c r="BA2845" s="94"/>
      <c r="BI2845" s="45"/>
      <c r="BN2845" s="93"/>
    </row>
    <row r="2846" spans="4:66" s="48" customFormat="1" ht="15" customHeight="1" x14ac:dyDescent="0.2">
      <c r="D2846" s="45"/>
      <c r="AA2846" s="94"/>
      <c r="AC2846" s="94"/>
      <c r="AG2846" s="94"/>
      <c r="AI2846" s="94"/>
      <c r="AM2846" s="94"/>
      <c r="AO2846" s="94"/>
      <c r="AS2846" s="94"/>
      <c r="AU2846" s="94"/>
      <c r="AY2846" s="94"/>
      <c r="BA2846" s="94"/>
      <c r="BI2846" s="45"/>
      <c r="BN2846" s="93"/>
    </row>
    <row r="2847" spans="4:66" s="48" customFormat="1" ht="15" customHeight="1" x14ac:dyDescent="0.2">
      <c r="D2847" s="45"/>
      <c r="AA2847" s="94"/>
      <c r="AC2847" s="94"/>
      <c r="AG2847" s="94"/>
      <c r="AI2847" s="94"/>
      <c r="AM2847" s="94"/>
      <c r="AO2847" s="94"/>
      <c r="AS2847" s="94"/>
      <c r="AU2847" s="94"/>
      <c r="AY2847" s="94"/>
      <c r="BA2847" s="94"/>
      <c r="BI2847" s="45"/>
      <c r="BN2847" s="93"/>
    </row>
    <row r="2848" spans="4:66" s="48" customFormat="1" ht="15" customHeight="1" x14ac:dyDescent="0.2">
      <c r="D2848" s="45"/>
      <c r="AA2848" s="94"/>
      <c r="AC2848" s="94"/>
      <c r="AG2848" s="94"/>
      <c r="AI2848" s="94"/>
      <c r="AM2848" s="94"/>
      <c r="AO2848" s="94"/>
      <c r="AS2848" s="94"/>
      <c r="AU2848" s="94"/>
      <c r="AY2848" s="94"/>
      <c r="BA2848" s="94"/>
      <c r="BI2848" s="45"/>
      <c r="BN2848" s="93"/>
    </row>
    <row r="2849" spans="4:66" s="48" customFormat="1" ht="15" customHeight="1" x14ac:dyDescent="0.2">
      <c r="D2849" s="45"/>
      <c r="AA2849" s="94"/>
      <c r="AC2849" s="94"/>
      <c r="AG2849" s="94"/>
      <c r="AI2849" s="94"/>
      <c r="AM2849" s="94"/>
      <c r="AO2849" s="94"/>
      <c r="AS2849" s="94"/>
      <c r="AU2849" s="94"/>
      <c r="AY2849" s="94"/>
      <c r="BA2849" s="94"/>
      <c r="BI2849" s="45"/>
      <c r="BN2849" s="93"/>
    </row>
    <row r="2850" spans="4:66" s="48" customFormat="1" ht="15" customHeight="1" x14ac:dyDescent="0.2">
      <c r="D2850" s="45"/>
      <c r="AA2850" s="94"/>
      <c r="AC2850" s="94"/>
      <c r="AG2850" s="94"/>
      <c r="AI2850" s="94"/>
      <c r="AM2850" s="94"/>
      <c r="AO2850" s="94"/>
      <c r="AS2850" s="94"/>
      <c r="AU2850" s="94"/>
      <c r="AY2850" s="94"/>
      <c r="BA2850" s="94"/>
      <c r="BI2850" s="45"/>
      <c r="BN2850" s="93"/>
    </row>
    <row r="2851" spans="4:66" s="48" customFormat="1" ht="15" customHeight="1" x14ac:dyDescent="0.2">
      <c r="D2851" s="45"/>
      <c r="AA2851" s="94"/>
      <c r="AC2851" s="94"/>
      <c r="AG2851" s="94"/>
      <c r="AI2851" s="94"/>
      <c r="AM2851" s="94"/>
      <c r="AO2851" s="94"/>
      <c r="AS2851" s="94"/>
      <c r="AU2851" s="94"/>
      <c r="AY2851" s="94"/>
      <c r="BA2851" s="94"/>
      <c r="BI2851" s="45"/>
      <c r="BN2851" s="93"/>
    </row>
    <row r="2852" spans="4:66" s="48" customFormat="1" ht="15" customHeight="1" x14ac:dyDescent="0.2">
      <c r="D2852" s="45"/>
      <c r="AA2852" s="94"/>
      <c r="AC2852" s="94"/>
      <c r="AG2852" s="94"/>
      <c r="AI2852" s="94"/>
      <c r="AM2852" s="94"/>
      <c r="AO2852" s="94"/>
      <c r="AS2852" s="94"/>
      <c r="AU2852" s="94"/>
      <c r="AY2852" s="94"/>
      <c r="BA2852" s="94"/>
      <c r="BI2852" s="45"/>
      <c r="BN2852" s="93"/>
    </row>
    <row r="2853" spans="4:66" s="48" customFormat="1" ht="15" customHeight="1" x14ac:dyDescent="0.2">
      <c r="D2853" s="45"/>
      <c r="AA2853" s="94"/>
      <c r="AC2853" s="94"/>
      <c r="AG2853" s="94"/>
      <c r="AI2853" s="94"/>
      <c r="AM2853" s="94"/>
      <c r="AO2853" s="94"/>
      <c r="AS2853" s="94"/>
      <c r="AU2853" s="94"/>
      <c r="AY2853" s="94"/>
      <c r="BA2853" s="94"/>
      <c r="BI2853" s="45"/>
      <c r="BN2853" s="93"/>
    </row>
    <row r="2854" spans="4:66" s="48" customFormat="1" ht="15" customHeight="1" x14ac:dyDescent="0.2">
      <c r="D2854" s="45"/>
      <c r="AA2854" s="94"/>
      <c r="AC2854" s="94"/>
      <c r="AG2854" s="94"/>
      <c r="AI2854" s="94"/>
      <c r="AM2854" s="94"/>
      <c r="AO2854" s="94"/>
      <c r="AS2854" s="94"/>
      <c r="AU2854" s="94"/>
      <c r="AY2854" s="94"/>
      <c r="BA2854" s="94"/>
      <c r="BI2854" s="45"/>
      <c r="BN2854" s="93"/>
    </row>
    <row r="2855" spans="4:66" s="48" customFormat="1" ht="15" customHeight="1" x14ac:dyDescent="0.2">
      <c r="D2855" s="45"/>
      <c r="AA2855" s="94"/>
      <c r="AC2855" s="94"/>
      <c r="AG2855" s="94"/>
      <c r="AI2855" s="94"/>
      <c r="AM2855" s="94"/>
      <c r="AO2855" s="94"/>
      <c r="AS2855" s="94"/>
      <c r="AU2855" s="94"/>
      <c r="AY2855" s="94"/>
      <c r="BA2855" s="94"/>
      <c r="BI2855" s="45"/>
      <c r="BN2855" s="93"/>
    </row>
    <row r="2856" spans="4:66" s="48" customFormat="1" ht="15" customHeight="1" x14ac:dyDescent="0.2">
      <c r="D2856" s="45"/>
      <c r="AA2856" s="94"/>
      <c r="AC2856" s="94"/>
      <c r="AG2856" s="94"/>
      <c r="AI2856" s="94"/>
      <c r="AM2856" s="94"/>
      <c r="AO2856" s="94"/>
      <c r="AS2856" s="94"/>
      <c r="AU2856" s="94"/>
      <c r="AY2856" s="94"/>
      <c r="BA2856" s="94"/>
      <c r="BI2856" s="45"/>
      <c r="BN2856" s="93"/>
    </row>
    <row r="2857" spans="4:66" s="48" customFormat="1" ht="15" customHeight="1" x14ac:dyDescent="0.2">
      <c r="D2857" s="45"/>
      <c r="AA2857" s="94"/>
      <c r="AC2857" s="94"/>
      <c r="AG2857" s="94"/>
      <c r="AI2857" s="94"/>
      <c r="AM2857" s="94"/>
      <c r="AO2857" s="94"/>
      <c r="AS2857" s="94"/>
      <c r="AU2857" s="94"/>
      <c r="AY2857" s="94"/>
      <c r="BA2857" s="94"/>
      <c r="BI2857" s="45"/>
      <c r="BN2857" s="93"/>
    </row>
    <row r="2858" spans="4:66" s="48" customFormat="1" ht="15" customHeight="1" x14ac:dyDescent="0.2">
      <c r="D2858" s="45"/>
      <c r="AA2858" s="94"/>
      <c r="AC2858" s="94"/>
      <c r="AG2858" s="94"/>
      <c r="AI2858" s="94"/>
      <c r="AM2858" s="94"/>
      <c r="AO2858" s="94"/>
      <c r="AS2858" s="94"/>
      <c r="AU2858" s="94"/>
      <c r="AY2858" s="94"/>
      <c r="BA2858" s="94"/>
      <c r="BI2858" s="45"/>
      <c r="BN2858" s="93"/>
    </row>
    <row r="2859" spans="4:66" s="48" customFormat="1" ht="15" customHeight="1" x14ac:dyDescent="0.2">
      <c r="D2859" s="45"/>
      <c r="AA2859" s="94"/>
      <c r="AC2859" s="94"/>
      <c r="AG2859" s="94"/>
      <c r="AI2859" s="94"/>
      <c r="AM2859" s="94"/>
      <c r="AO2859" s="94"/>
      <c r="AS2859" s="94"/>
      <c r="AU2859" s="94"/>
      <c r="AY2859" s="94"/>
      <c r="BA2859" s="94"/>
      <c r="BI2859" s="45"/>
      <c r="BN2859" s="93"/>
    </row>
    <row r="2860" spans="4:66" s="48" customFormat="1" ht="15" customHeight="1" x14ac:dyDescent="0.2">
      <c r="D2860" s="45"/>
      <c r="AA2860" s="94"/>
      <c r="AC2860" s="94"/>
      <c r="AG2860" s="94"/>
      <c r="AI2860" s="94"/>
      <c r="AM2860" s="94"/>
      <c r="AO2860" s="94"/>
      <c r="AS2860" s="94"/>
      <c r="AU2860" s="94"/>
      <c r="AY2860" s="94"/>
      <c r="BA2860" s="94"/>
      <c r="BI2860" s="45"/>
      <c r="BN2860" s="93"/>
    </row>
    <row r="2861" spans="4:66" s="48" customFormat="1" ht="15" customHeight="1" x14ac:dyDescent="0.2">
      <c r="D2861" s="45"/>
      <c r="AA2861" s="94"/>
      <c r="AC2861" s="94"/>
      <c r="AG2861" s="94"/>
      <c r="AI2861" s="94"/>
      <c r="AM2861" s="94"/>
      <c r="AO2861" s="94"/>
      <c r="AS2861" s="94"/>
      <c r="AU2861" s="94"/>
      <c r="AY2861" s="94"/>
      <c r="BA2861" s="94"/>
      <c r="BI2861" s="45"/>
      <c r="BN2861" s="93"/>
    </row>
    <row r="2862" spans="4:66" s="48" customFormat="1" ht="15" customHeight="1" x14ac:dyDescent="0.2">
      <c r="D2862" s="45"/>
      <c r="AA2862" s="94"/>
      <c r="AC2862" s="94"/>
      <c r="AG2862" s="94"/>
      <c r="AI2862" s="94"/>
      <c r="AM2862" s="94"/>
      <c r="AO2862" s="94"/>
      <c r="AS2862" s="94"/>
      <c r="AU2862" s="94"/>
      <c r="AY2862" s="94"/>
      <c r="BA2862" s="94"/>
      <c r="BI2862" s="45"/>
      <c r="BN2862" s="93"/>
    </row>
    <row r="2863" spans="4:66" s="48" customFormat="1" ht="15" customHeight="1" x14ac:dyDescent="0.2">
      <c r="D2863" s="45"/>
      <c r="AA2863" s="94"/>
      <c r="AC2863" s="94"/>
      <c r="AG2863" s="94"/>
      <c r="AI2863" s="94"/>
      <c r="AM2863" s="94"/>
      <c r="AO2863" s="94"/>
      <c r="AS2863" s="94"/>
      <c r="AU2863" s="94"/>
      <c r="AY2863" s="94"/>
      <c r="BA2863" s="94"/>
      <c r="BI2863" s="45"/>
      <c r="BN2863" s="93"/>
    </row>
    <row r="2864" spans="4:66" s="48" customFormat="1" ht="15" customHeight="1" x14ac:dyDescent="0.2">
      <c r="D2864" s="45"/>
      <c r="AA2864" s="94"/>
      <c r="AC2864" s="94"/>
      <c r="AG2864" s="94"/>
      <c r="AI2864" s="94"/>
      <c r="AM2864" s="94"/>
      <c r="AO2864" s="94"/>
      <c r="AS2864" s="94"/>
      <c r="AU2864" s="94"/>
      <c r="AY2864" s="94"/>
      <c r="BA2864" s="94"/>
      <c r="BI2864" s="45"/>
      <c r="BN2864" s="93"/>
    </row>
    <row r="2865" spans="4:66" s="48" customFormat="1" ht="15" customHeight="1" x14ac:dyDescent="0.2">
      <c r="D2865" s="45"/>
      <c r="AA2865" s="94"/>
      <c r="AC2865" s="94"/>
      <c r="AG2865" s="94"/>
      <c r="AI2865" s="94"/>
      <c r="AM2865" s="94"/>
      <c r="AO2865" s="94"/>
      <c r="AS2865" s="94"/>
      <c r="AU2865" s="94"/>
      <c r="AY2865" s="94"/>
      <c r="BA2865" s="94"/>
      <c r="BI2865" s="45"/>
      <c r="BN2865" s="93"/>
    </row>
    <row r="2866" spans="4:66" s="48" customFormat="1" ht="15" customHeight="1" x14ac:dyDescent="0.2">
      <c r="D2866" s="45"/>
      <c r="AA2866" s="94"/>
      <c r="AC2866" s="94"/>
      <c r="AG2866" s="94"/>
      <c r="AI2866" s="94"/>
      <c r="AM2866" s="94"/>
      <c r="AO2866" s="94"/>
      <c r="AS2866" s="94"/>
      <c r="AU2866" s="94"/>
      <c r="AY2866" s="94"/>
      <c r="BA2866" s="94"/>
      <c r="BI2866" s="45"/>
      <c r="BN2866" s="93"/>
    </row>
    <row r="2867" spans="4:66" s="48" customFormat="1" ht="15" customHeight="1" x14ac:dyDescent="0.2">
      <c r="D2867" s="45"/>
      <c r="AA2867" s="94"/>
      <c r="AC2867" s="94"/>
      <c r="AG2867" s="94"/>
      <c r="AI2867" s="94"/>
      <c r="AM2867" s="94"/>
      <c r="AO2867" s="94"/>
      <c r="AS2867" s="94"/>
      <c r="AU2867" s="94"/>
      <c r="AY2867" s="94"/>
      <c r="BA2867" s="94"/>
      <c r="BI2867" s="45"/>
      <c r="BN2867" s="93"/>
    </row>
    <row r="2868" spans="4:66" s="48" customFormat="1" ht="15" customHeight="1" x14ac:dyDescent="0.2">
      <c r="D2868" s="45"/>
      <c r="AA2868" s="94"/>
      <c r="AC2868" s="94"/>
      <c r="AG2868" s="94"/>
      <c r="AI2868" s="94"/>
      <c r="AM2868" s="94"/>
      <c r="AO2868" s="94"/>
      <c r="AS2868" s="94"/>
      <c r="AU2868" s="94"/>
      <c r="AY2868" s="94"/>
      <c r="BA2868" s="94"/>
      <c r="BI2868" s="45"/>
      <c r="BN2868" s="93"/>
    </row>
    <row r="2869" spans="4:66" s="48" customFormat="1" ht="15" customHeight="1" x14ac:dyDescent="0.2">
      <c r="D2869" s="45"/>
      <c r="AA2869" s="94"/>
      <c r="AC2869" s="94"/>
      <c r="AG2869" s="94"/>
      <c r="AI2869" s="94"/>
      <c r="AM2869" s="94"/>
      <c r="AO2869" s="94"/>
      <c r="AS2869" s="94"/>
      <c r="AU2869" s="94"/>
      <c r="AY2869" s="94"/>
      <c r="BA2869" s="94"/>
      <c r="BI2869" s="45"/>
      <c r="BN2869" s="93"/>
    </row>
    <row r="2870" spans="4:66" s="48" customFormat="1" ht="15" customHeight="1" x14ac:dyDescent="0.2">
      <c r="D2870" s="45"/>
      <c r="AA2870" s="94"/>
      <c r="AC2870" s="94"/>
      <c r="AG2870" s="94"/>
      <c r="AI2870" s="94"/>
      <c r="AM2870" s="94"/>
      <c r="AO2870" s="94"/>
      <c r="AS2870" s="94"/>
      <c r="AU2870" s="94"/>
      <c r="AY2870" s="94"/>
      <c r="BA2870" s="94"/>
      <c r="BI2870" s="45"/>
      <c r="BN2870" s="93"/>
    </row>
    <row r="2871" spans="4:66" s="48" customFormat="1" ht="15" customHeight="1" x14ac:dyDescent="0.2">
      <c r="D2871" s="45"/>
      <c r="AA2871" s="94"/>
      <c r="AC2871" s="94"/>
      <c r="AG2871" s="94"/>
      <c r="AI2871" s="94"/>
      <c r="AM2871" s="94"/>
      <c r="AO2871" s="94"/>
      <c r="AS2871" s="94"/>
      <c r="AU2871" s="94"/>
      <c r="AY2871" s="94"/>
      <c r="BA2871" s="94"/>
      <c r="BI2871" s="45"/>
      <c r="BN2871" s="93"/>
    </row>
    <row r="2872" spans="4:66" s="48" customFormat="1" ht="15" customHeight="1" x14ac:dyDescent="0.2">
      <c r="D2872" s="45"/>
      <c r="AA2872" s="94"/>
      <c r="AC2872" s="94"/>
      <c r="AG2872" s="94"/>
      <c r="AI2872" s="94"/>
      <c r="AM2872" s="94"/>
      <c r="AO2872" s="94"/>
      <c r="AS2872" s="94"/>
      <c r="AU2872" s="94"/>
      <c r="AY2872" s="94"/>
      <c r="BA2872" s="94"/>
      <c r="BI2872" s="45"/>
      <c r="BN2872" s="93"/>
    </row>
    <row r="2873" spans="4:66" s="48" customFormat="1" ht="15" customHeight="1" x14ac:dyDescent="0.2">
      <c r="D2873" s="45"/>
      <c r="AA2873" s="94"/>
      <c r="AC2873" s="94"/>
      <c r="AG2873" s="94"/>
      <c r="AI2873" s="94"/>
      <c r="AM2873" s="94"/>
      <c r="AO2873" s="94"/>
      <c r="AS2873" s="94"/>
      <c r="AU2873" s="94"/>
      <c r="AY2873" s="94"/>
      <c r="BA2873" s="94"/>
      <c r="BI2873" s="45"/>
      <c r="BN2873" s="93"/>
    </row>
    <row r="2874" spans="4:66" s="48" customFormat="1" ht="15" customHeight="1" x14ac:dyDescent="0.2">
      <c r="D2874" s="45"/>
      <c r="AA2874" s="94"/>
      <c r="AC2874" s="94"/>
      <c r="AG2874" s="94"/>
      <c r="AI2874" s="94"/>
      <c r="AM2874" s="94"/>
      <c r="AO2874" s="94"/>
      <c r="AS2874" s="94"/>
      <c r="AU2874" s="94"/>
      <c r="AY2874" s="94"/>
      <c r="BA2874" s="94"/>
      <c r="BI2874" s="45"/>
      <c r="BN2874" s="93"/>
    </row>
    <row r="2875" spans="4:66" s="48" customFormat="1" ht="15" customHeight="1" x14ac:dyDescent="0.2">
      <c r="D2875" s="45"/>
      <c r="AA2875" s="94"/>
      <c r="AC2875" s="94"/>
      <c r="AG2875" s="94"/>
      <c r="AI2875" s="94"/>
      <c r="AM2875" s="94"/>
      <c r="AO2875" s="94"/>
      <c r="AS2875" s="94"/>
      <c r="AU2875" s="94"/>
      <c r="AY2875" s="94"/>
      <c r="BA2875" s="94"/>
      <c r="BI2875" s="45"/>
      <c r="BN2875" s="93"/>
    </row>
    <row r="2876" spans="4:66" s="48" customFormat="1" ht="15" customHeight="1" x14ac:dyDescent="0.2">
      <c r="D2876" s="45"/>
      <c r="AA2876" s="94"/>
      <c r="AC2876" s="94"/>
      <c r="AG2876" s="94"/>
      <c r="AI2876" s="94"/>
      <c r="AM2876" s="94"/>
      <c r="AO2876" s="94"/>
      <c r="AS2876" s="94"/>
      <c r="AU2876" s="94"/>
      <c r="AY2876" s="94"/>
      <c r="BA2876" s="94"/>
      <c r="BI2876" s="45"/>
      <c r="BN2876" s="93"/>
    </row>
    <row r="2877" spans="4:66" s="48" customFormat="1" ht="15" customHeight="1" x14ac:dyDescent="0.2">
      <c r="D2877" s="45"/>
      <c r="AA2877" s="94"/>
      <c r="AC2877" s="94"/>
      <c r="AG2877" s="94"/>
      <c r="AI2877" s="94"/>
      <c r="AM2877" s="94"/>
      <c r="AO2877" s="94"/>
      <c r="AS2877" s="94"/>
      <c r="AU2877" s="94"/>
      <c r="AY2877" s="94"/>
      <c r="BA2877" s="94"/>
      <c r="BI2877" s="45"/>
      <c r="BN2877" s="93"/>
    </row>
    <row r="2878" spans="4:66" s="48" customFormat="1" ht="15" customHeight="1" x14ac:dyDescent="0.2">
      <c r="D2878" s="45"/>
      <c r="AA2878" s="94"/>
      <c r="AC2878" s="94"/>
      <c r="AG2878" s="94"/>
      <c r="AI2878" s="94"/>
      <c r="AM2878" s="94"/>
      <c r="AO2878" s="94"/>
      <c r="AS2878" s="94"/>
      <c r="AU2878" s="94"/>
      <c r="AY2878" s="94"/>
      <c r="BA2878" s="94"/>
      <c r="BI2878" s="45"/>
      <c r="BN2878" s="93"/>
    </row>
    <row r="2879" spans="4:66" s="48" customFormat="1" ht="15" customHeight="1" x14ac:dyDescent="0.2">
      <c r="D2879" s="45"/>
      <c r="AA2879" s="94"/>
      <c r="AC2879" s="94"/>
      <c r="AG2879" s="94"/>
      <c r="AI2879" s="94"/>
      <c r="AM2879" s="94"/>
      <c r="AO2879" s="94"/>
      <c r="AS2879" s="94"/>
      <c r="AU2879" s="94"/>
      <c r="AY2879" s="94"/>
      <c r="BA2879" s="94"/>
      <c r="BI2879" s="45"/>
      <c r="BN2879" s="93"/>
    </row>
    <row r="2880" spans="4:66" s="48" customFormat="1" ht="15" customHeight="1" x14ac:dyDescent="0.2">
      <c r="D2880" s="45"/>
      <c r="AA2880" s="94"/>
      <c r="AC2880" s="94"/>
      <c r="AG2880" s="94"/>
      <c r="AI2880" s="94"/>
      <c r="AM2880" s="94"/>
      <c r="AO2880" s="94"/>
      <c r="AS2880" s="94"/>
      <c r="AU2880" s="94"/>
      <c r="AY2880" s="94"/>
      <c r="BA2880" s="94"/>
      <c r="BI2880" s="45"/>
      <c r="BN2880" s="93"/>
    </row>
    <row r="2881" spans="4:66" s="48" customFormat="1" ht="15" customHeight="1" x14ac:dyDescent="0.2">
      <c r="D2881" s="45"/>
      <c r="AA2881" s="94"/>
      <c r="AC2881" s="94"/>
      <c r="AG2881" s="94"/>
      <c r="AI2881" s="94"/>
      <c r="AM2881" s="94"/>
      <c r="AO2881" s="94"/>
      <c r="AS2881" s="94"/>
      <c r="AU2881" s="94"/>
      <c r="AY2881" s="94"/>
      <c r="BA2881" s="94"/>
      <c r="BI2881" s="45"/>
      <c r="BN2881" s="93"/>
    </row>
    <row r="2882" spans="4:66" s="48" customFormat="1" ht="15" customHeight="1" x14ac:dyDescent="0.2">
      <c r="D2882" s="45"/>
      <c r="AA2882" s="94"/>
      <c r="AC2882" s="94"/>
      <c r="AG2882" s="94"/>
      <c r="AI2882" s="94"/>
      <c r="AM2882" s="94"/>
      <c r="AO2882" s="94"/>
      <c r="AS2882" s="94"/>
      <c r="AU2882" s="94"/>
      <c r="AY2882" s="94"/>
      <c r="BA2882" s="94"/>
      <c r="BI2882" s="45"/>
      <c r="BN2882" s="93"/>
    </row>
    <row r="2883" spans="4:66" s="48" customFormat="1" ht="15" customHeight="1" x14ac:dyDescent="0.2">
      <c r="D2883" s="45"/>
      <c r="AA2883" s="94"/>
      <c r="AC2883" s="94"/>
      <c r="AG2883" s="94"/>
      <c r="AI2883" s="94"/>
      <c r="AM2883" s="94"/>
      <c r="AO2883" s="94"/>
      <c r="AS2883" s="94"/>
      <c r="AU2883" s="94"/>
      <c r="AY2883" s="94"/>
      <c r="BA2883" s="94"/>
      <c r="BI2883" s="45"/>
      <c r="BN2883" s="93"/>
    </row>
    <row r="2884" spans="4:66" s="48" customFormat="1" ht="15" customHeight="1" x14ac:dyDescent="0.2">
      <c r="D2884" s="45"/>
      <c r="AA2884" s="94"/>
      <c r="AC2884" s="94"/>
      <c r="AG2884" s="94"/>
      <c r="AI2884" s="94"/>
      <c r="AM2884" s="94"/>
      <c r="AO2884" s="94"/>
      <c r="AS2884" s="94"/>
      <c r="AU2884" s="94"/>
      <c r="AY2884" s="94"/>
      <c r="BA2884" s="94"/>
      <c r="BI2884" s="45"/>
      <c r="BN2884" s="93"/>
    </row>
    <row r="2885" spans="4:66" s="48" customFormat="1" ht="15" customHeight="1" x14ac:dyDescent="0.2">
      <c r="D2885" s="45"/>
      <c r="AA2885" s="94"/>
      <c r="AC2885" s="94"/>
      <c r="AG2885" s="94"/>
      <c r="AI2885" s="94"/>
      <c r="AM2885" s="94"/>
      <c r="AO2885" s="94"/>
      <c r="AS2885" s="94"/>
      <c r="AU2885" s="94"/>
      <c r="AY2885" s="94"/>
      <c r="BA2885" s="94"/>
      <c r="BI2885" s="45"/>
      <c r="BN2885" s="93"/>
    </row>
    <row r="2886" spans="4:66" s="48" customFormat="1" ht="15" customHeight="1" x14ac:dyDescent="0.2">
      <c r="D2886" s="45"/>
      <c r="AA2886" s="94"/>
      <c r="AC2886" s="94"/>
      <c r="AG2886" s="94"/>
      <c r="AI2886" s="94"/>
      <c r="AM2886" s="94"/>
      <c r="AO2886" s="94"/>
      <c r="AS2886" s="94"/>
      <c r="AU2886" s="94"/>
      <c r="AY2886" s="94"/>
      <c r="BA2886" s="94"/>
      <c r="BI2886" s="45"/>
      <c r="BN2886" s="93"/>
    </row>
    <row r="2887" spans="4:66" s="48" customFormat="1" ht="15" customHeight="1" x14ac:dyDescent="0.2">
      <c r="D2887" s="45"/>
      <c r="AA2887" s="94"/>
      <c r="AC2887" s="94"/>
      <c r="AG2887" s="94"/>
      <c r="AI2887" s="94"/>
      <c r="AM2887" s="94"/>
      <c r="AO2887" s="94"/>
      <c r="AS2887" s="94"/>
      <c r="AU2887" s="94"/>
      <c r="AY2887" s="94"/>
      <c r="BA2887" s="94"/>
      <c r="BI2887" s="45"/>
      <c r="BN2887" s="93"/>
    </row>
    <row r="2888" spans="4:66" s="48" customFormat="1" ht="15" customHeight="1" x14ac:dyDescent="0.2">
      <c r="D2888" s="45"/>
      <c r="AA2888" s="94"/>
      <c r="AC2888" s="94"/>
      <c r="AG2888" s="94"/>
      <c r="AI2888" s="94"/>
      <c r="AM2888" s="94"/>
      <c r="AO2888" s="94"/>
      <c r="AS2888" s="94"/>
      <c r="AU2888" s="94"/>
      <c r="AY2888" s="94"/>
      <c r="BA2888" s="94"/>
      <c r="BI2888" s="45"/>
      <c r="BN2888" s="93"/>
    </row>
    <row r="2889" spans="4:66" s="48" customFormat="1" ht="15" customHeight="1" x14ac:dyDescent="0.2">
      <c r="D2889" s="45"/>
      <c r="AA2889" s="94"/>
      <c r="AC2889" s="94"/>
      <c r="AG2889" s="94"/>
      <c r="AI2889" s="94"/>
      <c r="AM2889" s="94"/>
      <c r="AO2889" s="94"/>
      <c r="AS2889" s="94"/>
      <c r="AU2889" s="94"/>
      <c r="AY2889" s="94"/>
      <c r="BA2889" s="94"/>
      <c r="BI2889" s="45"/>
      <c r="BN2889" s="93"/>
    </row>
    <row r="2890" spans="4:66" s="48" customFormat="1" ht="15" customHeight="1" x14ac:dyDescent="0.2">
      <c r="D2890" s="45"/>
      <c r="AA2890" s="94"/>
      <c r="AC2890" s="94"/>
      <c r="AG2890" s="94"/>
      <c r="AI2890" s="94"/>
      <c r="AM2890" s="94"/>
      <c r="AO2890" s="94"/>
      <c r="AS2890" s="94"/>
      <c r="AU2890" s="94"/>
      <c r="AY2890" s="94"/>
      <c r="BA2890" s="94"/>
      <c r="BI2890" s="45"/>
      <c r="BN2890" s="93"/>
    </row>
    <row r="2891" spans="4:66" s="48" customFormat="1" ht="15" customHeight="1" x14ac:dyDescent="0.2">
      <c r="D2891" s="45"/>
      <c r="AA2891" s="94"/>
      <c r="AC2891" s="94"/>
      <c r="AG2891" s="94"/>
      <c r="AI2891" s="94"/>
      <c r="AM2891" s="94"/>
      <c r="AO2891" s="94"/>
      <c r="AS2891" s="94"/>
      <c r="AU2891" s="94"/>
      <c r="AY2891" s="94"/>
      <c r="BA2891" s="94"/>
      <c r="BI2891" s="45"/>
      <c r="BN2891" s="93"/>
    </row>
    <row r="2892" spans="4:66" s="48" customFormat="1" ht="15" customHeight="1" x14ac:dyDescent="0.2">
      <c r="D2892" s="45"/>
      <c r="AA2892" s="94"/>
      <c r="AC2892" s="94"/>
      <c r="AG2892" s="94"/>
      <c r="AI2892" s="94"/>
      <c r="AM2892" s="94"/>
      <c r="AO2892" s="94"/>
      <c r="AS2892" s="94"/>
      <c r="AU2892" s="94"/>
      <c r="AY2892" s="94"/>
      <c r="BA2892" s="94"/>
      <c r="BI2892" s="45"/>
      <c r="BN2892" s="93"/>
    </row>
    <row r="2893" spans="4:66" s="48" customFormat="1" ht="15" customHeight="1" x14ac:dyDescent="0.2">
      <c r="D2893" s="45"/>
      <c r="AA2893" s="94"/>
      <c r="AC2893" s="94"/>
      <c r="AG2893" s="94"/>
      <c r="AI2893" s="94"/>
      <c r="AM2893" s="94"/>
      <c r="AO2893" s="94"/>
      <c r="AS2893" s="94"/>
      <c r="AU2893" s="94"/>
      <c r="AY2893" s="94"/>
      <c r="BA2893" s="94"/>
      <c r="BI2893" s="45"/>
      <c r="BN2893" s="93"/>
    </row>
    <row r="2894" spans="4:66" s="48" customFormat="1" ht="15" customHeight="1" x14ac:dyDescent="0.2">
      <c r="D2894" s="45"/>
      <c r="AA2894" s="94"/>
      <c r="AC2894" s="94"/>
      <c r="AG2894" s="94"/>
      <c r="AI2894" s="94"/>
      <c r="AM2894" s="94"/>
      <c r="AO2894" s="94"/>
      <c r="AS2894" s="94"/>
      <c r="AU2894" s="94"/>
      <c r="AY2894" s="94"/>
      <c r="BA2894" s="94"/>
      <c r="BI2894" s="45"/>
      <c r="BN2894" s="93"/>
    </row>
    <row r="2895" spans="4:66" s="48" customFormat="1" ht="15" customHeight="1" x14ac:dyDescent="0.2">
      <c r="D2895" s="45"/>
      <c r="AA2895" s="94"/>
      <c r="AC2895" s="94"/>
      <c r="AG2895" s="94"/>
      <c r="AI2895" s="94"/>
      <c r="AM2895" s="94"/>
      <c r="AO2895" s="94"/>
      <c r="AS2895" s="94"/>
      <c r="AU2895" s="94"/>
      <c r="AY2895" s="94"/>
      <c r="BA2895" s="94"/>
      <c r="BI2895" s="45"/>
      <c r="BN2895" s="93"/>
    </row>
    <row r="2896" spans="4:66" s="48" customFormat="1" ht="15" customHeight="1" x14ac:dyDescent="0.2">
      <c r="D2896" s="45"/>
      <c r="AA2896" s="94"/>
      <c r="AC2896" s="94"/>
      <c r="AG2896" s="94"/>
      <c r="AI2896" s="94"/>
      <c r="AM2896" s="94"/>
      <c r="AO2896" s="94"/>
      <c r="AS2896" s="94"/>
      <c r="AU2896" s="94"/>
      <c r="AY2896" s="94"/>
      <c r="BA2896" s="94"/>
      <c r="BI2896" s="45"/>
      <c r="BN2896" s="93"/>
    </row>
    <row r="2897" spans="4:66" s="48" customFormat="1" ht="15" customHeight="1" x14ac:dyDescent="0.2">
      <c r="D2897" s="45"/>
      <c r="AA2897" s="94"/>
      <c r="AC2897" s="94"/>
      <c r="AG2897" s="94"/>
      <c r="AI2897" s="94"/>
      <c r="AM2897" s="94"/>
      <c r="AO2897" s="94"/>
      <c r="AS2897" s="94"/>
      <c r="AU2897" s="94"/>
      <c r="AY2897" s="94"/>
      <c r="BA2897" s="94"/>
      <c r="BI2897" s="45"/>
      <c r="BN2897" s="93"/>
    </row>
    <row r="2898" spans="4:66" s="48" customFormat="1" ht="15" customHeight="1" x14ac:dyDescent="0.2">
      <c r="D2898" s="45"/>
      <c r="AA2898" s="94"/>
      <c r="AC2898" s="94"/>
      <c r="AG2898" s="94"/>
      <c r="AI2898" s="94"/>
      <c r="AM2898" s="94"/>
      <c r="AO2898" s="94"/>
      <c r="AS2898" s="94"/>
      <c r="AU2898" s="94"/>
      <c r="AY2898" s="94"/>
      <c r="BA2898" s="94"/>
      <c r="BI2898" s="45"/>
      <c r="BN2898" s="93"/>
    </row>
    <row r="2899" spans="4:66" s="48" customFormat="1" ht="15" customHeight="1" x14ac:dyDescent="0.2">
      <c r="D2899" s="45"/>
      <c r="AA2899" s="94"/>
      <c r="AC2899" s="94"/>
      <c r="AG2899" s="94"/>
      <c r="AI2899" s="94"/>
      <c r="AM2899" s="94"/>
      <c r="AO2899" s="94"/>
      <c r="AS2899" s="94"/>
      <c r="AU2899" s="94"/>
      <c r="AY2899" s="94"/>
      <c r="BA2899" s="94"/>
      <c r="BI2899" s="45"/>
      <c r="BN2899" s="93"/>
    </row>
    <row r="2900" spans="4:66" s="48" customFormat="1" ht="15" customHeight="1" x14ac:dyDescent="0.2">
      <c r="D2900" s="45"/>
      <c r="AA2900" s="94"/>
      <c r="AC2900" s="94"/>
      <c r="AG2900" s="94"/>
      <c r="AI2900" s="94"/>
      <c r="AM2900" s="94"/>
      <c r="AO2900" s="94"/>
      <c r="AS2900" s="94"/>
      <c r="AU2900" s="94"/>
      <c r="AY2900" s="94"/>
      <c r="BA2900" s="94"/>
      <c r="BI2900" s="45"/>
      <c r="BN2900" s="93"/>
    </row>
    <row r="2901" spans="4:66" s="48" customFormat="1" ht="15" customHeight="1" x14ac:dyDescent="0.2">
      <c r="D2901" s="45"/>
      <c r="AA2901" s="94"/>
      <c r="AC2901" s="94"/>
      <c r="AG2901" s="94"/>
      <c r="AI2901" s="94"/>
      <c r="AM2901" s="94"/>
      <c r="AO2901" s="94"/>
      <c r="AS2901" s="94"/>
      <c r="AU2901" s="94"/>
      <c r="AY2901" s="94"/>
      <c r="BA2901" s="94"/>
      <c r="BI2901" s="45"/>
      <c r="BN2901" s="93"/>
    </row>
    <row r="2902" spans="4:66" s="48" customFormat="1" ht="15" customHeight="1" x14ac:dyDescent="0.2">
      <c r="D2902" s="45"/>
      <c r="AA2902" s="94"/>
      <c r="AC2902" s="94"/>
      <c r="AG2902" s="94"/>
      <c r="AI2902" s="94"/>
      <c r="AM2902" s="94"/>
      <c r="AO2902" s="94"/>
      <c r="AS2902" s="94"/>
      <c r="AU2902" s="94"/>
      <c r="AY2902" s="94"/>
      <c r="BA2902" s="94"/>
      <c r="BI2902" s="45"/>
      <c r="BN2902" s="93"/>
    </row>
    <row r="2903" spans="4:66" s="48" customFormat="1" ht="15" customHeight="1" x14ac:dyDescent="0.2">
      <c r="D2903" s="45"/>
      <c r="AA2903" s="94"/>
      <c r="AC2903" s="94"/>
      <c r="AG2903" s="94"/>
      <c r="AI2903" s="94"/>
      <c r="AM2903" s="94"/>
      <c r="AO2903" s="94"/>
      <c r="AS2903" s="94"/>
      <c r="AU2903" s="94"/>
      <c r="AY2903" s="94"/>
      <c r="BA2903" s="94"/>
      <c r="BI2903" s="45"/>
      <c r="BN2903" s="93"/>
    </row>
    <row r="2904" spans="4:66" s="48" customFormat="1" ht="15" customHeight="1" x14ac:dyDescent="0.2">
      <c r="D2904" s="45"/>
      <c r="AA2904" s="94"/>
      <c r="AC2904" s="94"/>
      <c r="AG2904" s="94"/>
      <c r="AI2904" s="94"/>
      <c r="AM2904" s="94"/>
      <c r="AO2904" s="94"/>
      <c r="AS2904" s="94"/>
      <c r="AU2904" s="94"/>
      <c r="AY2904" s="94"/>
      <c r="BA2904" s="94"/>
      <c r="BI2904" s="45"/>
      <c r="BN2904" s="93"/>
    </row>
    <row r="2905" spans="4:66" s="48" customFormat="1" ht="15" customHeight="1" x14ac:dyDescent="0.2">
      <c r="D2905" s="45"/>
      <c r="AA2905" s="94"/>
      <c r="AC2905" s="94"/>
      <c r="AG2905" s="94"/>
      <c r="AI2905" s="94"/>
      <c r="AM2905" s="94"/>
      <c r="AO2905" s="94"/>
      <c r="AS2905" s="94"/>
      <c r="AU2905" s="94"/>
      <c r="AY2905" s="94"/>
      <c r="BA2905" s="94"/>
      <c r="BI2905" s="45"/>
      <c r="BN2905" s="93"/>
    </row>
    <row r="2906" spans="4:66" s="48" customFormat="1" ht="15" customHeight="1" x14ac:dyDescent="0.2">
      <c r="D2906" s="45"/>
      <c r="AA2906" s="94"/>
      <c r="AC2906" s="94"/>
      <c r="AG2906" s="94"/>
      <c r="AI2906" s="94"/>
      <c r="AM2906" s="94"/>
      <c r="AO2906" s="94"/>
      <c r="AS2906" s="94"/>
      <c r="AU2906" s="94"/>
      <c r="AY2906" s="94"/>
      <c r="BA2906" s="94"/>
      <c r="BI2906" s="45"/>
      <c r="BN2906" s="93"/>
    </row>
    <row r="2907" spans="4:66" s="48" customFormat="1" ht="15" customHeight="1" x14ac:dyDescent="0.2">
      <c r="D2907" s="45"/>
      <c r="AA2907" s="94"/>
      <c r="AC2907" s="94"/>
      <c r="AG2907" s="94"/>
      <c r="AI2907" s="94"/>
      <c r="AM2907" s="94"/>
      <c r="AO2907" s="94"/>
      <c r="AS2907" s="94"/>
      <c r="AU2907" s="94"/>
      <c r="AY2907" s="94"/>
      <c r="BA2907" s="94"/>
      <c r="BI2907" s="45"/>
      <c r="BN2907" s="93"/>
    </row>
    <row r="2908" spans="4:66" s="48" customFormat="1" ht="15" customHeight="1" x14ac:dyDescent="0.2">
      <c r="D2908" s="45"/>
      <c r="AA2908" s="94"/>
      <c r="AC2908" s="94"/>
      <c r="AG2908" s="94"/>
      <c r="AI2908" s="94"/>
      <c r="AM2908" s="94"/>
      <c r="AO2908" s="94"/>
      <c r="AS2908" s="94"/>
      <c r="AU2908" s="94"/>
      <c r="AY2908" s="94"/>
      <c r="BA2908" s="94"/>
      <c r="BI2908" s="45"/>
      <c r="BN2908" s="93"/>
    </row>
    <row r="2909" spans="4:66" s="48" customFormat="1" ht="15" customHeight="1" x14ac:dyDescent="0.2">
      <c r="D2909" s="45"/>
      <c r="AA2909" s="94"/>
      <c r="AC2909" s="94"/>
      <c r="AG2909" s="94"/>
      <c r="AI2909" s="94"/>
      <c r="AM2909" s="94"/>
      <c r="AO2909" s="94"/>
      <c r="AS2909" s="94"/>
      <c r="AU2909" s="94"/>
      <c r="AY2909" s="94"/>
      <c r="BA2909" s="94"/>
      <c r="BI2909" s="45"/>
      <c r="BN2909" s="93"/>
    </row>
    <row r="2910" spans="4:66" s="48" customFormat="1" ht="15" customHeight="1" x14ac:dyDescent="0.2">
      <c r="D2910" s="45"/>
      <c r="AA2910" s="94"/>
      <c r="AC2910" s="94"/>
      <c r="AG2910" s="94"/>
      <c r="AI2910" s="94"/>
      <c r="AM2910" s="94"/>
      <c r="AO2910" s="94"/>
      <c r="AS2910" s="94"/>
      <c r="AU2910" s="94"/>
      <c r="AY2910" s="94"/>
      <c r="BA2910" s="94"/>
      <c r="BI2910" s="45"/>
      <c r="BN2910" s="93"/>
    </row>
    <row r="2911" spans="4:66" s="48" customFormat="1" ht="15" customHeight="1" x14ac:dyDescent="0.2">
      <c r="D2911" s="45"/>
      <c r="AA2911" s="94"/>
      <c r="AC2911" s="94"/>
      <c r="AG2911" s="94"/>
      <c r="AI2911" s="94"/>
      <c r="AM2911" s="94"/>
      <c r="AO2911" s="94"/>
      <c r="AS2911" s="94"/>
      <c r="AU2911" s="94"/>
      <c r="AY2911" s="94"/>
      <c r="BA2911" s="94"/>
      <c r="BI2911" s="45"/>
      <c r="BN2911" s="93"/>
    </row>
    <row r="2912" spans="4:66" s="48" customFormat="1" ht="15" customHeight="1" x14ac:dyDescent="0.2">
      <c r="D2912" s="45"/>
      <c r="AA2912" s="94"/>
      <c r="AC2912" s="94"/>
      <c r="AG2912" s="94"/>
      <c r="AI2912" s="94"/>
      <c r="AM2912" s="94"/>
      <c r="AO2912" s="94"/>
      <c r="AS2912" s="94"/>
      <c r="AU2912" s="94"/>
      <c r="AY2912" s="94"/>
      <c r="BA2912" s="94"/>
      <c r="BI2912" s="45"/>
      <c r="BN2912" s="93"/>
    </row>
    <row r="2913" spans="4:66" s="48" customFormat="1" ht="15" customHeight="1" x14ac:dyDescent="0.2">
      <c r="D2913" s="45"/>
      <c r="AA2913" s="94"/>
      <c r="AC2913" s="94"/>
      <c r="AG2913" s="94"/>
      <c r="AI2913" s="94"/>
      <c r="AM2913" s="94"/>
      <c r="AO2913" s="94"/>
      <c r="AS2913" s="94"/>
      <c r="AU2913" s="94"/>
      <c r="AY2913" s="94"/>
      <c r="BA2913" s="94"/>
      <c r="BI2913" s="45"/>
      <c r="BN2913" s="93"/>
    </row>
    <row r="2914" spans="4:66" s="48" customFormat="1" ht="15" customHeight="1" x14ac:dyDescent="0.2">
      <c r="D2914" s="45"/>
      <c r="AA2914" s="94"/>
      <c r="AC2914" s="94"/>
      <c r="AG2914" s="94"/>
      <c r="AI2914" s="94"/>
      <c r="AM2914" s="94"/>
      <c r="AO2914" s="94"/>
      <c r="AS2914" s="94"/>
      <c r="AU2914" s="94"/>
      <c r="AY2914" s="94"/>
      <c r="BA2914" s="94"/>
      <c r="BI2914" s="45"/>
      <c r="BN2914" s="93"/>
    </row>
    <row r="2915" spans="4:66" s="48" customFormat="1" ht="15" customHeight="1" x14ac:dyDescent="0.2">
      <c r="D2915" s="45"/>
      <c r="AA2915" s="94"/>
      <c r="AC2915" s="94"/>
      <c r="AG2915" s="94"/>
      <c r="AI2915" s="94"/>
      <c r="AM2915" s="94"/>
      <c r="AO2915" s="94"/>
      <c r="AS2915" s="94"/>
      <c r="AU2915" s="94"/>
      <c r="AY2915" s="94"/>
      <c r="BA2915" s="94"/>
      <c r="BI2915" s="45"/>
      <c r="BN2915" s="93"/>
    </row>
    <row r="2916" spans="4:66" s="48" customFormat="1" ht="15" customHeight="1" x14ac:dyDescent="0.2">
      <c r="D2916" s="45"/>
      <c r="AA2916" s="94"/>
      <c r="AC2916" s="94"/>
      <c r="AG2916" s="94"/>
      <c r="AI2916" s="94"/>
      <c r="AM2916" s="94"/>
      <c r="AO2916" s="94"/>
      <c r="AS2916" s="94"/>
      <c r="AU2916" s="94"/>
      <c r="AY2916" s="94"/>
      <c r="BA2916" s="94"/>
      <c r="BI2916" s="45"/>
      <c r="BN2916" s="93"/>
    </row>
    <row r="2917" spans="4:66" s="48" customFormat="1" ht="15" customHeight="1" x14ac:dyDescent="0.2">
      <c r="D2917" s="45"/>
      <c r="AA2917" s="94"/>
      <c r="AC2917" s="94"/>
      <c r="AG2917" s="94"/>
      <c r="AI2917" s="94"/>
      <c r="AM2917" s="94"/>
      <c r="AO2917" s="94"/>
      <c r="AS2917" s="94"/>
      <c r="AU2917" s="94"/>
      <c r="AY2917" s="94"/>
      <c r="BA2917" s="94"/>
      <c r="BI2917" s="45"/>
      <c r="BN2917" s="93"/>
    </row>
    <row r="2918" spans="4:66" s="48" customFormat="1" ht="15" customHeight="1" x14ac:dyDescent="0.2">
      <c r="D2918" s="45"/>
      <c r="AA2918" s="94"/>
      <c r="AC2918" s="94"/>
      <c r="AG2918" s="94"/>
      <c r="AI2918" s="94"/>
      <c r="AM2918" s="94"/>
      <c r="AO2918" s="94"/>
      <c r="AS2918" s="94"/>
      <c r="AU2918" s="94"/>
      <c r="AY2918" s="94"/>
      <c r="BA2918" s="94"/>
      <c r="BI2918" s="45"/>
      <c r="BN2918" s="93"/>
    </row>
    <row r="2919" spans="4:66" s="48" customFormat="1" ht="15" customHeight="1" x14ac:dyDescent="0.2">
      <c r="D2919" s="45"/>
      <c r="AA2919" s="94"/>
      <c r="AC2919" s="94"/>
      <c r="AG2919" s="94"/>
      <c r="AI2919" s="94"/>
      <c r="AM2919" s="94"/>
      <c r="AO2919" s="94"/>
      <c r="AS2919" s="94"/>
      <c r="AU2919" s="94"/>
      <c r="AY2919" s="94"/>
      <c r="BA2919" s="94"/>
      <c r="BI2919" s="45"/>
      <c r="BN2919" s="93"/>
    </row>
    <row r="2920" spans="4:66" s="48" customFormat="1" ht="15" customHeight="1" x14ac:dyDescent="0.2">
      <c r="D2920" s="45"/>
      <c r="AA2920" s="94"/>
      <c r="AC2920" s="94"/>
      <c r="AG2920" s="94"/>
      <c r="AI2920" s="94"/>
      <c r="AM2920" s="94"/>
      <c r="AO2920" s="94"/>
      <c r="AS2920" s="94"/>
      <c r="AU2920" s="94"/>
      <c r="AY2920" s="94"/>
      <c r="BA2920" s="94"/>
      <c r="BI2920" s="45"/>
      <c r="BN2920" s="93"/>
    </row>
    <row r="2921" spans="4:66" s="48" customFormat="1" ht="15" customHeight="1" x14ac:dyDescent="0.2">
      <c r="D2921" s="45"/>
      <c r="AA2921" s="94"/>
      <c r="AC2921" s="94"/>
      <c r="AG2921" s="94"/>
      <c r="AI2921" s="94"/>
      <c r="AM2921" s="94"/>
      <c r="AO2921" s="94"/>
      <c r="AS2921" s="94"/>
      <c r="AU2921" s="94"/>
      <c r="AY2921" s="94"/>
      <c r="BA2921" s="94"/>
      <c r="BI2921" s="45"/>
      <c r="BN2921" s="93"/>
    </row>
    <row r="2922" spans="4:66" s="48" customFormat="1" ht="15" customHeight="1" x14ac:dyDescent="0.2">
      <c r="D2922" s="45"/>
      <c r="AA2922" s="94"/>
      <c r="AC2922" s="94"/>
      <c r="AG2922" s="94"/>
      <c r="AI2922" s="94"/>
      <c r="AM2922" s="94"/>
      <c r="AO2922" s="94"/>
      <c r="AS2922" s="94"/>
      <c r="AU2922" s="94"/>
      <c r="AY2922" s="94"/>
      <c r="BA2922" s="94"/>
      <c r="BI2922" s="45"/>
      <c r="BN2922" s="93"/>
    </row>
    <row r="2923" spans="4:66" s="48" customFormat="1" ht="15" customHeight="1" x14ac:dyDescent="0.2">
      <c r="D2923" s="45"/>
      <c r="AA2923" s="94"/>
      <c r="AC2923" s="94"/>
      <c r="AG2923" s="94"/>
      <c r="AI2923" s="94"/>
      <c r="AM2923" s="94"/>
      <c r="AO2923" s="94"/>
      <c r="AS2923" s="94"/>
      <c r="AU2923" s="94"/>
      <c r="AY2923" s="94"/>
      <c r="BA2923" s="94"/>
      <c r="BI2923" s="45"/>
      <c r="BN2923" s="93"/>
    </row>
    <row r="2924" spans="4:66" s="48" customFormat="1" ht="15" customHeight="1" x14ac:dyDescent="0.2">
      <c r="D2924" s="45"/>
      <c r="AA2924" s="94"/>
      <c r="AC2924" s="94"/>
      <c r="AG2924" s="94"/>
      <c r="AI2924" s="94"/>
      <c r="AM2924" s="94"/>
      <c r="AO2924" s="94"/>
      <c r="AS2924" s="94"/>
      <c r="AU2924" s="94"/>
      <c r="AY2924" s="94"/>
      <c r="BA2924" s="94"/>
      <c r="BI2924" s="45"/>
      <c r="BN2924" s="93"/>
    </row>
    <row r="2925" spans="4:66" s="48" customFormat="1" ht="15" customHeight="1" x14ac:dyDescent="0.2">
      <c r="D2925" s="45"/>
      <c r="AA2925" s="94"/>
      <c r="AC2925" s="94"/>
      <c r="AG2925" s="94"/>
      <c r="AI2925" s="94"/>
      <c r="AM2925" s="94"/>
      <c r="AO2925" s="94"/>
      <c r="AS2925" s="94"/>
      <c r="AU2925" s="94"/>
      <c r="AY2925" s="94"/>
      <c r="BA2925" s="94"/>
      <c r="BI2925" s="45"/>
      <c r="BN2925" s="93"/>
    </row>
    <row r="2926" spans="4:66" s="48" customFormat="1" ht="15" customHeight="1" x14ac:dyDescent="0.2">
      <c r="D2926" s="45"/>
      <c r="AA2926" s="94"/>
      <c r="AC2926" s="94"/>
      <c r="AG2926" s="94"/>
      <c r="AI2926" s="94"/>
      <c r="AM2926" s="94"/>
      <c r="AO2926" s="94"/>
      <c r="AS2926" s="94"/>
      <c r="AU2926" s="94"/>
      <c r="AY2926" s="94"/>
      <c r="BA2926" s="94"/>
      <c r="BI2926" s="45"/>
      <c r="BN2926" s="93"/>
    </row>
    <row r="2927" spans="4:66" s="48" customFormat="1" ht="15" customHeight="1" x14ac:dyDescent="0.2">
      <c r="D2927" s="45"/>
      <c r="AA2927" s="94"/>
      <c r="AC2927" s="94"/>
      <c r="AG2927" s="94"/>
      <c r="AI2927" s="94"/>
      <c r="AM2927" s="94"/>
      <c r="AO2927" s="94"/>
      <c r="AS2927" s="94"/>
      <c r="AU2927" s="94"/>
      <c r="AY2927" s="94"/>
      <c r="BA2927" s="94"/>
      <c r="BI2927" s="45"/>
      <c r="BN2927" s="93"/>
    </row>
    <row r="2928" spans="4:66" s="48" customFormat="1" ht="15" customHeight="1" x14ac:dyDescent="0.2">
      <c r="D2928" s="45"/>
      <c r="AA2928" s="94"/>
      <c r="AC2928" s="94"/>
      <c r="AG2928" s="94"/>
      <c r="AI2928" s="94"/>
      <c r="AM2928" s="94"/>
      <c r="AO2928" s="94"/>
      <c r="AS2928" s="94"/>
      <c r="AU2928" s="94"/>
      <c r="AY2928" s="94"/>
      <c r="BA2928" s="94"/>
      <c r="BI2928" s="45"/>
      <c r="BN2928" s="93"/>
    </row>
    <row r="2929" spans="4:66" s="48" customFormat="1" ht="15" customHeight="1" x14ac:dyDescent="0.2">
      <c r="D2929" s="45"/>
      <c r="AA2929" s="94"/>
      <c r="AC2929" s="94"/>
      <c r="AG2929" s="94"/>
      <c r="AI2929" s="94"/>
      <c r="AM2929" s="94"/>
      <c r="AO2929" s="94"/>
      <c r="AS2929" s="94"/>
      <c r="AU2929" s="94"/>
      <c r="AY2929" s="94"/>
      <c r="BA2929" s="94"/>
      <c r="BI2929" s="45"/>
      <c r="BN2929" s="93"/>
    </row>
    <row r="2930" spans="4:66" s="48" customFormat="1" ht="15" customHeight="1" x14ac:dyDescent="0.2">
      <c r="D2930" s="45"/>
      <c r="AA2930" s="94"/>
      <c r="AC2930" s="94"/>
      <c r="AG2930" s="94"/>
      <c r="AI2930" s="94"/>
      <c r="AM2930" s="94"/>
      <c r="AO2930" s="94"/>
      <c r="AS2930" s="94"/>
      <c r="AU2930" s="94"/>
      <c r="AY2930" s="94"/>
      <c r="BA2930" s="94"/>
      <c r="BI2930" s="45"/>
      <c r="BN2930" s="93"/>
    </row>
    <row r="2931" spans="4:66" s="48" customFormat="1" ht="15" customHeight="1" x14ac:dyDescent="0.2">
      <c r="D2931" s="45"/>
      <c r="AA2931" s="94"/>
      <c r="AC2931" s="94"/>
      <c r="AG2931" s="94"/>
      <c r="AI2931" s="94"/>
      <c r="AM2931" s="94"/>
      <c r="AO2931" s="94"/>
      <c r="AS2931" s="94"/>
      <c r="AU2931" s="94"/>
      <c r="AY2931" s="94"/>
      <c r="BA2931" s="94"/>
      <c r="BI2931" s="45"/>
      <c r="BN2931" s="93"/>
    </row>
    <row r="2932" spans="4:66" s="48" customFormat="1" ht="15" customHeight="1" x14ac:dyDescent="0.2">
      <c r="D2932" s="45"/>
      <c r="AA2932" s="94"/>
      <c r="AC2932" s="94"/>
      <c r="AG2932" s="94"/>
      <c r="AI2932" s="94"/>
      <c r="AM2932" s="94"/>
      <c r="AO2932" s="94"/>
      <c r="AS2932" s="94"/>
      <c r="AU2932" s="94"/>
      <c r="AY2932" s="94"/>
      <c r="BA2932" s="94"/>
      <c r="BI2932" s="45"/>
      <c r="BN2932" s="93"/>
    </row>
    <row r="2933" spans="4:66" s="48" customFormat="1" ht="15" customHeight="1" x14ac:dyDescent="0.2">
      <c r="D2933" s="45"/>
      <c r="AA2933" s="94"/>
      <c r="AC2933" s="94"/>
      <c r="AG2933" s="94"/>
      <c r="AI2933" s="94"/>
      <c r="AM2933" s="94"/>
      <c r="AO2933" s="94"/>
      <c r="AS2933" s="94"/>
      <c r="AU2933" s="94"/>
      <c r="AY2933" s="94"/>
      <c r="BA2933" s="94"/>
      <c r="BI2933" s="45"/>
      <c r="BN2933" s="93"/>
    </row>
    <row r="2934" spans="4:66" s="48" customFormat="1" ht="15" customHeight="1" x14ac:dyDescent="0.2">
      <c r="D2934" s="45"/>
      <c r="AA2934" s="94"/>
      <c r="AC2934" s="94"/>
      <c r="AG2934" s="94"/>
      <c r="AI2934" s="94"/>
      <c r="AM2934" s="94"/>
      <c r="AO2934" s="94"/>
      <c r="AS2934" s="94"/>
      <c r="AU2934" s="94"/>
      <c r="AY2934" s="94"/>
      <c r="BA2934" s="94"/>
      <c r="BI2934" s="45"/>
      <c r="BN2934" s="93"/>
    </row>
    <row r="2935" spans="4:66" s="48" customFormat="1" ht="15" customHeight="1" x14ac:dyDescent="0.2">
      <c r="D2935" s="45"/>
      <c r="AA2935" s="94"/>
      <c r="AC2935" s="94"/>
      <c r="AG2935" s="94"/>
      <c r="AI2935" s="94"/>
      <c r="AM2935" s="94"/>
      <c r="AO2935" s="94"/>
      <c r="AS2935" s="94"/>
      <c r="AU2935" s="94"/>
      <c r="AY2935" s="94"/>
      <c r="BA2935" s="94"/>
      <c r="BI2935" s="45"/>
      <c r="BN2935" s="93"/>
    </row>
    <row r="2936" spans="4:66" s="48" customFormat="1" ht="15" customHeight="1" x14ac:dyDescent="0.2">
      <c r="D2936" s="45"/>
      <c r="AA2936" s="94"/>
      <c r="AC2936" s="94"/>
      <c r="AG2936" s="94"/>
      <c r="AI2936" s="94"/>
      <c r="AM2936" s="94"/>
      <c r="AO2936" s="94"/>
      <c r="AS2936" s="94"/>
      <c r="AU2936" s="94"/>
      <c r="AY2936" s="94"/>
      <c r="BA2936" s="94"/>
      <c r="BI2936" s="45"/>
      <c r="BN2936" s="93"/>
    </row>
    <row r="2937" spans="4:66" s="48" customFormat="1" ht="15" customHeight="1" x14ac:dyDescent="0.2">
      <c r="D2937" s="45"/>
      <c r="AA2937" s="94"/>
      <c r="AC2937" s="94"/>
      <c r="AG2937" s="94"/>
      <c r="AI2937" s="94"/>
      <c r="AM2937" s="94"/>
      <c r="AO2937" s="94"/>
      <c r="AS2937" s="94"/>
      <c r="AU2937" s="94"/>
      <c r="AY2937" s="94"/>
      <c r="BA2937" s="94"/>
      <c r="BI2937" s="45"/>
      <c r="BN2937" s="93"/>
    </row>
    <row r="2938" spans="4:66" s="48" customFormat="1" ht="15" customHeight="1" x14ac:dyDescent="0.2">
      <c r="D2938" s="45"/>
      <c r="AA2938" s="94"/>
      <c r="AC2938" s="94"/>
      <c r="AG2938" s="94"/>
      <c r="AI2938" s="94"/>
      <c r="AM2938" s="94"/>
      <c r="AO2938" s="94"/>
      <c r="AS2938" s="94"/>
      <c r="AU2938" s="94"/>
      <c r="AY2938" s="94"/>
      <c r="BA2938" s="94"/>
      <c r="BI2938" s="45"/>
      <c r="BN2938" s="93"/>
    </row>
    <row r="2939" spans="4:66" s="48" customFormat="1" ht="15" customHeight="1" x14ac:dyDescent="0.2">
      <c r="D2939" s="45"/>
      <c r="AA2939" s="94"/>
      <c r="AC2939" s="94"/>
      <c r="AG2939" s="94"/>
      <c r="AI2939" s="94"/>
      <c r="AM2939" s="94"/>
      <c r="AO2939" s="94"/>
      <c r="AS2939" s="94"/>
      <c r="AU2939" s="94"/>
      <c r="AY2939" s="94"/>
      <c r="BA2939" s="94"/>
      <c r="BI2939" s="45"/>
      <c r="BN2939" s="93"/>
    </row>
    <row r="2940" spans="4:66" s="48" customFormat="1" ht="15" customHeight="1" x14ac:dyDescent="0.2">
      <c r="D2940" s="45"/>
      <c r="AA2940" s="94"/>
      <c r="AC2940" s="94"/>
      <c r="AG2940" s="94"/>
      <c r="AI2940" s="94"/>
      <c r="AM2940" s="94"/>
      <c r="AO2940" s="94"/>
      <c r="AS2940" s="94"/>
      <c r="AU2940" s="94"/>
      <c r="AY2940" s="94"/>
      <c r="BA2940" s="94"/>
      <c r="BI2940" s="45"/>
      <c r="BN2940" s="93"/>
    </row>
    <row r="2941" spans="4:66" s="48" customFormat="1" ht="15" customHeight="1" x14ac:dyDescent="0.2">
      <c r="D2941" s="45"/>
      <c r="AA2941" s="94"/>
      <c r="AC2941" s="94"/>
      <c r="AG2941" s="94"/>
      <c r="AI2941" s="94"/>
      <c r="AM2941" s="94"/>
      <c r="AO2941" s="94"/>
      <c r="AS2941" s="94"/>
      <c r="AU2941" s="94"/>
      <c r="AY2941" s="94"/>
      <c r="BA2941" s="94"/>
      <c r="BI2941" s="45"/>
      <c r="BN2941" s="93"/>
    </row>
    <row r="2942" spans="4:66" s="48" customFormat="1" ht="15" customHeight="1" x14ac:dyDescent="0.2">
      <c r="D2942" s="45"/>
      <c r="AA2942" s="94"/>
      <c r="AC2942" s="94"/>
      <c r="AG2942" s="94"/>
      <c r="AI2942" s="94"/>
      <c r="AM2942" s="94"/>
      <c r="AO2942" s="94"/>
      <c r="AS2942" s="94"/>
      <c r="AU2942" s="94"/>
      <c r="AY2942" s="94"/>
      <c r="BA2942" s="94"/>
      <c r="BI2942" s="45"/>
      <c r="BN2942" s="93"/>
    </row>
    <row r="2943" spans="4:66" s="48" customFormat="1" ht="15" customHeight="1" x14ac:dyDescent="0.2">
      <c r="D2943" s="45"/>
      <c r="AA2943" s="94"/>
      <c r="AC2943" s="94"/>
      <c r="AG2943" s="94"/>
      <c r="AI2943" s="94"/>
      <c r="AM2943" s="94"/>
      <c r="AO2943" s="94"/>
      <c r="AS2943" s="94"/>
      <c r="AU2943" s="94"/>
      <c r="AY2943" s="94"/>
      <c r="BA2943" s="94"/>
      <c r="BI2943" s="45"/>
      <c r="BN2943" s="93"/>
    </row>
    <row r="2944" spans="4:66" s="48" customFormat="1" ht="15" customHeight="1" x14ac:dyDescent="0.2">
      <c r="D2944" s="45"/>
      <c r="AA2944" s="94"/>
      <c r="AC2944" s="94"/>
      <c r="AG2944" s="94"/>
      <c r="AI2944" s="94"/>
      <c r="AM2944" s="94"/>
      <c r="AO2944" s="94"/>
      <c r="AS2944" s="94"/>
      <c r="AU2944" s="94"/>
      <c r="AY2944" s="94"/>
      <c r="BA2944" s="94"/>
      <c r="BI2944" s="45"/>
      <c r="BN2944" s="93"/>
    </row>
    <row r="2945" spans="4:66" s="48" customFormat="1" ht="15" customHeight="1" x14ac:dyDescent="0.2">
      <c r="D2945" s="45"/>
      <c r="AA2945" s="94"/>
      <c r="AC2945" s="94"/>
      <c r="AG2945" s="94"/>
      <c r="AI2945" s="94"/>
      <c r="AM2945" s="94"/>
      <c r="AO2945" s="94"/>
      <c r="AS2945" s="94"/>
      <c r="AU2945" s="94"/>
      <c r="AY2945" s="94"/>
      <c r="BA2945" s="94"/>
      <c r="BI2945" s="45"/>
      <c r="BN2945" s="93"/>
    </row>
    <row r="2946" spans="4:66" s="48" customFormat="1" ht="15" customHeight="1" x14ac:dyDescent="0.2">
      <c r="D2946" s="45"/>
      <c r="AA2946" s="94"/>
      <c r="AC2946" s="94"/>
      <c r="AG2946" s="94"/>
      <c r="AI2946" s="94"/>
      <c r="AM2946" s="94"/>
      <c r="AO2946" s="94"/>
      <c r="AS2946" s="94"/>
      <c r="AU2946" s="94"/>
      <c r="AY2946" s="94"/>
      <c r="BA2946" s="94"/>
      <c r="BI2946" s="45"/>
      <c r="BN2946" s="93"/>
    </row>
    <row r="2947" spans="4:66" s="48" customFormat="1" ht="15" customHeight="1" x14ac:dyDescent="0.2">
      <c r="D2947" s="45"/>
      <c r="AA2947" s="94"/>
      <c r="AC2947" s="94"/>
      <c r="AG2947" s="94"/>
      <c r="AI2947" s="94"/>
      <c r="AM2947" s="94"/>
      <c r="AO2947" s="94"/>
      <c r="AS2947" s="94"/>
      <c r="AU2947" s="94"/>
      <c r="AY2947" s="94"/>
      <c r="BA2947" s="94"/>
      <c r="BI2947" s="45"/>
      <c r="BN2947" s="93"/>
    </row>
    <row r="2948" spans="4:66" s="48" customFormat="1" ht="15" customHeight="1" x14ac:dyDescent="0.2">
      <c r="D2948" s="45"/>
      <c r="AA2948" s="94"/>
      <c r="AC2948" s="94"/>
      <c r="AG2948" s="94"/>
      <c r="AI2948" s="94"/>
      <c r="AM2948" s="94"/>
      <c r="AO2948" s="94"/>
      <c r="AS2948" s="94"/>
      <c r="AU2948" s="94"/>
      <c r="AY2948" s="94"/>
      <c r="BA2948" s="94"/>
      <c r="BI2948" s="45"/>
      <c r="BN2948" s="93"/>
    </row>
    <row r="2949" spans="4:66" s="48" customFormat="1" ht="15" customHeight="1" x14ac:dyDescent="0.2">
      <c r="D2949" s="45"/>
      <c r="AA2949" s="94"/>
      <c r="AC2949" s="94"/>
      <c r="AG2949" s="94"/>
      <c r="AI2949" s="94"/>
      <c r="AM2949" s="94"/>
      <c r="AO2949" s="94"/>
      <c r="AS2949" s="94"/>
      <c r="AU2949" s="94"/>
      <c r="AY2949" s="94"/>
      <c r="BA2949" s="94"/>
      <c r="BI2949" s="45"/>
      <c r="BN2949" s="93"/>
    </row>
    <row r="2950" spans="4:66" s="48" customFormat="1" ht="15" customHeight="1" x14ac:dyDescent="0.2">
      <c r="D2950" s="45"/>
      <c r="AA2950" s="94"/>
      <c r="AC2950" s="94"/>
      <c r="AG2950" s="94"/>
      <c r="AI2950" s="94"/>
      <c r="AM2950" s="94"/>
      <c r="AO2950" s="94"/>
      <c r="AS2950" s="94"/>
      <c r="AU2950" s="94"/>
      <c r="AY2950" s="94"/>
      <c r="BA2950" s="94"/>
      <c r="BI2950" s="45"/>
      <c r="BN2950" s="93"/>
    </row>
    <row r="2951" spans="4:66" s="48" customFormat="1" ht="15" customHeight="1" x14ac:dyDescent="0.2">
      <c r="D2951" s="45"/>
      <c r="AA2951" s="94"/>
      <c r="AC2951" s="94"/>
      <c r="AG2951" s="94"/>
      <c r="AI2951" s="94"/>
      <c r="AM2951" s="94"/>
      <c r="AO2951" s="94"/>
      <c r="AS2951" s="94"/>
      <c r="AU2951" s="94"/>
      <c r="AY2951" s="94"/>
      <c r="BA2951" s="94"/>
      <c r="BI2951" s="45"/>
      <c r="BN2951" s="93"/>
    </row>
    <row r="2952" spans="4:66" s="48" customFormat="1" ht="15" customHeight="1" x14ac:dyDescent="0.2">
      <c r="D2952" s="45"/>
      <c r="AA2952" s="94"/>
      <c r="AC2952" s="94"/>
      <c r="AG2952" s="94"/>
      <c r="AI2952" s="94"/>
      <c r="AM2952" s="94"/>
      <c r="AO2952" s="94"/>
      <c r="AS2952" s="94"/>
      <c r="AU2952" s="94"/>
      <c r="AY2952" s="94"/>
      <c r="BA2952" s="94"/>
      <c r="BI2952" s="45"/>
      <c r="BN2952" s="93"/>
    </row>
    <row r="2953" spans="4:66" s="48" customFormat="1" ht="15" customHeight="1" x14ac:dyDescent="0.2">
      <c r="D2953" s="45"/>
      <c r="AA2953" s="94"/>
      <c r="AC2953" s="94"/>
      <c r="AG2953" s="94"/>
      <c r="AI2953" s="94"/>
      <c r="AM2953" s="94"/>
      <c r="AO2953" s="94"/>
      <c r="AS2953" s="94"/>
      <c r="AU2953" s="94"/>
      <c r="AY2953" s="94"/>
      <c r="BA2953" s="94"/>
      <c r="BI2953" s="45"/>
      <c r="BN2953" s="93"/>
    </row>
    <row r="2954" spans="4:66" s="48" customFormat="1" ht="15" customHeight="1" x14ac:dyDescent="0.2">
      <c r="D2954" s="45"/>
      <c r="AA2954" s="94"/>
      <c r="AC2954" s="94"/>
      <c r="AG2954" s="94"/>
      <c r="AI2954" s="94"/>
      <c r="AM2954" s="94"/>
      <c r="AO2954" s="94"/>
      <c r="AS2954" s="94"/>
      <c r="AU2954" s="94"/>
      <c r="AY2954" s="94"/>
      <c r="BA2954" s="94"/>
      <c r="BI2954" s="45"/>
      <c r="BN2954" s="93"/>
    </row>
    <row r="2955" spans="4:66" s="48" customFormat="1" ht="15" customHeight="1" x14ac:dyDescent="0.2">
      <c r="D2955" s="45"/>
      <c r="AA2955" s="94"/>
      <c r="AC2955" s="94"/>
      <c r="AG2955" s="94"/>
      <c r="AI2955" s="94"/>
      <c r="AM2955" s="94"/>
      <c r="AO2955" s="94"/>
      <c r="AS2955" s="94"/>
      <c r="AU2955" s="94"/>
      <c r="AY2955" s="94"/>
      <c r="BA2955" s="94"/>
      <c r="BI2955" s="45"/>
      <c r="BN2955" s="93"/>
    </row>
    <row r="2956" spans="4:66" s="48" customFormat="1" ht="15" customHeight="1" x14ac:dyDescent="0.2">
      <c r="D2956" s="45"/>
      <c r="AA2956" s="94"/>
      <c r="AC2956" s="94"/>
      <c r="AG2956" s="94"/>
      <c r="AI2956" s="94"/>
      <c r="AM2956" s="94"/>
      <c r="AO2956" s="94"/>
      <c r="AS2956" s="94"/>
      <c r="AU2956" s="94"/>
      <c r="AY2956" s="94"/>
      <c r="BA2956" s="94"/>
      <c r="BI2956" s="45"/>
      <c r="BN2956" s="93"/>
    </row>
    <row r="2957" spans="4:66" s="48" customFormat="1" ht="15" customHeight="1" x14ac:dyDescent="0.2">
      <c r="D2957" s="45"/>
      <c r="AA2957" s="94"/>
      <c r="AC2957" s="94"/>
      <c r="AG2957" s="94"/>
      <c r="AI2957" s="94"/>
      <c r="AM2957" s="94"/>
      <c r="AO2957" s="94"/>
      <c r="AS2957" s="94"/>
      <c r="AU2957" s="94"/>
      <c r="AY2957" s="94"/>
      <c r="BA2957" s="94"/>
      <c r="BI2957" s="45"/>
      <c r="BN2957" s="93"/>
    </row>
    <row r="2958" spans="4:66" s="48" customFormat="1" ht="15" customHeight="1" x14ac:dyDescent="0.2">
      <c r="D2958" s="45"/>
      <c r="AA2958" s="94"/>
      <c r="AC2958" s="94"/>
      <c r="AG2958" s="94"/>
      <c r="AI2958" s="94"/>
      <c r="AM2958" s="94"/>
      <c r="AO2958" s="94"/>
      <c r="AS2958" s="94"/>
      <c r="AU2958" s="94"/>
      <c r="AY2958" s="94"/>
      <c r="BA2958" s="94"/>
      <c r="BI2958" s="45"/>
      <c r="BN2958" s="93"/>
    </row>
    <row r="2959" spans="4:66" s="48" customFormat="1" ht="15" customHeight="1" x14ac:dyDescent="0.2">
      <c r="D2959" s="45"/>
      <c r="AA2959" s="94"/>
      <c r="AC2959" s="94"/>
      <c r="AG2959" s="94"/>
      <c r="AI2959" s="94"/>
      <c r="AM2959" s="94"/>
      <c r="AO2959" s="94"/>
      <c r="AS2959" s="94"/>
      <c r="AU2959" s="94"/>
      <c r="AY2959" s="94"/>
      <c r="BA2959" s="94"/>
      <c r="BI2959" s="45"/>
      <c r="BN2959" s="93"/>
    </row>
    <row r="2960" spans="4:66" s="48" customFormat="1" ht="15" customHeight="1" x14ac:dyDescent="0.2">
      <c r="D2960" s="45"/>
      <c r="AA2960" s="94"/>
      <c r="AC2960" s="94"/>
      <c r="AG2960" s="94"/>
      <c r="AI2960" s="94"/>
      <c r="AM2960" s="94"/>
      <c r="AO2960" s="94"/>
      <c r="AS2960" s="94"/>
      <c r="AU2960" s="94"/>
      <c r="AY2960" s="94"/>
      <c r="BA2960" s="94"/>
      <c r="BI2960" s="45"/>
      <c r="BN2960" s="93"/>
    </row>
    <row r="2961" spans="4:66" s="48" customFormat="1" ht="15" customHeight="1" x14ac:dyDescent="0.2">
      <c r="D2961" s="45"/>
      <c r="AA2961" s="94"/>
      <c r="AC2961" s="94"/>
      <c r="AG2961" s="94"/>
      <c r="AI2961" s="94"/>
      <c r="AM2961" s="94"/>
      <c r="AO2961" s="94"/>
      <c r="AS2961" s="94"/>
      <c r="AU2961" s="94"/>
      <c r="AY2961" s="94"/>
      <c r="BA2961" s="94"/>
      <c r="BI2961" s="45"/>
      <c r="BN2961" s="93"/>
    </row>
    <row r="2962" spans="4:66" s="48" customFormat="1" ht="15" customHeight="1" x14ac:dyDescent="0.2">
      <c r="D2962" s="45"/>
      <c r="AA2962" s="94"/>
      <c r="AC2962" s="94"/>
      <c r="AG2962" s="94"/>
      <c r="AI2962" s="94"/>
      <c r="AM2962" s="94"/>
      <c r="AO2962" s="94"/>
      <c r="AS2962" s="94"/>
      <c r="AU2962" s="94"/>
      <c r="AY2962" s="94"/>
      <c r="BA2962" s="94"/>
      <c r="BI2962" s="45"/>
      <c r="BN2962" s="93"/>
    </row>
    <row r="2963" spans="4:66" s="48" customFormat="1" ht="15" customHeight="1" x14ac:dyDescent="0.2">
      <c r="D2963" s="45"/>
      <c r="AA2963" s="94"/>
      <c r="AC2963" s="94"/>
      <c r="AG2963" s="94"/>
      <c r="AI2963" s="94"/>
      <c r="AM2963" s="94"/>
      <c r="AO2963" s="94"/>
      <c r="AS2963" s="94"/>
      <c r="AU2963" s="94"/>
      <c r="AY2963" s="94"/>
      <c r="BA2963" s="94"/>
      <c r="BI2963" s="45"/>
      <c r="BN2963" s="93"/>
    </row>
    <row r="2964" spans="4:66" s="48" customFormat="1" ht="15" customHeight="1" x14ac:dyDescent="0.2">
      <c r="D2964" s="45"/>
      <c r="AA2964" s="94"/>
      <c r="AC2964" s="94"/>
      <c r="AG2964" s="94"/>
      <c r="AI2964" s="94"/>
      <c r="AM2964" s="94"/>
      <c r="AO2964" s="94"/>
      <c r="AS2964" s="94"/>
      <c r="AU2964" s="94"/>
      <c r="AY2964" s="94"/>
      <c r="BA2964" s="94"/>
      <c r="BI2964" s="45"/>
      <c r="BN2964" s="93"/>
    </row>
    <row r="2965" spans="4:66" s="48" customFormat="1" ht="15" customHeight="1" x14ac:dyDescent="0.2">
      <c r="D2965" s="45"/>
      <c r="AA2965" s="94"/>
      <c r="AC2965" s="94"/>
      <c r="AG2965" s="94"/>
      <c r="AI2965" s="94"/>
      <c r="AM2965" s="94"/>
      <c r="AO2965" s="94"/>
      <c r="AS2965" s="94"/>
      <c r="AU2965" s="94"/>
      <c r="AY2965" s="94"/>
      <c r="BA2965" s="94"/>
      <c r="BI2965" s="45"/>
      <c r="BN2965" s="93"/>
    </row>
    <row r="2966" spans="4:66" s="48" customFormat="1" ht="15" customHeight="1" x14ac:dyDescent="0.2">
      <c r="D2966" s="45"/>
      <c r="AA2966" s="94"/>
      <c r="AC2966" s="94"/>
      <c r="AG2966" s="94"/>
      <c r="AI2966" s="94"/>
      <c r="AM2966" s="94"/>
      <c r="AO2966" s="94"/>
      <c r="AS2966" s="94"/>
      <c r="AU2966" s="94"/>
      <c r="AY2966" s="94"/>
      <c r="BA2966" s="94"/>
      <c r="BI2966" s="45"/>
      <c r="BN2966" s="93"/>
    </row>
    <row r="2967" spans="4:66" s="48" customFormat="1" ht="15" customHeight="1" x14ac:dyDescent="0.2">
      <c r="D2967" s="45"/>
      <c r="AA2967" s="94"/>
      <c r="AC2967" s="94"/>
      <c r="AG2967" s="94"/>
      <c r="AI2967" s="94"/>
      <c r="AM2967" s="94"/>
      <c r="AO2967" s="94"/>
      <c r="AS2967" s="94"/>
      <c r="AU2967" s="94"/>
      <c r="AY2967" s="94"/>
      <c r="BA2967" s="94"/>
      <c r="BI2967" s="45"/>
      <c r="BN2967" s="93"/>
    </row>
    <row r="2968" spans="4:66" s="48" customFormat="1" ht="15" customHeight="1" x14ac:dyDescent="0.2">
      <c r="D2968" s="45"/>
      <c r="AA2968" s="94"/>
      <c r="AC2968" s="94"/>
      <c r="AG2968" s="94"/>
      <c r="AI2968" s="94"/>
      <c r="AM2968" s="94"/>
      <c r="AO2968" s="94"/>
      <c r="AS2968" s="94"/>
      <c r="AU2968" s="94"/>
      <c r="AY2968" s="94"/>
      <c r="BA2968" s="94"/>
      <c r="BI2968" s="45"/>
      <c r="BN2968" s="93"/>
    </row>
    <row r="2969" spans="4:66" s="48" customFormat="1" ht="15" customHeight="1" x14ac:dyDescent="0.2">
      <c r="D2969" s="45"/>
      <c r="AA2969" s="94"/>
      <c r="AC2969" s="94"/>
      <c r="AG2969" s="94"/>
      <c r="AI2969" s="94"/>
      <c r="AM2969" s="94"/>
      <c r="AO2969" s="94"/>
      <c r="AS2969" s="94"/>
      <c r="AU2969" s="94"/>
      <c r="AY2969" s="94"/>
      <c r="BA2969" s="94"/>
      <c r="BI2969" s="45"/>
      <c r="BN2969" s="93"/>
    </row>
    <row r="2970" spans="4:66" s="48" customFormat="1" ht="15" customHeight="1" x14ac:dyDescent="0.2">
      <c r="D2970" s="45"/>
      <c r="AA2970" s="94"/>
      <c r="AC2970" s="94"/>
      <c r="AG2970" s="94"/>
      <c r="AI2970" s="94"/>
      <c r="AM2970" s="94"/>
      <c r="AO2970" s="94"/>
      <c r="AS2970" s="94"/>
      <c r="AU2970" s="94"/>
      <c r="AY2970" s="94"/>
      <c r="BA2970" s="94"/>
      <c r="BI2970" s="45"/>
      <c r="BN2970" s="93"/>
    </row>
    <row r="2971" spans="4:66" s="48" customFormat="1" ht="15" customHeight="1" x14ac:dyDescent="0.2">
      <c r="D2971" s="45"/>
      <c r="AA2971" s="94"/>
      <c r="AC2971" s="94"/>
      <c r="AG2971" s="94"/>
      <c r="AI2971" s="94"/>
      <c r="AM2971" s="94"/>
      <c r="AO2971" s="94"/>
      <c r="AS2971" s="94"/>
      <c r="AU2971" s="94"/>
      <c r="AY2971" s="94"/>
      <c r="BA2971" s="94"/>
      <c r="BI2971" s="45"/>
      <c r="BN2971" s="93"/>
    </row>
    <row r="2972" spans="4:66" s="48" customFormat="1" ht="15" customHeight="1" x14ac:dyDescent="0.2">
      <c r="D2972" s="45"/>
      <c r="AA2972" s="94"/>
      <c r="AC2972" s="94"/>
      <c r="AG2972" s="94"/>
      <c r="AI2972" s="94"/>
      <c r="AM2972" s="94"/>
      <c r="AO2972" s="94"/>
      <c r="AS2972" s="94"/>
      <c r="AU2972" s="94"/>
      <c r="AY2972" s="94"/>
      <c r="BA2972" s="94"/>
      <c r="BI2972" s="45"/>
      <c r="BN2972" s="93"/>
    </row>
    <row r="2973" spans="4:66" s="48" customFormat="1" ht="15" customHeight="1" x14ac:dyDescent="0.2">
      <c r="D2973" s="45"/>
      <c r="AA2973" s="94"/>
      <c r="AC2973" s="94"/>
      <c r="AG2973" s="94"/>
      <c r="AI2973" s="94"/>
      <c r="AM2973" s="94"/>
      <c r="AO2973" s="94"/>
      <c r="AS2973" s="94"/>
      <c r="AU2973" s="94"/>
      <c r="AY2973" s="94"/>
      <c r="BA2973" s="94"/>
      <c r="BI2973" s="45"/>
      <c r="BN2973" s="93"/>
    </row>
    <row r="2974" spans="4:66" s="48" customFormat="1" ht="15" customHeight="1" x14ac:dyDescent="0.2">
      <c r="D2974" s="45"/>
      <c r="AA2974" s="94"/>
      <c r="AC2974" s="94"/>
      <c r="AG2974" s="94"/>
      <c r="AI2974" s="94"/>
      <c r="AM2974" s="94"/>
      <c r="AO2974" s="94"/>
      <c r="AS2974" s="94"/>
      <c r="AU2974" s="94"/>
      <c r="AY2974" s="94"/>
      <c r="BA2974" s="94"/>
      <c r="BI2974" s="45"/>
      <c r="BN2974" s="93"/>
    </row>
    <row r="2975" spans="4:66" s="48" customFormat="1" ht="15" customHeight="1" x14ac:dyDescent="0.2">
      <c r="D2975" s="45"/>
      <c r="AA2975" s="94"/>
      <c r="AC2975" s="94"/>
      <c r="AG2975" s="94"/>
      <c r="AI2975" s="94"/>
      <c r="AM2975" s="94"/>
      <c r="AO2975" s="94"/>
      <c r="AS2975" s="94"/>
      <c r="AU2975" s="94"/>
      <c r="AY2975" s="94"/>
      <c r="BA2975" s="94"/>
      <c r="BI2975" s="45"/>
      <c r="BN2975" s="93"/>
    </row>
    <row r="2976" spans="4:66" s="48" customFormat="1" ht="15" customHeight="1" x14ac:dyDescent="0.2">
      <c r="D2976" s="45"/>
      <c r="AA2976" s="94"/>
      <c r="AC2976" s="94"/>
      <c r="AG2976" s="94"/>
      <c r="AI2976" s="94"/>
      <c r="AM2976" s="94"/>
      <c r="AO2976" s="94"/>
      <c r="AS2976" s="94"/>
      <c r="AU2976" s="94"/>
      <c r="AY2976" s="94"/>
      <c r="BA2976" s="94"/>
      <c r="BI2976" s="45"/>
      <c r="BN2976" s="93"/>
    </row>
    <row r="2977" spans="4:66" s="48" customFormat="1" ht="15" customHeight="1" x14ac:dyDescent="0.2">
      <c r="D2977" s="45"/>
      <c r="AA2977" s="94"/>
      <c r="AC2977" s="94"/>
      <c r="AG2977" s="94"/>
      <c r="AI2977" s="94"/>
      <c r="AM2977" s="94"/>
      <c r="AO2977" s="94"/>
      <c r="AS2977" s="94"/>
      <c r="AU2977" s="94"/>
      <c r="AY2977" s="94"/>
      <c r="BA2977" s="94"/>
      <c r="BI2977" s="45"/>
      <c r="BN2977" s="93"/>
    </row>
    <row r="2978" spans="4:66" s="48" customFormat="1" ht="15" customHeight="1" x14ac:dyDescent="0.2">
      <c r="D2978" s="45"/>
      <c r="AA2978" s="94"/>
      <c r="AC2978" s="94"/>
      <c r="AG2978" s="94"/>
      <c r="AI2978" s="94"/>
      <c r="AM2978" s="94"/>
      <c r="AO2978" s="94"/>
      <c r="AS2978" s="94"/>
      <c r="AU2978" s="94"/>
      <c r="AY2978" s="94"/>
      <c r="BA2978" s="94"/>
      <c r="BI2978" s="45"/>
      <c r="BN2978" s="93"/>
    </row>
    <row r="2979" spans="4:66" s="48" customFormat="1" ht="15" customHeight="1" x14ac:dyDescent="0.2">
      <c r="D2979" s="45"/>
      <c r="AA2979" s="94"/>
      <c r="AC2979" s="94"/>
      <c r="AG2979" s="94"/>
      <c r="AI2979" s="94"/>
      <c r="AM2979" s="94"/>
      <c r="AO2979" s="94"/>
      <c r="AS2979" s="94"/>
      <c r="AU2979" s="94"/>
      <c r="AY2979" s="94"/>
      <c r="BA2979" s="94"/>
      <c r="BI2979" s="45"/>
      <c r="BN2979" s="93"/>
    </row>
    <row r="2980" spans="4:66" s="48" customFormat="1" ht="15" customHeight="1" x14ac:dyDescent="0.2">
      <c r="D2980" s="45"/>
      <c r="AA2980" s="94"/>
      <c r="AC2980" s="94"/>
      <c r="AG2980" s="94"/>
      <c r="AI2980" s="94"/>
      <c r="AM2980" s="94"/>
      <c r="AO2980" s="94"/>
      <c r="AS2980" s="94"/>
      <c r="AU2980" s="94"/>
      <c r="AY2980" s="94"/>
      <c r="BA2980" s="94"/>
      <c r="BI2980" s="45"/>
      <c r="BN2980" s="93"/>
    </row>
    <row r="2981" spans="4:66" s="48" customFormat="1" ht="15" customHeight="1" x14ac:dyDescent="0.2">
      <c r="D2981" s="45"/>
      <c r="AA2981" s="94"/>
      <c r="AC2981" s="94"/>
      <c r="AG2981" s="94"/>
      <c r="AI2981" s="94"/>
      <c r="AM2981" s="94"/>
      <c r="AO2981" s="94"/>
      <c r="AS2981" s="94"/>
      <c r="AU2981" s="94"/>
      <c r="AY2981" s="94"/>
      <c r="BA2981" s="94"/>
      <c r="BI2981" s="45"/>
      <c r="BN2981" s="93"/>
    </row>
    <row r="2982" spans="4:66" s="48" customFormat="1" ht="15" customHeight="1" x14ac:dyDescent="0.2">
      <c r="D2982" s="45"/>
      <c r="AA2982" s="94"/>
      <c r="AC2982" s="94"/>
      <c r="AG2982" s="94"/>
      <c r="AI2982" s="94"/>
      <c r="AM2982" s="94"/>
      <c r="AO2982" s="94"/>
      <c r="AS2982" s="94"/>
      <c r="AU2982" s="94"/>
      <c r="AY2982" s="94"/>
      <c r="BA2982" s="94"/>
      <c r="BI2982" s="45"/>
      <c r="BN2982" s="93"/>
    </row>
    <row r="2983" spans="4:66" s="48" customFormat="1" ht="15" customHeight="1" x14ac:dyDescent="0.2">
      <c r="D2983" s="45"/>
      <c r="AA2983" s="94"/>
      <c r="AC2983" s="94"/>
      <c r="AG2983" s="94"/>
      <c r="AI2983" s="94"/>
      <c r="AM2983" s="94"/>
      <c r="AO2983" s="94"/>
      <c r="AS2983" s="94"/>
      <c r="AU2983" s="94"/>
      <c r="AY2983" s="94"/>
      <c r="BA2983" s="94"/>
      <c r="BI2983" s="45"/>
      <c r="BN2983" s="93"/>
    </row>
    <row r="2984" spans="4:66" s="48" customFormat="1" ht="15" customHeight="1" x14ac:dyDescent="0.2">
      <c r="D2984" s="45"/>
      <c r="AA2984" s="94"/>
      <c r="AC2984" s="94"/>
      <c r="AG2984" s="94"/>
      <c r="AI2984" s="94"/>
      <c r="AM2984" s="94"/>
      <c r="AO2984" s="94"/>
      <c r="AS2984" s="94"/>
      <c r="AU2984" s="94"/>
      <c r="AY2984" s="94"/>
      <c r="BA2984" s="94"/>
      <c r="BI2984" s="45"/>
      <c r="BN2984" s="93"/>
    </row>
    <row r="2985" spans="4:66" s="48" customFormat="1" ht="15" customHeight="1" x14ac:dyDescent="0.2">
      <c r="D2985" s="45"/>
      <c r="AA2985" s="94"/>
      <c r="AC2985" s="94"/>
      <c r="AG2985" s="94"/>
      <c r="AI2985" s="94"/>
      <c r="AM2985" s="94"/>
      <c r="AO2985" s="94"/>
      <c r="AS2985" s="94"/>
      <c r="AU2985" s="94"/>
      <c r="AY2985" s="94"/>
      <c r="BA2985" s="94"/>
      <c r="BI2985" s="45"/>
      <c r="BN2985" s="93"/>
    </row>
    <row r="2986" spans="4:66" s="48" customFormat="1" ht="15" customHeight="1" x14ac:dyDescent="0.2">
      <c r="D2986" s="45"/>
      <c r="AA2986" s="94"/>
      <c r="AC2986" s="94"/>
      <c r="AG2986" s="94"/>
      <c r="AI2986" s="94"/>
      <c r="AM2986" s="94"/>
      <c r="AO2986" s="94"/>
      <c r="AS2986" s="94"/>
      <c r="AU2986" s="94"/>
      <c r="AY2986" s="94"/>
      <c r="BA2986" s="94"/>
      <c r="BI2986" s="45"/>
      <c r="BN2986" s="93"/>
    </row>
    <row r="2987" spans="4:66" s="48" customFormat="1" ht="15" customHeight="1" x14ac:dyDescent="0.2">
      <c r="D2987" s="45"/>
      <c r="AA2987" s="94"/>
      <c r="AC2987" s="94"/>
      <c r="AG2987" s="94"/>
      <c r="AI2987" s="94"/>
      <c r="AM2987" s="94"/>
      <c r="AO2987" s="94"/>
      <c r="AS2987" s="94"/>
      <c r="AU2987" s="94"/>
      <c r="AY2987" s="94"/>
      <c r="BA2987" s="94"/>
      <c r="BI2987" s="45"/>
      <c r="BN2987" s="93"/>
    </row>
    <row r="2988" spans="4:66" s="48" customFormat="1" ht="15" customHeight="1" x14ac:dyDescent="0.2">
      <c r="D2988" s="45"/>
      <c r="AA2988" s="94"/>
      <c r="AC2988" s="94"/>
      <c r="AG2988" s="94"/>
      <c r="AI2988" s="94"/>
      <c r="AM2988" s="94"/>
      <c r="AO2988" s="94"/>
      <c r="AS2988" s="94"/>
      <c r="AU2988" s="94"/>
      <c r="AY2988" s="94"/>
      <c r="BA2988" s="94"/>
      <c r="BI2988" s="45"/>
      <c r="BN2988" s="93"/>
    </row>
    <row r="2989" spans="4:66" s="48" customFormat="1" ht="15" customHeight="1" x14ac:dyDescent="0.2">
      <c r="D2989" s="45"/>
      <c r="AA2989" s="94"/>
      <c r="AC2989" s="94"/>
      <c r="AG2989" s="94"/>
      <c r="AI2989" s="94"/>
      <c r="AM2989" s="94"/>
      <c r="AO2989" s="94"/>
      <c r="AS2989" s="94"/>
      <c r="AU2989" s="94"/>
      <c r="AY2989" s="94"/>
      <c r="BA2989" s="94"/>
      <c r="BI2989" s="45"/>
      <c r="BN2989" s="93"/>
    </row>
    <row r="2990" spans="4:66" s="48" customFormat="1" ht="15" customHeight="1" x14ac:dyDescent="0.2">
      <c r="D2990" s="45"/>
      <c r="AA2990" s="94"/>
      <c r="AC2990" s="94"/>
      <c r="AG2990" s="94"/>
      <c r="AI2990" s="94"/>
      <c r="AM2990" s="94"/>
      <c r="AO2990" s="94"/>
      <c r="AS2990" s="94"/>
      <c r="AU2990" s="94"/>
      <c r="AY2990" s="94"/>
      <c r="BA2990" s="94"/>
      <c r="BI2990" s="45"/>
      <c r="BN2990" s="93"/>
    </row>
    <row r="2991" spans="4:66" s="48" customFormat="1" ht="15" customHeight="1" x14ac:dyDescent="0.2">
      <c r="D2991" s="45"/>
      <c r="AA2991" s="94"/>
      <c r="AC2991" s="94"/>
      <c r="AG2991" s="94"/>
      <c r="AI2991" s="94"/>
      <c r="AM2991" s="94"/>
      <c r="AO2991" s="94"/>
      <c r="AS2991" s="94"/>
      <c r="AU2991" s="94"/>
      <c r="AY2991" s="94"/>
      <c r="BA2991" s="94"/>
      <c r="BI2991" s="45"/>
      <c r="BN2991" s="93"/>
    </row>
    <row r="2992" spans="4:66" s="48" customFormat="1" ht="15" customHeight="1" x14ac:dyDescent="0.2">
      <c r="D2992" s="45"/>
      <c r="AA2992" s="94"/>
      <c r="AC2992" s="94"/>
      <c r="AG2992" s="94"/>
      <c r="AI2992" s="94"/>
      <c r="AM2992" s="94"/>
      <c r="AO2992" s="94"/>
      <c r="AS2992" s="94"/>
      <c r="AU2992" s="94"/>
      <c r="AY2992" s="94"/>
      <c r="BA2992" s="94"/>
      <c r="BI2992" s="45"/>
      <c r="BN2992" s="93"/>
    </row>
    <row r="2993" spans="4:66" s="48" customFormat="1" ht="15" customHeight="1" x14ac:dyDescent="0.2">
      <c r="D2993" s="45"/>
      <c r="AA2993" s="94"/>
      <c r="AC2993" s="94"/>
      <c r="AG2993" s="94"/>
      <c r="AI2993" s="94"/>
      <c r="AM2993" s="94"/>
      <c r="AO2993" s="94"/>
      <c r="AS2993" s="94"/>
      <c r="AU2993" s="94"/>
      <c r="AY2993" s="94"/>
      <c r="BA2993" s="94"/>
      <c r="BI2993" s="45"/>
      <c r="BN2993" s="93"/>
    </row>
    <row r="2994" spans="4:66" s="48" customFormat="1" ht="15" customHeight="1" x14ac:dyDescent="0.2">
      <c r="D2994" s="45"/>
      <c r="AA2994" s="94"/>
      <c r="AC2994" s="94"/>
      <c r="AG2994" s="94"/>
      <c r="AI2994" s="94"/>
      <c r="AM2994" s="94"/>
      <c r="AO2994" s="94"/>
      <c r="AS2994" s="94"/>
      <c r="AU2994" s="94"/>
      <c r="AY2994" s="94"/>
      <c r="BA2994" s="94"/>
      <c r="BI2994" s="45"/>
      <c r="BN2994" s="93"/>
    </row>
    <row r="2995" spans="4:66" s="48" customFormat="1" ht="15" customHeight="1" x14ac:dyDescent="0.2">
      <c r="D2995" s="45"/>
      <c r="AA2995" s="94"/>
      <c r="AC2995" s="94"/>
      <c r="AG2995" s="94"/>
      <c r="AI2995" s="94"/>
      <c r="AM2995" s="94"/>
      <c r="AO2995" s="94"/>
      <c r="AS2995" s="94"/>
      <c r="AU2995" s="94"/>
      <c r="AY2995" s="94"/>
      <c r="BA2995" s="94"/>
      <c r="BI2995" s="45"/>
      <c r="BN2995" s="93"/>
    </row>
    <row r="2996" spans="4:66" s="48" customFormat="1" ht="15" customHeight="1" x14ac:dyDescent="0.2">
      <c r="D2996" s="45"/>
      <c r="AA2996" s="94"/>
      <c r="AC2996" s="94"/>
      <c r="AG2996" s="94"/>
      <c r="AI2996" s="94"/>
      <c r="AM2996" s="94"/>
      <c r="AO2996" s="94"/>
      <c r="AS2996" s="94"/>
      <c r="AU2996" s="94"/>
      <c r="AY2996" s="94"/>
      <c r="BA2996" s="94"/>
      <c r="BI2996" s="45"/>
      <c r="BN2996" s="93"/>
    </row>
    <row r="2997" spans="4:66" s="48" customFormat="1" ht="15" customHeight="1" x14ac:dyDescent="0.2">
      <c r="D2997" s="45"/>
      <c r="AA2997" s="94"/>
      <c r="AC2997" s="94"/>
      <c r="AG2997" s="94"/>
      <c r="AI2997" s="94"/>
      <c r="AM2997" s="94"/>
      <c r="AO2997" s="94"/>
      <c r="AS2997" s="94"/>
      <c r="AU2997" s="94"/>
      <c r="AY2997" s="94"/>
      <c r="BA2997" s="94"/>
      <c r="BI2997" s="45"/>
      <c r="BN2997" s="93"/>
    </row>
    <row r="2998" spans="4:66" s="48" customFormat="1" ht="15" customHeight="1" x14ac:dyDescent="0.2">
      <c r="D2998" s="45"/>
      <c r="AA2998" s="94"/>
      <c r="AC2998" s="94"/>
      <c r="AG2998" s="94"/>
      <c r="AI2998" s="94"/>
      <c r="AM2998" s="94"/>
      <c r="AO2998" s="94"/>
      <c r="AS2998" s="94"/>
      <c r="AU2998" s="94"/>
      <c r="AY2998" s="94"/>
      <c r="BA2998" s="94"/>
      <c r="BI2998" s="45"/>
      <c r="BN2998" s="93"/>
    </row>
    <row r="2999" spans="4:66" s="48" customFormat="1" ht="15" customHeight="1" x14ac:dyDescent="0.2">
      <c r="D2999" s="45"/>
      <c r="AA2999" s="94"/>
      <c r="AC2999" s="94"/>
      <c r="AG2999" s="94"/>
      <c r="AI2999" s="94"/>
      <c r="AM2999" s="94"/>
      <c r="AO2999" s="94"/>
      <c r="AS2999" s="94"/>
      <c r="AU2999" s="94"/>
      <c r="AY2999" s="94"/>
      <c r="BA2999" s="94"/>
      <c r="BI2999" s="45"/>
      <c r="BN2999" s="93"/>
    </row>
    <row r="3000" spans="4:66" s="48" customFormat="1" ht="15" customHeight="1" x14ac:dyDescent="0.2">
      <c r="D3000" s="45"/>
      <c r="AA3000" s="94"/>
      <c r="AC3000" s="94"/>
      <c r="AG3000" s="94"/>
      <c r="AI3000" s="94"/>
      <c r="AM3000" s="94"/>
      <c r="AO3000" s="94"/>
      <c r="AS3000" s="94"/>
      <c r="AU3000" s="94"/>
      <c r="AY3000" s="94"/>
      <c r="BA3000" s="94"/>
      <c r="BI3000" s="45"/>
      <c r="BN3000" s="93"/>
    </row>
    <row r="3001" spans="4:66" s="48" customFormat="1" ht="15" customHeight="1" x14ac:dyDescent="0.2">
      <c r="D3001" s="45"/>
      <c r="AA3001" s="94"/>
      <c r="AC3001" s="94"/>
      <c r="AG3001" s="94"/>
      <c r="AI3001" s="94"/>
      <c r="AM3001" s="94"/>
      <c r="AO3001" s="94"/>
      <c r="AS3001" s="94"/>
      <c r="AU3001" s="94"/>
      <c r="AY3001" s="94"/>
      <c r="BA3001" s="94"/>
      <c r="BI3001" s="45"/>
      <c r="BN3001" s="93"/>
    </row>
    <row r="3002" spans="4:66" s="48" customFormat="1" ht="15" customHeight="1" x14ac:dyDescent="0.2">
      <c r="D3002" s="45"/>
      <c r="AA3002" s="94"/>
      <c r="AC3002" s="94"/>
      <c r="AG3002" s="94"/>
      <c r="AI3002" s="94"/>
      <c r="AM3002" s="94"/>
      <c r="AO3002" s="94"/>
      <c r="AS3002" s="94"/>
      <c r="AU3002" s="94"/>
      <c r="AY3002" s="94"/>
      <c r="BA3002" s="94"/>
      <c r="BI3002" s="45"/>
      <c r="BN3002" s="93"/>
    </row>
    <row r="3003" spans="4:66" s="48" customFormat="1" ht="15" customHeight="1" x14ac:dyDescent="0.2">
      <c r="D3003" s="45"/>
      <c r="AA3003" s="94"/>
      <c r="AC3003" s="94"/>
      <c r="AG3003" s="94"/>
      <c r="AI3003" s="94"/>
      <c r="AM3003" s="94"/>
      <c r="AO3003" s="94"/>
      <c r="AS3003" s="94"/>
      <c r="AU3003" s="94"/>
      <c r="AY3003" s="94"/>
      <c r="BA3003" s="94"/>
      <c r="BI3003" s="45"/>
      <c r="BN3003" s="93"/>
    </row>
    <row r="3004" spans="4:66" s="48" customFormat="1" ht="15" customHeight="1" x14ac:dyDescent="0.2">
      <c r="D3004" s="45"/>
      <c r="AA3004" s="94"/>
      <c r="AC3004" s="94"/>
      <c r="AG3004" s="94"/>
      <c r="AI3004" s="94"/>
      <c r="AM3004" s="94"/>
      <c r="AO3004" s="94"/>
      <c r="AS3004" s="94"/>
      <c r="AU3004" s="94"/>
      <c r="AY3004" s="94"/>
      <c r="BA3004" s="94"/>
      <c r="BI3004" s="45"/>
      <c r="BN3004" s="93"/>
    </row>
    <row r="3005" spans="4:66" s="48" customFormat="1" ht="15" customHeight="1" x14ac:dyDescent="0.2">
      <c r="D3005" s="45"/>
      <c r="AA3005" s="94"/>
      <c r="AC3005" s="94"/>
      <c r="AG3005" s="94"/>
      <c r="AI3005" s="94"/>
      <c r="AM3005" s="94"/>
      <c r="AO3005" s="94"/>
      <c r="AS3005" s="94"/>
      <c r="AU3005" s="94"/>
      <c r="AY3005" s="94"/>
      <c r="BA3005" s="94"/>
      <c r="BI3005" s="45"/>
      <c r="BN3005" s="93"/>
    </row>
    <row r="3006" spans="4:66" s="48" customFormat="1" ht="15" customHeight="1" x14ac:dyDescent="0.2">
      <c r="D3006" s="45"/>
      <c r="AA3006" s="94"/>
      <c r="AC3006" s="94"/>
      <c r="AG3006" s="94"/>
      <c r="AI3006" s="94"/>
      <c r="AM3006" s="94"/>
      <c r="AO3006" s="94"/>
      <c r="AS3006" s="94"/>
      <c r="AU3006" s="94"/>
      <c r="AY3006" s="94"/>
      <c r="BA3006" s="94"/>
      <c r="BI3006" s="45"/>
      <c r="BN3006" s="93"/>
    </row>
    <row r="3007" spans="4:66" s="48" customFormat="1" ht="15" customHeight="1" x14ac:dyDescent="0.2">
      <c r="D3007" s="45"/>
      <c r="AA3007" s="94"/>
      <c r="AC3007" s="94"/>
      <c r="AG3007" s="94"/>
      <c r="AI3007" s="94"/>
      <c r="AM3007" s="94"/>
      <c r="AO3007" s="94"/>
      <c r="AS3007" s="94"/>
      <c r="AU3007" s="94"/>
      <c r="AY3007" s="94"/>
      <c r="BA3007" s="94"/>
      <c r="BI3007" s="45"/>
      <c r="BN3007" s="93"/>
    </row>
    <row r="3008" spans="4:66" s="48" customFormat="1" ht="15" customHeight="1" x14ac:dyDescent="0.2">
      <c r="D3008" s="45"/>
      <c r="AA3008" s="94"/>
      <c r="AC3008" s="94"/>
      <c r="AG3008" s="94"/>
      <c r="AI3008" s="94"/>
      <c r="AM3008" s="94"/>
      <c r="AO3008" s="94"/>
      <c r="AS3008" s="94"/>
      <c r="AU3008" s="94"/>
      <c r="AY3008" s="94"/>
      <c r="BA3008" s="94"/>
      <c r="BI3008" s="45"/>
      <c r="BN3008" s="93"/>
    </row>
    <row r="3009" spans="4:66" s="48" customFormat="1" ht="15" customHeight="1" x14ac:dyDescent="0.2">
      <c r="D3009" s="45"/>
      <c r="AA3009" s="94"/>
      <c r="AC3009" s="94"/>
      <c r="AG3009" s="94"/>
      <c r="AI3009" s="94"/>
      <c r="AM3009" s="94"/>
      <c r="AO3009" s="94"/>
      <c r="AS3009" s="94"/>
      <c r="AU3009" s="94"/>
      <c r="AY3009" s="94"/>
      <c r="BA3009" s="94"/>
      <c r="BI3009" s="45"/>
      <c r="BN3009" s="93"/>
    </row>
    <row r="3010" spans="4:66" s="48" customFormat="1" ht="15" customHeight="1" x14ac:dyDescent="0.2">
      <c r="D3010" s="45"/>
      <c r="AA3010" s="94"/>
      <c r="AC3010" s="94"/>
      <c r="AG3010" s="94"/>
      <c r="AI3010" s="94"/>
      <c r="AM3010" s="94"/>
      <c r="AO3010" s="94"/>
      <c r="AS3010" s="94"/>
      <c r="AU3010" s="94"/>
      <c r="AY3010" s="94"/>
      <c r="BA3010" s="94"/>
      <c r="BI3010" s="45"/>
      <c r="BN3010" s="93"/>
    </row>
    <row r="3011" spans="4:66" s="48" customFormat="1" ht="15" customHeight="1" x14ac:dyDescent="0.2">
      <c r="D3011" s="45"/>
      <c r="AA3011" s="94"/>
      <c r="AC3011" s="94"/>
      <c r="AG3011" s="94"/>
      <c r="AI3011" s="94"/>
      <c r="AM3011" s="94"/>
      <c r="AO3011" s="94"/>
      <c r="AS3011" s="94"/>
      <c r="AU3011" s="94"/>
      <c r="AY3011" s="94"/>
      <c r="BA3011" s="94"/>
      <c r="BI3011" s="45"/>
      <c r="BN3011" s="93"/>
    </row>
    <row r="3012" spans="4:66" s="48" customFormat="1" ht="15" customHeight="1" x14ac:dyDescent="0.2">
      <c r="D3012" s="45"/>
      <c r="AA3012" s="94"/>
      <c r="AC3012" s="94"/>
      <c r="AG3012" s="94"/>
      <c r="AI3012" s="94"/>
      <c r="AM3012" s="94"/>
      <c r="AO3012" s="94"/>
      <c r="AS3012" s="94"/>
      <c r="AU3012" s="94"/>
      <c r="AY3012" s="94"/>
      <c r="BA3012" s="94"/>
      <c r="BI3012" s="45"/>
      <c r="BN3012" s="93"/>
    </row>
    <row r="3013" spans="4:66" s="48" customFormat="1" ht="15" customHeight="1" x14ac:dyDescent="0.2">
      <c r="D3013" s="45"/>
      <c r="AA3013" s="94"/>
      <c r="AC3013" s="94"/>
      <c r="AG3013" s="94"/>
      <c r="AI3013" s="94"/>
      <c r="AM3013" s="94"/>
      <c r="AO3013" s="94"/>
      <c r="AS3013" s="94"/>
      <c r="AU3013" s="94"/>
      <c r="AY3013" s="94"/>
      <c r="BA3013" s="94"/>
      <c r="BI3013" s="45"/>
      <c r="BN3013" s="93"/>
    </row>
    <row r="3014" spans="4:66" s="48" customFormat="1" ht="15" customHeight="1" x14ac:dyDescent="0.2">
      <c r="D3014" s="45"/>
      <c r="AA3014" s="94"/>
      <c r="AC3014" s="94"/>
      <c r="AG3014" s="94"/>
      <c r="AI3014" s="94"/>
      <c r="AM3014" s="94"/>
      <c r="AO3014" s="94"/>
      <c r="AS3014" s="94"/>
      <c r="AU3014" s="94"/>
      <c r="AY3014" s="94"/>
      <c r="BA3014" s="94"/>
      <c r="BI3014" s="45"/>
      <c r="BN3014" s="93"/>
    </row>
    <row r="3015" spans="4:66" s="48" customFormat="1" ht="15" customHeight="1" x14ac:dyDescent="0.2">
      <c r="D3015" s="45"/>
      <c r="AA3015" s="94"/>
      <c r="AC3015" s="94"/>
      <c r="AG3015" s="94"/>
      <c r="AI3015" s="94"/>
      <c r="AM3015" s="94"/>
      <c r="AO3015" s="94"/>
      <c r="AS3015" s="94"/>
      <c r="AU3015" s="94"/>
      <c r="AY3015" s="94"/>
      <c r="BA3015" s="94"/>
      <c r="BI3015" s="45"/>
      <c r="BN3015" s="93"/>
    </row>
    <row r="3016" spans="4:66" s="48" customFormat="1" ht="15" customHeight="1" x14ac:dyDescent="0.2">
      <c r="D3016" s="45"/>
      <c r="AA3016" s="94"/>
      <c r="AC3016" s="94"/>
      <c r="AG3016" s="94"/>
      <c r="AI3016" s="94"/>
      <c r="AM3016" s="94"/>
      <c r="AO3016" s="94"/>
      <c r="AS3016" s="94"/>
      <c r="AU3016" s="94"/>
      <c r="AY3016" s="94"/>
      <c r="BA3016" s="94"/>
      <c r="BI3016" s="45"/>
      <c r="BN3016" s="93"/>
    </row>
    <row r="3017" spans="4:66" s="48" customFormat="1" ht="15" customHeight="1" x14ac:dyDescent="0.2">
      <c r="D3017" s="45"/>
      <c r="AA3017" s="94"/>
      <c r="AC3017" s="94"/>
      <c r="AG3017" s="94"/>
      <c r="AI3017" s="94"/>
      <c r="AM3017" s="94"/>
      <c r="AO3017" s="94"/>
      <c r="AS3017" s="94"/>
      <c r="AU3017" s="94"/>
      <c r="AY3017" s="94"/>
      <c r="BA3017" s="94"/>
      <c r="BI3017" s="45"/>
      <c r="BN3017" s="93"/>
    </row>
    <row r="3018" spans="4:66" s="48" customFormat="1" ht="15" customHeight="1" x14ac:dyDescent="0.2">
      <c r="D3018" s="45"/>
      <c r="AA3018" s="94"/>
      <c r="AC3018" s="94"/>
      <c r="AG3018" s="94"/>
      <c r="AI3018" s="94"/>
      <c r="AM3018" s="94"/>
      <c r="AO3018" s="94"/>
      <c r="AS3018" s="94"/>
      <c r="AU3018" s="94"/>
      <c r="AY3018" s="94"/>
      <c r="BA3018" s="94"/>
      <c r="BI3018" s="45"/>
      <c r="BN3018" s="93"/>
    </row>
    <row r="3019" spans="4:66" s="48" customFormat="1" ht="15" customHeight="1" x14ac:dyDescent="0.2">
      <c r="D3019" s="45"/>
      <c r="AA3019" s="94"/>
      <c r="AC3019" s="94"/>
      <c r="AG3019" s="94"/>
      <c r="AI3019" s="94"/>
      <c r="AM3019" s="94"/>
      <c r="AO3019" s="94"/>
      <c r="AS3019" s="94"/>
      <c r="AU3019" s="94"/>
      <c r="AY3019" s="94"/>
      <c r="BA3019" s="94"/>
      <c r="BI3019" s="45"/>
      <c r="BN3019" s="93"/>
    </row>
    <row r="3020" spans="4:66" s="48" customFormat="1" ht="15" customHeight="1" x14ac:dyDescent="0.2">
      <c r="D3020" s="45"/>
      <c r="AA3020" s="94"/>
      <c r="AC3020" s="94"/>
      <c r="AG3020" s="94"/>
      <c r="AI3020" s="94"/>
      <c r="AM3020" s="94"/>
      <c r="AO3020" s="94"/>
      <c r="AS3020" s="94"/>
      <c r="AU3020" s="94"/>
      <c r="AY3020" s="94"/>
      <c r="BA3020" s="94"/>
      <c r="BI3020" s="45"/>
      <c r="BN3020" s="93"/>
    </row>
    <row r="3021" spans="4:66" s="48" customFormat="1" ht="15" customHeight="1" x14ac:dyDescent="0.2">
      <c r="D3021" s="45"/>
      <c r="AA3021" s="94"/>
      <c r="AC3021" s="94"/>
      <c r="AG3021" s="94"/>
      <c r="AI3021" s="94"/>
      <c r="AM3021" s="94"/>
      <c r="AO3021" s="94"/>
      <c r="AS3021" s="94"/>
      <c r="AU3021" s="94"/>
      <c r="AY3021" s="94"/>
      <c r="BA3021" s="94"/>
      <c r="BI3021" s="45"/>
      <c r="BN3021" s="93"/>
    </row>
    <row r="3022" spans="4:66" s="48" customFormat="1" ht="15" customHeight="1" x14ac:dyDescent="0.2">
      <c r="D3022" s="45"/>
      <c r="AA3022" s="94"/>
      <c r="AC3022" s="94"/>
      <c r="AG3022" s="94"/>
      <c r="AI3022" s="94"/>
      <c r="AM3022" s="94"/>
      <c r="AO3022" s="94"/>
      <c r="AS3022" s="94"/>
      <c r="AU3022" s="94"/>
      <c r="AY3022" s="94"/>
      <c r="BA3022" s="94"/>
      <c r="BI3022" s="45"/>
      <c r="BN3022" s="93"/>
    </row>
    <row r="3023" spans="4:66" s="48" customFormat="1" ht="15" customHeight="1" x14ac:dyDescent="0.2">
      <c r="D3023" s="45"/>
      <c r="AA3023" s="94"/>
      <c r="AC3023" s="94"/>
      <c r="AG3023" s="94"/>
      <c r="AI3023" s="94"/>
      <c r="AM3023" s="94"/>
      <c r="AO3023" s="94"/>
      <c r="AS3023" s="94"/>
      <c r="AU3023" s="94"/>
      <c r="AY3023" s="94"/>
      <c r="BA3023" s="94"/>
      <c r="BI3023" s="45"/>
      <c r="BN3023" s="93"/>
    </row>
    <row r="3024" spans="4:66" s="48" customFormat="1" ht="15" customHeight="1" x14ac:dyDescent="0.2">
      <c r="D3024" s="45"/>
      <c r="AA3024" s="94"/>
      <c r="AC3024" s="94"/>
      <c r="AG3024" s="94"/>
      <c r="AI3024" s="94"/>
      <c r="AM3024" s="94"/>
      <c r="AO3024" s="94"/>
      <c r="AS3024" s="94"/>
      <c r="AU3024" s="94"/>
      <c r="AY3024" s="94"/>
      <c r="BA3024" s="94"/>
      <c r="BI3024" s="45"/>
      <c r="BN3024" s="93"/>
    </row>
    <row r="3025" spans="4:66" s="48" customFormat="1" ht="15" customHeight="1" x14ac:dyDescent="0.2">
      <c r="D3025" s="45"/>
      <c r="AA3025" s="94"/>
      <c r="AC3025" s="94"/>
      <c r="AG3025" s="94"/>
      <c r="AI3025" s="94"/>
      <c r="AM3025" s="94"/>
      <c r="AO3025" s="94"/>
      <c r="AS3025" s="94"/>
      <c r="AU3025" s="94"/>
      <c r="AY3025" s="94"/>
      <c r="BA3025" s="94"/>
      <c r="BI3025" s="45"/>
      <c r="BN3025" s="93"/>
    </row>
    <row r="3026" spans="4:66" s="48" customFormat="1" ht="15" customHeight="1" x14ac:dyDescent="0.2">
      <c r="D3026" s="45"/>
      <c r="AA3026" s="94"/>
      <c r="AC3026" s="94"/>
      <c r="AG3026" s="94"/>
      <c r="AI3026" s="94"/>
      <c r="AM3026" s="94"/>
      <c r="AO3026" s="94"/>
      <c r="AS3026" s="94"/>
      <c r="AU3026" s="94"/>
      <c r="AY3026" s="94"/>
      <c r="BA3026" s="94"/>
      <c r="BI3026" s="45"/>
      <c r="BN3026" s="93"/>
    </row>
    <row r="3027" spans="4:66" s="48" customFormat="1" ht="15" customHeight="1" x14ac:dyDescent="0.2">
      <c r="D3027" s="45"/>
      <c r="AA3027" s="94"/>
      <c r="AC3027" s="94"/>
      <c r="AG3027" s="94"/>
      <c r="AI3027" s="94"/>
      <c r="AM3027" s="94"/>
      <c r="AO3027" s="94"/>
      <c r="AS3027" s="94"/>
      <c r="AU3027" s="94"/>
      <c r="AY3027" s="94"/>
      <c r="BA3027" s="94"/>
      <c r="BI3027" s="45"/>
      <c r="BN3027" s="93"/>
    </row>
    <row r="3028" spans="4:66" s="48" customFormat="1" ht="15" customHeight="1" x14ac:dyDescent="0.2">
      <c r="D3028" s="45"/>
      <c r="AA3028" s="94"/>
      <c r="AC3028" s="94"/>
      <c r="AG3028" s="94"/>
      <c r="AI3028" s="94"/>
      <c r="AM3028" s="94"/>
      <c r="AO3028" s="94"/>
      <c r="AS3028" s="94"/>
      <c r="AU3028" s="94"/>
      <c r="AY3028" s="94"/>
      <c r="BA3028" s="94"/>
      <c r="BI3028" s="45"/>
      <c r="BN3028" s="93"/>
    </row>
    <row r="3029" spans="4:66" s="48" customFormat="1" ht="15" customHeight="1" x14ac:dyDescent="0.2">
      <c r="D3029" s="45"/>
      <c r="AA3029" s="94"/>
      <c r="AC3029" s="94"/>
      <c r="AG3029" s="94"/>
      <c r="AI3029" s="94"/>
      <c r="AM3029" s="94"/>
      <c r="AO3029" s="94"/>
      <c r="AS3029" s="94"/>
      <c r="AU3029" s="94"/>
      <c r="AY3029" s="94"/>
      <c r="BA3029" s="94"/>
      <c r="BI3029" s="45"/>
      <c r="BN3029" s="93"/>
    </row>
    <row r="3030" spans="4:66" s="48" customFormat="1" ht="15" customHeight="1" x14ac:dyDescent="0.2">
      <c r="D3030" s="45"/>
      <c r="AA3030" s="94"/>
      <c r="AC3030" s="94"/>
      <c r="AG3030" s="94"/>
      <c r="AI3030" s="94"/>
      <c r="AM3030" s="94"/>
      <c r="AO3030" s="94"/>
      <c r="AS3030" s="94"/>
      <c r="AU3030" s="94"/>
      <c r="AY3030" s="94"/>
      <c r="BA3030" s="94"/>
      <c r="BI3030" s="45"/>
      <c r="BN3030" s="93"/>
    </row>
    <row r="3031" spans="4:66" s="48" customFormat="1" ht="15" customHeight="1" x14ac:dyDescent="0.2">
      <c r="D3031" s="45"/>
      <c r="AA3031" s="94"/>
      <c r="AC3031" s="94"/>
      <c r="AG3031" s="94"/>
      <c r="AI3031" s="94"/>
      <c r="AM3031" s="94"/>
      <c r="AO3031" s="94"/>
      <c r="AS3031" s="94"/>
      <c r="AU3031" s="94"/>
      <c r="AY3031" s="94"/>
      <c r="BA3031" s="94"/>
      <c r="BI3031" s="45"/>
      <c r="BN3031" s="93"/>
    </row>
    <row r="3032" spans="4:66" s="48" customFormat="1" ht="15" customHeight="1" x14ac:dyDescent="0.2">
      <c r="D3032" s="45"/>
      <c r="AA3032" s="94"/>
      <c r="AC3032" s="94"/>
      <c r="AG3032" s="94"/>
      <c r="AI3032" s="94"/>
      <c r="AM3032" s="94"/>
      <c r="AO3032" s="94"/>
      <c r="AS3032" s="94"/>
      <c r="AU3032" s="94"/>
      <c r="AY3032" s="94"/>
      <c r="BA3032" s="94"/>
      <c r="BI3032" s="45"/>
      <c r="BN3032" s="93"/>
    </row>
    <row r="3033" spans="4:66" s="48" customFormat="1" ht="15" customHeight="1" x14ac:dyDescent="0.2">
      <c r="D3033" s="45"/>
      <c r="AA3033" s="94"/>
      <c r="AC3033" s="94"/>
      <c r="AG3033" s="94"/>
      <c r="AI3033" s="94"/>
      <c r="AM3033" s="94"/>
      <c r="AO3033" s="94"/>
      <c r="AS3033" s="94"/>
      <c r="AU3033" s="94"/>
      <c r="AY3033" s="94"/>
      <c r="BA3033" s="94"/>
      <c r="BI3033" s="45"/>
      <c r="BN3033" s="93"/>
    </row>
    <row r="3034" spans="4:66" s="48" customFormat="1" ht="15" customHeight="1" x14ac:dyDescent="0.2">
      <c r="D3034" s="45"/>
      <c r="AA3034" s="94"/>
      <c r="AC3034" s="94"/>
      <c r="AG3034" s="94"/>
      <c r="AI3034" s="94"/>
      <c r="AM3034" s="94"/>
      <c r="AO3034" s="94"/>
      <c r="AS3034" s="94"/>
      <c r="AU3034" s="94"/>
      <c r="AY3034" s="94"/>
      <c r="BA3034" s="94"/>
      <c r="BI3034" s="45"/>
      <c r="BN3034" s="93"/>
    </row>
    <row r="3035" spans="4:66" s="48" customFormat="1" ht="15" customHeight="1" x14ac:dyDescent="0.2">
      <c r="D3035" s="45"/>
      <c r="AA3035" s="94"/>
      <c r="AC3035" s="94"/>
      <c r="AG3035" s="94"/>
      <c r="AI3035" s="94"/>
      <c r="AM3035" s="94"/>
      <c r="AO3035" s="94"/>
      <c r="AS3035" s="94"/>
      <c r="AU3035" s="94"/>
      <c r="AY3035" s="94"/>
      <c r="BA3035" s="94"/>
      <c r="BI3035" s="45"/>
      <c r="BN3035" s="93"/>
    </row>
    <row r="3036" spans="4:66" s="48" customFormat="1" ht="15" customHeight="1" x14ac:dyDescent="0.2">
      <c r="D3036" s="45"/>
      <c r="AA3036" s="94"/>
      <c r="AC3036" s="94"/>
      <c r="AG3036" s="94"/>
      <c r="AI3036" s="94"/>
      <c r="AM3036" s="94"/>
      <c r="AO3036" s="94"/>
      <c r="AS3036" s="94"/>
      <c r="AU3036" s="94"/>
      <c r="AY3036" s="94"/>
      <c r="BA3036" s="94"/>
      <c r="BI3036" s="45"/>
      <c r="BN3036" s="93"/>
    </row>
    <row r="3037" spans="4:66" s="48" customFormat="1" ht="15" customHeight="1" x14ac:dyDescent="0.2">
      <c r="D3037" s="45"/>
      <c r="AA3037" s="94"/>
      <c r="AC3037" s="94"/>
      <c r="AG3037" s="94"/>
      <c r="AI3037" s="94"/>
      <c r="AM3037" s="94"/>
      <c r="AO3037" s="94"/>
      <c r="AS3037" s="94"/>
      <c r="AU3037" s="94"/>
      <c r="AY3037" s="94"/>
      <c r="BA3037" s="94"/>
      <c r="BI3037" s="45"/>
      <c r="BN3037" s="93"/>
    </row>
    <row r="3038" spans="4:66" s="48" customFormat="1" ht="15" customHeight="1" x14ac:dyDescent="0.2">
      <c r="D3038" s="45"/>
      <c r="AA3038" s="94"/>
      <c r="AC3038" s="94"/>
      <c r="AG3038" s="94"/>
      <c r="AI3038" s="94"/>
      <c r="AM3038" s="94"/>
      <c r="AO3038" s="94"/>
      <c r="AS3038" s="94"/>
      <c r="AU3038" s="94"/>
      <c r="AY3038" s="94"/>
      <c r="BA3038" s="94"/>
      <c r="BI3038" s="45"/>
      <c r="BN3038" s="93"/>
    </row>
    <row r="3039" spans="4:66" s="48" customFormat="1" ht="15" customHeight="1" x14ac:dyDescent="0.2">
      <c r="D3039" s="45"/>
      <c r="AA3039" s="94"/>
      <c r="AC3039" s="94"/>
      <c r="AG3039" s="94"/>
      <c r="AI3039" s="94"/>
      <c r="AM3039" s="94"/>
      <c r="AO3039" s="94"/>
      <c r="AS3039" s="94"/>
      <c r="AU3039" s="94"/>
      <c r="AY3039" s="94"/>
      <c r="BA3039" s="94"/>
      <c r="BI3039" s="45"/>
      <c r="BN3039" s="93"/>
    </row>
    <row r="3040" spans="4:66" s="48" customFormat="1" ht="15" customHeight="1" x14ac:dyDescent="0.2">
      <c r="D3040" s="45"/>
      <c r="AA3040" s="94"/>
      <c r="AC3040" s="94"/>
      <c r="AG3040" s="94"/>
      <c r="AI3040" s="94"/>
      <c r="AM3040" s="94"/>
      <c r="AO3040" s="94"/>
      <c r="AS3040" s="94"/>
      <c r="AU3040" s="94"/>
      <c r="AY3040" s="94"/>
      <c r="BA3040" s="94"/>
      <c r="BI3040" s="45"/>
      <c r="BN3040" s="93"/>
    </row>
    <row r="3041" spans="4:66" s="48" customFormat="1" ht="15" customHeight="1" x14ac:dyDescent="0.2">
      <c r="D3041" s="45"/>
      <c r="AA3041" s="94"/>
      <c r="AC3041" s="94"/>
      <c r="AG3041" s="94"/>
      <c r="AI3041" s="94"/>
      <c r="AM3041" s="94"/>
      <c r="AO3041" s="94"/>
      <c r="AS3041" s="94"/>
      <c r="AU3041" s="94"/>
      <c r="AY3041" s="94"/>
      <c r="BA3041" s="94"/>
      <c r="BI3041" s="45"/>
      <c r="BN3041" s="93"/>
    </row>
    <row r="3042" spans="4:66" s="48" customFormat="1" ht="15" customHeight="1" x14ac:dyDescent="0.2">
      <c r="D3042" s="45"/>
      <c r="AA3042" s="94"/>
      <c r="AC3042" s="94"/>
      <c r="AG3042" s="94"/>
      <c r="AI3042" s="94"/>
      <c r="AM3042" s="94"/>
      <c r="AO3042" s="94"/>
      <c r="AS3042" s="94"/>
      <c r="AU3042" s="94"/>
      <c r="AY3042" s="94"/>
      <c r="BA3042" s="94"/>
      <c r="BI3042" s="45"/>
      <c r="BN3042" s="93"/>
    </row>
    <row r="3043" spans="4:66" s="48" customFormat="1" ht="15" customHeight="1" x14ac:dyDescent="0.2">
      <c r="D3043" s="45"/>
      <c r="AA3043" s="94"/>
      <c r="AC3043" s="94"/>
      <c r="AG3043" s="94"/>
      <c r="AI3043" s="94"/>
      <c r="AM3043" s="94"/>
      <c r="AO3043" s="94"/>
      <c r="AS3043" s="94"/>
      <c r="AU3043" s="94"/>
      <c r="AY3043" s="94"/>
      <c r="BA3043" s="94"/>
      <c r="BI3043" s="45"/>
      <c r="BN3043" s="93"/>
    </row>
    <row r="3044" spans="4:66" s="48" customFormat="1" ht="15" customHeight="1" x14ac:dyDescent="0.2">
      <c r="D3044" s="45"/>
      <c r="AA3044" s="94"/>
      <c r="AC3044" s="94"/>
      <c r="AG3044" s="94"/>
      <c r="AI3044" s="94"/>
      <c r="AM3044" s="94"/>
      <c r="AO3044" s="94"/>
      <c r="AS3044" s="94"/>
      <c r="AU3044" s="94"/>
      <c r="AY3044" s="94"/>
      <c r="BA3044" s="94"/>
      <c r="BI3044" s="45"/>
      <c r="BN3044" s="93"/>
    </row>
    <row r="3045" spans="4:66" s="48" customFormat="1" ht="15" customHeight="1" x14ac:dyDescent="0.2">
      <c r="D3045" s="45"/>
      <c r="AA3045" s="94"/>
      <c r="AC3045" s="94"/>
      <c r="AG3045" s="94"/>
      <c r="AI3045" s="94"/>
      <c r="AM3045" s="94"/>
      <c r="AO3045" s="94"/>
      <c r="AS3045" s="94"/>
      <c r="AU3045" s="94"/>
      <c r="AY3045" s="94"/>
      <c r="BA3045" s="94"/>
      <c r="BI3045" s="45"/>
      <c r="BN3045" s="93"/>
    </row>
    <row r="3046" spans="4:66" s="48" customFormat="1" ht="15" customHeight="1" x14ac:dyDescent="0.2">
      <c r="D3046" s="45"/>
      <c r="AA3046" s="94"/>
      <c r="AC3046" s="94"/>
      <c r="AG3046" s="94"/>
      <c r="AI3046" s="94"/>
      <c r="AM3046" s="94"/>
      <c r="AO3046" s="94"/>
      <c r="AS3046" s="94"/>
      <c r="AU3046" s="94"/>
      <c r="AY3046" s="94"/>
      <c r="BA3046" s="94"/>
      <c r="BI3046" s="45"/>
      <c r="BN3046" s="93"/>
    </row>
    <row r="3047" spans="4:66" s="48" customFormat="1" ht="15" customHeight="1" x14ac:dyDescent="0.2">
      <c r="D3047" s="45"/>
      <c r="AA3047" s="94"/>
      <c r="AC3047" s="94"/>
      <c r="AG3047" s="94"/>
      <c r="AI3047" s="94"/>
      <c r="AM3047" s="94"/>
      <c r="AO3047" s="94"/>
      <c r="AS3047" s="94"/>
      <c r="AU3047" s="94"/>
      <c r="AY3047" s="94"/>
      <c r="BA3047" s="94"/>
      <c r="BI3047" s="45"/>
      <c r="BN3047" s="93"/>
    </row>
    <row r="3048" spans="4:66" s="48" customFormat="1" ht="15" customHeight="1" x14ac:dyDescent="0.2">
      <c r="D3048" s="45"/>
      <c r="AA3048" s="94"/>
      <c r="AC3048" s="94"/>
      <c r="AG3048" s="94"/>
      <c r="AI3048" s="94"/>
      <c r="AM3048" s="94"/>
      <c r="AO3048" s="94"/>
      <c r="AS3048" s="94"/>
      <c r="AU3048" s="94"/>
      <c r="AY3048" s="94"/>
      <c r="BA3048" s="94"/>
      <c r="BI3048" s="45"/>
      <c r="BN3048" s="93"/>
    </row>
    <row r="3049" spans="4:66" s="48" customFormat="1" ht="15" customHeight="1" x14ac:dyDescent="0.2">
      <c r="D3049" s="45"/>
      <c r="AA3049" s="94"/>
      <c r="AC3049" s="94"/>
      <c r="AG3049" s="94"/>
      <c r="AI3049" s="94"/>
      <c r="AM3049" s="94"/>
      <c r="AO3049" s="94"/>
      <c r="AS3049" s="94"/>
      <c r="AU3049" s="94"/>
      <c r="AY3049" s="94"/>
      <c r="BA3049" s="94"/>
      <c r="BI3049" s="45"/>
      <c r="BN3049" s="93"/>
    </row>
    <row r="3050" spans="4:66" s="48" customFormat="1" ht="15" customHeight="1" x14ac:dyDescent="0.2">
      <c r="D3050" s="45"/>
      <c r="AA3050" s="94"/>
      <c r="AC3050" s="94"/>
      <c r="AG3050" s="94"/>
      <c r="AI3050" s="94"/>
      <c r="AM3050" s="94"/>
      <c r="AO3050" s="94"/>
      <c r="AS3050" s="94"/>
      <c r="AU3050" s="94"/>
      <c r="AY3050" s="94"/>
      <c r="BA3050" s="94"/>
      <c r="BI3050" s="45"/>
      <c r="BN3050" s="93"/>
    </row>
    <row r="3051" spans="4:66" s="48" customFormat="1" ht="15" customHeight="1" x14ac:dyDescent="0.2">
      <c r="D3051" s="45"/>
      <c r="AA3051" s="94"/>
      <c r="AC3051" s="94"/>
      <c r="AG3051" s="94"/>
      <c r="AI3051" s="94"/>
      <c r="AM3051" s="94"/>
      <c r="AO3051" s="94"/>
      <c r="AS3051" s="94"/>
      <c r="AU3051" s="94"/>
      <c r="AY3051" s="94"/>
      <c r="BA3051" s="94"/>
      <c r="BI3051" s="45"/>
      <c r="BN3051" s="93"/>
    </row>
    <row r="3052" spans="4:66" s="48" customFormat="1" ht="15" customHeight="1" x14ac:dyDescent="0.2">
      <c r="D3052" s="45"/>
      <c r="AA3052" s="94"/>
      <c r="AC3052" s="94"/>
      <c r="AG3052" s="94"/>
      <c r="AI3052" s="94"/>
      <c r="AM3052" s="94"/>
      <c r="AO3052" s="94"/>
      <c r="AS3052" s="94"/>
      <c r="AU3052" s="94"/>
      <c r="AY3052" s="94"/>
      <c r="BA3052" s="94"/>
      <c r="BI3052" s="45"/>
      <c r="BN3052" s="93"/>
    </row>
    <row r="3053" spans="4:66" s="48" customFormat="1" ht="15" customHeight="1" x14ac:dyDescent="0.2">
      <c r="D3053" s="45"/>
      <c r="AA3053" s="94"/>
      <c r="AC3053" s="94"/>
      <c r="AG3053" s="94"/>
      <c r="AI3053" s="94"/>
      <c r="AM3053" s="94"/>
      <c r="AO3053" s="94"/>
      <c r="AS3053" s="94"/>
      <c r="AU3053" s="94"/>
      <c r="AY3053" s="94"/>
      <c r="BA3053" s="94"/>
      <c r="BI3053" s="45"/>
      <c r="BN3053" s="93"/>
    </row>
    <row r="3054" spans="4:66" s="48" customFormat="1" ht="15" customHeight="1" x14ac:dyDescent="0.2">
      <c r="D3054" s="45"/>
      <c r="AA3054" s="94"/>
      <c r="AC3054" s="94"/>
      <c r="AG3054" s="94"/>
      <c r="AI3054" s="94"/>
      <c r="AM3054" s="94"/>
      <c r="AO3054" s="94"/>
      <c r="AS3054" s="94"/>
      <c r="AU3054" s="94"/>
      <c r="AY3054" s="94"/>
      <c r="BA3054" s="94"/>
      <c r="BI3054" s="45"/>
      <c r="BN3054" s="93"/>
    </row>
    <row r="3055" spans="4:66" s="48" customFormat="1" ht="15" customHeight="1" x14ac:dyDescent="0.2">
      <c r="D3055" s="45"/>
      <c r="AA3055" s="94"/>
      <c r="AC3055" s="94"/>
      <c r="AG3055" s="94"/>
      <c r="AI3055" s="94"/>
      <c r="AM3055" s="94"/>
      <c r="AO3055" s="94"/>
      <c r="AS3055" s="94"/>
      <c r="AU3055" s="94"/>
      <c r="AY3055" s="94"/>
      <c r="BA3055" s="94"/>
      <c r="BI3055" s="45"/>
      <c r="BN3055" s="93"/>
    </row>
    <row r="3056" spans="4:66" s="48" customFormat="1" ht="15" customHeight="1" x14ac:dyDescent="0.2">
      <c r="D3056" s="45"/>
      <c r="AA3056" s="94"/>
      <c r="AC3056" s="94"/>
      <c r="AG3056" s="94"/>
      <c r="AI3056" s="94"/>
      <c r="AM3056" s="94"/>
      <c r="AO3056" s="94"/>
      <c r="AS3056" s="94"/>
      <c r="AU3056" s="94"/>
      <c r="AY3056" s="94"/>
      <c r="BA3056" s="94"/>
      <c r="BI3056" s="45"/>
      <c r="BN3056" s="93"/>
    </row>
    <row r="3057" spans="4:66" s="48" customFormat="1" ht="15" customHeight="1" x14ac:dyDescent="0.2">
      <c r="D3057" s="45"/>
      <c r="AA3057" s="94"/>
      <c r="AC3057" s="94"/>
      <c r="AG3057" s="94"/>
      <c r="AI3057" s="94"/>
      <c r="AM3057" s="94"/>
      <c r="AO3057" s="94"/>
      <c r="AS3057" s="94"/>
      <c r="AU3057" s="94"/>
      <c r="AY3057" s="94"/>
      <c r="BA3057" s="94"/>
      <c r="BI3057" s="45"/>
      <c r="BN3057" s="93"/>
    </row>
    <row r="3058" spans="4:66" s="48" customFormat="1" ht="15" customHeight="1" x14ac:dyDescent="0.2">
      <c r="D3058" s="45"/>
      <c r="AA3058" s="94"/>
      <c r="AC3058" s="94"/>
      <c r="AG3058" s="94"/>
      <c r="AI3058" s="94"/>
      <c r="AM3058" s="94"/>
      <c r="AO3058" s="94"/>
      <c r="AS3058" s="94"/>
      <c r="AU3058" s="94"/>
      <c r="AY3058" s="94"/>
      <c r="BA3058" s="94"/>
      <c r="BI3058" s="45"/>
      <c r="BN3058" s="93"/>
    </row>
    <row r="3059" spans="4:66" s="48" customFormat="1" ht="15" customHeight="1" x14ac:dyDescent="0.2">
      <c r="D3059" s="45"/>
      <c r="AA3059" s="94"/>
      <c r="AC3059" s="94"/>
      <c r="AG3059" s="94"/>
      <c r="AI3059" s="94"/>
      <c r="AM3059" s="94"/>
      <c r="AO3059" s="94"/>
      <c r="AS3059" s="94"/>
      <c r="AU3059" s="94"/>
      <c r="AY3059" s="94"/>
      <c r="BA3059" s="94"/>
      <c r="BI3059" s="45"/>
      <c r="BN3059" s="93"/>
    </row>
    <row r="3060" spans="4:66" s="48" customFormat="1" ht="15" customHeight="1" x14ac:dyDescent="0.2">
      <c r="D3060" s="45"/>
      <c r="AA3060" s="94"/>
      <c r="AC3060" s="94"/>
      <c r="AG3060" s="94"/>
      <c r="AI3060" s="94"/>
      <c r="AM3060" s="94"/>
      <c r="AO3060" s="94"/>
      <c r="AS3060" s="94"/>
      <c r="AU3060" s="94"/>
      <c r="AY3060" s="94"/>
      <c r="BA3060" s="94"/>
      <c r="BI3060" s="45"/>
      <c r="BN3060" s="93"/>
    </row>
    <row r="3061" spans="4:66" s="48" customFormat="1" ht="15" customHeight="1" x14ac:dyDescent="0.2">
      <c r="D3061" s="45"/>
      <c r="AA3061" s="94"/>
      <c r="AC3061" s="94"/>
      <c r="AG3061" s="94"/>
      <c r="AI3061" s="94"/>
      <c r="AM3061" s="94"/>
      <c r="AO3061" s="94"/>
      <c r="AS3061" s="94"/>
      <c r="AU3061" s="94"/>
      <c r="AY3061" s="94"/>
      <c r="BA3061" s="94"/>
      <c r="BI3061" s="45"/>
      <c r="BN3061" s="93"/>
    </row>
    <row r="3062" spans="4:66" s="48" customFormat="1" ht="15" customHeight="1" x14ac:dyDescent="0.2">
      <c r="D3062" s="45"/>
      <c r="AA3062" s="94"/>
      <c r="AC3062" s="94"/>
      <c r="AG3062" s="94"/>
      <c r="AI3062" s="94"/>
      <c r="AM3062" s="94"/>
      <c r="AO3062" s="94"/>
      <c r="AS3062" s="94"/>
      <c r="AU3062" s="94"/>
      <c r="AY3062" s="94"/>
      <c r="BA3062" s="94"/>
      <c r="BI3062" s="45"/>
      <c r="BN3062" s="93"/>
    </row>
    <row r="3063" spans="4:66" s="48" customFormat="1" ht="15" customHeight="1" x14ac:dyDescent="0.2">
      <c r="D3063" s="45"/>
      <c r="AA3063" s="94"/>
      <c r="AC3063" s="94"/>
      <c r="AG3063" s="94"/>
      <c r="AI3063" s="94"/>
      <c r="AM3063" s="94"/>
      <c r="AO3063" s="94"/>
      <c r="AS3063" s="94"/>
      <c r="AU3063" s="94"/>
      <c r="AY3063" s="94"/>
      <c r="BA3063" s="94"/>
      <c r="BI3063" s="45"/>
      <c r="BN3063" s="93"/>
    </row>
    <row r="3064" spans="4:66" s="48" customFormat="1" ht="15" customHeight="1" x14ac:dyDescent="0.2">
      <c r="D3064" s="45"/>
      <c r="AA3064" s="94"/>
      <c r="AC3064" s="94"/>
      <c r="AG3064" s="94"/>
      <c r="AI3064" s="94"/>
      <c r="AM3064" s="94"/>
      <c r="AO3064" s="94"/>
      <c r="AS3064" s="94"/>
      <c r="AU3064" s="94"/>
      <c r="AY3064" s="94"/>
      <c r="BA3064" s="94"/>
      <c r="BI3064" s="45"/>
      <c r="BN3064" s="93"/>
    </row>
    <row r="3065" spans="4:66" s="48" customFormat="1" ht="15" customHeight="1" x14ac:dyDescent="0.2">
      <c r="D3065" s="45"/>
      <c r="AA3065" s="94"/>
      <c r="AC3065" s="94"/>
      <c r="AG3065" s="94"/>
      <c r="AI3065" s="94"/>
      <c r="AM3065" s="94"/>
      <c r="AO3065" s="94"/>
      <c r="AS3065" s="94"/>
      <c r="AU3065" s="94"/>
      <c r="AY3065" s="94"/>
      <c r="BA3065" s="94"/>
      <c r="BI3065" s="45"/>
      <c r="BN3065" s="93"/>
    </row>
    <row r="3066" spans="4:66" s="48" customFormat="1" ht="15" customHeight="1" x14ac:dyDescent="0.2">
      <c r="D3066" s="45"/>
      <c r="AA3066" s="94"/>
      <c r="AC3066" s="94"/>
      <c r="AG3066" s="94"/>
      <c r="AI3066" s="94"/>
      <c r="AM3066" s="94"/>
      <c r="AO3066" s="94"/>
      <c r="AS3066" s="94"/>
      <c r="AU3066" s="94"/>
      <c r="AY3066" s="94"/>
      <c r="BA3066" s="94"/>
      <c r="BI3066" s="45"/>
      <c r="BN3066" s="93"/>
    </row>
    <row r="3067" spans="4:66" s="48" customFormat="1" ht="15" customHeight="1" x14ac:dyDescent="0.2">
      <c r="D3067" s="45"/>
      <c r="AA3067" s="94"/>
      <c r="AC3067" s="94"/>
      <c r="AG3067" s="94"/>
      <c r="AI3067" s="94"/>
      <c r="AM3067" s="94"/>
      <c r="AO3067" s="94"/>
      <c r="AS3067" s="94"/>
      <c r="AU3067" s="94"/>
      <c r="AY3067" s="94"/>
      <c r="BA3067" s="94"/>
      <c r="BI3067" s="45"/>
      <c r="BN3067" s="93"/>
    </row>
    <row r="3068" spans="4:66" s="48" customFormat="1" ht="15" customHeight="1" x14ac:dyDescent="0.2">
      <c r="D3068" s="45"/>
      <c r="AA3068" s="94"/>
      <c r="AC3068" s="94"/>
      <c r="AG3068" s="94"/>
      <c r="AI3068" s="94"/>
      <c r="AM3068" s="94"/>
      <c r="AO3068" s="94"/>
      <c r="AS3068" s="94"/>
      <c r="AU3068" s="94"/>
      <c r="AY3068" s="94"/>
      <c r="BA3068" s="94"/>
      <c r="BI3068" s="45"/>
      <c r="BN3068" s="93"/>
    </row>
    <row r="3069" spans="4:66" s="48" customFormat="1" ht="15" customHeight="1" x14ac:dyDescent="0.2">
      <c r="D3069" s="45"/>
      <c r="AA3069" s="94"/>
      <c r="AC3069" s="94"/>
      <c r="AG3069" s="94"/>
      <c r="AI3069" s="94"/>
      <c r="AM3069" s="94"/>
      <c r="AO3069" s="94"/>
      <c r="AS3069" s="94"/>
      <c r="AU3069" s="94"/>
      <c r="AY3069" s="94"/>
      <c r="BA3069" s="94"/>
      <c r="BI3069" s="45"/>
      <c r="BN3069" s="93"/>
    </row>
    <row r="3070" spans="4:66" s="48" customFormat="1" ht="15" customHeight="1" x14ac:dyDescent="0.2">
      <c r="D3070" s="45"/>
      <c r="AA3070" s="94"/>
      <c r="AC3070" s="94"/>
      <c r="AG3070" s="94"/>
      <c r="AI3070" s="94"/>
      <c r="AM3070" s="94"/>
      <c r="AO3070" s="94"/>
      <c r="AS3070" s="94"/>
      <c r="AU3070" s="94"/>
      <c r="AY3070" s="94"/>
      <c r="BA3070" s="94"/>
      <c r="BI3070" s="45"/>
      <c r="BN3070" s="93"/>
    </row>
    <row r="3071" spans="4:66" s="48" customFormat="1" ht="15" customHeight="1" x14ac:dyDescent="0.2">
      <c r="D3071" s="45"/>
      <c r="AA3071" s="94"/>
      <c r="AC3071" s="94"/>
      <c r="AG3071" s="94"/>
      <c r="AI3071" s="94"/>
      <c r="AM3071" s="94"/>
      <c r="AO3071" s="94"/>
      <c r="AS3071" s="94"/>
      <c r="AU3071" s="94"/>
      <c r="AY3071" s="94"/>
      <c r="BA3071" s="94"/>
      <c r="BI3071" s="45"/>
      <c r="BN3071" s="93"/>
    </row>
    <row r="3072" spans="4:66" s="48" customFormat="1" ht="15" customHeight="1" x14ac:dyDescent="0.2">
      <c r="D3072" s="45"/>
      <c r="AA3072" s="94"/>
      <c r="AC3072" s="94"/>
      <c r="AG3072" s="94"/>
      <c r="AI3072" s="94"/>
      <c r="AM3072" s="94"/>
      <c r="AO3072" s="94"/>
      <c r="AS3072" s="94"/>
      <c r="AU3072" s="94"/>
      <c r="AY3072" s="94"/>
      <c r="BA3072" s="94"/>
      <c r="BI3072" s="45"/>
      <c r="BN3072" s="93"/>
    </row>
    <row r="3073" spans="4:66" s="48" customFormat="1" ht="15" customHeight="1" x14ac:dyDescent="0.2">
      <c r="D3073" s="45"/>
      <c r="AA3073" s="94"/>
      <c r="AC3073" s="94"/>
      <c r="AG3073" s="94"/>
      <c r="AI3073" s="94"/>
      <c r="AM3073" s="94"/>
      <c r="AO3073" s="94"/>
      <c r="AS3073" s="94"/>
      <c r="AU3073" s="94"/>
      <c r="AY3073" s="94"/>
      <c r="BA3073" s="94"/>
      <c r="BI3073" s="45"/>
      <c r="BN3073" s="93"/>
    </row>
    <row r="3074" spans="4:66" s="48" customFormat="1" ht="15" customHeight="1" x14ac:dyDescent="0.2">
      <c r="D3074" s="45"/>
      <c r="AA3074" s="94"/>
      <c r="AC3074" s="94"/>
      <c r="AG3074" s="94"/>
      <c r="AI3074" s="94"/>
      <c r="AM3074" s="94"/>
      <c r="AO3074" s="94"/>
      <c r="AS3074" s="94"/>
      <c r="AU3074" s="94"/>
      <c r="AY3074" s="94"/>
      <c r="BA3074" s="94"/>
      <c r="BI3074" s="45"/>
      <c r="BN3074" s="93"/>
    </row>
    <row r="3075" spans="4:66" s="48" customFormat="1" ht="15" customHeight="1" x14ac:dyDescent="0.2">
      <c r="D3075" s="45"/>
      <c r="AA3075" s="94"/>
      <c r="AC3075" s="94"/>
      <c r="AG3075" s="94"/>
      <c r="AI3075" s="94"/>
      <c r="AM3075" s="94"/>
      <c r="AO3075" s="94"/>
      <c r="AS3075" s="94"/>
      <c r="AU3075" s="94"/>
      <c r="AY3075" s="94"/>
      <c r="BA3075" s="94"/>
      <c r="BI3075" s="45"/>
      <c r="BN3075" s="93"/>
    </row>
    <row r="3076" spans="4:66" s="48" customFormat="1" ht="15" customHeight="1" x14ac:dyDescent="0.2">
      <c r="D3076" s="45"/>
      <c r="AA3076" s="94"/>
      <c r="AC3076" s="94"/>
      <c r="AG3076" s="94"/>
      <c r="AI3076" s="94"/>
      <c r="AM3076" s="94"/>
      <c r="AO3076" s="94"/>
      <c r="AS3076" s="94"/>
      <c r="AU3076" s="94"/>
      <c r="AY3076" s="94"/>
      <c r="BA3076" s="94"/>
      <c r="BI3076" s="45"/>
      <c r="BN3076" s="93"/>
    </row>
    <row r="3077" spans="4:66" s="48" customFormat="1" ht="15" customHeight="1" x14ac:dyDescent="0.2">
      <c r="D3077" s="45"/>
      <c r="AA3077" s="94"/>
      <c r="AC3077" s="94"/>
      <c r="AG3077" s="94"/>
      <c r="AI3077" s="94"/>
      <c r="AM3077" s="94"/>
      <c r="AO3077" s="94"/>
      <c r="AS3077" s="94"/>
      <c r="AU3077" s="94"/>
      <c r="AY3077" s="94"/>
      <c r="BA3077" s="94"/>
      <c r="BI3077" s="45"/>
      <c r="BN3077" s="93"/>
    </row>
    <row r="3078" spans="4:66" s="48" customFormat="1" ht="15" customHeight="1" x14ac:dyDescent="0.2">
      <c r="D3078" s="45"/>
      <c r="AA3078" s="94"/>
      <c r="AC3078" s="94"/>
      <c r="AG3078" s="94"/>
      <c r="AI3078" s="94"/>
      <c r="AM3078" s="94"/>
      <c r="AO3078" s="94"/>
      <c r="AS3078" s="94"/>
      <c r="AU3078" s="94"/>
      <c r="AY3078" s="94"/>
      <c r="BA3078" s="94"/>
      <c r="BI3078" s="45"/>
      <c r="BN3078" s="93"/>
    </row>
    <row r="3079" spans="4:66" s="48" customFormat="1" ht="15" customHeight="1" x14ac:dyDescent="0.2">
      <c r="D3079" s="45"/>
      <c r="AA3079" s="94"/>
      <c r="AC3079" s="94"/>
      <c r="AG3079" s="94"/>
      <c r="AI3079" s="94"/>
      <c r="AM3079" s="94"/>
      <c r="AO3079" s="94"/>
      <c r="AS3079" s="94"/>
      <c r="AU3079" s="94"/>
      <c r="AY3079" s="94"/>
      <c r="BA3079" s="94"/>
      <c r="BI3079" s="45"/>
      <c r="BN3079" s="93"/>
    </row>
    <row r="3080" spans="4:66" s="48" customFormat="1" ht="15" customHeight="1" x14ac:dyDescent="0.2">
      <c r="D3080" s="45"/>
      <c r="AA3080" s="94"/>
      <c r="AC3080" s="94"/>
      <c r="AG3080" s="94"/>
      <c r="AI3080" s="94"/>
      <c r="AM3080" s="94"/>
      <c r="AO3080" s="94"/>
      <c r="AS3080" s="94"/>
      <c r="AU3080" s="94"/>
      <c r="AY3080" s="94"/>
      <c r="BA3080" s="94"/>
      <c r="BI3080" s="45"/>
      <c r="BN3080" s="93"/>
    </row>
    <row r="3081" spans="4:66" s="48" customFormat="1" ht="15" customHeight="1" x14ac:dyDescent="0.2">
      <c r="D3081" s="45"/>
      <c r="AA3081" s="94"/>
      <c r="AC3081" s="94"/>
      <c r="AG3081" s="94"/>
      <c r="AI3081" s="94"/>
      <c r="AM3081" s="94"/>
      <c r="AO3081" s="94"/>
      <c r="AS3081" s="94"/>
      <c r="AU3081" s="94"/>
      <c r="AY3081" s="94"/>
      <c r="BA3081" s="94"/>
      <c r="BI3081" s="45"/>
      <c r="BN3081" s="93"/>
    </row>
    <row r="3082" spans="4:66" s="48" customFormat="1" ht="15" customHeight="1" x14ac:dyDescent="0.2">
      <c r="D3082" s="45"/>
      <c r="AA3082" s="94"/>
      <c r="AC3082" s="94"/>
      <c r="AG3082" s="94"/>
      <c r="AI3082" s="94"/>
      <c r="AM3082" s="94"/>
      <c r="AO3082" s="94"/>
      <c r="AS3082" s="94"/>
      <c r="AU3082" s="94"/>
      <c r="AY3082" s="94"/>
      <c r="BA3082" s="94"/>
      <c r="BI3082" s="45"/>
      <c r="BN3082" s="93"/>
    </row>
    <row r="3083" spans="4:66" s="48" customFormat="1" ht="15" customHeight="1" x14ac:dyDescent="0.2">
      <c r="D3083" s="45"/>
      <c r="AA3083" s="94"/>
      <c r="AC3083" s="94"/>
      <c r="AG3083" s="94"/>
      <c r="AI3083" s="94"/>
      <c r="AM3083" s="94"/>
      <c r="AO3083" s="94"/>
      <c r="AS3083" s="94"/>
      <c r="AU3083" s="94"/>
      <c r="AY3083" s="94"/>
      <c r="BA3083" s="94"/>
      <c r="BI3083" s="45"/>
      <c r="BN3083" s="93"/>
    </row>
    <row r="3084" spans="4:66" s="48" customFormat="1" ht="15" customHeight="1" x14ac:dyDescent="0.2">
      <c r="D3084" s="45"/>
      <c r="AA3084" s="94"/>
      <c r="AC3084" s="94"/>
      <c r="AG3084" s="94"/>
      <c r="AI3084" s="94"/>
      <c r="AM3084" s="94"/>
      <c r="AO3084" s="94"/>
      <c r="AS3084" s="94"/>
      <c r="AU3084" s="94"/>
      <c r="AY3084" s="94"/>
      <c r="BA3084" s="94"/>
      <c r="BI3084" s="45"/>
      <c r="BN3084" s="93"/>
    </row>
    <row r="3085" spans="4:66" s="48" customFormat="1" ht="15" customHeight="1" x14ac:dyDescent="0.2">
      <c r="D3085" s="45"/>
      <c r="AA3085" s="94"/>
      <c r="AC3085" s="94"/>
      <c r="AG3085" s="94"/>
      <c r="AI3085" s="94"/>
      <c r="AM3085" s="94"/>
      <c r="AO3085" s="94"/>
      <c r="AS3085" s="94"/>
      <c r="AU3085" s="94"/>
      <c r="AY3085" s="94"/>
      <c r="BA3085" s="94"/>
      <c r="BI3085" s="45"/>
      <c r="BN3085" s="93"/>
    </row>
    <row r="3086" spans="4:66" s="48" customFormat="1" ht="15" customHeight="1" x14ac:dyDescent="0.2">
      <c r="D3086" s="45"/>
      <c r="AA3086" s="94"/>
      <c r="AC3086" s="94"/>
      <c r="AG3086" s="94"/>
      <c r="AI3086" s="94"/>
      <c r="AM3086" s="94"/>
      <c r="AO3086" s="94"/>
      <c r="AS3086" s="94"/>
      <c r="AU3086" s="94"/>
      <c r="AY3086" s="94"/>
      <c r="BA3086" s="94"/>
      <c r="BI3086" s="45"/>
      <c r="BN3086" s="93"/>
    </row>
    <row r="3087" spans="4:66" s="48" customFormat="1" ht="15" customHeight="1" x14ac:dyDescent="0.2">
      <c r="D3087" s="45"/>
      <c r="AA3087" s="94"/>
      <c r="AC3087" s="94"/>
      <c r="AG3087" s="94"/>
      <c r="AI3087" s="94"/>
      <c r="AM3087" s="94"/>
      <c r="AO3087" s="94"/>
      <c r="AS3087" s="94"/>
      <c r="AU3087" s="94"/>
      <c r="AY3087" s="94"/>
      <c r="BA3087" s="94"/>
      <c r="BI3087" s="45"/>
      <c r="BN3087" s="93"/>
    </row>
    <row r="3088" spans="4:66" s="48" customFormat="1" ht="15" customHeight="1" x14ac:dyDescent="0.2">
      <c r="D3088" s="45"/>
      <c r="AA3088" s="94"/>
      <c r="AC3088" s="94"/>
      <c r="AG3088" s="94"/>
      <c r="AI3088" s="94"/>
      <c r="AM3088" s="94"/>
      <c r="AO3088" s="94"/>
      <c r="AS3088" s="94"/>
      <c r="AU3088" s="94"/>
      <c r="AY3088" s="94"/>
      <c r="BA3088" s="94"/>
      <c r="BI3088" s="45"/>
      <c r="BN3088" s="93"/>
    </row>
    <row r="3089" spans="4:66" s="48" customFormat="1" ht="15" customHeight="1" x14ac:dyDescent="0.2">
      <c r="D3089" s="45"/>
      <c r="AA3089" s="94"/>
      <c r="AC3089" s="94"/>
      <c r="AG3089" s="94"/>
      <c r="AI3089" s="94"/>
      <c r="AM3089" s="94"/>
      <c r="AO3089" s="94"/>
      <c r="AS3089" s="94"/>
      <c r="AU3089" s="94"/>
      <c r="AY3089" s="94"/>
      <c r="BA3089" s="94"/>
      <c r="BI3089" s="45"/>
      <c r="BN3089" s="93"/>
    </row>
    <row r="3090" spans="4:66" s="48" customFormat="1" ht="15" customHeight="1" x14ac:dyDescent="0.2">
      <c r="D3090" s="45"/>
      <c r="AA3090" s="94"/>
      <c r="AC3090" s="94"/>
      <c r="AG3090" s="94"/>
      <c r="AI3090" s="94"/>
      <c r="AM3090" s="94"/>
      <c r="AO3090" s="94"/>
      <c r="AS3090" s="94"/>
      <c r="AU3090" s="94"/>
      <c r="AY3090" s="94"/>
      <c r="BA3090" s="94"/>
      <c r="BI3090" s="45"/>
      <c r="BN3090" s="93"/>
    </row>
    <row r="3091" spans="4:66" s="48" customFormat="1" ht="15" customHeight="1" x14ac:dyDescent="0.2">
      <c r="D3091" s="45"/>
      <c r="AA3091" s="94"/>
      <c r="AC3091" s="94"/>
      <c r="AG3091" s="94"/>
      <c r="AI3091" s="94"/>
      <c r="AM3091" s="94"/>
      <c r="AO3091" s="94"/>
      <c r="AS3091" s="94"/>
      <c r="AU3091" s="94"/>
      <c r="AY3091" s="94"/>
      <c r="BA3091" s="94"/>
      <c r="BI3091" s="45"/>
      <c r="BN3091" s="93"/>
    </row>
    <row r="3092" spans="4:66" s="48" customFormat="1" ht="15" customHeight="1" x14ac:dyDescent="0.2">
      <c r="D3092" s="45"/>
      <c r="AA3092" s="94"/>
      <c r="AC3092" s="94"/>
      <c r="AG3092" s="94"/>
      <c r="AI3092" s="94"/>
      <c r="AM3092" s="94"/>
      <c r="AO3092" s="94"/>
      <c r="AS3092" s="94"/>
      <c r="AU3092" s="94"/>
      <c r="AY3092" s="94"/>
      <c r="BA3092" s="94"/>
      <c r="BI3092" s="45"/>
      <c r="BN3092" s="93"/>
    </row>
    <row r="3093" spans="4:66" s="48" customFormat="1" ht="15" customHeight="1" x14ac:dyDescent="0.2">
      <c r="D3093" s="45"/>
      <c r="AA3093" s="94"/>
      <c r="AC3093" s="94"/>
      <c r="AG3093" s="94"/>
      <c r="AI3093" s="94"/>
      <c r="AM3093" s="94"/>
      <c r="AO3093" s="94"/>
      <c r="AS3093" s="94"/>
      <c r="AU3093" s="94"/>
      <c r="AY3093" s="94"/>
      <c r="BA3093" s="94"/>
      <c r="BI3093" s="45"/>
      <c r="BN3093" s="93"/>
    </row>
    <row r="3094" spans="4:66" s="48" customFormat="1" ht="15" customHeight="1" x14ac:dyDescent="0.2">
      <c r="D3094" s="45"/>
      <c r="AA3094" s="94"/>
      <c r="AC3094" s="94"/>
      <c r="AG3094" s="94"/>
      <c r="AI3094" s="94"/>
      <c r="AM3094" s="94"/>
      <c r="AO3094" s="94"/>
      <c r="AS3094" s="94"/>
      <c r="AU3094" s="94"/>
      <c r="AY3094" s="94"/>
      <c r="BA3094" s="94"/>
      <c r="BI3094" s="45"/>
      <c r="BN3094" s="93"/>
    </row>
    <row r="3095" spans="4:66" s="48" customFormat="1" ht="15" customHeight="1" x14ac:dyDescent="0.2">
      <c r="D3095" s="45"/>
      <c r="AA3095" s="94"/>
      <c r="AC3095" s="94"/>
      <c r="AG3095" s="94"/>
      <c r="AI3095" s="94"/>
      <c r="AM3095" s="94"/>
      <c r="AO3095" s="94"/>
      <c r="AS3095" s="94"/>
      <c r="AU3095" s="94"/>
      <c r="AY3095" s="94"/>
      <c r="BA3095" s="94"/>
      <c r="BI3095" s="45"/>
      <c r="BN3095" s="93"/>
    </row>
    <row r="3096" spans="4:66" s="48" customFormat="1" ht="15" customHeight="1" x14ac:dyDescent="0.2">
      <c r="D3096" s="45"/>
      <c r="AA3096" s="94"/>
      <c r="AC3096" s="94"/>
      <c r="AG3096" s="94"/>
      <c r="AI3096" s="94"/>
      <c r="AM3096" s="94"/>
      <c r="AO3096" s="94"/>
      <c r="AS3096" s="94"/>
      <c r="AU3096" s="94"/>
      <c r="AY3096" s="94"/>
      <c r="BA3096" s="94"/>
      <c r="BI3096" s="45"/>
      <c r="BN3096" s="93"/>
    </row>
    <row r="3097" spans="4:66" s="48" customFormat="1" ht="15" customHeight="1" x14ac:dyDescent="0.2">
      <c r="D3097" s="45"/>
      <c r="AA3097" s="94"/>
      <c r="AC3097" s="94"/>
      <c r="AG3097" s="94"/>
      <c r="AI3097" s="94"/>
      <c r="AM3097" s="94"/>
      <c r="AO3097" s="94"/>
      <c r="AS3097" s="94"/>
      <c r="AU3097" s="94"/>
      <c r="AY3097" s="94"/>
      <c r="BA3097" s="94"/>
      <c r="BI3097" s="45"/>
      <c r="BN3097" s="93"/>
    </row>
    <row r="3098" spans="4:66" s="48" customFormat="1" ht="15" customHeight="1" x14ac:dyDescent="0.2">
      <c r="D3098" s="45"/>
      <c r="AA3098" s="94"/>
      <c r="AC3098" s="94"/>
      <c r="AG3098" s="94"/>
      <c r="AI3098" s="94"/>
      <c r="AM3098" s="94"/>
      <c r="AO3098" s="94"/>
      <c r="AS3098" s="94"/>
      <c r="AU3098" s="94"/>
      <c r="AY3098" s="94"/>
      <c r="BA3098" s="94"/>
      <c r="BI3098" s="45"/>
      <c r="BN3098" s="93"/>
    </row>
    <row r="3099" spans="4:66" s="48" customFormat="1" ht="15" customHeight="1" x14ac:dyDescent="0.2">
      <c r="D3099" s="45"/>
      <c r="AA3099" s="94"/>
      <c r="AC3099" s="94"/>
      <c r="AG3099" s="94"/>
      <c r="AI3099" s="94"/>
      <c r="AM3099" s="94"/>
      <c r="AO3099" s="94"/>
      <c r="AS3099" s="94"/>
      <c r="AU3099" s="94"/>
      <c r="AY3099" s="94"/>
      <c r="BA3099" s="94"/>
      <c r="BI3099" s="45"/>
      <c r="BN3099" s="93"/>
    </row>
    <row r="3100" spans="4:66" s="48" customFormat="1" ht="15" customHeight="1" x14ac:dyDescent="0.2">
      <c r="D3100" s="45"/>
      <c r="AA3100" s="94"/>
      <c r="AC3100" s="94"/>
      <c r="AG3100" s="94"/>
      <c r="AI3100" s="94"/>
      <c r="AM3100" s="94"/>
      <c r="AO3100" s="94"/>
      <c r="AS3100" s="94"/>
      <c r="AU3100" s="94"/>
      <c r="AY3100" s="94"/>
      <c r="BA3100" s="94"/>
      <c r="BI3100" s="45"/>
      <c r="BN3100" s="93"/>
    </row>
    <row r="3101" spans="4:66" s="48" customFormat="1" ht="15" customHeight="1" x14ac:dyDescent="0.2">
      <c r="D3101" s="45"/>
      <c r="AA3101" s="94"/>
      <c r="AC3101" s="94"/>
      <c r="AG3101" s="94"/>
      <c r="AI3101" s="94"/>
      <c r="AM3101" s="94"/>
      <c r="AO3101" s="94"/>
      <c r="AS3101" s="94"/>
      <c r="AU3101" s="94"/>
      <c r="AY3101" s="94"/>
      <c r="BA3101" s="94"/>
      <c r="BI3101" s="45"/>
      <c r="BN3101" s="93"/>
    </row>
    <row r="3102" spans="4:66" s="48" customFormat="1" ht="15" customHeight="1" x14ac:dyDescent="0.2">
      <c r="D3102" s="45"/>
      <c r="AA3102" s="94"/>
      <c r="AC3102" s="94"/>
      <c r="AG3102" s="94"/>
      <c r="AI3102" s="94"/>
      <c r="AM3102" s="94"/>
      <c r="AO3102" s="94"/>
      <c r="AS3102" s="94"/>
      <c r="AU3102" s="94"/>
      <c r="AY3102" s="94"/>
      <c r="BA3102" s="94"/>
      <c r="BI3102" s="45"/>
      <c r="BN3102" s="93"/>
    </row>
    <row r="3103" spans="4:66" s="48" customFormat="1" ht="15" customHeight="1" x14ac:dyDescent="0.2">
      <c r="D3103" s="45"/>
      <c r="AA3103" s="94"/>
      <c r="AC3103" s="94"/>
      <c r="AG3103" s="94"/>
      <c r="AI3103" s="94"/>
      <c r="AM3103" s="94"/>
      <c r="AO3103" s="94"/>
      <c r="AS3103" s="94"/>
      <c r="AU3103" s="94"/>
      <c r="AY3103" s="94"/>
      <c r="BA3103" s="94"/>
      <c r="BI3103" s="45"/>
      <c r="BN3103" s="93"/>
    </row>
    <row r="3104" spans="4:66" s="48" customFormat="1" ht="15" customHeight="1" x14ac:dyDescent="0.2">
      <c r="D3104" s="45"/>
      <c r="AA3104" s="94"/>
      <c r="AC3104" s="94"/>
      <c r="AG3104" s="94"/>
      <c r="AI3104" s="94"/>
      <c r="AM3104" s="94"/>
      <c r="AO3104" s="94"/>
      <c r="AS3104" s="94"/>
      <c r="AU3104" s="94"/>
      <c r="AY3104" s="94"/>
      <c r="BA3104" s="94"/>
      <c r="BI3104" s="45"/>
      <c r="BN3104" s="93"/>
    </row>
    <row r="3105" spans="4:66" s="48" customFormat="1" ht="15" customHeight="1" x14ac:dyDescent="0.2">
      <c r="D3105" s="45"/>
      <c r="AA3105" s="94"/>
      <c r="AC3105" s="94"/>
      <c r="AG3105" s="94"/>
      <c r="AI3105" s="94"/>
      <c r="AM3105" s="94"/>
      <c r="AO3105" s="94"/>
      <c r="AS3105" s="94"/>
      <c r="AU3105" s="94"/>
      <c r="AY3105" s="94"/>
      <c r="BA3105" s="94"/>
      <c r="BI3105" s="45"/>
      <c r="BN3105" s="93"/>
    </row>
    <row r="3106" spans="4:66" s="48" customFormat="1" ht="15" customHeight="1" x14ac:dyDescent="0.2">
      <c r="D3106" s="45"/>
      <c r="AA3106" s="94"/>
      <c r="AC3106" s="94"/>
      <c r="AG3106" s="94"/>
      <c r="AI3106" s="94"/>
      <c r="AM3106" s="94"/>
      <c r="AO3106" s="94"/>
      <c r="AS3106" s="94"/>
      <c r="AU3106" s="94"/>
      <c r="AY3106" s="94"/>
      <c r="BA3106" s="94"/>
      <c r="BI3106" s="45"/>
      <c r="BN3106" s="93"/>
    </row>
    <row r="3107" spans="4:66" s="48" customFormat="1" ht="15" customHeight="1" x14ac:dyDescent="0.2">
      <c r="D3107" s="45"/>
      <c r="AA3107" s="94"/>
      <c r="AC3107" s="94"/>
      <c r="AG3107" s="94"/>
      <c r="AI3107" s="94"/>
      <c r="AM3107" s="94"/>
      <c r="AO3107" s="94"/>
      <c r="AS3107" s="94"/>
      <c r="AU3107" s="94"/>
      <c r="AY3107" s="94"/>
      <c r="BA3107" s="94"/>
      <c r="BI3107" s="45"/>
      <c r="BN3107" s="93"/>
    </row>
    <row r="3108" spans="4:66" s="48" customFormat="1" ht="15" customHeight="1" x14ac:dyDescent="0.2">
      <c r="D3108" s="45"/>
      <c r="AA3108" s="94"/>
      <c r="AC3108" s="94"/>
      <c r="AG3108" s="94"/>
      <c r="AI3108" s="94"/>
      <c r="AM3108" s="94"/>
      <c r="AO3108" s="94"/>
      <c r="AS3108" s="94"/>
      <c r="AU3108" s="94"/>
      <c r="AY3108" s="94"/>
      <c r="BA3108" s="94"/>
      <c r="BI3108" s="45"/>
      <c r="BN3108" s="93"/>
    </row>
    <row r="3109" spans="4:66" s="48" customFormat="1" ht="15" customHeight="1" x14ac:dyDescent="0.2">
      <c r="D3109" s="45"/>
      <c r="AA3109" s="94"/>
      <c r="AC3109" s="94"/>
      <c r="AG3109" s="94"/>
      <c r="AI3109" s="94"/>
      <c r="AM3109" s="94"/>
      <c r="AO3109" s="94"/>
      <c r="AS3109" s="94"/>
      <c r="AU3109" s="94"/>
      <c r="AY3109" s="94"/>
      <c r="BA3109" s="94"/>
      <c r="BI3109" s="45"/>
      <c r="BN3109" s="93"/>
    </row>
    <row r="3110" spans="4:66" s="48" customFormat="1" ht="15" customHeight="1" x14ac:dyDescent="0.2">
      <c r="D3110" s="45"/>
      <c r="AA3110" s="94"/>
      <c r="AC3110" s="94"/>
      <c r="AG3110" s="94"/>
      <c r="AI3110" s="94"/>
      <c r="AM3110" s="94"/>
      <c r="AO3110" s="94"/>
      <c r="AS3110" s="94"/>
      <c r="AU3110" s="94"/>
      <c r="AY3110" s="94"/>
      <c r="BA3110" s="94"/>
      <c r="BI3110" s="45"/>
      <c r="BN3110" s="93"/>
    </row>
    <row r="3111" spans="4:66" s="48" customFormat="1" ht="15" customHeight="1" x14ac:dyDescent="0.2">
      <c r="D3111" s="45"/>
      <c r="AA3111" s="94"/>
      <c r="AC3111" s="94"/>
      <c r="AG3111" s="94"/>
      <c r="AI3111" s="94"/>
      <c r="AM3111" s="94"/>
      <c r="AO3111" s="94"/>
      <c r="AS3111" s="94"/>
      <c r="AU3111" s="94"/>
      <c r="AY3111" s="94"/>
      <c r="BA3111" s="94"/>
      <c r="BI3111" s="45"/>
      <c r="BN3111" s="93"/>
    </row>
    <row r="3112" spans="4:66" s="48" customFormat="1" ht="15" customHeight="1" x14ac:dyDescent="0.2">
      <c r="D3112" s="45"/>
      <c r="AA3112" s="94"/>
      <c r="AC3112" s="94"/>
      <c r="AG3112" s="94"/>
      <c r="AI3112" s="94"/>
      <c r="AM3112" s="94"/>
      <c r="AO3112" s="94"/>
      <c r="AS3112" s="94"/>
      <c r="AU3112" s="94"/>
      <c r="AY3112" s="94"/>
      <c r="BA3112" s="94"/>
      <c r="BI3112" s="45"/>
      <c r="BN3112" s="93"/>
    </row>
    <row r="3113" spans="4:66" s="48" customFormat="1" ht="15" customHeight="1" x14ac:dyDescent="0.2">
      <c r="D3113" s="45"/>
      <c r="AA3113" s="94"/>
      <c r="AC3113" s="94"/>
      <c r="AG3113" s="94"/>
      <c r="AI3113" s="94"/>
      <c r="AM3113" s="94"/>
      <c r="AO3113" s="94"/>
      <c r="AS3113" s="94"/>
      <c r="AU3113" s="94"/>
      <c r="AY3113" s="94"/>
      <c r="BA3113" s="94"/>
      <c r="BI3113" s="45"/>
      <c r="BN3113" s="93"/>
    </row>
    <row r="3114" spans="4:66" s="48" customFormat="1" ht="15" customHeight="1" x14ac:dyDescent="0.2">
      <c r="D3114" s="45"/>
      <c r="AA3114" s="94"/>
      <c r="AC3114" s="94"/>
      <c r="AG3114" s="94"/>
      <c r="AI3114" s="94"/>
      <c r="AM3114" s="94"/>
      <c r="AO3114" s="94"/>
      <c r="AS3114" s="94"/>
      <c r="AU3114" s="94"/>
      <c r="AY3114" s="94"/>
      <c r="BA3114" s="94"/>
      <c r="BI3114" s="45"/>
      <c r="BN3114" s="93"/>
    </row>
    <row r="3115" spans="4:66" s="48" customFormat="1" ht="15" customHeight="1" x14ac:dyDescent="0.2">
      <c r="D3115" s="45"/>
      <c r="AA3115" s="94"/>
      <c r="AC3115" s="94"/>
      <c r="AG3115" s="94"/>
      <c r="AI3115" s="94"/>
      <c r="AM3115" s="94"/>
      <c r="AO3115" s="94"/>
      <c r="AS3115" s="94"/>
      <c r="AU3115" s="94"/>
      <c r="AY3115" s="94"/>
      <c r="BA3115" s="94"/>
      <c r="BI3115" s="45"/>
      <c r="BN3115" s="93"/>
    </row>
    <row r="3116" spans="4:66" s="48" customFormat="1" ht="15" customHeight="1" x14ac:dyDescent="0.2">
      <c r="D3116" s="45"/>
      <c r="AA3116" s="94"/>
      <c r="AC3116" s="94"/>
      <c r="AG3116" s="94"/>
      <c r="AI3116" s="94"/>
      <c r="AM3116" s="94"/>
      <c r="AO3116" s="94"/>
      <c r="AS3116" s="94"/>
      <c r="AU3116" s="94"/>
      <c r="AY3116" s="94"/>
      <c r="BA3116" s="94"/>
      <c r="BI3116" s="45"/>
      <c r="BN3116" s="93"/>
    </row>
    <row r="3117" spans="4:66" s="48" customFormat="1" ht="15" customHeight="1" x14ac:dyDescent="0.2">
      <c r="D3117" s="45"/>
      <c r="AA3117" s="94"/>
      <c r="AC3117" s="94"/>
      <c r="AG3117" s="94"/>
      <c r="AI3117" s="94"/>
      <c r="AM3117" s="94"/>
      <c r="AO3117" s="94"/>
      <c r="AS3117" s="94"/>
      <c r="AU3117" s="94"/>
      <c r="AY3117" s="94"/>
      <c r="BA3117" s="94"/>
      <c r="BI3117" s="45"/>
      <c r="BN3117" s="93"/>
    </row>
    <row r="3118" spans="4:66" s="48" customFormat="1" ht="15" customHeight="1" x14ac:dyDescent="0.2">
      <c r="D3118" s="45"/>
      <c r="AA3118" s="94"/>
      <c r="AC3118" s="94"/>
      <c r="AG3118" s="94"/>
      <c r="AI3118" s="94"/>
      <c r="AM3118" s="94"/>
      <c r="AO3118" s="94"/>
      <c r="AS3118" s="94"/>
      <c r="AU3118" s="94"/>
      <c r="AY3118" s="94"/>
      <c r="BA3118" s="94"/>
      <c r="BI3118" s="45"/>
      <c r="BN3118" s="93"/>
    </row>
    <row r="3119" spans="4:66" s="48" customFormat="1" ht="15" customHeight="1" x14ac:dyDescent="0.2">
      <c r="D3119" s="45"/>
      <c r="AA3119" s="94"/>
      <c r="AC3119" s="94"/>
      <c r="AG3119" s="94"/>
      <c r="AI3119" s="94"/>
      <c r="AM3119" s="94"/>
      <c r="AO3119" s="94"/>
      <c r="AS3119" s="94"/>
      <c r="AU3119" s="94"/>
      <c r="AY3119" s="94"/>
      <c r="BA3119" s="94"/>
      <c r="BI3119" s="45"/>
      <c r="BN3119" s="93"/>
    </row>
    <row r="3120" spans="4:66" s="48" customFormat="1" ht="15" customHeight="1" x14ac:dyDescent="0.2">
      <c r="D3120" s="45"/>
      <c r="AA3120" s="94"/>
      <c r="AC3120" s="94"/>
      <c r="AG3120" s="94"/>
      <c r="AI3120" s="94"/>
      <c r="AM3120" s="94"/>
      <c r="AO3120" s="94"/>
      <c r="AS3120" s="94"/>
      <c r="AU3120" s="94"/>
      <c r="AY3120" s="94"/>
      <c r="BA3120" s="94"/>
      <c r="BI3120" s="45"/>
      <c r="BN3120" s="93"/>
    </row>
    <row r="3121" spans="4:66" s="48" customFormat="1" ht="15" customHeight="1" x14ac:dyDescent="0.2">
      <c r="D3121" s="45"/>
      <c r="AA3121" s="94"/>
      <c r="AC3121" s="94"/>
      <c r="AG3121" s="94"/>
      <c r="AI3121" s="94"/>
      <c r="AM3121" s="94"/>
      <c r="AO3121" s="94"/>
      <c r="AS3121" s="94"/>
      <c r="AU3121" s="94"/>
      <c r="AY3121" s="94"/>
      <c r="BA3121" s="94"/>
      <c r="BI3121" s="45"/>
      <c r="BN3121" s="93"/>
    </row>
    <row r="3122" spans="4:66" s="48" customFormat="1" ht="15" customHeight="1" x14ac:dyDescent="0.2">
      <c r="D3122" s="45"/>
      <c r="AA3122" s="94"/>
      <c r="AC3122" s="94"/>
      <c r="AG3122" s="94"/>
      <c r="AI3122" s="94"/>
      <c r="AM3122" s="94"/>
      <c r="AO3122" s="94"/>
      <c r="AS3122" s="94"/>
      <c r="AU3122" s="94"/>
      <c r="AY3122" s="94"/>
      <c r="BA3122" s="94"/>
      <c r="BI3122" s="45"/>
      <c r="BN3122" s="93"/>
    </row>
    <row r="3123" spans="4:66" s="48" customFormat="1" ht="15" customHeight="1" x14ac:dyDescent="0.2">
      <c r="D3123" s="45"/>
      <c r="AA3123" s="94"/>
      <c r="AC3123" s="94"/>
      <c r="AG3123" s="94"/>
      <c r="AI3123" s="94"/>
      <c r="AM3123" s="94"/>
      <c r="AO3123" s="94"/>
      <c r="AS3123" s="94"/>
      <c r="AU3123" s="94"/>
      <c r="AY3123" s="94"/>
      <c r="BA3123" s="94"/>
      <c r="BI3123" s="45"/>
      <c r="BN3123" s="93"/>
    </row>
    <row r="3124" spans="4:66" s="48" customFormat="1" ht="15" customHeight="1" x14ac:dyDescent="0.2">
      <c r="D3124" s="45"/>
      <c r="AA3124" s="94"/>
      <c r="AC3124" s="94"/>
      <c r="AG3124" s="94"/>
      <c r="AI3124" s="94"/>
      <c r="AM3124" s="94"/>
      <c r="AO3124" s="94"/>
      <c r="AS3124" s="94"/>
      <c r="AU3124" s="94"/>
      <c r="AY3124" s="94"/>
      <c r="BA3124" s="94"/>
      <c r="BI3124" s="45"/>
      <c r="BN3124" s="93"/>
    </row>
    <row r="3125" spans="4:66" s="48" customFormat="1" ht="15" customHeight="1" x14ac:dyDescent="0.2">
      <c r="D3125" s="45"/>
      <c r="AA3125" s="94"/>
      <c r="AC3125" s="94"/>
      <c r="AG3125" s="94"/>
      <c r="AI3125" s="94"/>
      <c r="AM3125" s="94"/>
      <c r="AO3125" s="94"/>
      <c r="AS3125" s="94"/>
      <c r="AU3125" s="94"/>
      <c r="AY3125" s="94"/>
      <c r="BA3125" s="94"/>
      <c r="BI3125" s="45"/>
      <c r="BN3125" s="93"/>
    </row>
    <row r="3126" spans="4:66" s="48" customFormat="1" ht="15" customHeight="1" x14ac:dyDescent="0.2">
      <c r="D3126" s="45"/>
      <c r="AA3126" s="94"/>
      <c r="AC3126" s="94"/>
      <c r="AG3126" s="94"/>
      <c r="AI3126" s="94"/>
      <c r="AM3126" s="94"/>
      <c r="AO3126" s="94"/>
      <c r="AS3126" s="94"/>
      <c r="AU3126" s="94"/>
      <c r="AY3126" s="94"/>
      <c r="BA3126" s="94"/>
      <c r="BI3126" s="45"/>
      <c r="BN3126" s="93"/>
    </row>
    <row r="3127" spans="4:66" s="48" customFormat="1" ht="15" customHeight="1" x14ac:dyDescent="0.2">
      <c r="D3127" s="45"/>
      <c r="AA3127" s="94"/>
      <c r="AC3127" s="94"/>
      <c r="AG3127" s="94"/>
      <c r="AI3127" s="94"/>
      <c r="AM3127" s="94"/>
      <c r="AO3127" s="94"/>
      <c r="AS3127" s="94"/>
      <c r="AU3127" s="94"/>
      <c r="AY3127" s="94"/>
      <c r="BA3127" s="94"/>
      <c r="BI3127" s="45"/>
      <c r="BN3127" s="93"/>
    </row>
    <row r="3128" spans="4:66" s="48" customFormat="1" ht="15" customHeight="1" x14ac:dyDescent="0.2">
      <c r="D3128" s="45"/>
      <c r="AA3128" s="94"/>
      <c r="AC3128" s="94"/>
      <c r="AG3128" s="94"/>
      <c r="AI3128" s="94"/>
      <c r="AM3128" s="94"/>
      <c r="AO3128" s="94"/>
      <c r="AS3128" s="94"/>
      <c r="AU3128" s="94"/>
      <c r="AY3128" s="94"/>
      <c r="BA3128" s="94"/>
      <c r="BI3128" s="45"/>
      <c r="BN3128" s="93"/>
    </row>
    <row r="3129" spans="4:66" s="48" customFormat="1" ht="15" customHeight="1" x14ac:dyDescent="0.2">
      <c r="D3129" s="45"/>
      <c r="AA3129" s="94"/>
      <c r="AC3129" s="94"/>
      <c r="AG3129" s="94"/>
      <c r="AI3129" s="94"/>
      <c r="AM3129" s="94"/>
      <c r="AO3129" s="94"/>
      <c r="AS3129" s="94"/>
      <c r="AU3129" s="94"/>
      <c r="AY3129" s="94"/>
      <c r="BA3129" s="94"/>
      <c r="BI3129" s="45"/>
      <c r="BN3129" s="93"/>
    </row>
    <row r="3130" spans="4:66" s="48" customFormat="1" ht="15" customHeight="1" x14ac:dyDescent="0.2">
      <c r="D3130" s="45"/>
      <c r="AA3130" s="94"/>
      <c r="AC3130" s="94"/>
      <c r="AG3130" s="94"/>
      <c r="AI3130" s="94"/>
      <c r="AM3130" s="94"/>
      <c r="AO3130" s="94"/>
      <c r="AS3130" s="94"/>
      <c r="AU3130" s="94"/>
      <c r="AY3130" s="94"/>
      <c r="BA3130" s="94"/>
      <c r="BI3130" s="45"/>
      <c r="BN3130" s="93"/>
    </row>
    <row r="3131" spans="4:66" s="48" customFormat="1" ht="15" customHeight="1" x14ac:dyDescent="0.2">
      <c r="D3131" s="45"/>
      <c r="AA3131" s="94"/>
      <c r="AC3131" s="94"/>
      <c r="AG3131" s="94"/>
      <c r="AI3131" s="94"/>
      <c r="AM3131" s="94"/>
      <c r="AO3131" s="94"/>
      <c r="AS3131" s="94"/>
      <c r="AU3131" s="94"/>
      <c r="AY3131" s="94"/>
      <c r="BA3131" s="94"/>
      <c r="BI3131" s="45"/>
      <c r="BN3131" s="93"/>
    </row>
    <row r="3132" spans="4:66" s="48" customFormat="1" ht="15" customHeight="1" x14ac:dyDescent="0.2">
      <c r="D3132" s="45"/>
      <c r="AA3132" s="94"/>
      <c r="AC3132" s="94"/>
      <c r="AG3132" s="94"/>
      <c r="AI3132" s="94"/>
      <c r="AM3132" s="94"/>
      <c r="AO3132" s="94"/>
      <c r="AS3132" s="94"/>
      <c r="AU3132" s="94"/>
      <c r="AY3132" s="94"/>
      <c r="BA3132" s="94"/>
      <c r="BI3132" s="45"/>
      <c r="BN3132" s="93"/>
    </row>
    <row r="3133" spans="4:66" s="48" customFormat="1" ht="15" customHeight="1" x14ac:dyDescent="0.2">
      <c r="D3133" s="45"/>
      <c r="AA3133" s="94"/>
      <c r="AC3133" s="94"/>
      <c r="AG3133" s="94"/>
      <c r="AI3133" s="94"/>
      <c r="AM3133" s="94"/>
      <c r="AO3133" s="94"/>
      <c r="AS3133" s="94"/>
      <c r="AU3133" s="94"/>
      <c r="AY3133" s="94"/>
      <c r="BA3133" s="94"/>
      <c r="BI3133" s="45"/>
      <c r="BN3133" s="93"/>
    </row>
    <row r="3134" spans="4:66" s="48" customFormat="1" ht="15" customHeight="1" x14ac:dyDescent="0.2">
      <c r="D3134" s="45"/>
      <c r="AA3134" s="94"/>
      <c r="AC3134" s="94"/>
      <c r="AG3134" s="94"/>
      <c r="AI3134" s="94"/>
      <c r="AM3134" s="94"/>
      <c r="AO3134" s="94"/>
      <c r="AS3134" s="94"/>
      <c r="AU3134" s="94"/>
      <c r="AY3134" s="94"/>
      <c r="BA3134" s="94"/>
      <c r="BI3134" s="45"/>
      <c r="BN3134" s="93"/>
    </row>
    <row r="3135" spans="4:66" s="48" customFormat="1" ht="15" customHeight="1" x14ac:dyDescent="0.2">
      <c r="D3135" s="45"/>
      <c r="AA3135" s="94"/>
      <c r="AC3135" s="94"/>
      <c r="AG3135" s="94"/>
      <c r="AI3135" s="94"/>
      <c r="AM3135" s="94"/>
      <c r="AO3135" s="94"/>
      <c r="AS3135" s="94"/>
      <c r="AU3135" s="94"/>
      <c r="AY3135" s="94"/>
      <c r="BA3135" s="94"/>
      <c r="BI3135" s="45"/>
      <c r="BN3135" s="93"/>
    </row>
    <row r="3136" spans="4:66" s="48" customFormat="1" ht="15" customHeight="1" x14ac:dyDescent="0.2">
      <c r="D3136" s="45"/>
      <c r="AA3136" s="94"/>
      <c r="AC3136" s="94"/>
      <c r="AG3136" s="94"/>
      <c r="AI3136" s="94"/>
      <c r="AM3136" s="94"/>
      <c r="AO3136" s="94"/>
      <c r="AS3136" s="94"/>
      <c r="AU3136" s="94"/>
      <c r="AY3136" s="94"/>
      <c r="BA3136" s="94"/>
      <c r="BI3136" s="45"/>
      <c r="BN3136" s="93"/>
    </row>
    <row r="3137" spans="4:66" s="48" customFormat="1" ht="15" customHeight="1" x14ac:dyDescent="0.2">
      <c r="D3137" s="45"/>
      <c r="AA3137" s="94"/>
      <c r="AC3137" s="94"/>
      <c r="AG3137" s="94"/>
      <c r="AI3137" s="94"/>
      <c r="AM3137" s="94"/>
      <c r="AO3137" s="94"/>
      <c r="AS3137" s="94"/>
      <c r="AU3137" s="94"/>
      <c r="AY3137" s="94"/>
      <c r="BA3137" s="94"/>
      <c r="BI3137" s="45"/>
      <c r="BN3137" s="93"/>
    </row>
    <row r="3138" spans="4:66" s="48" customFormat="1" ht="15" customHeight="1" x14ac:dyDescent="0.2">
      <c r="D3138" s="45"/>
      <c r="AA3138" s="94"/>
      <c r="AC3138" s="94"/>
      <c r="AG3138" s="94"/>
      <c r="AI3138" s="94"/>
      <c r="AM3138" s="94"/>
      <c r="AO3138" s="94"/>
      <c r="AS3138" s="94"/>
      <c r="AU3138" s="94"/>
      <c r="AY3138" s="94"/>
      <c r="BA3138" s="94"/>
      <c r="BI3138" s="45"/>
      <c r="BN3138" s="93"/>
    </row>
    <row r="3139" spans="4:66" s="48" customFormat="1" ht="15" customHeight="1" x14ac:dyDescent="0.2">
      <c r="D3139" s="45"/>
      <c r="AA3139" s="94"/>
      <c r="AC3139" s="94"/>
      <c r="AG3139" s="94"/>
      <c r="AI3139" s="94"/>
      <c r="AM3139" s="94"/>
      <c r="AO3139" s="94"/>
      <c r="AS3139" s="94"/>
      <c r="AU3139" s="94"/>
      <c r="AY3139" s="94"/>
      <c r="BA3139" s="94"/>
      <c r="BI3139" s="45"/>
      <c r="BN3139" s="93"/>
    </row>
    <row r="3140" spans="4:66" s="48" customFormat="1" ht="15" customHeight="1" x14ac:dyDescent="0.2">
      <c r="D3140" s="45"/>
      <c r="AA3140" s="94"/>
      <c r="AC3140" s="94"/>
      <c r="AG3140" s="94"/>
      <c r="AI3140" s="94"/>
      <c r="AM3140" s="94"/>
      <c r="AO3140" s="94"/>
      <c r="AS3140" s="94"/>
      <c r="AU3140" s="94"/>
      <c r="AY3140" s="94"/>
      <c r="BA3140" s="94"/>
      <c r="BI3140" s="45"/>
      <c r="BN3140" s="93"/>
    </row>
    <row r="3141" spans="4:66" s="48" customFormat="1" ht="15" customHeight="1" x14ac:dyDescent="0.2">
      <c r="D3141" s="45"/>
      <c r="AA3141" s="94"/>
      <c r="AC3141" s="94"/>
      <c r="AG3141" s="94"/>
      <c r="AI3141" s="94"/>
      <c r="AM3141" s="94"/>
      <c r="AO3141" s="94"/>
      <c r="AS3141" s="94"/>
      <c r="AU3141" s="94"/>
      <c r="AY3141" s="94"/>
      <c r="BA3141" s="94"/>
      <c r="BI3141" s="45"/>
      <c r="BN3141" s="93"/>
    </row>
    <row r="3142" spans="4:66" s="48" customFormat="1" ht="15" customHeight="1" x14ac:dyDescent="0.2">
      <c r="D3142" s="45"/>
      <c r="AA3142" s="94"/>
      <c r="AC3142" s="94"/>
      <c r="AG3142" s="94"/>
      <c r="AI3142" s="94"/>
      <c r="AM3142" s="94"/>
      <c r="AO3142" s="94"/>
      <c r="AS3142" s="94"/>
      <c r="AU3142" s="94"/>
      <c r="AY3142" s="94"/>
      <c r="BA3142" s="94"/>
      <c r="BI3142" s="45"/>
      <c r="BN3142" s="93"/>
    </row>
    <row r="3143" spans="4:66" s="48" customFormat="1" ht="15" customHeight="1" x14ac:dyDescent="0.2">
      <c r="D3143" s="45"/>
      <c r="AA3143" s="94"/>
      <c r="AC3143" s="94"/>
      <c r="AG3143" s="94"/>
      <c r="AI3143" s="94"/>
      <c r="AM3143" s="94"/>
      <c r="AO3143" s="94"/>
      <c r="AS3143" s="94"/>
      <c r="AU3143" s="94"/>
      <c r="AY3143" s="94"/>
      <c r="BA3143" s="94"/>
      <c r="BI3143" s="45"/>
      <c r="BN3143" s="93"/>
    </row>
    <row r="3144" spans="4:66" s="48" customFormat="1" ht="15" customHeight="1" x14ac:dyDescent="0.2">
      <c r="D3144" s="45"/>
      <c r="AA3144" s="94"/>
      <c r="AC3144" s="94"/>
      <c r="AG3144" s="94"/>
      <c r="AI3144" s="94"/>
      <c r="AM3144" s="94"/>
      <c r="AO3144" s="94"/>
      <c r="AS3144" s="94"/>
      <c r="AU3144" s="94"/>
      <c r="AY3144" s="94"/>
      <c r="BA3144" s="94"/>
      <c r="BI3144" s="45"/>
      <c r="BN3144" s="93"/>
    </row>
    <row r="3145" spans="4:66" s="48" customFormat="1" ht="15" customHeight="1" x14ac:dyDescent="0.2">
      <c r="D3145" s="45"/>
      <c r="AA3145" s="94"/>
      <c r="AC3145" s="94"/>
      <c r="AG3145" s="94"/>
      <c r="AI3145" s="94"/>
      <c r="AM3145" s="94"/>
      <c r="AO3145" s="94"/>
      <c r="AS3145" s="94"/>
      <c r="AU3145" s="94"/>
      <c r="AY3145" s="94"/>
      <c r="BA3145" s="94"/>
      <c r="BI3145" s="45"/>
      <c r="BN3145" s="93"/>
    </row>
    <row r="3146" spans="4:66" s="48" customFormat="1" ht="15" customHeight="1" x14ac:dyDescent="0.2">
      <c r="D3146" s="45"/>
      <c r="AA3146" s="94"/>
      <c r="AC3146" s="94"/>
      <c r="AG3146" s="94"/>
      <c r="AI3146" s="94"/>
      <c r="AM3146" s="94"/>
      <c r="AO3146" s="94"/>
      <c r="AS3146" s="94"/>
      <c r="AU3146" s="94"/>
      <c r="AY3146" s="94"/>
      <c r="BA3146" s="94"/>
      <c r="BI3146" s="45"/>
      <c r="BN3146" s="93"/>
    </row>
    <row r="3147" spans="4:66" s="48" customFormat="1" ht="15" customHeight="1" x14ac:dyDescent="0.2">
      <c r="D3147" s="45"/>
      <c r="AA3147" s="94"/>
      <c r="AC3147" s="94"/>
      <c r="AG3147" s="94"/>
      <c r="AI3147" s="94"/>
      <c r="AM3147" s="94"/>
      <c r="AO3147" s="94"/>
      <c r="AS3147" s="94"/>
      <c r="AU3147" s="94"/>
      <c r="AY3147" s="94"/>
      <c r="BA3147" s="94"/>
      <c r="BI3147" s="45"/>
      <c r="BN3147" s="93"/>
    </row>
    <row r="3148" spans="4:66" s="48" customFormat="1" ht="15" customHeight="1" x14ac:dyDescent="0.2">
      <c r="D3148" s="45"/>
      <c r="AA3148" s="94"/>
      <c r="AC3148" s="94"/>
      <c r="AG3148" s="94"/>
      <c r="AI3148" s="94"/>
      <c r="AM3148" s="94"/>
      <c r="AO3148" s="94"/>
      <c r="AS3148" s="94"/>
      <c r="AU3148" s="94"/>
      <c r="AY3148" s="94"/>
      <c r="BA3148" s="94"/>
      <c r="BI3148" s="45"/>
      <c r="BN3148" s="93"/>
    </row>
    <row r="3149" spans="4:66" s="48" customFormat="1" ht="15" customHeight="1" x14ac:dyDescent="0.2">
      <c r="D3149" s="45"/>
      <c r="AA3149" s="94"/>
      <c r="AC3149" s="94"/>
      <c r="AG3149" s="94"/>
      <c r="AI3149" s="94"/>
      <c r="AM3149" s="94"/>
      <c r="AO3149" s="94"/>
      <c r="AS3149" s="94"/>
      <c r="AU3149" s="94"/>
      <c r="AY3149" s="94"/>
      <c r="BA3149" s="94"/>
      <c r="BI3149" s="45"/>
      <c r="BN3149" s="93"/>
    </row>
    <row r="3150" spans="4:66" s="48" customFormat="1" ht="15" customHeight="1" x14ac:dyDescent="0.2">
      <c r="D3150" s="45"/>
      <c r="AA3150" s="94"/>
      <c r="AC3150" s="94"/>
      <c r="AG3150" s="94"/>
      <c r="AI3150" s="94"/>
      <c r="AM3150" s="94"/>
      <c r="AO3150" s="94"/>
      <c r="AS3150" s="94"/>
      <c r="AU3150" s="94"/>
      <c r="AY3150" s="94"/>
      <c r="BA3150" s="94"/>
      <c r="BI3150" s="45"/>
      <c r="BN3150" s="93"/>
    </row>
    <row r="3151" spans="4:66" s="48" customFormat="1" ht="15" customHeight="1" x14ac:dyDescent="0.2">
      <c r="D3151" s="45"/>
      <c r="AA3151" s="94"/>
      <c r="AC3151" s="94"/>
      <c r="AG3151" s="94"/>
      <c r="AI3151" s="94"/>
      <c r="AM3151" s="94"/>
      <c r="AO3151" s="94"/>
      <c r="AS3151" s="94"/>
      <c r="AU3151" s="94"/>
      <c r="AY3151" s="94"/>
      <c r="BA3151" s="94"/>
      <c r="BI3151" s="45"/>
      <c r="BN3151" s="93"/>
    </row>
    <row r="3152" spans="4:66" s="48" customFormat="1" ht="15" customHeight="1" x14ac:dyDescent="0.2">
      <c r="D3152" s="45"/>
      <c r="AA3152" s="94"/>
      <c r="AC3152" s="94"/>
      <c r="AG3152" s="94"/>
      <c r="AI3152" s="94"/>
      <c r="AM3152" s="94"/>
      <c r="AO3152" s="94"/>
      <c r="AS3152" s="94"/>
      <c r="AU3152" s="94"/>
      <c r="AY3152" s="94"/>
      <c r="BA3152" s="94"/>
      <c r="BI3152" s="45"/>
      <c r="BN3152" s="93"/>
    </row>
    <row r="3153" spans="4:66" s="48" customFormat="1" ht="15" customHeight="1" x14ac:dyDescent="0.2">
      <c r="D3153" s="45"/>
      <c r="AA3153" s="94"/>
      <c r="AC3153" s="94"/>
      <c r="AG3153" s="94"/>
      <c r="AI3153" s="94"/>
      <c r="AM3153" s="94"/>
      <c r="AO3153" s="94"/>
      <c r="AS3153" s="94"/>
      <c r="AU3153" s="94"/>
      <c r="AY3153" s="94"/>
      <c r="BA3153" s="94"/>
      <c r="BI3153" s="45"/>
      <c r="BN3153" s="93"/>
    </row>
    <row r="3154" spans="4:66" s="48" customFormat="1" ht="15" customHeight="1" x14ac:dyDescent="0.2">
      <c r="D3154" s="45"/>
      <c r="AA3154" s="94"/>
      <c r="AC3154" s="94"/>
      <c r="AG3154" s="94"/>
      <c r="AI3154" s="94"/>
      <c r="AM3154" s="94"/>
      <c r="AO3154" s="94"/>
      <c r="AS3154" s="94"/>
      <c r="AU3154" s="94"/>
      <c r="AY3154" s="94"/>
      <c r="BA3154" s="94"/>
      <c r="BI3154" s="45"/>
      <c r="BN3154" s="93"/>
    </row>
    <row r="3155" spans="4:66" s="48" customFormat="1" ht="15" customHeight="1" x14ac:dyDescent="0.2">
      <c r="D3155" s="45"/>
      <c r="AA3155" s="94"/>
      <c r="AC3155" s="94"/>
      <c r="AG3155" s="94"/>
      <c r="AI3155" s="94"/>
      <c r="AM3155" s="94"/>
      <c r="AO3155" s="94"/>
      <c r="AS3155" s="94"/>
      <c r="AU3155" s="94"/>
      <c r="AY3155" s="94"/>
      <c r="BA3155" s="94"/>
      <c r="BI3155" s="45"/>
      <c r="BN3155" s="93"/>
    </row>
    <row r="3156" spans="4:66" s="48" customFormat="1" ht="15" customHeight="1" x14ac:dyDescent="0.2">
      <c r="D3156" s="45"/>
      <c r="AA3156" s="94"/>
      <c r="AC3156" s="94"/>
      <c r="AG3156" s="94"/>
      <c r="AI3156" s="94"/>
      <c r="AM3156" s="94"/>
      <c r="AO3156" s="94"/>
      <c r="AS3156" s="94"/>
      <c r="AU3156" s="94"/>
      <c r="AY3156" s="94"/>
      <c r="BA3156" s="94"/>
      <c r="BI3156" s="45"/>
      <c r="BN3156" s="93"/>
    </row>
    <row r="3157" spans="4:66" s="48" customFormat="1" ht="15" customHeight="1" x14ac:dyDescent="0.2">
      <c r="D3157" s="45"/>
      <c r="AA3157" s="94"/>
      <c r="AC3157" s="94"/>
      <c r="AG3157" s="94"/>
      <c r="AI3157" s="94"/>
      <c r="AM3157" s="94"/>
      <c r="AO3157" s="94"/>
      <c r="AS3157" s="94"/>
      <c r="AU3157" s="94"/>
      <c r="AY3157" s="94"/>
      <c r="BA3157" s="94"/>
      <c r="BI3157" s="45"/>
      <c r="BN3157" s="93"/>
    </row>
    <row r="3158" spans="4:66" s="48" customFormat="1" ht="15" customHeight="1" x14ac:dyDescent="0.2">
      <c r="D3158" s="45"/>
      <c r="AA3158" s="94"/>
      <c r="AC3158" s="94"/>
      <c r="AG3158" s="94"/>
      <c r="AI3158" s="94"/>
      <c r="AM3158" s="94"/>
      <c r="AO3158" s="94"/>
      <c r="AS3158" s="94"/>
      <c r="AU3158" s="94"/>
      <c r="AY3158" s="94"/>
      <c r="BA3158" s="94"/>
      <c r="BI3158" s="45"/>
      <c r="BN3158" s="93"/>
    </row>
    <row r="3159" spans="4:66" s="48" customFormat="1" ht="15" customHeight="1" x14ac:dyDescent="0.2">
      <c r="D3159" s="45"/>
      <c r="AA3159" s="94"/>
      <c r="AC3159" s="94"/>
      <c r="AG3159" s="94"/>
      <c r="AI3159" s="94"/>
      <c r="AM3159" s="94"/>
      <c r="AO3159" s="94"/>
      <c r="AS3159" s="94"/>
      <c r="AU3159" s="94"/>
      <c r="AY3159" s="94"/>
      <c r="BA3159" s="94"/>
      <c r="BI3159" s="45"/>
      <c r="BN3159" s="93"/>
    </row>
    <row r="3160" spans="4:66" s="48" customFormat="1" ht="15" customHeight="1" x14ac:dyDescent="0.2">
      <c r="D3160" s="45"/>
      <c r="AA3160" s="94"/>
      <c r="AC3160" s="94"/>
      <c r="AG3160" s="94"/>
      <c r="AI3160" s="94"/>
      <c r="AM3160" s="94"/>
      <c r="AO3160" s="94"/>
      <c r="AS3160" s="94"/>
      <c r="AU3160" s="94"/>
      <c r="AY3160" s="94"/>
      <c r="BA3160" s="94"/>
      <c r="BI3160" s="45"/>
      <c r="BN3160" s="93"/>
    </row>
    <row r="3161" spans="4:66" s="48" customFormat="1" ht="15" customHeight="1" x14ac:dyDescent="0.2">
      <c r="D3161" s="45"/>
      <c r="AA3161" s="94"/>
      <c r="AC3161" s="94"/>
      <c r="AG3161" s="94"/>
      <c r="AI3161" s="94"/>
      <c r="AM3161" s="94"/>
      <c r="AO3161" s="94"/>
      <c r="AS3161" s="94"/>
      <c r="AU3161" s="94"/>
      <c r="AY3161" s="94"/>
      <c r="BA3161" s="94"/>
      <c r="BI3161" s="45"/>
      <c r="BN3161" s="93"/>
    </row>
    <row r="3162" spans="4:66" s="48" customFormat="1" ht="15" customHeight="1" x14ac:dyDescent="0.2">
      <c r="D3162" s="45"/>
      <c r="AA3162" s="94"/>
      <c r="AC3162" s="94"/>
      <c r="AG3162" s="94"/>
      <c r="AI3162" s="94"/>
      <c r="AM3162" s="94"/>
      <c r="AO3162" s="94"/>
      <c r="AS3162" s="94"/>
      <c r="AU3162" s="94"/>
      <c r="AY3162" s="94"/>
      <c r="BA3162" s="94"/>
      <c r="BI3162" s="45"/>
      <c r="BN3162" s="93"/>
    </row>
    <row r="3163" spans="4:66" s="48" customFormat="1" ht="15" customHeight="1" x14ac:dyDescent="0.2">
      <c r="D3163" s="45"/>
      <c r="AA3163" s="94"/>
      <c r="AC3163" s="94"/>
      <c r="AG3163" s="94"/>
      <c r="AI3163" s="94"/>
      <c r="AM3163" s="94"/>
      <c r="AO3163" s="94"/>
      <c r="AS3163" s="94"/>
      <c r="AU3163" s="94"/>
      <c r="AY3163" s="94"/>
      <c r="BA3163" s="94"/>
      <c r="BI3163" s="45"/>
      <c r="BN3163" s="93"/>
    </row>
    <row r="3164" spans="4:66" s="48" customFormat="1" ht="15" customHeight="1" x14ac:dyDescent="0.2">
      <c r="D3164" s="45"/>
      <c r="AA3164" s="94"/>
      <c r="AC3164" s="94"/>
      <c r="AG3164" s="94"/>
      <c r="AI3164" s="94"/>
      <c r="AM3164" s="94"/>
      <c r="AO3164" s="94"/>
      <c r="AS3164" s="94"/>
      <c r="AU3164" s="94"/>
      <c r="AY3164" s="94"/>
      <c r="BA3164" s="94"/>
      <c r="BI3164" s="45"/>
      <c r="BN3164" s="93"/>
    </row>
    <row r="3165" spans="4:66" s="48" customFormat="1" ht="15" customHeight="1" x14ac:dyDescent="0.2">
      <c r="D3165" s="45"/>
      <c r="AA3165" s="94"/>
      <c r="AC3165" s="94"/>
      <c r="AG3165" s="94"/>
      <c r="AI3165" s="94"/>
      <c r="AM3165" s="94"/>
      <c r="AO3165" s="94"/>
      <c r="AS3165" s="94"/>
      <c r="AU3165" s="94"/>
      <c r="AY3165" s="94"/>
      <c r="BA3165" s="94"/>
      <c r="BI3165" s="45"/>
      <c r="BN3165" s="93"/>
    </row>
    <row r="3166" spans="4:66" s="48" customFormat="1" ht="15" customHeight="1" x14ac:dyDescent="0.2">
      <c r="D3166" s="45"/>
      <c r="AA3166" s="94"/>
      <c r="AC3166" s="94"/>
      <c r="AG3166" s="94"/>
      <c r="AI3166" s="94"/>
      <c r="AM3166" s="94"/>
      <c r="AO3166" s="94"/>
      <c r="AS3166" s="94"/>
      <c r="AU3166" s="94"/>
      <c r="AY3166" s="94"/>
      <c r="BA3166" s="94"/>
      <c r="BI3166" s="45"/>
      <c r="BN3166" s="93"/>
    </row>
    <row r="3167" spans="4:66" s="48" customFormat="1" ht="15" customHeight="1" x14ac:dyDescent="0.2">
      <c r="D3167" s="45"/>
      <c r="AA3167" s="94"/>
      <c r="AC3167" s="94"/>
      <c r="AG3167" s="94"/>
      <c r="AI3167" s="94"/>
      <c r="AM3167" s="94"/>
      <c r="AO3167" s="94"/>
      <c r="AS3167" s="94"/>
      <c r="AU3167" s="94"/>
      <c r="AY3167" s="94"/>
      <c r="BA3167" s="94"/>
      <c r="BI3167" s="45"/>
      <c r="BN3167" s="93"/>
    </row>
    <row r="3168" spans="4:66" s="48" customFormat="1" ht="15" customHeight="1" x14ac:dyDescent="0.2">
      <c r="D3168" s="45"/>
      <c r="AA3168" s="94"/>
      <c r="AC3168" s="94"/>
      <c r="AG3168" s="94"/>
      <c r="AI3168" s="94"/>
      <c r="AM3168" s="94"/>
      <c r="AO3168" s="94"/>
      <c r="AS3168" s="94"/>
      <c r="AU3168" s="94"/>
      <c r="AY3168" s="94"/>
      <c r="BA3168" s="94"/>
      <c r="BI3168" s="45"/>
      <c r="BN3168" s="93"/>
    </row>
    <row r="3169" spans="4:66" s="48" customFormat="1" ht="15" customHeight="1" x14ac:dyDescent="0.2">
      <c r="D3169" s="45"/>
      <c r="AA3169" s="94"/>
      <c r="AC3169" s="94"/>
      <c r="AG3169" s="94"/>
      <c r="AI3169" s="94"/>
      <c r="AM3169" s="94"/>
      <c r="AO3169" s="94"/>
      <c r="AS3169" s="94"/>
      <c r="AU3169" s="94"/>
      <c r="AY3169" s="94"/>
      <c r="BA3169" s="94"/>
      <c r="BI3169" s="45"/>
      <c r="BN3169" s="93"/>
    </row>
    <row r="3170" spans="4:66" s="48" customFormat="1" ht="15" customHeight="1" x14ac:dyDescent="0.2">
      <c r="D3170" s="45"/>
      <c r="AA3170" s="94"/>
      <c r="AC3170" s="94"/>
      <c r="AG3170" s="94"/>
      <c r="AI3170" s="94"/>
      <c r="AM3170" s="94"/>
      <c r="AO3170" s="94"/>
      <c r="AS3170" s="94"/>
      <c r="AU3170" s="94"/>
      <c r="AY3170" s="94"/>
      <c r="BA3170" s="94"/>
      <c r="BI3170" s="45"/>
      <c r="BN3170" s="93"/>
    </row>
    <row r="3171" spans="4:66" s="48" customFormat="1" ht="15" customHeight="1" x14ac:dyDescent="0.2">
      <c r="D3171" s="45"/>
      <c r="AA3171" s="94"/>
      <c r="AC3171" s="94"/>
      <c r="AG3171" s="94"/>
      <c r="AI3171" s="94"/>
      <c r="AM3171" s="94"/>
      <c r="AO3171" s="94"/>
      <c r="AS3171" s="94"/>
      <c r="AU3171" s="94"/>
      <c r="AY3171" s="94"/>
      <c r="BA3171" s="94"/>
      <c r="BI3171" s="45"/>
      <c r="BN3171" s="93"/>
    </row>
    <row r="3172" spans="4:66" s="48" customFormat="1" ht="15" customHeight="1" x14ac:dyDescent="0.2">
      <c r="D3172" s="45"/>
      <c r="AA3172" s="94"/>
      <c r="AC3172" s="94"/>
      <c r="AG3172" s="94"/>
      <c r="AI3172" s="94"/>
      <c r="AM3172" s="94"/>
      <c r="AO3172" s="94"/>
      <c r="AS3172" s="94"/>
      <c r="AU3172" s="94"/>
      <c r="AY3172" s="94"/>
      <c r="BA3172" s="94"/>
      <c r="BI3172" s="45"/>
      <c r="BN3172" s="93"/>
    </row>
    <row r="3173" spans="4:66" s="48" customFormat="1" ht="15" customHeight="1" x14ac:dyDescent="0.2">
      <c r="D3173" s="45"/>
      <c r="AA3173" s="94"/>
      <c r="AC3173" s="94"/>
      <c r="AG3173" s="94"/>
      <c r="AI3173" s="94"/>
      <c r="AM3173" s="94"/>
      <c r="AO3173" s="94"/>
      <c r="AS3173" s="94"/>
      <c r="AU3173" s="94"/>
      <c r="AY3173" s="94"/>
      <c r="BA3173" s="94"/>
      <c r="BI3173" s="45"/>
      <c r="BN3173" s="93"/>
    </row>
    <row r="3174" spans="4:66" s="48" customFormat="1" ht="15" customHeight="1" x14ac:dyDescent="0.2">
      <c r="D3174" s="45"/>
      <c r="AA3174" s="94"/>
      <c r="AC3174" s="94"/>
      <c r="AG3174" s="94"/>
      <c r="AI3174" s="94"/>
      <c r="AM3174" s="94"/>
      <c r="AO3174" s="94"/>
      <c r="AS3174" s="94"/>
      <c r="AU3174" s="94"/>
      <c r="AY3174" s="94"/>
      <c r="BA3174" s="94"/>
      <c r="BI3174" s="45"/>
      <c r="BN3174" s="93"/>
    </row>
    <row r="3175" spans="4:66" s="48" customFormat="1" ht="15" customHeight="1" x14ac:dyDescent="0.2">
      <c r="D3175" s="45"/>
      <c r="AA3175" s="94"/>
      <c r="AC3175" s="94"/>
      <c r="AG3175" s="94"/>
      <c r="AI3175" s="94"/>
      <c r="AM3175" s="94"/>
      <c r="AO3175" s="94"/>
      <c r="AS3175" s="94"/>
      <c r="AU3175" s="94"/>
      <c r="AY3175" s="94"/>
      <c r="BA3175" s="94"/>
      <c r="BI3175" s="45"/>
      <c r="BN3175" s="93"/>
    </row>
    <row r="3176" spans="4:66" s="48" customFormat="1" ht="15" customHeight="1" x14ac:dyDescent="0.2">
      <c r="D3176" s="45"/>
      <c r="AA3176" s="94"/>
      <c r="AC3176" s="94"/>
      <c r="AG3176" s="94"/>
      <c r="AI3176" s="94"/>
      <c r="AM3176" s="94"/>
      <c r="AO3176" s="94"/>
      <c r="AS3176" s="94"/>
      <c r="AU3176" s="94"/>
      <c r="AY3176" s="94"/>
      <c r="BA3176" s="94"/>
      <c r="BI3176" s="45"/>
      <c r="BN3176" s="93"/>
    </row>
    <row r="3177" spans="4:66" s="48" customFormat="1" ht="15" customHeight="1" x14ac:dyDescent="0.2">
      <c r="D3177" s="45"/>
      <c r="AA3177" s="94"/>
      <c r="AC3177" s="94"/>
      <c r="AG3177" s="94"/>
      <c r="AI3177" s="94"/>
      <c r="AM3177" s="94"/>
      <c r="AO3177" s="94"/>
      <c r="AS3177" s="94"/>
      <c r="AU3177" s="94"/>
      <c r="AY3177" s="94"/>
      <c r="BA3177" s="94"/>
      <c r="BI3177" s="45"/>
      <c r="BN3177" s="93"/>
    </row>
    <row r="3178" spans="4:66" s="48" customFormat="1" ht="15" customHeight="1" x14ac:dyDescent="0.2">
      <c r="D3178" s="45"/>
      <c r="AA3178" s="94"/>
      <c r="AC3178" s="94"/>
      <c r="AG3178" s="94"/>
      <c r="AI3178" s="94"/>
      <c r="AM3178" s="94"/>
      <c r="AO3178" s="94"/>
      <c r="AS3178" s="94"/>
      <c r="AU3178" s="94"/>
      <c r="AY3178" s="94"/>
      <c r="BA3178" s="94"/>
      <c r="BI3178" s="45"/>
      <c r="BN3178" s="93"/>
    </row>
    <row r="3179" spans="4:66" s="48" customFormat="1" ht="15" customHeight="1" x14ac:dyDescent="0.2">
      <c r="D3179" s="45"/>
      <c r="AA3179" s="94"/>
      <c r="AC3179" s="94"/>
      <c r="AG3179" s="94"/>
      <c r="AI3179" s="94"/>
      <c r="AM3179" s="94"/>
      <c r="AO3179" s="94"/>
      <c r="AS3179" s="94"/>
      <c r="AU3179" s="94"/>
      <c r="AY3179" s="94"/>
      <c r="BA3179" s="94"/>
      <c r="BI3179" s="45"/>
      <c r="BN3179" s="93"/>
    </row>
    <row r="3180" spans="4:66" s="48" customFormat="1" ht="15" customHeight="1" x14ac:dyDescent="0.2">
      <c r="D3180" s="45"/>
      <c r="AA3180" s="94"/>
      <c r="AC3180" s="94"/>
      <c r="AG3180" s="94"/>
      <c r="AI3180" s="94"/>
      <c r="AM3180" s="94"/>
      <c r="AO3180" s="94"/>
      <c r="AS3180" s="94"/>
      <c r="AU3180" s="94"/>
      <c r="AY3180" s="94"/>
      <c r="BA3180" s="94"/>
      <c r="BI3180" s="45"/>
      <c r="BN3180" s="93"/>
    </row>
    <row r="3181" spans="4:66" s="48" customFormat="1" ht="15" customHeight="1" x14ac:dyDescent="0.2">
      <c r="D3181" s="45"/>
      <c r="AA3181" s="94"/>
      <c r="AC3181" s="94"/>
      <c r="AG3181" s="94"/>
      <c r="AI3181" s="94"/>
      <c r="AM3181" s="94"/>
      <c r="AO3181" s="94"/>
      <c r="AS3181" s="94"/>
      <c r="AU3181" s="94"/>
      <c r="AY3181" s="94"/>
      <c r="BA3181" s="94"/>
      <c r="BI3181" s="45"/>
      <c r="BN3181" s="93"/>
    </row>
    <row r="3182" spans="4:66" s="48" customFormat="1" ht="15" customHeight="1" x14ac:dyDescent="0.2">
      <c r="D3182" s="45"/>
      <c r="AA3182" s="94"/>
      <c r="AC3182" s="94"/>
      <c r="AG3182" s="94"/>
      <c r="AI3182" s="94"/>
      <c r="AM3182" s="94"/>
      <c r="AO3182" s="94"/>
      <c r="AS3182" s="94"/>
      <c r="AU3182" s="94"/>
      <c r="AY3182" s="94"/>
      <c r="BA3182" s="94"/>
      <c r="BI3182" s="45"/>
      <c r="BN3182" s="93"/>
    </row>
    <row r="3183" spans="4:66" s="48" customFormat="1" ht="15" customHeight="1" x14ac:dyDescent="0.2">
      <c r="D3183" s="45"/>
      <c r="AA3183" s="94"/>
      <c r="AC3183" s="94"/>
      <c r="AG3183" s="94"/>
      <c r="AI3183" s="94"/>
      <c r="AM3183" s="94"/>
      <c r="AO3183" s="94"/>
      <c r="AS3183" s="94"/>
      <c r="AU3183" s="94"/>
      <c r="AY3183" s="94"/>
      <c r="BA3183" s="94"/>
      <c r="BI3183" s="45"/>
      <c r="BN3183" s="93"/>
    </row>
    <row r="3184" spans="4:66" s="48" customFormat="1" ht="15" customHeight="1" x14ac:dyDescent="0.2">
      <c r="D3184" s="45"/>
      <c r="AA3184" s="94"/>
      <c r="AC3184" s="94"/>
      <c r="AG3184" s="94"/>
      <c r="AI3184" s="94"/>
      <c r="AM3184" s="94"/>
      <c r="AO3184" s="94"/>
      <c r="AS3184" s="94"/>
      <c r="AU3184" s="94"/>
      <c r="AY3184" s="94"/>
      <c r="BA3184" s="94"/>
      <c r="BI3184" s="45"/>
      <c r="BN3184" s="93"/>
    </row>
    <row r="3185" spans="4:66" s="48" customFormat="1" ht="15" customHeight="1" x14ac:dyDescent="0.2">
      <c r="D3185" s="45"/>
      <c r="AA3185" s="94"/>
      <c r="AC3185" s="94"/>
      <c r="AG3185" s="94"/>
      <c r="AI3185" s="94"/>
      <c r="AM3185" s="94"/>
      <c r="AO3185" s="94"/>
      <c r="AS3185" s="94"/>
      <c r="AU3185" s="94"/>
      <c r="AY3185" s="94"/>
      <c r="BA3185" s="94"/>
      <c r="BI3185" s="45"/>
      <c r="BN3185" s="93"/>
    </row>
    <row r="3186" spans="4:66" s="48" customFormat="1" ht="15" customHeight="1" x14ac:dyDescent="0.2">
      <c r="D3186" s="45"/>
      <c r="AA3186" s="94"/>
      <c r="AC3186" s="94"/>
      <c r="AG3186" s="94"/>
      <c r="AI3186" s="94"/>
      <c r="AM3186" s="94"/>
      <c r="AO3186" s="94"/>
      <c r="AS3186" s="94"/>
      <c r="AU3186" s="94"/>
      <c r="AY3186" s="94"/>
      <c r="BA3186" s="94"/>
      <c r="BI3186" s="45"/>
      <c r="BN3186" s="93"/>
    </row>
    <row r="3187" spans="4:66" s="48" customFormat="1" ht="15" customHeight="1" x14ac:dyDescent="0.2">
      <c r="D3187" s="45"/>
      <c r="AA3187" s="94"/>
      <c r="AC3187" s="94"/>
      <c r="AG3187" s="94"/>
      <c r="AI3187" s="94"/>
      <c r="AM3187" s="94"/>
      <c r="AO3187" s="94"/>
      <c r="AS3187" s="94"/>
      <c r="AU3187" s="94"/>
      <c r="AY3187" s="94"/>
      <c r="BA3187" s="94"/>
      <c r="BI3187" s="45"/>
      <c r="BN3187" s="93"/>
    </row>
    <row r="3188" spans="4:66" s="48" customFormat="1" ht="15" customHeight="1" x14ac:dyDescent="0.2">
      <c r="D3188" s="45"/>
      <c r="AA3188" s="94"/>
      <c r="AC3188" s="94"/>
      <c r="AG3188" s="94"/>
      <c r="AI3188" s="94"/>
      <c r="AM3188" s="94"/>
      <c r="AO3188" s="94"/>
      <c r="AS3188" s="94"/>
      <c r="AU3188" s="94"/>
      <c r="AY3188" s="94"/>
      <c r="BA3188" s="94"/>
      <c r="BI3188" s="45"/>
      <c r="BN3188" s="93"/>
    </row>
    <row r="3189" spans="4:66" s="48" customFormat="1" ht="15" customHeight="1" x14ac:dyDescent="0.2">
      <c r="D3189" s="45"/>
      <c r="AA3189" s="94"/>
      <c r="AC3189" s="94"/>
      <c r="AG3189" s="94"/>
      <c r="AI3189" s="94"/>
      <c r="AM3189" s="94"/>
      <c r="AO3189" s="94"/>
      <c r="AS3189" s="94"/>
      <c r="AU3189" s="94"/>
      <c r="AY3189" s="94"/>
      <c r="BA3189" s="94"/>
      <c r="BI3189" s="45"/>
      <c r="BN3189" s="93"/>
    </row>
    <row r="3190" spans="4:66" s="48" customFormat="1" ht="15" customHeight="1" x14ac:dyDescent="0.2">
      <c r="D3190" s="45"/>
      <c r="AA3190" s="94"/>
      <c r="AC3190" s="94"/>
      <c r="AG3190" s="94"/>
      <c r="AI3190" s="94"/>
      <c r="AM3190" s="94"/>
      <c r="AO3190" s="94"/>
      <c r="AS3190" s="94"/>
      <c r="AU3190" s="94"/>
      <c r="AY3190" s="94"/>
      <c r="BA3190" s="94"/>
      <c r="BI3190" s="45"/>
      <c r="BN3190" s="93"/>
    </row>
    <row r="3191" spans="4:66" s="48" customFormat="1" ht="15" customHeight="1" x14ac:dyDescent="0.2">
      <c r="D3191" s="45"/>
      <c r="AA3191" s="94"/>
      <c r="AC3191" s="94"/>
      <c r="AG3191" s="94"/>
      <c r="AI3191" s="94"/>
      <c r="AM3191" s="94"/>
      <c r="AO3191" s="94"/>
      <c r="AS3191" s="94"/>
      <c r="AU3191" s="94"/>
      <c r="AY3191" s="94"/>
      <c r="BA3191" s="94"/>
      <c r="BI3191" s="45"/>
      <c r="BN3191" s="93"/>
    </row>
    <row r="3192" spans="4:66" s="48" customFormat="1" ht="15" customHeight="1" x14ac:dyDescent="0.2">
      <c r="D3192" s="45"/>
      <c r="AA3192" s="94"/>
      <c r="AC3192" s="94"/>
      <c r="AG3192" s="94"/>
      <c r="AI3192" s="94"/>
      <c r="AM3192" s="94"/>
      <c r="AO3192" s="94"/>
      <c r="AS3192" s="94"/>
      <c r="AU3192" s="94"/>
      <c r="AY3192" s="94"/>
      <c r="BA3192" s="94"/>
      <c r="BI3192" s="45"/>
      <c r="BN3192" s="93"/>
    </row>
    <row r="3193" spans="4:66" s="48" customFormat="1" ht="15" customHeight="1" x14ac:dyDescent="0.2">
      <c r="D3193" s="45"/>
      <c r="AA3193" s="94"/>
      <c r="AC3193" s="94"/>
      <c r="AG3193" s="94"/>
      <c r="AI3193" s="94"/>
      <c r="AM3193" s="94"/>
      <c r="AO3193" s="94"/>
      <c r="AS3193" s="94"/>
      <c r="AU3193" s="94"/>
      <c r="AY3193" s="94"/>
      <c r="BA3193" s="94"/>
      <c r="BI3193" s="45"/>
      <c r="BN3193" s="93"/>
    </row>
    <row r="3194" spans="4:66" s="48" customFormat="1" ht="15" customHeight="1" x14ac:dyDescent="0.2">
      <c r="D3194" s="45"/>
      <c r="AA3194" s="94"/>
      <c r="AC3194" s="94"/>
      <c r="AG3194" s="94"/>
      <c r="AI3194" s="94"/>
      <c r="AM3194" s="94"/>
      <c r="AO3194" s="94"/>
      <c r="AS3194" s="94"/>
      <c r="AU3194" s="94"/>
      <c r="AY3194" s="94"/>
      <c r="BA3194" s="94"/>
      <c r="BI3194" s="45"/>
      <c r="BN3194" s="93"/>
    </row>
    <row r="3195" spans="4:66" s="48" customFormat="1" ht="15" customHeight="1" x14ac:dyDescent="0.2">
      <c r="D3195" s="45"/>
      <c r="AA3195" s="94"/>
      <c r="AC3195" s="94"/>
      <c r="AG3195" s="94"/>
      <c r="AI3195" s="94"/>
      <c r="AM3195" s="94"/>
      <c r="AO3195" s="94"/>
      <c r="AS3195" s="94"/>
      <c r="AU3195" s="94"/>
      <c r="AY3195" s="94"/>
      <c r="BA3195" s="94"/>
      <c r="BI3195" s="45"/>
      <c r="BN3195" s="93"/>
    </row>
    <row r="3196" spans="4:66" s="48" customFormat="1" ht="15" customHeight="1" x14ac:dyDescent="0.2">
      <c r="D3196" s="45"/>
      <c r="AA3196" s="94"/>
      <c r="AC3196" s="94"/>
      <c r="AG3196" s="94"/>
      <c r="AI3196" s="94"/>
      <c r="AM3196" s="94"/>
      <c r="AO3196" s="94"/>
      <c r="AS3196" s="94"/>
      <c r="AU3196" s="94"/>
      <c r="AY3196" s="94"/>
      <c r="BA3196" s="94"/>
      <c r="BI3196" s="45"/>
      <c r="BN3196" s="93"/>
    </row>
    <row r="3197" spans="4:66" s="48" customFormat="1" ht="15" customHeight="1" x14ac:dyDescent="0.2">
      <c r="D3197" s="45"/>
      <c r="AA3197" s="94"/>
      <c r="AC3197" s="94"/>
      <c r="AG3197" s="94"/>
      <c r="AI3197" s="94"/>
      <c r="AM3197" s="94"/>
      <c r="AO3197" s="94"/>
      <c r="AS3197" s="94"/>
      <c r="AU3197" s="94"/>
      <c r="AY3197" s="94"/>
      <c r="BA3197" s="94"/>
      <c r="BI3197" s="45"/>
      <c r="BN3197" s="93"/>
    </row>
    <row r="3198" spans="4:66" s="48" customFormat="1" ht="15" customHeight="1" x14ac:dyDescent="0.2">
      <c r="D3198" s="45"/>
      <c r="AA3198" s="94"/>
      <c r="AC3198" s="94"/>
      <c r="AG3198" s="94"/>
      <c r="AI3198" s="94"/>
      <c r="AM3198" s="94"/>
      <c r="AO3198" s="94"/>
      <c r="AS3198" s="94"/>
      <c r="AU3198" s="94"/>
      <c r="AY3198" s="94"/>
      <c r="BA3198" s="94"/>
      <c r="BI3198" s="45"/>
      <c r="BN3198" s="93"/>
    </row>
    <row r="3199" spans="4:66" s="48" customFormat="1" ht="15" customHeight="1" x14ac:dyDescent="0.2">
      <c r="D3199" s="45"/>
      <c r="AA3199" s="94"/>
      <c r="AC3199" s="94"/>
      <c r="AG3199" s="94"/>
      <c r="AI3199" s="94"/>
      <c r="AM3199" s="94"/>
      <c r="AO3199" s="94"/>
      <c r="AS3199" s="94"/>
      <c r="AU3199" s="94"/>
      <c r="AY3199" s="94"/>
      <c r="BA3199" s="94"/>
      <c r="BI3199" s="45"/>
      <c r="BN3199" s="93"/>
    </row>
    <row r="3200" spans="4:66" s="48" customFormat="1" ht="15" customHeight="1" x14ac:dyDescent="0.2">
      <c r="D3200" s="45"/>
      <c r="AA3200" s="94"/>
      <c r="AC3200" s="94"/>
      <c r="AG3200" s="94"/>
      <c r="AI3200" s="94"/>
      <c r="AM3200" s="94"/>
      <c r="AO3200" s="94"/>
      <c r="AS3200" s="94"/>
      <c r="AU3200" s="94"/>
      <c r="AY3200" s="94"/>
      <c r="BA3200" s="94"/>
      <c r="BI3200" s="45"/>
      <c r="BN3200" s="93"/>
    </row>
    <row r="3201" spans="4:66" s="48" customFormat="1" ht="15" customHeight="1" x14ac:dyDescent="0.2">
      <c r="D3201" s="45"/>
      <c r="AA3201" s="94"/>
      <c r="AC3201" s="94"/>
      <c r="AG3201" s="94"/>
      <c r="AI3201" s="94"/>
      <c r="AM3201" s="94"/>
      <c r="AO3201" s="94"/>
      <c r="AS3201" s="94"/>
      <c r="AU3201" s="94"/>
      <c r="AY3201" s="94"/>
      <c r="BA3201" s="94"/>
      <c r="BI3201" s="45"/>
      <c r="BN3201" s="93"/>
    </row>
    <row r="3202" spans="4:66" s="48" customFormat="1" ht="15" customHeight="1" x14ac:dyDescent="0.2">
      <c r="D3202" s="45"/>
      <c r="AA3202" s="94"/>
      <c r="AC3202" s="94"/>
      <c r="AG3202" s="94"/>
      <c r="AI3202" s="94"/>
      <c r="AM3202" s="94"/>
      <c r="AO3202" s="94"/>
      <c r="AS3202" s="94"/>
      <c r="AU3202" s="94"/>
      <c r="AY3202" s="94"/>
      <c r="BA3202" s="94"/>
      <c r="BI3202" s="45"/>
      <c r="BN3202" s="93"/>
    </row>
    <row r="3203" spans="4:66" s="48" customFormat="1" ht="15" customHeight="1" x14ac:dyDescent="0.2">
      <c r="D3203" s="45"/>
      <c r="AA3203" s="94"/>
      <c r="AC3203" s="94"/>
      <c r="AG3203" s="94"/>
      <c r="AI3203" s="94"/>
      <c r="AM3203" s="94"/>
      <c r="AO3203" s="94"/>
      <c r="AS3203" s="94"/>
      <c r="AU3203" s="94"/>
      <c r="AY3203" s="94"/>
      <c r="BA3203" s="94"/>
      <c r="BI3203" s="45"/>
      <c r="BN3203" s="93"/>
    </row>
    <row r="3204" spans="4:66" s="48" customFormat="1" ht="15" customHeight="1" x14ac:dyDescent="0.2">
      <c r="D3204" s="45"/>
      <c r="AA3204" s="94"/>
      <c r="AC3204" s="94"/>
      <c r="AG3204" s="94"/>
      <c r="AI3204" s="94"/>
      <c r="AM3204" s="94"/>
      <c r="AO3204" s="94"/>
      <c r="AS3204" s="94"/>
      <c r="AU3204" s="94"/>
      <c r="AY3204" s="94"/>
      <c r="BA3204" s="94"/>
      <c r="BI3204" s="45"/>
      <c r="BN3204" s="93"/>
    </row>
    <row r="3205" spans="4:66" s="48" customFormat="1" ht="15" customHeight="1" x14ac:dyDescent="0.2">
      <c r="D3205" s="45"/>
      <c r="AA3205" s="94"/>
      <c r="AC3205" s="94"/>
      <c r="AG3205" s="94"/>
      <c r="AI3205" s="94"/>
      <c r="AM3205" s="94"/>
      <c r="AO3205" s="94"/>
      <c r="AS3205" s="94"/>
      <c r="AU3205" s="94"/>
      <c r="AY3205" s="94"/>
      <c r="BA3205" s="94"/>
      <c r="BI3205" s="45"/>
      <c r="BN3205" s="93"/>
    </row>
    <row r="3206" spans="4:66" s="48" customFormat="1" ht="15" customHeight="1" x14ac:dyDescent="0.2">
      <c r="D3206" s="45"/>
      <c r="AA3206" s="94"/>
      <c r="AC3206" s="94"/>
      <c r="AG3206" s="94"/>
      <c r="AI3206" s="94"/>
      <c r="AM3206" s="94"/>
      <c r="AO3206" s="94"/>
      <c r="AS3206" s="94"/>
      <c r="AU3206" s="94"/>
      <c r="AY3206" s="94"/>
      <c r="BA3206" s="94"/>
      <c r="BI3206" s="45"/>
      <c r="BN3206" s="93"/>
    </row>
    <row r="3207" spans="4:66" s="48" customFormat="1" ht="15" customHeight="1" x14ac:dyDescent="0.2">
      <c r="D3207" s="45"/>
      <c r="AA3207" s="94"/>
      <c r="AC3207" s="94"/>
      <c r="AG3207" s="94"/>
      <c r="AI3207" s="94"/>
      <c r="AM3207" s="94"/>
      <c r="AO3207" s="94"/>
      <c r="AS3207" s="94"/>
      <c r="AU3207" s="94"/>
      <c r="AY3207" s="94"/>
      <c r="BA3207" s="94"/>
      <c r="BI3207" s="45"/>
      <c r="BN3207" s="93"/>
    </row>
    <row r="3208" spans="4:66" s="48" customFormat="1" ht="15" customHeight="1" x14ac:dyDescent="0.2">
      <c r="D3208" s="45"/>
      <c r="AA3208" s="94"/>
      <c r="AC3208" s="94"/>
      <c r="AG3208" s="94"/>
      <c r="AI3208" s="94"/>
      <c r="AM3208" s="94"/>
      <c r="AO3208" s="94"/>
      <c r="AS3208" s="94"/>
      <c r="AU3208" s="94"/>
      <c r="AY3208" s="94"/>
      <c r="BA3208" s="94"/>
      <c r="BI3208" s="45"/>
      <c r="BN3208" s="93"/>
    </row>
    <row r="3209" spans="4:66" s="48" customFormat="1" ht="15" customHeight="1" x14ac:dyDescent="0.2">
      <c r="D3209" s="45"/>
      <c r="AA3209" s="94"/>
      <c r="AC3209" s="94"/>
      <c r="AG3209" s="94"/>
      <c r="AI3209" s="94"/>
      <c r="AM3209" s="94"/>
      <c r="AO3209" s="94"/>
      <c r="AS3209" s="94"/>
      <c r="AU3209" s="94"/>
      <c r="AY3209" s="94"/>
      <c r="BA3209" s="94"/>
      <c r="BI3209" s="45"/>
      <c r="BN3209" s="93"/>
    </row>
    <row r="3210" spans="4:66" s="48" customFormat="1" ht="15" customHeight="1" x14ac:dyDescent="0.2">
      <c r="D3210" s="45"/>
      <c r="AA3210" s="94"/>
      <c r="AC3210" s="94"/>
      <c r="AG3210" s="94"/>
      <c r="AI3210" s="94"/>
      <c r="AM3210" s="94"/>
      <c r="AO3210" s="94"/>
      <c r="AS3210" s="94"/>
      <c r="AU3210" s="94"/>
      <c r="AY3210" s="94"/>
      <c r="BA3210" s="94"/>
      <c r="BI3210" s="45"/>
      <c r="BN3210" s="93"/>
    </row>
    <row r="3211" spans="4:66" s="48" customFormat="1" ht="15" customHeight="1" x14ac:dyDescent="0.2">
      <c r="D3211" s="45"/>
      <c r="AA3211" s="94"/>
      <c r="AC3211" s="94"/>
      <c r="AG3211" s="94"/>
      <c r="AI3211" s="94"/>
      <c r="AM3211" s="94"/>
      <c r="AO3211" s="94"/>
      <c r="AS3211" s="94"/>
      <c r="AU3211" s="94"/>
      <c r="AY3211" s="94"/>
      <c r="BA3211" s="94"/>
      <c r="BI3211" s="45"/>
      <c r="BN3211" s="93"/>
    </row>
    <row r="3212" spans="4:66" s="48" customFormat="1" ht="15" customHeight="1" x14ac:dyDescent="0.2">
      <c r="D3212" s="45"/>
      <c r="AA3212" s="94"/>
      <c r="AC3212" s="94"/>
      <c r="AG3212" s="94"/>
      <c r="AI3212" s="94"/>
      <c r="AM3212" s="94"/>
      <c r="AO3212" s="94"/>
      <c r="AS3212" s="94"/>
      <c r="AU3212" s="94"/>
      <c r="AY3212" s="94"/>
      <c r="BA3212" s="94"/>
      <c r="BI3212" s="45"/>
      <c r="BN3212" s="93"/>
    </row>
    <row r="3213" spans="4:66" s="48" customFormat="1" ht="15" customHeight="1" x14ac:dyDescent="0.2">
      <c r="D3213" s="45"/>
      <c r="AA3213" s="94"/>
      <c r="AC3213" s="94"/>
      <c r="AG3213" s="94"/>
      <c r="AI3213" s="94"/>
      <c r="AM3213" s="94"/>
      <c r="AO3213" s="94"/>
      <c r="AS3213" s="94"/>
      <c r="AU3213" s="94"/>
      <c r="AY3213" s="94"/>
      <c r="BA3213" s="94"/>
      <c r="BI3213" s="45"/>
      <c r="BN3213" s="93"/>
    </row>
    <row r="3214" spans="4:66" s="48" customFormat="1" ht="15" customHeight="1" x14ac:dyDescent="0.2">
      <c r="D3214" s="45"/>
      <c r="AA3214" s="94"/>
      <c r="AC3214" s="94"/>
      <c r="AG3214" s="94"/>
      <c r="AI3214" s="94"/>
      <c r="AM3214" s="94"/>
      <c r="AO3214" s="94"/>
      <c r="AS3214" s="94"/>
      <c r="AU3214" s="94"/>
      <c r="AY3214" s="94"/>
      <c r="BA3214" s="94"/>
      <c r="BI3214" s="45"/>
      <c r="BN3214" s="93"/>
    </row>
    <row r="3215" spans="4:66" s="48" customFormat="1" ht="15" customHeight="1" x14ac:dyDescent="0.2">
      <c r="D3215" s="45"/>
      <c r="AA3215" s="94"/>
      <c r="AC3215" s="94"/>
      <c r="AG3215" s="94"/>
      <c r="AI3215" s="94"/>
      <c r="AM3215" s="94"/>
      <c r="AO3215" s="94"/>
      <c r="AS3215" s="94"/>
      <c r="AU3215" s="94"/>
      <c r="AY3215" s="94"/>
      <c r="BA3215" s="94"/>
      <c r="BI3215" s="45"/>
      <c r="BN3215" s="93"/>
    </row>
    <row r="3216" spans="4:66" s="48" customFormat="1" ht="15" customHeight="1" x14ac:dyDescent="0.2">
      <c r="D3216" s="45"/>
      <c r="AA3216" s="94"/>
      <c r="AC3216" s="94"/>
      <c r="AG3216" s="94"/>
      <c r="AI3216" s="94"/>
      <c r="AM3216" s="94"/>
      <c r="AO3216" s="94"/>
      <c r="AS3216" s="94"/>
      <c r="AU3216" s="94"/>
      <c r="AY3216" s="94"/>
      <c r="BA3216" s="94"/>
      <c r="BI3216" s="45"/>
      <c r="BN3216" s="93"/>
    </row>
    <row r="3217" spans="4:66" s="48" customFormat="1" ht="15" customHeight="1" x14ac:dyDescent="0.2">
      <c r="D3217" s="45"/>
      <c r="AA3217" s="94"/>
      <c r="AC3217" s="94"/>
      <c r="AG3217" s="94"/>
      <c r="AI3217" s="94"/>
      <c r="AM3217" s="94"/>
      <c r="AO3217" s="94"/>
      <c r="AS3217" s="94"/>
      <c r="AU3217" s="94"/>
      <c r="AY3217" s="94"/>
      <c r="BA3217" s="94"/>
      <c r="BI3217" s="45"/>
      <c r="BN3217" s="93"/>
    </row>
    <row r="3218" spans="4:66" s="48" customFormat="1" ht="15" customHeight="1" x14ac:dyDescent="0.2">
      <c r="D3218" s="45"/>
      <c r="AA3218" s="94"/>
      <c r="AC3218" s="94"/>
      <c r="AG3218" s="94"/>
      <c r="AI3218" s="94"/>
      <c r="AM3218" s="94"/>
      <c r="AO3218" s="94"/>
      <c r="AS3218" s="94"/>
      <c r="AU3218" s="94"/>
      <c r="AY3218" s="94"/>
      <c r="BA3218" s="94"/>
      <c r="BI3218" s="45"/>
      <c r="BN3218" s="93"/>
    </row>
    <row r="3219" spans="4:66" s="48" customFormat="1" ht="15" customHeight="1" x14ac:dyDescent="0.2">
      <c r="D3219" s="45"/>
      <c r="AA3219" s="94"/>
      <c r="AC3219" s="94"/>
      <c r="AG3219" s="94"/>
      <c r="AI3219" s="94"/>
      <c r="AM3219" s="94"/>
      <c r="AO3219" s="94"/>
      <c r="AS3219" s="94"/>
      <c r="AU3219" s="94"/>
      <c r="AY3219" s="94"/>
      <c r="BA3219" s="94"/>
      <c r="BI3219" s="45"/>
      <c r="BN3219" s="93"/>
    </row>
    <row r="3220" spans="4:66" s="48" customFormat="1" ht="15" customHeight="1" x14ac:dyDescent="0.2">
      <c r="D3220" s="45"/>
      <c r="AA3220" s="94"/>
      <c r="AC3220" s="94"/>
      <c r="AG3220" s="94"/>
      <c r="AI3220" s="94"/>
      <c r="AM3220" s="94"/>
      <c r="AO3220" s="94"/>
      <c r="AS3220" s="94"/>
      <c r="AU3220" s="94"/>
      <c r="AY3220" s="94"/>
      <c r="BA3220" s="94"/>
      <c r="BI3220" s="45"/>
      <c r="BN3220" s="93"/>
    </row>
    <row r="3221" spans="4:66" s="48" customFormat="1" ht="15" customHeight="1" x14ac:dyDescent="0.2">
      <c r="D3221" s="45"/>
      <c r="AA3221" s="94"/>
      <c r="AC3221" s="94"/>
      <c r="AG3221" s="94"/>
      <c r="AI3221" s="94"/>
      <c r="AM3221" s="94"/>
      <c r="AO3221" s="94"/>
      <c r="AS3221" s="94"/>
      <c r="AU3221" s="94"/>
      <c r="AY3221" s="94"/>
      <c r="BA3221" s="94"/>
      <c r="BI3221" s="45"/>
      <c r="BN3221" s="93"/>
    </row>
    <row r="3222" spans="4:66" s="48" customFormat="1" ht="15" customHeight="1" x14ac:dyDescent="0.2">
      <c r="D3222" s="45"/>
      <c r="AA3222" s="94"/>
      <c r="AC3222" s="94"/>
      <c r="AG3222" s="94"/>
      <c r="AI3222" s="94"/>
      <c r="AM3222" s="94"/>
      <c r="AO3222" s="94"/>
      <c r="AS3222" s="94"/>
      <c r="AU3222" s="94"/>
      <c r="AY3222" s="94"/>
      <c r="BA3222" s="94"/>
      <c r="BI3222" s="45"/>
      <c r="BN3222" s="93"/>
    </row>
    <row r="3223" spans="4:66" s="48" customFormat="1" ht="15" customHeight="1" x14ac:dyDescent="0.2">
      <c r="D3223" s="45"/>
      <c r="AA3223" s="94"/>
      <c r="AC3223" s="94"/>
      <c r="AG3223" s="94"/>
      <c r="AI3223" s="94"/>
      <c r="AM3223" s="94"/>
      <c r="AO3223" s="94"/>
      <c r="AS3223" s="94"/>
      <c r="AU3223" s="94"/>
      <c r="AY3223" s="94"/>
      <c r="BA3223" s="94"/>
      <c r="BI3223" s="45"/>
      <c r="BN3223" s="93"/>
    </row>
    <row r="3224" spans="4:66" s="48" customFormat="1" ht="15" customHeight="1" x14ac:dyDescent="0.2">
      <c r="D3224" s="45"/>
      <c r="AA3224" s="94"/>
      <c r="AC3224" s="94"/>
      <c r="AG3224" s="94"/>
      <c r="AI3224" s="94"/>
      <c r="AM3224" s="94"/>
      <c r="AO3224" s="94"/>
      <c r="AS3224" s="94"/>
      <c r="AU3224" s="94"/>
      <c r="AY3224" s="94"/>
      <c r="BA3224" s="94"/>
      <c r="BI3224" s="45"/>
      <c r="BN3224" s="93"/>
    </row>
    <row r="3225" spans="4:66" s="48" customFormat="1" ht="15" customHeight="1" x14ac:dyDescent="0.2">
      <c r="D3225" s="45"/>
      <c r="AA3225" s="94"/>
      <c r="AC3225" s="94"/>
      <c r="AG3225" s="94"/>
      <c r="AI3225" s="94"/>
      <c r="AM3225" s="94"/>
      <c r="AO3225" s="94"/>
      <c r="AS3225" s="94"/>
      <c r="AU3225" s="94"/>
      <c r="AY3225" s="94"/>
      <c r="BA3225" s="94"/>
      <c r="BI3225" s="45"/>
      <c r="BN3225" s="93"/>
    </row>
    <row r="3226" spans="4:66" s="48" customFormat="1" ht="15" customHeight="1" x14ac:dyDescent="0.2">
      <c r="D3226" s="45"/>
      <c r="AA3226" s="94"/>
      <c r="AC3226" s="94"/>
      <c r="AG3226" s="94"/>
      <c r="AI3226" s="94"/>
      <c r="AM3226" s="94"/>
      <c r="AO3226" s="94"/>
      <c r="AS3226" s="94"/>
      <c r="AU3226" s="94"/>
      <c r="AY3226" s="94"/>
      <c r="BA3226" s="94"/>
      <c r="BI3226" s="45"/>
      <c r="BN3226" s="93"/>
    </row>
    <row r="3227" spans="4:66" s="48" customFormat="1" ht="15" customHeight="1" x14ac:dyDescent="0.2">
      <c r="D3227" s="45"/>
      <c r="AA3227" s="94"/>
      <c r="AC3227" s="94"/>
      <c r="AG3227" s="94"/>
      <c r="AI3227" s="94"/>
      <c r="AM3227" s="94"/>
      <c r="AO3227" s="94"/>
      <c r="AS3227" s="94"/>
      <c r="AU3227" s="94"/>
      <c r="AY3227" s="94"/>
      <c r="BA3227" s="94"/>
      <c r="BI3227" s="45"/>
      <c r="BN3227" s="93"/>
    </row>
    <row r="3228" spans="4:66" s="48" customFormat="1" ht="15" customHeight="1" x14ac:dyDescent="0.2">
      <c r="D3228" s="45"/>
      <c r="AA3228" s="94"/>
      <c r="AC3228" s="94"/>
      <c r="AG3228" s="94"/>
      <c r="AI3228" s="94"/>
      <c r="AM3228" s="94"/>
      <c r="AO3228" s="94"/>
      <c r="AS3228" s="94"/>
      <c r="AU3228" s="94"/>
      <c r="AY3228" s="94"/>
      <c r="BA3228" s="94"/>
      <c r="BI3228" s="45"/>
      <c r="BN3228" s="93"/>
    </row>
    <row r="3229" spans="4:66" s="48" customFormat="1" ht="15" customHeight="1" x14ac:dyDescent="0.2">
      <c r="D3229" s="45"/>
      <c r="AA3229" s="94"/>
      <c r="AC3229" s="94"/>
      <c r="AG3229" s="94"/>
      <c r="AI3229" s="94"/>
      <c r="AM3229" s="94"/>
      <c r="AO3229" s="94"/>
      <c r="AS3229" s="94"/>
      <c r="AU3229" s="94"/>
      <c r="AY3229" s="94"/>
      <c r="BA3229" s="94"/>
      <c r="BI3229" s="45"/>
      <c r="BN3229" s="93"/>
    </row>
    <row r="3230" spans="4:66" s="48" customFormat="1" ht="15" customHeight="1" x14ac:dyDescent="0.2">
      <c r="D3230" s="45"/>
      <c r="AA3230" s="94"/>
      <c r="AC3230" s="94"/>
      <c r="AG3230" s="94"/>
      <c r="AI3230" s="94"/>
      <c r="AM3230" s="94"/>
      <c r="AO3230" s="94"/>
      <c r="AS3230" s="94"/>
      <c r="AU3230" s="94"/>
      <c r="AY3230" s="94"/>
      <c r="BA3230" s="94"/>
      <c r="BI3230" s="45"/>
      <c r="BN3230" s="93"/>
    </row>
    <row r="3231" spans="4:66" s="48" customFormat="1" ht="15" customHeight="1" x14ac:dyDescent="0.2">
      <c r="D3231" s="45"/>
      <c r="AA3231" s="94"/>
      <c r="AC3231" s="94"/>
      <c r="AG3231" s="94"/>
      <c r="AI3231" s="94"/>
      <c r="AM3231" s="94"/>
      <c r="AO3231" s="94"/>
      <c r="AS3231" s="94"/>
      <c r="AU3231" s="94"/>
      <c r="AY3231" s="94"/>
      <c r="BA3231" s="94"/>
      <c r="BI3231" s="45"/>
      <c r="BN3231" s="93"/>
    </row>
    <row r="3232" spans="4:66" s="48" customFormat="1" ht="15" customHeight="1" x14ac:dyDescent="0.2">
      <c r="D3232" s="45"/>
      <c r="AA3232" s="94"/>
      <c r="AC3232" s="94"/>
      <c r="AG3232" s="94"/>
      <c r="AI3232" s="94"/>
      <c r="AM3232" s="94"/>
      <c r="AO3232" s="94"/>
      <c r="AS3232" s="94"/>
      <c r="AU3232" s="94"/>
      <c r="AY3232" s="94"/>
      <c r="BA3232" s="94"/>
      <c r="BI3232" s="45"/>
      <c r="BN3232" s="93"/>
    </row>
    <row r="3233" spans="4:66" s="48" customFormat="1" ht="15" customHeight="1" x14ac:dyDescent="0.2">
      <c r="D3233" s="45"/>
      <c r="AA3233" s="94"/>
      <c r="AC3233" s="94"/>
      <c r="AG3233" s="94"/>
      <c r="AI3233" s="94"/>
      <c r="AM3233" s="94"/>
      <c r="AO3233" s="94"/>
      <c r="AS3233" s="94"/>
      <c r="AU3233" s="94"/>
      <c r="AY3233" s="94"/>
      <c r="BA3233" s="94"/>
      <c r="BI3233" s="45"/>
      <c r="BN3233" s="93"/>
    </row>
    <row r="3234" spans="4:66" s="48" customFormat="1" ht="15" customHeight="1" x14ac:dyDescent="0.2">
      <c r="D3234" s="45"/>
      <c r="AA3234" s="94"/>
      <c r="AC3234" s="94"/>
      <c r="AG3234" s="94"/>
      <c r="AI3234" s="94"/>
      <c r="AM3234" s="94"/>
      <c r="AO3234" s="94"/>
      <c r="AS3234" s="94"/>
      <c r="AU3234" s="94"/>
      <c r="AY3234" s="94"/>
      <c r="BA3234" s="94"/>
      <c r="BI3234" s="45"/>
      <c r="BN3234" s="93"/>
    </row>
    <row r="3235" spans="4:66" s="48" customFormat="1" ht="15" customHeight="1" x14ac:dyDescent="0.2">
      <c r="D3235" s="45"/>
      <c r="AA3235" s="94"/>
      <c r="AC3235" s="94"/>
      <c r="AG3235" s="94"/>
      <c r="AI3235" s="94"/>
      <c r="AM3235" s="94"/>
      <c r="AO3235" s="94"/>
      <c r="AS3235" s="94"/>
      <c r="AU3235" s="94"/>
      <c r="AY3235" s="94"/>
      <c r="BA3235" s="94"/>
      <c r="BI3235" s="45"/>
      <c r="BN3235" s="93"/>
    </row>
    <row r="3236" spans="4:66" s="48" customFormat="1" ht="15" customHeight="1" x14ac:dyDescent="0.2">
      <c r="D3236" s="45"/>
      <c r="AA3236" s="94"/>
      <c r="AC3236" s="94"/>
      <c r="AG3236" s="94"/>
      <c r="AI3236" s="94"/>
      <c r="AM3236" s="94"/>
      <c r="AO3236" s="94"/>
      <c r="AS3236" s="94"/>
      <c r="AU3236" s="94"/>
      <c r="AY3236" s="94"/>
      <c r="BA3236" s="94"/>
      <c r="BI3236" s="45"/>
      <c r="BN3236" s="93"/>
    </row>
    <row r="3237" spans="4:66" s="48" customFormat="1" ht="15" customHeight="1" x14ac:dyDescent="0.2">
      <c r="D3237" s="45"/>
      <c r="AA3237" s="94"/>
      <c r="AC3237" s="94"/>
      <c r="AG3237" s="94"/>
      <c r="AI3237" s="94"/>
      <c r="AM3237" s="94"/>
      <c r="AO3237" s="94"/>
      <c r="AS3237" s="94"/>
      <c r="AU3237" s="94"/>
      <c r="AY3237" s="94"/>
      <c r="BA3237" s="94"/>
      <c r="BI3237" s="45"/>
      <c r="BN3237" s="93"/>
    </row>
    <row r="3238" spans="4:66" s="48" customFormat="1" ht="15" customHeight="1" x14ac:dyDescent="0.2">
      <c r="D3238" s="45"/>
      <c r="AA3238" s="94"/>
      <c r="AC3238" s="94"/>
      <c r="AG3238" s="94"/>
      <c r="AI3238" s="94"/>
      <c r="AM3238" s="94"/>
      <c r="AO3238" s="94"/>
      <c r="AS3238" s="94"/>
      <c r="AU3238" s="94"/>
      <c r="AY3238" s="94"/>
      <c r="BA3238" s="94"/>
      <c r="BI3238" s="45"/>
      <c r="BN3238" s="93"/>
    </row>
    <row r="3239" spans="4:66" s="48" customFormat="1" ht="15" customHeight="1" x14ac:dyDescent="0.2">
      <c r="D3239" s="45"/>
      <c r="AA3239" s="94"/>
      <c r="AC3239" s="94"/>
      <c r="AG3239" s="94"/>
      <c r="AI3239" s="94"/>
      <c r="AM3239" s="94"/>
      <c r="AO3239" s="94"/>
      <c r="AS3239" s="94"/>
      <c r="AU3239" s="94"/>
      <c r="AY3239" s="94"/>
      <c r="BA3239" s="94"/>
      <c r="BI3239" s="45"/>
      <c r="BN3239" s="93"/>
    </row>
    <row r="3240" spans="4:66" s="48" customFormat="1" ht="15" customHeight="1" x14ac:dyDescent="0.2">
      <c r="D3240" s="45"/>
      <c r="AA3240" s="94"/>
      <c r="AC3240" s="94"/>
      <c r="AG3240" s="94"/>
      <c r="AI3240" s="94"/>
      <c r="AM3240" s="94"/>
      <c r="AO3240" s="94"/>
      <c r="AS3240" s="94"/>
      <c r="AU3240" s="94"/>
      <c r="AY3240" s="94"/>
      <c r="BA3240" s="94"/>
      <c r="BI3240" s="45"/>
      <c r="BN3240" s="93"/>
    </row>
    <row r="3241" spans="4:66" s="48" customFormat="1" ht="15" customHeight="1" x14ac:dyDescent="0.2">
      <c r="D3241" s="45"/>
      <c r="AA3241" s="94"/>
      <c r="AC3241" s="94"/>
      <c r="AG3241" s="94"/>
      <c r="AI3241" s="94"/>
      <c r="AM3241" s="94"/>
      <c r="AO3241" s="94"/>
      <c r="AS3241" s="94"/>
      <c r="AU3241" s="94"/>
      <c r="AY3241" s="94"/>
      <c r="BA3241" s="94"/>
      <c r="BI3241" s="45"/>
      <c r="BN3241" s="93"/>
    </row>
    <row r="3242" spans="4:66" s="48" customFormat="1" ht="15" customHeight="1" x14ac:dyDescent="0.2">
      <c r="D3242" s="45"/>
      <c r="AA3242" s="94"/>
      <c r="AC3242" s="94"/>
      <c r="AG3242" s="94"/>
      <c r="AI3242" s="94"/>
      <c r="AM3242" s="94"/>
      <c r="AO3242" s="94"/>
      <c r="AS3242" s="94"/>
      <c r="AU3242" s="94"/>
      <c r="AY3242" s="94"/>
      <c r="BA3242" s="94"/>
      <c r="BI3242" s="45"/>
      <c r="BN3242" s="93"/>
    </row>
    <row r="3243" spans="4:66" s="48" customFormat="1" ht="15" customHeight="1" x14ac:dyDescent="0.2">
      <c r="D3243" s="45"/>
      <c r="AA3243" s="94"/>
      <c r="AC3243" s="94"/>
      <c r="AG3243" s="94"/>
      <c r="AI3243" s="94"/>
      <c r="AM3243" s="94"/>
      <c r="AO3243" s="94"/>
      <c r="AS3243" s="94"/>
      <c r="AU3243" s="94"/>
      <c r="AY3243" s="94"/>
      <c r="BA3243" s="94"/>
      <c r="BI3243" s="45"/>
      <c r="BN3243" s="93"/>
    </row>
    <row r="3244" spans="4:66" s="48" customFormat="1" ht="15" customHeight="1" x14ac:dyDescent="0.2">
      <c r="D3244" s="45"/>
      <c r="AA3244" s="94"/>
      <c r="AC3244" s="94"/>
      <c r="AG3244" s="94"/>
      <c r="AI3244" s="94"/>
      <c r="AM3244" s="94"/>
      <c r="AO3244" s="94"/>
      <c r="AS3244" s="94"/>
      <c r="AU3244" s="94"/>
      <c r="AY3244" s="94"/>
      <c r="BA3244" s="94"/>
      <c r="BI3244" s="45"/>
      <c r="BN3244" s="93"/>
    </row>
    <row r="3245" spans="4:66" s="48" customFormat="1" ht="15" customHeight="1" x14ac:dyDescent="0.2">
      <c r="D3245" s="45"/>
      <c r="AA3245" s="94"/>
      <c r="AC3245" s="94"/>
      <c r="AG3245" s="94"/>
      <c r="AI3245" s="94"/>
      <c r="AM3245" s="94"/>
      <c r="AO3245" s="94"/>
      <c r="AS3245" s="94"/>
      <c r="AU3245" s="94"/>
      <c r="AY3245" s="94"/>
      <c r="BA3245" s="94"/>
      <c r="BI3245" s="45"/>
      <c r="BN3245" s="93"/>
    </row>
    <row r="3246" spans="4:66" s="48" customFormat="1" ht="15" customHeight="1" x14ac:dyDescent="0.2">
      <c r="D3246" s="45"/>
      <c r="AA3246" s="94"/>
      <c r="AC3246" s="94"/>
      <c r="AG3246" s="94"/>
      <c r="AI3246" s="94"/>
      <c r="AM3246" s="94"/>
      <c r="AO3246" s="94"/>
      <c r="AS3246" s="94"/>
      <c r="AU3246" s="94"/>
      <c r="AY3246" s="94"/>
      <c r="BA3246" s="94"/>
      <c r="BI3246" s="45"/>
      <c r="BN3246" s="93"/>
    </row>
    <row r="3247" spans="4:66" s="48" customFormat="1" ht="15" customHeight="1" x14ac:dyDescent="0.2">
      <c r="D3247" s="45"/>
      <c r="AA3247" s="94"/>
      <c r="AC3247" s="94"/>
      <c r="AG3247" s="94"/>
      <c r="AI3247" s="94"/>
      <c r="AM3247" s="94"/>
      <c r="AO3247" s="94"/>
      <c r="AS3247" s="94"/>
      <c r="AU3247" s="94"/>
      <c r="AY3247" s="94"/>
      <c r="BA3247" s="94"/>
      <c r="BI3247" s="45"/>
      <c r="BN3247" s="93"/>
    </row>
    <row r="3248" spans="4:66" s="48" customFormat="1" ht="15" customHeight="1" x14ac:dyDescent="0.2">
      <c r="D3248" s="45"/>
      <c r="AA3248" s="94"/>
      <c r="AC3248" s="94"/>
      <c r="AG3248" s="94"/>
      <c r="AI3248" s="94"/>
      <c r="AM3248" s="94"/>
      <c r="AO3248" s="94"/>
      <c r="AS3248" s="94"/>
      <c r="AU3248" s="94"/>
      <c r="AY3248" s="94"/>
      <c r="BA3248" s="94"/>
      <c r="BI3248" s="45"/>
      <c r="BN3248" s="93"/>
    </row>
    <row r="3249" spans="4:66" s="48" customFormat="1" ht="15" customHeight="1" x14ac:dyDescent="0.2">
      <c r="D3249" s="45"/>
      <c r="AA3249" s="94"/>
      <c r="AC3249" s="94"/>
      <c r="AG3249" s="94"/>
      <c r="AI3249" s="94"/>
      <c r="AM3249" s="94"/>
      <c r="AO3249" s="94"/>
      <c r="AS3249" s="94"/>
      <c r="AU3249" s="94"/>
      <c r="AY3249" s="94"/>
      <c r="BA3249" s="94"/>
      <c r="BI3249" s="45"/>
      <c r="BN3249" s="93"/>
    </row>
    <row r="3250" spans="4:66" s="48" customFormat="1" ht="15" customHeight="1" x14ac:dyDescent="0.2">
      <c r="D3250" s="45"/>
      <c r="AA3250" s="94"/>
      <c r="AC3250" s="94"/>
      <c r="AG3250" s="94"/>
      <c r="AI3250" s="94"/>
      <c r="AM3250" s="94"/>
      <c r="AO3250" s="94"/>
      <c r="AS3250" s="94"/>
      <c r="AU3250" s="94"/>
      <c r="AY3250" s="94"/>
      <c r="BA3250" s="94"/>
      <c r="BI3250" s="45"/>
      <c r="BN3250" s="93"/>
    </row>
    <row r="3251" spans="4:66" s="48" customFormat="1" ht="15" customHeight="1" x14ac:dyDescent="0.2">
      <c r="D3251" s="45"/>
      <c r="AA3251" s="94"/>
      <c r="AC3251" s="94"/>
      <c r="AG3251" s="94"/>
      <c r="AI3251" s="94"/>
      <c r="AM3251" s="94"/>
      <c r="AO3251" s="94"/>
      <c r="AS3251" s="94"/>
      <c r="AU3251" s="94"/>
      <c r="AY3251" s="94"/>
      <c r="BA3251" s="94"/>
      <c r="BI3251" s="45"/>
      <c r="BN3251" s="93"/>
    </row>
    <row r="3252" spans="4:66" s="48" customFormat="1" ht="15" customHeight="1" x14ac:dyDescent="0.2">
      <c r="D3252" s="45"/>
      <c r="AA3252" s="94"/>
      <c r="AC3252" s="94"/>
      <c r="AG3252" s="94"/>
      <c r="AI3252" s="94"/>
      <c r="AM3252" s="94"/>
      <c r="AO3252" s="94"/>
      <c r="AS3252" s="94"/>
      <c r="AU3252" s="94"/>
      <c r="AY3252" s="94"/>
      <c r="BA3252" s="94"/>
      <c r="BI3252" s="45"/>
      <c r="BN3252" s="93"/>
    </row>
    <row r="3253" spans="4:66" s="48" customFormat="1" ht="15" customHeight="1" x14ac:dyDescent="0.2">
      <c r="D3253" s="45"/>
      <c r="AA3253" s="94"/>
      <c r="AC3253" s="94"/>
      <c r="AG3253" s="94"/>
      <c r="AI3253" s="94"/>
      <c r="AM3253" s="94"/>
      <c r="AO3253" s="94"/>
      <c r="AS3253" s="94"/>
      <c r="AU3253" s="94"/>
      <c r="AY3253" s="94"/>
      <c r="BA3253" s="94"/>
      <c r="BI3253" s="45"/>
      <c r="BN3253" s="93"/>
    </row>
    <row r="3254" spans="4:66" s="48" customFormat="1" ht="15" customHeight="1" x14ac:dyDescent="0.2">
      <c r="D3254" s="45"/>
      <c r="AA3254" s="94"/>
      <c r="AC3254" s="94"/>
      <c r="AG3254" s="94"/>
      <c r="AI3254" s="94"/>
      <c r="AM3254" s="94"/>
      <c r="AO3254" s="94"/>
      <c r="AS3254" s="94"/>
      <c r="AU3254" s="94"/>
      <c r="AY3254" s="94"/>
      <c r="BA3254" s="94"/>
      <c r="BI3254" s="45"/>
      <c r="BN3254" s="93"/>
    </row>
    <row r="3255" spans="4:66" s="48" customFormat="1" ht="15" customHeight="1" x14ac:dyDescent="0.2">
      <c r="D3255" s="45"/>
      <c r="AA3255" s="94"/>
      <c r="AC3255" s="94"/>
      <c r="AG3255" s="94"/>
      <c r="AI3255" s="94"/>
      <c r="AM3255" s="94"/>
      <c r="AO3255" s="94"/>
      <c r="AS3255" s="94"/>
      <c r="AU3255" s="94"/>
      <c r="AY3255" s="94"/>
      <c r="BA3255" s="94"/>
      <c r="BI3255" s="45"/>
      <c r="BN3255" s="93"/>
    </row>
    <row r="3256" spans="4:66" s="48" customFormat="1" ht="15" customHeight="1" x14ac:dyDescent="0.2">
      <c r="D3256" s="45"/>
      <c r="AA3256" s="94"/>
      <c r="AC3256" s="94"/>
      <c r="AG3256" s="94"/>
      <c r="AI3256" s="94"/>
      <c r="AM3256" s="94"/>
      <c r="AO3256" s="94"/>
      <c r="AS3256" s="94"/>
      <c r="AU3256" s="94"/>
      <c r="AY3256" s="94"/>
      <c r="BA3256" s="94"/>
      <c r="BI3256" s="45"/>
      <c r="BN3256" s="93"/>
    </row>
    <row r="3257" spans="4:66" s="48" customFormat="1" ht="15" customHeight="1" x14ac:dyDescent="0.2">
      <c r="D3257" s="45"/>
      <c r="AA3257" s="94"/>
      <c r="AC3257" s="94"/>
      <c r="AG3257" s="94"/>
      <c r="AI3257" s="94"/>
      <c r="AM3257" s="94"/>
      <c r="AO3257" s="94"/>
      <c r="AS3257" s="94"/>
      <c r="AU3257" s="94"/>
      <c r="AY3257" s="94"/>
      <c r="BA3257" s="94"/>
      <c r="BI3257" s="45"/>
      <c r="BN3257" s="93"/>
    </row>
    <row r="3258" spans="4:66" s="48" customFormat="1" ht="15" customHeight="1" x14ac:dyDescent="0.2">
      <c r="D3258" s="45"/>
      <c r="AA3258" s="94"/>
      <c r="AC3258" s="94"/>
      <c r="AG3258" s="94"/>
      <c r="AI3258" s="94"/>
      <c r="AM3258" s="94"/>
      <c r="AO3258" s="94"/>
      <c r="AS3258" s="94"/>
      <c r="AU3258" s="94"/>
      <c r="AY3258" s="94"/>
      <c r="BA3258" s="94"/>
      <c r="BI3258" s="45"/>
      <c r="BN3258" s="93"/>
    </row>
    <row r="3259" spans="4:66" s="48" customFormat="1" ht="15" customHeight="1" x14ac:dyDescent="0.2">
      <c r="D3259" s="45"/>
      <c r="AA3259" s="94"/>
      <c r="AC3259" s="94"/>
      <c r="AG3259" s="94"/>
      <c r="AI3259" s="94"/>
      <c r="AM3259" s="94"/>
      <c r="AO3259" s="94"/>
      <c r="AS3259" s="94"/>
      <c r="AU3259" s="94"/>
      <c r="AY3259" s="94"/>
      <c r="BA3259" s="94"/>
      <c r="BI3259" s="45"/>
      <c r="BN3259" s="93"/>
    </row>
    <row r="3260" spans="4:66" s="48" customFormat="1" ht="15" customHeight="1" x14ac:dyDescent="0.2">
      <c r="D3260" s="45"/>
      <c r="AA3260" s="94"/>
      <c r="AC3260" s="94"/>
      <c r="AG3260" s="94"/>
      <c r="AI3260" s="94"/>
      <c r="AM3260" s="94"/>
      <c r="AO3260" s="94"/>
      <c r="AS3260" s="94"/>
      <c r="AU3260" s="94"/>
      <c r="AY3260" s="94"/>
      <c r="BA3260" s="94"/>
      <c r="BI3260" s="45"/>
      <c r="BN3260" s="93"/>
    </row>
    <row r="3261" spans="4:66" s="48" customFormat="1" ht="15" customHeight="1" x14ac:dyDescent="0.2">
      <c r="D3261" s="45"/>
      <c r="AA3261" s="94"/>
      <c r="AC3261" s="94"/>
      <c r="AG3261" s="94"/>
      <c r="AI3261" s="94"/>
      <c r="AM3261" s="94"/>
      <c r="AO3261" s="94"/>
      <c r="AS3261" s="94"/>
      <c r="AU3261" s="94"/>
      <c r="AY3261" s="94"/>
      <c r="BA3261" s="94"/>
      <c r="BI3261" s="45"/>
      <c r="BN3261" s="93"/>
    </row>
    <row r="3262" spans="4:66" s="48" customFormat="1" ht="15" customHeight="1" x14ac:dyDescent="0.2">
      <c r="D3262" s="45"/>
      <c r="AA3262" s="94"/>
      <c r="AC3262" s="94"/>
      <c r="AG3262" s="94"/>
      <c r="AI3262" s="94"/>
      <c r="AM3262" s="94"/>
      <c r="AO3262" s="94"/>
      <c r="AS3262" s="94"/>
      <c r="AU3262" s="94"/>
      <c r="AY3262" s="94"/>
      <c r="BA3262" s="94"/>
      <c r="BI3262" s="45"/>
      <c r="BN3262" s="93"/>
    </row>
    <row r="3263" spans="4:66" s="48" customFormat="1" ht="15" customHeight="1" x14ac:dyDescent="0.2">
      <c r="D3263" s="45"/>
      <c r="AA3263" s="94"/>
      <c r="AC3263" s="94"/>
      <c r="AG3263" s="94"/>
      <c r="AI3263" s="94"/>
      <c r="AM3263" s="94"/>
      <c r="AO3263" s="94"/>
      <c r="AS3263" s="94"/>
      <c r="AU3263" s="94"/>
      <c r="AY3263" s="94"/>
      <c r="BA3263" s="94"/>
      <c r="BI3263" s="45"/>
      <c r="BN3263" s="93"/>
    </row>
    <row r="3264" spans="4:66" s="48" customFormat="1" ht="15" customHeight="1" x14ac:dyDescent="0.2">
      <c r="D3264" s="45"/>
      <c r="AA3264" s="94"/>
      <c r="AC3264" s="94"/>
      <c r="AG3264" s="94"/>
      <c r="AI3264" s="94"/>
      <c r="AM3264" s="94"/>
      <c r="AO3264" s="94"/>
      <c r="AS3264" s="94"/>
      <c r="AU3264" s="94"/>
      <c r="AY3264" s="94"/>
      <c r="BA3264" s="94"/>
      <c r="BI3264" s="45"/>
      <c r="BN3264" s="93"/>
    </row>
    <row r="3265" spans="4:66" s="48" customFormat="1" ht="15" customHeight="1" x14ac:dyDescent="0.2">
      <c r="D3265" s="45"/>
      <c r="AA3265" s="94"/>
      <c r="AC3265" s="94"/>
      <c r="AG3265" s="94"/>
      <c r="AI3265" s="94"/>
      <c r="AM3265" s="94"/>
      <c r="AO3265" s="94"/>
      <c r="AS3265" s="94"/>
      <c r="AU3265" s="94"/>
      <c r="AY3265" s="94"/>
      <c r="BA3265" s="94"/>
      <c r="BI3265" s="45"/>
      <c r="BN3265" s="93"/>
    </row>
    <row r="3266" spans="4:66" s="48" customFormat="1" ht="15" customHeight="1" x14ac:dyDescent="0.2">
      <c r="D3266" s="45"/>
      <c r="AA3266" s="94"/>
      <c r="AC3266" s="94"/>
      <c r="AG3266" s="94"/>
      <c r="AI3266" s="94"/>
      <c r="AM3266" s="94"/>
      <c r="AO3266" s="94"/>
      <c r="AS3266" s="94"/>
      <c r="AU3266" s="94"/>
      <c r="AY3266" s="94"/>
      <c r="BA3266" s="94"/>
      <c r="BI3266" s="45"/>
      <c r="BN3266" s="93"/>
    </row>
    <row r="3267" spans="4:66" s="48" customFormat="1" ht="15" customHeight="1" x14ac:dyDescent="0.2">
      <c r="D3267" s="45"/>
      <c r="AA3267" s="94"/>
      <c r="AC3267" s="94"/>
      <c r="AG3267" s="94"/>
      <c r="AI3267" s="94"/>
      <c r="AM3267" s="94"/>
      <c r="AO3267" s="94"/>
      <c r="AS3267" s="94"/>
      <c r="AU3267" s="94"/>
      <c r="AY3267" s="94"/>
      <c r="BA3267" s="94"/>
      <c r="BI3267" s="45"/>
      <c r="BN3267" s="93"/>
    </row>
    <row r="3268" spans="4:66" s="48" customFormat="1" ht="15" customHeight="1" x14ac:dyDescent="0.2">
      <c r="D3268" s="45"/>
      <c r="AA3268" s="94"/>
      <c r="AC3268" s="94"/>
      <c r="AG3268" s="94"/>
      <c r="AI3268" s="94"/>
      <c r="AM3268" s="94"/>
      <c r="AO3268" s="94"/>
      <c r="AS3268" s="94"/>
      <c r="AU3268" s="94"/>
      <c r="AY3268" s="94"/>
      <c r="BA3268" s="94"/>
      <c r="BI3268" s="45"/>
      <c r="BN3268" s="93"/>
    </row>
    <row r="3269" spans="4:66" s="48" customFormat="1" ht="15" customHeight="1" x14ac:dyDescent="0.2">
      <c r="D3269" s="45"/>
      <c r="AA3269" s="94"/>
      <c r="AC3269" s="94"/>
      <c r="AG3269" s="94"/>
      <c r="AI3269" s="94"/>
      <c r="AM3269" s="94"/>
      <c r="AO3269" s="94"/>
      <c r="AS3269" s="94"/>
      <c r="AU3269" s="94"/>
      <c r="AY3269" s="94"/>
      <c r="BA3269" s="94"/>
      <c r="BI3269" s="45"/>
      <c r="BN3269" s="93"/>
    </row>
    <row r="3270" spans="4:66" s="48" customFormat="1" ht="15" customHeight="1" x14ac:dyDescent="0.2">
      <c r="D3270" s="45"/>
      <c r="AA3270" s="94"/>
      <c r="AC3270" s="94"/>
      <c r="AG3270" s="94"/>
      <c r="AI3270" s="94"/>
      <c r="AM3270" s="94"/>
      <c r="AO3270" s="94"/>
      <c r="AS3270" s="94"/>
      <c r="AU3270" s="94"/>
      <c r="AY3270" s="94"/>
      <c r="BA3270" s="94"/>
      <c r="BI3270" s="45"/>
      <c r="BN3270" s="93"/>
    </row>
    <row r="3271" spans="4:66" s="48" customFormat="1" ht="15" customHeight="1" x14ac:dyDescent="0.2">
      <c r="D3271" s="45"/>
      <c r="AA3271" s="94"/>
      <c r="AC3271" s="94"/>
      <c r="AG3271" s="94"/>
      <c r="AI3271" s="94"/>
      <c r="AM3271" s="94"/>
      <c r="AO3271" s="94"/>
      <c r="AS3271" s="94"/>
      <c r="AU3271" s="94"/>
      <c r="AY3271" s="94"/>
      <c r="BA3271" s="94"/>
      <c r="BI3271" s="45"/>
      <c r="BN3271" s="93"/>
    </row>
    <row r="3272" spans="4:66" s="48" customFormat="1" ht="15" customHeight="1" x14ac:dyDescent="0.2">
      <c r="D3272" s="45"/>
      <c r="AA3272" s="94"/>
      <c r="AC3272" s="94"/>
      <c r="AG3272" s="94"/>
      <c r="AI3272" s="94"/>
      <c r="AM3272" s="94"/>
      <c r="AO3272" s="94"/>
      <c r="AS3272" s="94"/>
      <c r="AU3272" s="94"/>
      <c r="AY3272" s="94"/>
      <c r="BA3272" s="94"/>
      <c r="BI3272" s="45"/>
      <c r="BN3272" s="93"/>
    </row>
    <row r="3273" spans="4:66" s="48" customFormat="1" ht="15" customHeight="1" x14ac:dyDescent="0.2">
      <c r="D3273" s="45"/>
      <c r="AA3273" s="94"/>
      <c r="AC3273" s="94"/>
      <c r="AG3273" s="94"/>
      <c r="AI3273" s="94"/>
      <c r="AM3273" s="94"/>
      <c r="AO3273" s="94"/>
      <c r="AS3273" s="94"/>
      <c r="AU3273" s="94"/>
      <c r="AY3273" s="94"/>
      <c r="BA3273" s="94"/>
      <c r="BI3273" s="45"/>
      <c r="BN3273" s="93"/>
    </row>
    <row r="3274" spans="4:66" s="48" customFormat="1" ht="15" customHeight="1" x14ac:dyDescent="0.2">
      <c r="D3274" s="45"/>
      <c r="AA3274" s="94"/>
      <c r="AC3274" s="94"/>
      <c r="AG3274" s="94"/>
      <c r="AI3274" s="94"/>
      <c r="AM3274" s="94"/>
      <c r="AO3274" s="94"/>
      <c r="AS3274" s="94"/>
      <c r="AU3274" s="94"/>
      <c r="AY3274" s="94"/>
      <c r="BA3274" s="94"/>
      <c r="BI3274" s="45"/>
      <c r="BN3274" s="93"/>
    </row>
    <row r="3275" spans="4:66" s="48" customFormat="1" ht="15" customHeight="1" x14ac:dyDescent="0.2">
      <c r="D3275" s="45"/>
      <c r="AA3275" s="94"/>
      <c r="AC3275" s="94"/>
      <c r="AG3275" s="94"/>
      <c r="AI3275" s="94"/>
      <c r="AM3275" s="94"/>
      <c r="AO3275" s="94"/>
      <c r="AS3275" s="94"/>
      <c r="AU3275" s="94"/>
      <c r="AY3275" s="94"/>
      <c r="BA3275" s="94"/>
      <c r="BI3275" s="45"/>
      <c r="BN3275" s="93"/>
    </row>
    <row r="3276" spans="4:66" s="48" customFormat="1" ht="15" customHeight="1" x14ac:dyDescent="0.2">
      <c r="D3276" s="45"/>
      <c r="AA3276" s="94"/>
      <c r="AC3276" s="94"/>
      <c r="AG3276" s="94"/>
      <c r="AI3276" s="94"/>
      <c r="AM3276" s="94"/>
      <c r="AO3276" s="94"/>
      <c r="AS3276" s="94"/>
      <c r="AU3276" s="94"/>
      <c r="AY3276" s="94"/>
      <c r="BA3276" s="94"/>
      <c r="BI3276" s="45"/>
      <c r="BN3276" s="93"/>
    </row>
    <row r="3277" spans="4:66" s="48" customFormat="1" ht="15" customHeight="1" x14ac:dyDescent="0.2">
      <c r="D3277" s="45"/>
      <c r="AA3277" s="94"/>
      <c r="AC3277" s="94"/>
      <c r="AG3277" s="94"/>
      <c r="AI3277" s="94"/>
      <c r="AM3277" s="94"/>
      <c r="AO3277" s="94"/>
      <c r="AS3277" s="94"/>
      <c r="AU3277" s="94"/>
      <c r="AY3277" s="94"/>
      <c r="BA3277" s="94"/>
      <c r="BI3277" s="45"/>
      <c r="BN3277" s="93"/>
    </row>
    <row r="3278" spans="4:66" s="48" customFormat="1" ht="15" customHeight="1" x14ac:dyDescent="0.2">
      <c r="D3278" s="45"/>
      <c r="AA3278" s="94"/>
      <c r="AC3278" s="94"/>
      <c r="AG3278" s="94"/>
      <c r="AI3278" s="94"/>
      <c r="AM3278" s="94"/>
      <c r="AO3278" s="94"/>
      <c r="AS3278" s="94"/>
      <c r="AU3278" s="94"/>
      <c r="AY3278" s="94"/>
      <c r="BA3278" s="94"/>
      <c r="BI3278" s="45"/>
      <c r="BN3278" s="93"/>
    </row>
    <row r="3279" spans="4:66" s="48" customFormat="1" ht="15" customHeight="1" x14ac:dyDescent="0.2">
      <c r="D3279" s="45"/>
      <c r="AA3279" s="94"/>
      <c r="AC3279" s="94"/>
      <c r="AG3279" s="94"/>
      <c r="AI3279" s="94"/>
      <c r="AM3279" s="94"/>
      <c r="AO3279" s="94"/>
      <c r="AS3279" s="94"/>
      <c r="AU3279" s="94"/>
      <c r="AY3279" s="94"/>
      <c r="BA3279" s="94"/>
      <c r="BI3279" s="45"/>
      <c r="BN3279" s="93"/>
    </row>
    <row r="3280" spans="4:66" s="48" customFormat="1" ht="15" customHeight="1" x14ac:dyDescent="0.2">
      <c r="D3280" s="45"/>
      <c r="AA3280" s="94"/>
      <c r="AC3280" s="94"/>
      <c r="AG3280" s="94"/>
      <c r="AI3280" s="94"/>
      <c r="AM3280" s="94"/>
      <c r="AO3280" s="94"/>
      <c r="AS3280" s="94"/>
      <c r="AU3280" s="94"/>
      <c r="AY3280" s="94"/>
      <c r="BA3280" s="94"/>
      <c r="BI3280" s="45"/>
      <c r="BN3280" s="93"/>
    </row>
    <row r="3281" spans="4:66" s="48" customFormat="1" ht="15" customHeight="1" x14ac:dyDescent="0.2">
      <c r="D3281" s="45"/>
      <c r="AA3281" s="94"/>
      <c r="AC3281" s="94"/>
      <c r="AG3281" s="94"/>
      <c r="AI3281" s="94"/>
      <c r="AM3281" s="94"/>
      <c r="AO3281" s="94"/>
      <c r="AS3281" s="94"/>
      <c r="AU3281" s="94"/>
      <c r="AY3281" s="94"/>
      <c r="BA3281" s="94"/>
      <c r="BI3281" s="45"/>
      <c r="BN3281" s="93"/>
    </row>
    <row r="3282" spans="4:66" s="48" customFormat="1" ht="15" customHeight="1" x14ac:dyDescent="0.2">
      <c r="D3282" s="45"/>
      <c r="AA3282" s="94"/>
      <c r="AC3282" s="94"/>
      <c r="AG3282" s="94"/>
      <c r="AI3282" s="94"/>
      <c r="AM3282" s="94"/>
      <c r="AO3282" s="94"/>
      <c r="AS3282" s="94"/>
      <c r="AU3282" s="94"/>
      <c r="AY3282" s="94"/>
      <c r="BA3282" s="94"/>
      <c r="BI3282" s="45"/>
      <c r="BN3282" s="93"/>
    </row>
    <row r="3283" spans="4:66" s="48" customFormat="1" ht="15" customHeight="1" x14ac:dyDescent="0.2">
      <c r="D3283" s="45"/>
      <c r="AA3283" s="94"/>
      <c r="AC3283" s="94"/>
      <c r="AG3283" s="94"/>
      <c r="AI3283" s="94"/>
      <c r="AM3283" s="94"/>
      <c r="AO3283" s="94"/>
      <c r="AS3283" s="94"/>
      <c r="AU3283" s="94"/>
      <c r="AY3283" s="94"/>
      <c r="BA3283" s="94"/>
      <c r="BI3283" s="45"/>
      <c r="BN3283" s="93"/>
    </row>
    <row r="3284" spans="4:66" s="48" customFormat="1" ht="15" customHeight="1" x14ac:dyDescent="0.2">
      <c r="D3284" s="45"/>
      <c r="AA3284" s="94"/>
      <c r="AC3284" s="94"/>
      <c r="AG3284" s="94"/>
      <c r="AI3284" s="94"/>
      <c r="AM3284" s="94"/>
      <c r="AO3284" s="94"/>
      <c r="AS3284" s="94"/>
      <c r="AU3284" s="94"/>
      <c r="AY3284" s="94"/>
      <c r="BA3284" s="94"/>
      <c r="BI3284" s="45"/>
      <c r="BN3284" s="93"/>
    </row>
    <row r="3285" spans="4:66" s="48" customFormat="1" ht="15" customHeight="1" x14ac:dyDescent="0.2">
      <c r="D3285" s="45"/>
      <c r="AA3285" s="94"/>
      <c r="AC3285" s="94"/>
      <c r="AG3285" s="94"/>
      <c r="AI3285" s="94"/>
      <c r="AM3285" s="94"/>
      <c r="AO3285" s="94"/>
      <c r="AS3285" s="94"/>
      <c r="AU3285" s="94"/>
      <c r="AY3285" s="94"/>
      <c r="BA3285" s="94"/>
      <c r="BI3285" s="45"/>
      <c r="BN3285" s="93"/>
    </row>
    <row r="3286" spans="4:66" s="48" customFormat="1" ht="15" customHeight="1" x14ac:dyDescent="0.2">
      <c r="D3286" s="45"/>
      <c r="AA3286" s="94"/>
      <c r="AC3286" s="94"/>
      <c r="AG3286" s="94"/>
      <c r="AI3286" s="94"/>
      <c r="AM3286" s="94"/>
      <c r="AO3286" s="94"/>
      <c r="AS3286" s="94"/>
      <c r="AU3286" s="94"/>
      <c r="AY3286" s="94"/>
      <c r="BA3286" s="94"/>
      <c r="BI3286" s="45"/>
      <c r="BN3286" s="93"/>
    </row>
    <row r="3287" spans="4:66" s="48" customFormat="1" ht="15" customHeight="1" x14ac:dyDescent="0.2">
      <c r="D3287" s="45"/>
      <c r="AA3287" s="94"/>
      <c r="AC3287" s="94"/>
      <c r="AG3287" s="94"/>
      <c r="AI3287" s="94"/>
      <c r="AM3287" s="94"/>
      <c r="AO3287" s="94"/>
      <c r="AS3287" s="94"/>
      <c r="AU3287" s="94"/>
      <c r="AY3287" s="94"/>
      <c r="BA3287" s="94"/>
      <c r="BI3287" s="45"/>
      <c r="BN3287" s="93"/>
    </row>
    <row r="3288" spans="4:66" s="48" customFormat="1" ht="15" customHeight="1" x14ac:dyDescent="0.2">
      <c r="D3288" s="45"/>
      <c r="AA3288" s="94"/>
      <c r="AC3288" s="94"/>
      <c r="AG3288" s="94"/>
      <c r="AI3288" s="94"/>
      <c r="AM3288" s="94"/>
      <c r="AO3288" s="94"/>
      <c r="AS3288" s="94"/>
      <c r="AU3288" s="94"/>
      <c r="AY3288" s="94"/>
      <c r="BA3288" s="94"/>
      <c r="BI3288" s="45"/>
      <c r="BN3288" s="93"/>
    </row>
    <row r="3289" spans="4:66" s="48" customFormat="1" ht="15" customHeight="1" x14ac:dyDescent="0.2">
      <c r="D3289" s="45"/>
      <c r="AA3289" s="94"/>
      <c r="AC3289" s="94"/>
      <c r="AG3289" s="94"/>
      <c r="AI3289" s="94"/>
      <c r="AM3289" s="94"/>
      <c r="AO3289" s="94"/>
      <c r="AS3289" s="94"/>
      <c r="AU3289" s="94"/>
      <c r="AY3289" s="94"/>
      <c r="BA3289" s="94"/>
      <c r="BI3289" s="45"/>
      <c r="BN3289" s="93"/>
    </row>
    <row r="3290" spans="4:66" s="48" customFormat="1" ht="15" customHeight="1" x14ac:dyDescent="0.2">
      <c r="D3290" s="45"/>
      <c r="AA3290" s="94"/>
      <c r="AC3290" s="94"/>
      <c r="AG3290" s="94"/>
      <c r="AI3290" s="94"/>
      <c r="AM3290" s="94"/>
      <c r="AO3290" s="94"/>
      <c r="AS3290" s="94"/>
      <c r="AU3290" s="94"/>
      <c r="AY3290" s="94"/>
      <c r="BA3290" s="94"/>
      <c r="BI3290" s="45"/>
      <c r="BN3290" s="93"/>
    </row>
    <row r="3291" spans="4:66" s="48" customFormat="1" ht="15" customHeight="1" x14ac:dyDescent="0.2">
      <c r="D3291" s="45"/>
      <c r="AA3291" s="94"/>
      <c r="AC3291" s="94"/>
      <c r="AG3291" s="94"/>
      <c r="AI3291" s="94"/>
      <c r="AM3291" s="94"/>
      <c r="AO3291" s="94"/>
      <c r="AS3291" s="94"/>
      <c r="AU3291" s="94"/>
      <c r="AY3291" s="94"/>
      <c r="BA3291" s="94"/>
      <c r="BI3291" s="45"/>
      <c r="BN3291" s="93"/>
    </row>
    <row r="3292" spans="4:66" s="48" customFormat="1" ht="15" customHeight="1" x14ac:dyDescent="0.2">
      <c r="D3292" s="45"/>
      <c r="AA3292" s="94"/>
      <c r="AC3292" s="94"/>
      <c r="AG3292" s="94"/>
      <c r="AI3292" s="94"/>
      <c r="AM3292" s="94"/>
      <c r="AO3292" s="94"/>
      <c r="AS3292" s="94"/>
      <c r="AU3292" s="94"/>
      <c r="AY3292" s="94"/>
      <c r="BA3292" s="94"/>
      <c r="BI3292" s="45"/>
      <c r="BN3292" s="93"/>
    </row>
    <row r="3293" spans="4:66" s="48" customFormat="1" ht="15" customHeight="1" x14ac:dyDescent="0.2">
      <c r="D3293" s="45"/>
      <c r="AA3293" s="94"/>
      <c r="AC3293" s="94"/>
      <c r="AG3293" s="94"/>
      <c r="AI3293" s="94"/>
      <c r="AM3293" s="94"/>
      <c r="AO3293" s="94"/>
      <c r="AS3293" s="94"/>
      <c r="AU3293" s="94"/>
      <c r="AY3293" s="94"/>
      <c r="BA3293" s="94"/>
      <c r="BI3293" s="45"/>
      <c r="BN3293" s="93"/>
    </row>
    <row r="3294" spans="4:66" s="48" customFormat="1" ht="15" customHeight="1" x14ac:dyDescent="0.2">
      <c r="D3294" s="45"/>
      <c r="AA3294" s="94"/>
      <c r="AC3294" s="94"/>
      <c r="AG3294" s="94"/>
      <c r="AI3294" s="94"/>
      <c r="AM3294" s="94"/>
      <c r="AO3294" s="94"/>
      <c r="AS3294" s="94"/>
      <c r="AU3294" s="94"/>
      <c r="AY3294" s="94"/>
      <c r="BA3294" s="94"/>
      <c r="BI3294" s="45"/>
      <c r="BN3294" s="93"/>
    </row>
    <row r="3295" spans="4:66" s="48" customFormat="1" ht="15" customHeight="1" x14ac:dyDescent="0.2">
      <c r="D3295" s="45"/>
      <c r="AA3295" s="94"/>
      <c r="AC3295" s="94"/>
      <c r="AG3295" s="94"/>
      <c r="AI3295" s="94"/>
      <c r="AM3295" s="94"/>
      <c r="AO3295" s="94"/>
      <c r="AS3295" s="94"/>
      <c r="AU3295" s="94"/>
      <c r="AY3295" s="94"/>
      <c r="BA3295" s="94"/>
      <c r="BI3295" s="45"/>
      <c r="BN3295" s="93"/>
    </row>
    <row r="3296" spans="4:66" s="48" customFormat="1" ht="15" customHeight="1" x14ac:dyDescent="0.2">
      <c r="D3296" s="45"/>
      <c r="AA3296" s="94"/>
      <c r="AC3296" s="94"/>
      <c r="AG3296" s="94"/>
      <c r="AI3296" s="94"/>
      <c r="AM3296" s="94"/>
      <c r="AO3296" s="94"/>
      <c r="AS3296" s="94"/>
      <c r="AU3296" s="94"/>
      <c r="AY3296" s="94"/>
      <c r="BA3296" s="94"/>
      <c r="BI3296" s="45"/>
      <c r="BN3296" s="93"/>
    </row>
    <row r="3297" spans="4:66" s="48" customFormat="1" ht="15" customHeight="1" x14ac:dyDescent="0.2">
      <c r="D3297" s="45"/>
      <c r="AA3297" s="94"/>
      <c r="AC3297" s="94"/>
      <c r="AG3297" s="94"/>
      <c r="AI3297" s="94"/>
      <c r="AM3297" s="94"/>
      <c r="AO3297" s="94"/>
      <c r="AS3297" s="94"/>
      <c r="AU3297" s="94"/>
      <c r="AY3297" s="94"/>
      <c r="BA3297" s="94"/>
      <c r="BI3297" s="45"/>
      <c r="BN3297" s="93"/>
    </row>
    <row r="3298" spans="4:66" s="48" customFormat="1" ht="15" customHeight="1" x14ac:dyDescent="0.2">
      <c r="D3298" s="45"/>
      <c r="AA3298" s="94"/>
      <c r="AC3298" s="94"/>
      <c r="AG3298" s="94"/>
      <c r="AI3298" s="94"/>
      <c r="AM3298" s="94"/>
      <c r="AO3298" s="94"/>
      <c r="AS3298" s="94"/>
      <c r="AU3298" s="94"/>
      <c r="AY3298" s="94"/>
      <c r="BA3298" s="94"/>
      <c r="BI3298" s="45"/>
      <c r="BN3298" s="93"/>
    </row>
    <row r="3299" spans="4:66" s="48" customFormat="1" ht="15" customHeight="1" x14ac:dyDescent="0.2">
      <c r="D3299" s="45"/>
      <c r="AA3299" s="94"/>
      <c r="AC3299" s="94"/>
      <c r="AG3299" s="94"/>
      <c r="AI3299" s="94"/>
      <c r="AM3299" s="94"/>
      <c r="AO3299" s="94"/>
      <c r="AS3299" s="94"/>
      <c r="AU3299" s="94"/>
      <c r="AY3299" s="94"/>
      <c r="BA3299" s="94"/>
      <c r="BI3299" s="45"/>
      <c r="BN3299" s="93"/>
    </row>
    <row r="3300" spans="4:66" s="48" customFormat="1" ht="15" customHeight="1" x14ac:dyDescent="0.2">
      <c r="D3300" s="45"/>
      <c r="AA3300" s="94"/>
      <c r="AC3300" s="94"/>
      <c r="AG3300" s="94"/>
      <c r="AI3300" s="94"/>
      <c r="AM3300" s="94"/>
      <c r="AO3300" s="94"/>
      <c r="AS3300" s="94"/>
      <c r="AU3300" s="94"/>
      <c r="AY3300" s="94"/>
      <c r="BA3300" s="94"/>
      <c r="BI3300" s="45"/>
      <c r="BN3300" s="93"/>
    </row>
    <row r="3301" spans="4:66" s="48" customFormat="1" ht="15" customHeight="1" x14ac:dyDescent="0.2">
      <c r="D3301" s="45"/>
      <c r="AA3301" s="94"/>
      <c r="AC3301" s="94"/>
      <c r="AG3301" s="94"/>
      <c r="AI3301" s="94"/>
      <c r="AM3301" s="94"/>
      <c r="AO3301" s="94"/>
      <c r="AS3301" s="94"/>
      <c r="AU3301" s="94"/>
      <c r="AY3301" s="94"/>
      <c r="BA3301" s="94"/>
      <c r="BI3301" s="45"/>
      <c r="BN3301" s="93"/>
    </row>
    <row r="3302" spans="4:66" s="48" customFormat="1" ht="15" customHeight="1" x14ac:dyDescent="0.2">
      <c r="D3302" s="45"/>
      <c r="AA3302" s="94"/>
      <c r="AC3302" s="94"/>
      <c r="AG3302" s="94"/>
      <c r="AI3302" s="94"/>
      <c r="AM3302" s="94"/>
      <c r="AO3302" s="94"/>
      <c r="AS3302" s="94"/>
      <c r="AU3302" s="94"/>
      <c r="AY3302" s="94"/>
      <c r="BA3302" s="94"/>
      <c r="BI3302" s="45"/>
      <c r="BN3302" s="93"/>
    </row>
    <row r="3303" spans="4:66" s="48" customFormat="1" ht="15" customHeight="1" x14ac:dyDescent="0.2">
      <c r="D3303" s="45"/>
      <c r="AA3303" s="94"/>
      <c r="AC3303" s="94"/>
      <c r="AG3303" s="94"/>
      <c r="AI3303" s="94"/>
      <c r="AM3303" s="94"/>
      <c r="AO3303" s="94"/>
      <c r="AS3303" s="94"/>
      <c r="AU3303" s="94"/>
      <c r="AY3303" s="94"/>
      <c r="BA3303" s="94"/>
      <c r="BI3303" s="45"/>
      <c r="BN3303" s="93"/>
    </row>
    <row r="3304" spans="4:66" s="48" customFormat="1" ht="15" customHeight="1" x14ac:dyDescent="0.2">
      <c r="D3304" s="45"/>
      <c r="AA3304" s="94"/>
      <c r="AC3304" s="94"/>
      <c r="AG3304" s="94"/>
      <c r="AI3304" s="94"/>
      <c r="AM3304" s="94"/>
      <c r="AO3304" s="94"/>
      <c r="AS3304" s="94"/>
      <c r="AU3304" s="94"/>
      <c r="AY3304" s="94"/>
      <c r="BA3304" s="94"/>
      <c r="BI3304" s="45"/>
      <c r="BN3304" s="93"/>
    </row>
    <row r="3305" spans="4:66" s="48" customFormat="1" ht="15" customHeight="1" x14ac:dyDescent="0.2">
      <c r="D3305" s="45"/>
      <c r="AA3305" s="94"/>
      <c r="AC3305" s="94"/>
      <c r="AG3305" s="94"/>
      <c r="AI3305" s="94"/>
      <c r="AM3305" s="94"/>
      <c r="AO3305" s="94"/>
      <c r="AS3305" s="94"/>
      <c r="AU3305" s="94"/>
      <c r="AY3305" s="94"/>
      <c r="BA3305" s="94"/>
      <c r="BI3305" s="45"/>
      <c r="BN3305" s="93"/>
    </row>
    <row r="3306" spans="4:66" s="48" customFormat="1" ht="15" customHeight="1" x14ac:dyDescent="0.2">
      <c r="D3306" s="45"/>
      <c r="AA3306" s="94"/>
      <c r="AC3306" s="94"/>
      <c r="AG3306" s="94"/>
      <c r="AI3306" s="94"/>
      <c r="AM3306" s="94"/>
      <c r="AO3306" s="94"/>
      <c r="AS3306" s="94"/>
      <c r="AU3306" s="94"/>
      <c r="AY3306" s="94"/>
      <c r="BA3306" s="94"/>
      <c r="BI3306" s="45"/>
      <c r="BN3306" s="93"/>
    </row>
    <row r="3307" spans="4:66" s="48" customFormat="1" ht="15" customHeight="1" x14ac:dyDescent="0.2">
      <c r="D3307" s="45"/>
      <c r="AA3307" s="94"/>
      <c r="AC3307" s="94"/>
      <c r="AG3307" s="94"/>
      <c r="AI3307" s="94"/>
      <c r="AM3307" s="94"/>
      <c r="AO3307" s="94"/>
      <c r="AS3307" s="94"/>
      <c r="AU3307" s="94"/>
      <c r="AY3307" s="94"/>
      <c r="BA3307" s="94"/>
      <c r="BI3307" s="45"/>
      <c r="BN3307" s="93"/>
    </row>
    <row r="3308" spans="4:66" s="48" customFormat="1" ht="15" customHeight="1" x14ac:dyDescent="0.2">
      <c r="D3308" s="45"/>
      <c r="AA3308" s="94"/>
      <c r="AC3308" s="94"/>
      <c r="AG3308" s="94"/>
      <c r="AI3308" s="94"/>
      <c r="AM3308" s="94"/>
      <c r="AO3308" s="94"/>
      <c r="AS3308" s="94"/>
      <c r="AU3308" s="94"/>
      <c r="AY3308" s="94"/>
      <c r="BA3308" s="94"/>
      <c r="BI3308" s="45"/>
      <c r="BN3308" s="93"/>
    </row>
    <row r="3309" spans="4:66" s="48" customFormat="1" ht="15" customHeight="1" x14ac:dyDescent="0.2">
      <c r="D3309" s="45"/>
      <c r="AA3309" s="94"/>
      <c r="AC3309" s="94"/>
      <c r="AG3309" s="94"/>
      <c r="AI3309" s="94"/>
      <c r="AM3309" s="94"/>
      <c r="AO3309" s="94"/>
      <c r="AS3309" s="94"/>
      <c r="AU3309" s="94"/>
      <c r="AY3309" s="94"/>
      <c r="BA3309" s="94"/>
      <c r="BI3309" s="45"/>
      <c r="BN3309" s="93"/>
    </row>
    <row r="3310" spans="4:66" s="48" customFormat="1" ht="15" customHeight="1" x14ac:dyDescent="0.2">
      <c r="D3310" s="45"/>
      <c r="AA3310" s="94"/>
      <c r="AC3310" s="94"/>
      <c r="AG3310" s="94"/>
      <c r="AI3310" s="94"/>
      <c r="AM3310" s="94"/>
      <c r="AO3310" s="94"/>
      <c r="AS3310" s="94"/>
      <c r="AU3310" s="94"/>
      <c r="AY3310" s="94"/>
      <c r="BA3310" s="94"/>
      <c r="BI3310" s="45"/>
      <c r="BN3310" s="93"/>
    </row>
    <row r="3311" spans="4:66" s="48" customFormat="1" ht="15" customHeight="1" x14ac:dyDescent="0.2">
      <c r="D3311" s="45"/>
      <c r="AA3311" s="94"/>
      <c r="AC3311" s="94"/>
      <c r="AG3311" s="94"/>
      <c r="AI3311" s="94"/>
      <c r="AM3311" s="94"/>
      <c r="AO3311" s="94"/>
      <c r="AS3311" s="94"/>
      <c r="AU3311" s="94"/>
      <c r="AY3311" s="94"/>
      <c r="BA3311" s="94"/>
      <c r="BI3311" s="45"/>
      <c r="BN3311" s="93"/>
    </row>
    <row r="3312" spans="4:66" s="48" customFormat="1" ht="15" customHeight="1" x14ac:dyDescent="0.2">
      <c r="D3312" s="45"/>
      <c r="AA3312" s="94"/>
      <c r="AC3312" s="94"/>
      <c r="AG3312" s="94"/>
      <c r="AI3312" s="94"/>
      <c r="AM3312" s="94"/>
      <c r="AO3312" s="94"/>
      <c r="AS3312" s="94"/>
      <c r="AU3312" s="94"/>
      <c r="AY3312" s="94"/>
      <c r="BA3312" s="94"/>
      <c r="BI3312" s="45"/>
      <c r="BN3312" s="93"/>
    </row>
    <row r="3313" spans="4:66" s="48" customFormat="1" ht="15" customHeight="1" x14ac:dyDescent="0.2">
      <c r="D3313" s="45"/>
      <c r="AA3313" s="94"/>
      <c r="AC3313" s="94"/>
      <c r="AG3313" s="94"/>
      <c r="AI3313" s="94"/>
      <c r="AM3313" s="94"/>
      <c r="AO3313" s="94"/>
      <c r="AS3313" s="94"/>
      <c r="AU3313" s="94"/>
      <c r="AY3313" s="94"/>
      <c r="BA3313" s="94"/>
      <c r="BI3313" s="45"/>
      <c r="BN3313" s="93"/>
    </row>
    <row r="3314" spans="4:66" s="48" customFormat="1" ht="15" customHeight="1" x14ac:dyDescent="0.2">
      <c r="D3314" s="45"/>
      <c r="AA3314" s="94"/>
      <c r="AC3314" s="94"/>
      <c r="AG3314" s="94"/>
      <c r="AI3314" s="94"/>
      <c r="AM3314" s="94"/>
      <c r="AO3314" s="94"/>
      <c r="AS3314" s="94"/>
      <c r="AU3314" s="94"/>
      <c r="AY3314" s="94"/>
      <c r="BA3314" s="94"/>
      <c r="BI3314" s="45"/>
      <c r="BN3314" s="93"/>
    </row>
    <row r="3315" spans="4:66" s="48" customFormat="1" ht="15" customHeight="1" x14ac:dyDescent="0.2">
      <c r="D3315" s="45"/>
      <c r="AA3315" s="94"/>
      <c r="AC3315" s="94"/>
      <c r="AG3315" s="94"/>
      <c r="AI3315" s="94"/>
      <c r="AM3315" s="94"/>
      <c r="AO3315" s="94"/>
      <c r="AS3315" s="94"/>
      <c r="AU3315" s="94"/>
      <c r="AY3315" s="94"/>
      <c r="BA3315" s="94"/>
      <c r="BI3315" s="45"/>
      <c r="BN3315" s="93"/>
    </row>
    <row r="3316" spans="4:66" s="48" customFormat="1" ht="15" customHeight="1" x14ac:dyDescent="0.2">
      <c r="D3316" s="45"/>
      <c r="AA3316" s="94"/>
      <c r="AC3316" s="94"/>
      <c r="AG3316" s="94"/>
      <c r="AI3316" s="94"/>
      <c r="AM3316" s="94"/>
      <c r="AO3316" s="94"/>
      <c r="AS3316" s="94"/>
      <c r="AU3316" s="94"/>
      <c r="AY3316" s="94"/>
      <c r="BA3316" s="94"/>
      <c r="BI3316" s="45"/>
      <c r="BN3316" s="93"/>
    </row>
    <row r="3317" spans="4:66" s="48" customFormat="1" ht="15" customHeight="1" x14ac:dyDescent="0.2">
      <c r="D3317" s="45"/>
      <c r="AA3317" s="94"/>
      <c r="AC3317" s="94"/>
      <c r="AG3317" s="94"/>
      <c r="AI3317" s="94"/>
      <c r="AM3317" s="94"/>
      <c r="AO3317" s="94"/>
      <c r="AS3317" s="94"/>
      <c r="AU3317" s="94"/>
      <c r="AY3317" s="94"/>
      <c r="BA3317" s="94"/>
      <c r="BI3317" s="45"/>
      <c r="BN3317" s="93"/>
    </row>
    <row r="3318" spans="4:66" s="48" customFormat="1" ht="15" customHeight="1" x14ac:dyDescent="0.2">
      <c r="D3318" s="45"/>
      <c r="AA3318" s="94"/>
      <c r="AC3318" s="94"/>
      <c r="AG3318" s="94"/>
      <c r="AI3318" s="94"/>
      <c r="AM3318" s="94"/>
      <c r="AO3318" s="94"/>
      <c r="AS3318" s="94"/>
      <c r="AU3318" s="94"/>
      <c r="AY3318" s="94"/>
      <c r="BA3318" s="94"/>
      <c r="BI3318" s="45"/>
      <c r="BN3318" s="93"/>
    </row>
    <row r="3319" spans="4:66" s="48" customFormat="1" ht="15" customHeight="1" x14ac:dyDescent="0.2">
      <c r="D3319" s="45"/>
      <c r="AA3319" s="94"/>
      <c r="AC3319" s="94"/>
      <c r="AG3319" s="94"/>
      <c r="AI3319" s="94"/>
      <c r="AM3319" s="94"/>
      <c r="AO3319" s="94"/>
      <c r="AS3319" s="94"/>
      <c r="AU3319" s="94"/>
      <c r="AY3319" s="94"/>
      <c r="BA3319" s="94"/>
      <c r="BI3319" s="45"/>
      <c r="BN3319" s="93"/>
    </row>
    <row r="3320" spans="4:66" s="48" customFormat="1" ht="15" customHeight="1" x14ac:dyDescent="0.2">
      <c r="D3320" s="45"/>
      <c r="AA3320" s="94"/>
      <c r="AC3320" s="94"/>
      <c r="AG3320" s="94"/>
      <c r="AI3320" s="94"/>
      <c r="AM3320" s="94"/>
      <c r="AO3320" s="94"/>
      <c r="AS3320" s="94"/>
      <c r="AU3320" s="94"/>
      <c r="AY3320" s="94"/>
      <c r="BA3320" s="94"/>
      <c r="BI3320" s="45"/>
      <c r="BN3320" s="93"/>
    </row>
    <row r="3321" spans="4:66" s="48" customFormat="1" ht="15" customHeight="1" x14ac:dyDescent="0.2">
      <c r="D3321" s="45"/>
      <c r="AA3321" s="94"/>
      <c r="AC3321" s="94"/>
      <c r="AG3321" s="94"/>
      <c r="AI3321" s="94"/>
      <c r="AM3321" s="94"/>
      <c r="AO3321" s="94"/>
      <c r="AS3321" s="94"/>
      <c r="AU3321" s="94"/>
      <c r="AY3321" s="94"/>
      <c r="BA3321" s="94"/>
      <c r="BI3321" s="45"/>
      <c r="BN3321" s="93"/>
    </row>
    <row r="3322" spans="4:66" s="48" customFormat="1" ht="15" customHeight="1" x14ac:dyDescent="0.2">
      <c r="D3322" s="45"/>
      <c r="AA3322" s="94"/>
      <c r="AC3322" s="94"/>
      <c r="AG3322" s="94"/>
      <c r="AI3322" s="94"/>
      <c r="AM3322" s="94"/>
      <c r="AO3322" s="94"/>
      <c r="AS3322" s="94"/>
      <c r="AU3322" s="94"/>
      <c r="AY3322" s="94"/>
      <c r="BA3322" s="94"/>
      <c r="BI3322" s="45"/>
      <c r="BN3322" s="93"/>
    </row>
    <row r="3323" spans="4:66" s="48" customFormat="1" ht="15" customHeight="1" x14ac:dyDescent="0.2">
      <c r="D3323" s="45"/>
      <c r="AA3323" s="94"/>
      <c r="AC3323" s="94"/>
      <c r="AG3323" s="94"/>
      <c r="AI3323" s="94"/>
      <c r="AM3323" s="94"/>
      <c r="AO3323" s="94"/>
      <c r="AS3323" s="94"/>
      <c r="AU3323" s="94"/>
      <c r="AY3323" s="94"/>
      <c r="BA3323" s="94"/>
      <c r="BI3323" s="45"/>
      <c r="BN3323" s="93"/>
    </row>
    <row r="3324" spans="4:66" s="48" customFormat="1" ht="15" customHeight="1" x14ac:dyDescent="0.2">
      <c r="D3324" s="45"/>
      <c r="AA3324" s="94"/>
      <c r="AC3324" s="94"/>
      <c r="AG3324" s="94"/>
      <c r="AI3324" s="94"/>
      <c r="AM3324" s="94"/>
      <c r="AO3324" s="94"/>
      <c r="AS3324" s="94"/>
      <c r="AU3324" s="94"/>
      <c r="AY3324" s="94"/>
      <c r="BA3324" s="94"/>
      <c r="BI3324" s="45"/>
      <c r="BN3324" s="93"/>
    </row>
    <row r="3325" spans="4:66" s="48" customFormat="1" ht="15" customHeight="1" x14ac:dyDescent="0.2">
      <c r="D3325" s="45"/>
      <c r="AA3325" s="94"/>
      <c r="AC3325" s="94"/>
      <c r="AG3325" s="94"/>
      <c r="AI3325" s="94"/>
      <c r="AM3325" s="94"/>
      <c r="AO3325" s="94"/>
      <c r="AS3325" s="94"/>
      <c r="AU3325" s="94"/>
      <c r="AY3325" s="94"/>
      <c r="BA3325" s="94"/>
      <c r="BI3325" s="45"/>
      <c r="BN3325" s="93"/>
    </row>
    <row r="3326" spans="4:66" s="48" customFormat="1" ht="15" customHeight="1" x14ac:dyDescent="0.2">
      <c r="D3326" s="45"/>
      <c r="AA3326" s="94"/>
      <c r="AC3326" s="94"/>
      <c r="AG3326" s="94"/>
      <c r="AI3326" s="94"/>
      <c r="AM3326" s="94"/>
      <c r="AO3326" s="94"/>
      <c r="AS3326" s="94"/>
      <c r="AU3326" s="94"/>
      <c r="AY3326" s="94"/>
      <c r="BA3326" s="94"/>
      <c r="BI3326" s="45"/>
      <c r="BN3326" s="93"/>
    </row>
    <row r="3327" spans="4:66" s="48" customFormat="1" ht="15" customHeight="1" x14ac:dyDescent="0.2">
      <c r="D3327" s="45"/>
      <c r="AA3327" s="94"/>
      <c r="AC3327" s="94"/>
      <c r="AG3327" s="94"/>
      <c r="AI3327" s="94"/>
      <c r="AM3327" s="94"/>
      <c r="AO3327" s="94"/>
      <c r="AS3327" s="94"/>
      <c r="AU3327" s="94"/>
      <c r="AY3327" s="94"/>
      <c r="BA3327" s="94"/>
      <c r="BI3327" s="45"/>
      <c r="BN3327" s="93"/>
    </row>
    <row r="3328" spans="4:66" s="48" customFormat="1" ht="15" customHeight="1" x14ac:dyDescent="0.2">
      <c r="D3328" s="45"/>
      <c r="AA3328" s="94"/>
      <c r="AC3328" s="94"/>
      <c r="AG3328" s="94"/>
      <c r="AI3328" s="94"/>
      <c r="AM3328" s="94"/>
      <c r="AO3328" s="94"/>
      <c r="AS3328" s="94"/>
      <c r="AU3328" s="94"/>
      <c r="AY3328" s="94"/>
      <c r="BA3328" s="94"/>
      <c r="BI3328" s="45"/>
      <c r="BN3328" s="93"/>
    </row>
    <row r="3329" spans="4:66" s="48" customFormat="1" ht="15" customHeight="1" x14ac:dyDescent="0.2">
      <c r="D3329" s="45"/>
      <c r="AA3329" s="94"/>
      <c r="AC3329" s="94"/>
      <c r="AG3329" s="94"/>
      <c r="AI3329" s="94"/>
      <c r="AM3329" s="94"/>
      <c r="AO3329" s="94"/>
      <c r="AS3329" s="94"/>
      <c r="AU3329" s="94"/>
      <c r="AY3329" s="94"/>
      <c r="BA3329" s="94"/>
      <c r="BI3329" s="45"/>
      <c r="BN3329" s="93"/>
    </row>
    <row r="3330" spans="4:66" s="48" customFormat="1" ht="15" customHeight="1" x14ac:dyDescent="0.2">
      <c r="D3330" s="45"/>
      <c r="AA3330" s="94"/>
      <c r="AC3330" s="94"/>
      <c r="AG3330" s="94"/>
      <c r="AI3330" s="94"/>
      <c r="AM3330" s="94"/>
      <c r="AO3330" s="94"/>
      <c r="AS3330" s="94"/>
      <c r="AU3330" s="94"/>
      <c r="AY3330" s="94"/>
      <c r="BA3330" s="94"/>
      <c r="BI3330" s="45"/>
      <c r="BN3330" s="93"/>
    </row>
    <row r="3331" spans="4:66" s="48" customFormat="1" ht="15" customHeight="1" x14ac:dyDescent="0.2">
      <c r="D3331" s="45"/>
      <c r="AA3331" s="94"/>
      <c r="AC3331" s="94"/>
      <c r="AG3331" s="94"/>
      <c r="AI3331" s="94"/>
      <c r="AM3331" s="94"/>
      <c r="AO3331" s="94"/>
      <c r="AS3331" s="94"/>
      <c r="AU3331" s="94"/>
      <c r="AY3331" s="94"/>
      <c r="BA3331" s="94"/>
      <c r="BI3331" s="45"/>
      <c r="BN3331" s="93"/>
    </row>
    <row r="3332" spans="4:66" s="48" customFormat="1" ht="15" customHeight="1" x14ac:dyDescent="0.2">
      <c r="D3332" s="45"/>
      <c r="AA3332" s="94"/>
      <c r="AC3332" s="94"/>
      <c r="AG3332" s="94"/>
      <c r="AI3332" s="94"/>
      <c r="AM3332" s="94"/>
      <c r="AO3332" s="94"/>
      <c r="AS3332" s="94"/>
      <c r="AU3332" s="94"/>
      <c r="AY3332" s="94"/>
      <c r="BA3332" s="94"/>
      <c r="BI3332" s="45"/>
      <c r="BN3332" s="93"/>
    </row>
    <row r="3333" spans="4:66" s="48" customFormat="1" ht="15" customHeight="1" x14ac:dyDescent="0.2">
      <c r="D3333" s="45"/>
      <c r="AA3333" s="94"/>
      <c r="AC3333" s="94"/>
      <c r="AG3333" s="94"/>
      <c r="AI3333" s="94"/>
      <c r="AM3333" s="94"/>
      <c r="AO3333" s="94"/>
      <c r="AS3333" s="94"/>
      <c r="AU3333" s="94"/>
      <c r="AY3333" s="94"/>
      <c r="BA3333" s="94"/>
      <c r="BI3333" s="45"/>
      <c r="BN3333" s="93"/>
    </row>
    <row r="3334" spans="4:66" s="48" customFormat="1" ht="15" customHeight="1" x14ac:dyDescent="0.2">
      <c r="D3334" s="45"/>
      <c r="AA3334" s="94"/>
      <c r="AC3334" s="94"/>
      <c r="AG3334" s="94"/>
      <c r="AI3334" s="94"/>
      <c r="AM3334" s="94"/>
      <c r="AO3334" s="94"/>
      <c r="AS3334" s="94"/>
      <c r="AU3334" s="94"/>
      <c r="AY3334" s="94"/>
      <c r="BA3334" s="94"/>
      <c r="BI3334" s="45"/>
      <c r="BN3334" s="93"/>
    </row>
    <row r="3335" spans="4:66" s="48" customFormat="1" ht="15" customHeight="1" x14ac:dyDescent="0.2">
      <c r="D3335" s="45"/>
      <c r="AA3335" s="94"/>
      <c r="AC3335" s="94"/>
      <c r="AG3335" s="94"/>
      <c r="AI3335" s="94"/>
      <c r="AM3335" s="94"/>
      <c r="AO3335" s="94"/>
      <c r="AS3335" s="94"/>
      <c r="AU3335" s="94"/>
      <c r="AY3335" s="94"/>
      <c r="BA3335" s="94"/>
      <c r="BI3335" s="45"/>
      <c r="BN3335" s="93"/>
    </row>
    <row r="3336" spans="4:66" s="48" customFormat="1" ht="15" customHeight="1" x14ac:dyDescent="0.2">
      <c r="D3336" s="45"/>
      <c r="AA3336" s="94"/>
      <c r="AC3336" s="94"/>
      <c r="AG3336" s="94"/>
      <c r="AI3336" s="94"/>
      <c r="AM3336" s="94"/>
      <c r="AO3336" s="94"/>
      <c r="AS3336" s="94"/>
      <c r="AU3336" s="94"/>
      <c r="AY3336" s="94"/>
      <c r="BA3336" s="94"/>
      <c r="BI3336" s="45"/>
      <c r="BN3336" s="93"/>
    </row>
    <row r="3337" spans="4:66" s="48" customFormat="1" ht="15" customHeight="1" x14ac:dyDescent="0.2">
      <c r="D3337" s="45"/>
      <c r="AA3337" s="94"/>
      <c r="AC3337" s="94"/>
      <c r="AG3337" s="94"/>
      <c r="AI3337" s="94"/>
      <c r="AM3337" s="94"/>
      <c r="AO3337" s="94"/>
      <c r="AS3337" s="94"/>
      <c r="AU3337" s="94"/>
      <c r="AY3337" s="94"/>
      <c r="BA3337" s="94"/>
      <c r="BI3337" s="45"/>
      <c r="BN3337" s="93"/>
    </row>
    <row r="3338" spans="4:66" s="48" customFormat="1" ht="15" customHeight="1" x14ac:dyDescent="0.2">
      <c r="D3338" s="45"/>
      <c r="AA3338" s="94"/>
      <c r="AC3338" s="94"/>
      <c r="AG3338" s="94"/>
      <c r="AI3338" s="94"/>
      <c r="AM3338" s="94"/>
      <c r="AO3338" s="94"/>
      <c r="AS3338" s="94"/>
      <c r="AU3338" s="94"/>
      <c r="AY3338" s="94"/>
      <c r="BA3338" s="94"/>
      <c r="BI3338" s="45"/>
      <c r="BN3338" s="93"/>
    </row>
    <row r="3339" spans="4:66" s="48" customFormat="1" ht="15" customHeight="1" x14ac:dyDescent="0.2">
      <c r="D3339" s="45"/>
      <c r="AA3339" s="94"/>
      <c r="AC3339" s="94"/>
      <c r="AG3339" s="94"/>
      <c r="AI3339" s="94"/>
      <c r="AM3339" s="94"/>
      <c r="AO3339" s="94"/>
      <c r="AS3339" s="94"/>
      <c r="AU3339" s="94"/>
      <c r="AY3339" s="94"/>
      <c r="BA3339" s="94"/>
      <c r="BI3339" s="45"/>
      <c r="BN3339" s="93"/>
    </row>
    <row r="3340" spans="4:66" s="48" customFormat="1" ht="15" customHeight="1" x14ac:dyDescent="0.2">
      <c r="D3340" s="45"/>
      <c r="AA3340" s="94"/>
      <c r="AC3340" s="94"/>
      <c r="AG3340" s="94"/>
      <c r="AI3340" s="94"/>
      <c r="AM3340" s="94"/>
      <c r="AO3340" s="94"/>
      <c r="AS3340" s="94"/>
      <c r="AU3340" s="94"/>
      <c r="AY3340" s="94"/>
      <c r="BA3340" s="94"/>
      <c r="BI3340" s="45"/>
      <c r="BN3340" s="93"/>
    </row>
    <row r="3341" spans="4:66" s="48" customFormat="1" ht="15" customHeight="1" x14ac:dyDescent="0.2">
      <c r="D3341" s="45"/>
      <c r="AA3341" s="94"/>
      <c r="AC3341" s="94"/>
      <c r="AG3341" s="94"/>
      <c r="AI3341" s="94"/>
      <c r="AM3341" s="94"/>
      <c r="AO3341" s="94"/>
      <c r="AS3341" s="94"/>
      <c r="AU3341" s="94"/>
      <c r="AY3341" s="94"/>
      <c r="BA3341" s="94"/>
      <c r="BI3341" s="45"/>
      <c r="BN3341" s="93"/>
    </row>
    <row r="3342" spans="4:66" s="48" customFormat="1" ht="15" customHeight="1" x14ac:dyDescent="0.2">
      <c r="D3342" s="45"/>
      <c r="AA3342" s="94"/>
      <c r="AC3342" s="94"/>
      <c r="AG3342" s="94"/>
      <c r="AI3342" s="94"/>
      <c r="AM3342" s="94"/>
      <c r="AO3342" s="94"/>
      <c r="AS3342" s="94"/>
      <c r="AU3342" s="94"/>
      <c r="AY3342" s="94"/>
      <c r="BA3342" s="94"/>
      <c r="BI3342" s="45"/>
      <c r="BN3342" s="93"/>
    </row>
    <row r="3343" spans="4:66" s="48" customFormat="1" ht="15" customHeight="1" x14ac:dyDescent="0.2">
      <c r="D3343" s="45"/>
      <c r="AA3343" s="94"/>
      <c r="AC3343" s="94"/>
      <c r="AG3343" s="94"/>
      <c r="AI3343" s="94"/>
      <c r="AM3343" s="94"/>
      <c r="AO3343" s="94"/>
      <c r="AS3343" s="94"/>
      <c r="AU3343" s="94"/>
      <c r="AY3343" s="94"/>
      <c r="BA3343" s="94"/>
      <c r="BI3343" s="45"/>
      <c r="BN3343" s="93"/>
    </row>
    <row r="3344" spans="4:66" s="48" customFormat="1" ht="15" customHeight="1" x14ac:dyDescent="0.2">
      <c r="D3344" s="45"/>
      <c r="AA3344" s="94"/>
      <c r="AC3344" s="94"/>
      <c r="AG3344" s="94"/>
      <c r="AI3344" s="94"/>
      <c r="AM3344" s="94"/>
      <c r="AO3344" s="94"/>
      <c r="AS3344" s="94"/>
      <c r="AU3344" s="94"/>
      <c r="AY3344" s="94"/>
      <c r="BA3344" s="94"/>
      <c r="BI3344" s="45"/>
      <c r="BN3344" s="93"/>
    </row>
    <row r="3345" spans="4:66" s="48" customFormat="1" ht="15" customHeight="1" x14ac:dyDescent="0.2">
      <c r="D3345" s="45"/>
      <c r="AA3345" s="94"/>
      <c r="AC3345" s="94"/>
      <c r="AG3345" s="94"/>
      <c r="AI3345" s="94"/>
      <c r="AM3345" s="94"/>
      <c r="AO3345" s="94"/>
      <c r="AS3345" s="94"/>
      <c r="AU3345" s="94"/>
      <c r="AY3345" s="94"/>
      <c r="BA3345" s="94"/>
      <c r="BI3345" s="45"/>
      <c r="BN3345" s="93"/>
    </row>
    <row r="3346" spans="4:66" s="48" customFormat="1" ht="15" customHeight="1" x14ac:dyDescent="0.2">
      <c r="D3346" s="45"/>
      <c r="AA3346" s="94"/>
      <c r="AC3346" s="94"/>
      <c r="AG3346" s="94"/>
      <c r="AI3346" s="94"/>
      <c r="AM3346" s="94"/>
      <c r="AO3346" s="94"/>
      <c r="AS3346" s="94"/>
      <c r="AU3346" s="94"/>
      <c r="AY3346" s="94"/>
      <c r="BA3346" s="94"/>
      <c r="BI3346" s="45"/>
      <c r="BN3346" s="93"/>
    </row>
    <row r="3347" spans="4:66" s="48" customFormat="1" ht="15" customHeight="1" x14ac:dyDescent="0.2">
      <c r="D3347" s="45"/>
      <c r="AA3347" s="94"/>
      <c r="AC3347" s="94"/>
      <c r="AG3347" s="94"/>
      <c r="AI3347" s="94"/>
      <c r="AM3347" s="94"/>
      <c r="AO3347" s="94"/>
      <c r="AS3347" s="94"/>
      <c r="AU3347" s="94"/>
      <c r="AY3347" s="94"/>
      <c r="BA3347" s="94"/>
      <c r="BI3347" s="45"/>
      <c r="BN3347" s="93"/>
    </row>
    <row r="3348" spans="4:66" s="48" customFormat="1" ht="15" customHeight="1" x14ac:dyDescent="0.2">
      <c r="D3348" s="45"/>
      <c r="AA3348" s="94"/>
      <c r="AC3348" s="94"/>
      <c r="AG3348" s="94"/>
      <c r="AI3348" s="94"/>
      <c r="AM3348" s="94"/>
      <c r="AO3348" s="94"/>
      <c r="AS3348" s="94"/>
      <c r="AU3348" s="94"/>
      <c r="AY3348" s="94"/>
      <c r="BA3348" s="94"/>
      <c r="BI3348" s="45"/>
      <c r="BN3348" s="93"/>
    </row>
    <row r="3349" spans="4:66" s="48" customFormat="1" ht="15" customHeight="1" x14ac:dyDescent="0.2">
      <c r="D3349" s="45"/>
      <c r="AA3349" s="94"/>
      <c r="AC3349" s="94"/>
      <c r="AG3349" s="94"/>
      <c r="AI3349" s="94"/>
      <c r="AM3349" s="94"/>
      <c r="AO3349" s="94"/>
      <c r="AS3349" s="94"/>
      <c r="AU3349" s="94"/>
      <c r="AY3349" s="94"/>
      <c r="BA3349" s="94"/>
      <c r="BI3349" s="45"/>
      <c r="BN3349" s="93"/>
    </row>
    <row r="3350" spans="4:66" s="48" customFormat="1" ht="15" customHeight="1" x14ac:dyDescent="0.2">
      <c r="D3350" s="45"/>
      <c r="AA3350" s="94"/>
      <c r="AC3350" s="94"/>
      <c r="AG3350" s="94"/>
      <c r="AI3350" s="94"/>
      <c r="AM3350" s="94"/>
      <c r="AO3350" s="94"/>
      <c r="AS3350" s="94"/>
      <c r="AU3350" s="94"/>
      <c r="AY3350" s="94"/>
      <c r="BA3350" s="94"/>
      <c r="BI3350" s="45"/>
      <c r="BN3350" s="93"/>
    </row>
    <row r="3351" spans="4:66" s="48" customFormat="1" ht="15" customHeight="1" x14ac:dyDescent="0.2">
      <c r="D3351" s="45"/>
      <c r="AA3351" s="94"/>
      <c r="AC3351" s="94"/>
      <c r="AG3351" s="94"/>
      <c r="AI3351" s="94"/>
      <c r="AM3351" s="94"/>
      <c r="AO3351" s="94"/>
      <c r="AS3351" s="94"/>
      <c r="AU3351" s="94"/>
      <c r="AY3351" s="94"/>
      <c r="BA3351" s="94"/>
      <c r="BI3351" s="45"/>
      <c r="BN3351" s="93"/>
    </row>
    <row r="3352" spans="4:66" s="48" customFormat="1" ht="15" customHeight="1" x14ac:dyDescent="0.2">
      <c r="D3352" s="45"/>
      <c r="AA3352" s="94"/>
      <c r="AC3352" s="94"/>
      <c r="AG3352" s="94"/>
      <c r="AI3352" s="94"/>
      <c r="AM3352" s="94"/>
      <c r="AO3352" s="94"/>
      <c r="AS3352" s="94"/>
      <c r="AU3352" s="94"/>
      <c r="AY3352" s="94"/>
      <c r="BA3352" s="94"/>
      <c r="BI3352" s="45"/>
      <c r="BN3352" s="93"/>
    </row>
    <row r="3353" spans="4:66" s="48" customFormat="1" ht="15" customHeight="1" x14ac:dyDescent="0.2">
      <c r="D3353" s="45"/>
      <c r="AA3353" s="94"/>
      <c r="AC3353" s="94"/>
      <c r="AG3353" s="94"/>
      <c r="AI3353" s="94"/>
      <c r="AM3353" s="94"/>
      <c r="AO3353" s="94"/>
      <c r="AS3353" s="94"/>
      <c r="AU3353" s="94"/>
      <c r="AY3353" s="94"/>
      <c r="BA3353" s="94"/>
      <c r="BI3353" s="45"/>
      <c r="BN3353" s="93"/>
    </row>
    <row r="3354" spans="4:66" s="48" customFormat="1" ht="15" customHeight="1" x14ac:dyDescent="0.2">
      <c r="D3354" s="45"/>
      <c r="AA3354" s="94"/>
      <c r="AC3354" s="94"/>
      <c r="AG3354" s="94"/>
      <c r="AI3354" s="94"/>
      <c r="AM3354" s="94"/>
      <c r="AO3354" s="94"/>
      <c r="AS3354" s="94"/>
      <c r="AU3354" s="94"/>
      <c r="AY3354" s="94"/>
      <c r="BA3354" s="94"/>
      <c r="BI3354" s="45"/>
      <c r="BN3354" s="93"/>
    </row>
    <row r="3355" spans="4:66" s="48" customFormat="1" ht="15" customHeight="1" x14ac:dyDescent="0.2">
      <c r="D3355" s="45"/>
      <c r="AA3355" s="94"/>
      <c r="AC3355" s="94"/>
      <c r="AG3355" s="94"/>
      <c r="AI3355" s="94"/>
      <c r="AM3355" s="94"/>
      <c r="AO3355" s="94"/>
      <c r="AS3355" s="94"/>
      <c r="AU3355" s="94"/>
      <c r="AY3355" s="94"/>
      <c r="BA3355" s="94"/>
      <c r="BI3355" s="45"/>
      <c r="BN3355" s="93"/>
    </row>
    <row r="3356" spans="4:66" s="48" customFormat="1" ht="15" customHeight="1" x14ac:dyDescent="0.2">
      <c r="D3356" s="45"/>
      <c r="AA3356" s="94"/>
      <c r="AC3356" s="94"/>
      <c r="AG3356" s="94"/>
      <c r="AI3356" s="94"/>
      <c r="AM3356" s="94"/>
      <c r="AO3356" s="94"/>
      <c r="AS3356" s="94"/>
      <c r="AU3356" s="94"/>
      <c r="AY3356" s="94"/>
      <c r="BA3356" s="94"/>
      <c r="BI3356" s="45"/>
      <c r="BN3356" s="93"/>
    </row>
    <row r="3357" spans="4:66" s="48" customFormat="1" ht="15" customHeight="1" x14ac:dyDescent="0.2">
      <c r="D3357" s="45"/>
      <c r="AA3357" s="94"/>
      <c r="AC3357" s="94"/>
      <c r="AG3357" s="94"/>
      <c r="AI3357" s="94"/>
      <c r="AM3357" s="94"/>
      <c r="AO3357" s="94"/>
      <c r="AS3357" s="94"/>
      <c r="AU3357" s="94"/>
      <c r="AY3357" s="94"/>
      <c r="BA3357" s="94"/>
      <c r="BI3357" s="45"/>
      <c r="BN3357" s="93"/>
    </row>
    <row r="3358" spans="4:66" s="48" customFormat="1" ht="15" customHeight="1" x14ac:dyDescent="0.2">
      <c r="D3358" s="45"/>
      <c r="AA3358" s="94"/>
      <c r="AC3358" s="94"/>
      <c r="AG3358" s="94"/>
      <c r="AI3358" s="94"/>
      <c r="AM3358" s="94"/>
      <c r="AO3358" s="94"/>
      <c r="AS3358" s="94"/>
      <c r="AU3358" s="94"/>
      <c r="AY3358" s="94"/>
      <c r="BA3358" s="94"/>
      <c r="BI3358" s="45"/>
      <c r="BN3358" s="93"/>
    </row>
    <row r="3359" spans="4:66" s="48" customFormat="1" ht="15" customHeight="1" x14ac:dyDescent="0.2">
      <c r="D3359" s="45"/>
      <c r="AA3359" s="94"/>
      <c r="AC3359" s="94"/>
      <c r="AG3359" s="94"/>
      <c r="AI3359" s="94"/>
      <c r="AM3359" s="94"/>
      <c r="AO3359" s="94"/>
      <c r="AS3359" s="94"/>
      <c r="AU3359" s="94"/>
      <c r="AY3359" s="94"/>
      <c r="BA3359" s="94"/>
      <c r="BI3359" s="45"/>
      <c r="BN3359" s="93"/>
    </row>
    <row r="3360" spans="4:66" s="48" customFormat="1" ht="15" customHeight="1" x14ac:dyDescent="0.2">
      <c r="D3360" s="45"/>
      <c r="AA3360" s="94"/>
      <c r="AC3360" s="94"/>
      <c r="AG3360" s="94"/>
      <c r="AI3360" s="94"/>
      <c r="AM3360" s="94"/>
      <c r="AO3360" s="94"/>
      <c r="AS3360" s="94"/>
      <c r="AU3360" s="94"/>
      <c r="AY3360" s="94"/>
      <c r="BA3360" s="94"/>
      <c r="BI3360" s="45"/>
      <c r="BN3360" s="93"/>
    </row>
    <row r="3361" spans="4:66" s="48" customFormat="1" ht="15" customHeight="1" x14ac:dyDescent="0.2">
      <c r="D3361" s="45"/>
      <c r="AA3361" s="94"/>
      <c r="AC3361" s="94"/>
      <c r="AG3361" s="94"/>
      <c r="AI3361" s="94"/>
      <c r="AM3361" s="94"/>
      <c r="AO3361" s="94"/>
      <c r="AS3361" s="94"/>
      <c r="AU3361" s="94"/>
      <c r="AY3361" s="94"/>
      <c r="BA3361" s="94"/>
      <c r="BI3361" s="45"/>
      <c r="BN3361" s="93"/>
    </row>
    <row r="3362" spans="4:66" s="48" customFormat="1" ht="15" customHeight="1" x14ac:dyDescent="0.2">
      <c r="D3362" s="45"/>
      <c r="AA3362" s="94"/>
      <c r="AC3362" s="94"/>
      <c r="AG3362" s="94"/>
      <c r="AI3362" s="94"/>
      <c r="AM3362" s="94"/>
      <c r="AO3362" s="94"/>
      <c r="AS3362" s="94"/>
      <c r="AU3362" s="94"/>
      <c r="AY3362" s="94"/>
      <c r="BA3362" s="94"/>
      <c r="BI3362" s="45"/>
      <c r="BN3362" s="93"/>
    </row>
    <row r="3363" spans="4:66" s="48" customFormat="1" ht="15" customHeight="1" x14ac:dyDescent="0.2">
      <c r="D3363" s="45"/>
      <c r="AA3363" s="94"/>
      <c r="AC3363" s="94"/>
      <c r="AG3363" s="94"/>
      <c r="AI3363" s="94"/>
      <c r="AM3363" s="94"/>
      <c r="AO3363" s="94"/>
      <c r="AS3363" s="94"/>
      <c r="AU3363" s="94"/>
      <c r="AY3363" s="94"/>
      <c r="BA3363" s="94"/>
      <c r="BI3363" s="45"/>
      <c r="BN3363" s="93"/>
    </row>
    <row r="3364" spans="4:66" s="48" customFormat="1" ht="15" customHeight="1" x14ac:dyDescent="0.2">
      <c r="D3364" s="45"/>
      <c r="AA3364" s="94"/>
      <c r="AC3364" s="94"/>
      <c r="AG3364" s="94"/>
      <c r="AI3364" s="94"/>
      <c r="AM3364" s="94"/>
      <c r="AO3364" s="94"/>
      <c r="AS3364" s="94"/>
      <c r="AU3364" s="94"/>
      <c r="AY3364" s="94"/>
      <c r="BA3364" s="94"/>
      <c r="BI3364" s="45"/>
      <c r="BN3364" s="93"/>
    </row>
    <row r="3365" spans="4:66" s="48" customFormat="1" ht="15" customHeight="1" x14ac:dyDescent="0.2">
      <c r="D3365" s="45"/>
      <c r="AA3365" s="94"/>
      <c r="AC3365" s="94"/>
      <c r="AG3365" s="94"/>
      <c r="AI3365" s="94"/>
      <c r="AM3365" s="94"/>
      <c r="AO3365" s="94"/>
      <c r="AS3365" s="94"/>
      <c r="AU3365" s="94"/>
      <c r="AY3365" s="94"/>
      <c r="BA3365" s="94"/>
      <c r="BI3365" s="45"/>
      <c r="BN3365" s="93"/>
    </row>
    <row r="3366" spans="4:66" s="48" customFormat="1" ht="15" customHeight="1" x14ac:dyDescent="0.2">
      <c r="D3366" s="45"/>
      <c r="AA3366" s="94"/>
      <c r="AC3366" s="94"/>
      <c r="AG3366" s="94"/>
      <c r="AI3366" s="94"/>
      <c r="AM3366" s="94"/>
      <c r="AO3366" s="94"/>
      <c r="AS3366" s="94"/>
      <c r="AU3366" s="94"/>
      <c r="AY3366" s="94"/>
      <c r="BA3366" s="94"/>
      <c r="BI3366" s="45"/>
      <c r="BN3366" s="93"/>
    </row>
    <row r="3367" spans="4:66" s="48" customFormat="1" ht="15" customHeight="1" x14ac:dyDescent="0.2">
      <c r="D3367" s="45"/>
      <c r="AA3367" s="94"/>
      <c r="AC3367" s="94"/>
      <c r="AG3367" s="94"/>
      <c r="AI3367" s="94"/>
      <c r="AM3367" s="94"/>
      <c r="AO3367" s="94"/>
      <c r="AS3367" s="94"/>
      <c r="AU3367" s="94"/>
      <c r="AY3367" s="94"/>
      <c r="BA3367" s="94"/>
      <c r="BI3367" s="45"/>
      <c r="BN3367" s="93"/>
    </row>
    <row r="3368" spans="4:66" s="48" customFormat="1" ht="15" customHeight="1" x14ac:dyDescent="0.2">
      <c r="D3368" s="45"/>
      <c r="AA3368" s="94"/>
      <c r="AC3368" s="94"/>
      <c r="AG3368" s="94"/>
      <c r="AI3368" s="94"/>
      <c r="AM3368" s="94"/>
      <c r="AO3368" s="94"/>
      <c r="AS3368" s="94"/>
      <c r="AU3368" s="94"/>
      <c r="AY3368" s="94"/>
      <c r="BA3368" s="94"/>
      <c r="BI3368" s="45"/>
      <c r="BN3368" s="93"/>
    </row>
    <row r="3369" spans="4:66" s="48" customFormat="1" ht="15" customHeight="1" x14ac:dyDescent="0.2">
      <c r="D3369" s="45"/>
      <c r="AA3369" s="94"/>
      <c r="AC3369" s="94"/>
      <c r="AG3369" s="94"/>
      <c r="AI3369" s="94"/>
      <c r="AM3369" s="94"/>
      <c r="AO3369" s="94"/>
      <c r="AS3369" s="94"/>
      <c r="AU3369" s="94"/>
      <c r="AY3369" s="94"/>
      <c r="BA3369" s="94"/>
      <c r="BI3369" s="45"/>
      <c r="BN3369" s="93"/>
    </row>
    <row r="3370" spans="4:66" s="48" customFormat="1" ht="15" customHeight="1" x14ac:dyDescent="0.2">
      <c r="D3370" s="45"/>
      <c r="AA3370" s="94"/>
      <c r="AC3370" s="94"/>
      <c r="AG3370" s="94"/>
      <c r="AI3370" s="94"/>
      <c r="AM3370" s="94"/>
      <c r="AO3370" s="94"/>
      <c r="AS3370" s="94"/>
      <c r="AU3370" s="94"/>
      <c r="AY3370" s="94"/>
      <c r="BA3370" s="94"/>
      <c r="BI3370" s="45"/>
      <c r="BN3370" s="93"/>
    </row>
    <row r="3371" spans="4:66" s="48" customFormat="1" ht="15" customHeight="1" x14ac:dyDescent="0.2">
      <c r="D3371" s="45"/>
      <c r="AA3371" s="94"/>
      <c r="AC3371" s="94"/>
      <c r="AG3371" s="94"/>
      <c r="AI3371" s="94"/>
      <c r="AM3371" s="94"/>
      <c r="AO3371" s="94"/>
      <c r="AS3371" s="94"/>
      <c r="AU3371" s="94"/>
      <c r="AY3371" s="94"/>
      <c r="BA3371" s="94"/>
      <c r="BI3371" s="45"/>
      <c r="BN3371" s="93"/>
    </row>
    <row r="3372" spans="4:66" s="48" customFormat="1" ht="15" customHeight="1" x14ac:dyDescent="0.2">
      <c r="D3372" s="45"/>
      <c r="AA3372" s="94"/>
      <c r="AC3372" s="94"/>
      <c r="AG3372" s="94"/>
      <c r="AI3372" s="94"/>
      <c r="AM3372" s="94"/>
      <c r="AO3372" s="94"/>
      <c r="AS3372" s="94"/>
      <c r="AU3372" s="94"/>
      <c r="AY3372" s="94"/>
      <c r="BA3372" s="94"/>
      <c r="BI3372" s="45"/>
      <c r="BN3372" s="93"/>
    </row>
    <row r="3373" spans="4:66" s="48" customFormat="1" ht="15" customHeight="1" x14ac:dyDescent="0.2">
      <c r="D3373" s="45"/>
      <c r="AA3373" s="94"/>
      <c r="AC3373" s="94"/>
      <c r="AG3373" s="94"/>
      <c r="AI3373" s="94"/>
      <c r="AM3373" s="94"/>
      <c r="AO3373" s="94"/>
      <c r="AS3373" s="94"/>
      <c r="AU3373" s="94"/>
      <c r="AY3373" s="94"/>
      <c r="BA3373" s="94"/>
      <c r="BI3373" s="45"/>
      <c r="BN3373" s="93"/>
    </row>
    <row r="3374" spans="4:66" s="48" customFormat="1" ht="15" customHeight="1" x14ac:dyDescent="0.2">
      <c r="D3374" s="45"/>
      <c r="AA3374" s="94"/>
      <c r="AC3374" s="94"/>
      <c r="AG3374" s="94"/>
      <c r="AI3374" s="94"/>
      <c r="AM3374" s="94"/>
      <c r="AO3374" s="94"/>
      <c r="AS3374" s="94"/>
      <c r="AU3374" s="94"/>
      <c r="AY3374" s="94"/>
      <c r="BA3374" s="94"/>
      <c r="BI3374" s="45"/>
      <c r="BN3374" s="93"/>
    </row>
    <row r="3375" spans="4:66" s="48" customFormat="1" ht="15" customHeight="1" x14ac:dyDescent="0.2">
      <c r="D3375" s="45"/>
      <c r="AA3375" s="94"/>
      <c r="AC3375" s="94"/>
      <c r="AG3375" s="94"/>
      <c r="AI3375" s="94"/>
      <c r="AM3375" s="94"/>
      <c r="AO3375" s="94"/>
      <c r="AS3375" s="94"/>
      <c r="AU3375" s="94"/>
      <c r="AY3375" s="94"/>
      <c r="BA3375" s="94"/>
      <c r="BI3375" s="45"/>
      <c r="BN3375" s="93"/>
    </row>
    <row r="3376" spans="4:66" s="48" customFormat="1" ht="15" customHeight="1" x14ac:dyDescent="0.2">
      <c r="D3376" s="45"/>
      <c r="AA3376" s="94"/>
      <c r="AC3376" s="94"/>
      <c r="AG3376" s="94"/>
      <c r="AI3376" s="94"/>
      <c r="AM3376" s="94"/>
      <c r="AO3376" s="94"/>
      <c r="AS3376" s="94"/>
      <c r="AU3376" s="94"/>
      <c r="AY3376" s="94"/>
      <c r="BA3376" s="94"/>
      <c r="BI3376" s="45"/>
      <c r="BN3376" s="93"/>
    </row>
    <row r="3377" spans="4:66" s="48" customFormat="1" ht="15" customHeight="1" x14ac:dyDescent="0.2">
      <c r="D3377" s="45"/>
      <c r="AA3377" s="94"/>
      <c r="AC3377" s="94"/>
      <c r="AG3377" s="94"/>
      <c r="AI3377" s="94"/>
      <c r="AM3377" s="94"/>
      <c r="AO3377" s="94"/>
      <c r="AS3377" s="94"/>
      <c r="AU3377" s="94"/>
      <c r="AY3377" s="94"/>
      <c r="BA3377" s="94"/>
      <c r="BI3377" s="45"/>
      <c r="BN3377" s="93"/>
    </row>
    <row r="3378" spans="4:66" s="48" customFormat="1" ht="15" customHeight="1" x14ac:dyDescent="0.2">
      <c r="D3378" s="45"/>
      <c r="AA3378" s="94"/>
      <c r="AC3378" s="94"/>
      <c r="AG3378" s="94"/>
      <c r="AI3378" s="94"/>
      <c r="AM3378" s="94"/>
      <c r="AO3378" s="94"/>
      <c r="AS3378" s="94"/>
      <c r="AU3378" s="94"/>
      <c r="AY3378" s="94"/>
      <c r="BA3378" s="94"/>
      <c r="BI3378" s="45"/>
      <c r="BN3378" s="93"/>
    </row>
    <row r="3379" spans="4:66" s="48" customFormat="1" ht="15" customHeight="1" x14ac:dyDescent="0.2">
      <c r="D3379" s="45"/>
      <c r="AA3379" s="94"/>
      <c r="AC3379" s="94"/>
      <c r="AG3379" s="94"/>
      <c r="AI3379" s="94"/>
      <c r="AM3379" s="94"/>
      <c r="AO3379" s="94"/>
      <c r="AS3379" s="94"/>
      <c r="AU3379" s="94"/>
      <c r="AY3379" s="94"/>
      <c r="BA3379" s="94"/>
      <c r="BI3379" s="45"/>
      <c r="BN3379" s="93"/>
    </row>
    <row r="3380" spans="4:66" s="48" customFormat="1" ht="15" customHeight="1" x14ac:dyDescent="0.2">
      <c r="D3380" s="45"/>
      <c r="AA3380" s="94"/>
      <c r="AC3380" s="94"/>
      <c r="AG3380" s="94"/>
      <c r="AI3380" s="94"/>
      <c r="AM3380" s="94"/>
      <c r="AO3380" s="94"/>
      <c r="AS3380" s="94"/>
      <c r="AU3380" s="94"/>
      <c r="AY3380" s="94"/>
      <c r="BA3380" s="94"/>
      <c r="BI3380" s="45"/>
      <c r="BN3380" s="93"/>
    </row>
    <row r="3381" spans="4:66" s="48" customFormat="1" ht="15" customHeight="1" x14ac:dyDescent="0.2">
      <c r="D3381" s="45"/>
      <c r="AA3381" s="94"/>
      <c r="AC3381" s="94"/>
      <c r="AG3381" s="94"/>
      <c r="AI3381" s="94"/>
      <c r="AM3381" s="94"/>
      <c r="AO3381" s="94"/>
      <c r="AS3381" s="94"/>
      <c r="AU3381" s="94"/>
      <c r="AY3381" s="94"/>
      <c r="BA3381" s="94"/>
      <c r="BI3381" s="45"/>
      <c r="BN3381" s="93"/>
    </row>
    <row r="3382" spans="4:66" s="48" customFormat="1" ht="15" customHeight="1" x14ac:dyDescent="0.2">
      <c r="D3382" s="45"/>
      <c r="AA3382" s="94"/>
      <c r="AC3382" s="94"/>
      <c r="AG3382" s="94"/>
      <c r="AI3382" s="94"/>
      <c r="AM3382" s="94"/>
      <c r="AO3382" s="94"/>
      <c r="AS3382" s="94"/>
      <c r="AU3382" s="94"/>
      <c r="AY3382" s="94"/>
      <c r="BA3382" s="94"/>
      <c r="BI3382" s="45"/>
      <c r="BN3382" s="93"/>
    </row>
    <row r="3383" spans="4:66" s="48" customFormat="1" ht="15" customHeight="1" x14ac:dyDescent="0.2">
      <c r="D3383" s="45"/>
      <c r="AA3383" s="94"/>
      <c r="AC3383" s="94"/>
      <c r="AG3383" s="94"/>
      <c r="AI3383" s="94"/>
      <c r="AM3383" s="94"/>
      <c r="AO3383" s="94"/>
      <c r="AS3383" s="94"/>
      <c r="AU3383" s="94"/>
      <c r="AY3383" s="94"/>
      <c r="BA3383" s="94"/>
      <c r="BI3383" s="45"/>
      <c r="BN3383" s="93"/>
    </row>
    <row r="3384" spans="4:66" s="48" customFormat="1" ht="15" customHeight="1" x14ac:dyDescent="0.2">
      <c r="D3384" s="45"/>
      <c r="AA3384" s="94"/>
      <c r="AC3384" s="94"/>
      <c r="AG3384" s="94"/>
      <c r="AI3384" s="94"/>
      <c r="AM3384" s="94"/>
      <c r="AO3384" s="94"/>
      <c r="AS3384" s="94"/>
      <c r="AU3384" s="94"/>
      <c r="AY3384" s="94"/>
      <c r="BA3384" s="94"/>
      <c r="BI3384" s="45"/>
      <c r="BN3384" s="93"/>
    </row>
    <row r="3385" spans="4:66" s="48" customFormat="1" ht="15" customHeight="1" x14ac:dyDescent="0.2">
      <c r="D3385" s="45"/>
      <c r="AA3385" s="94"/>
      <c r="AC3385" s="94"/>
      <c r="AG3385" s="94"/>
      <c r="AI3385" s="94"/>
      <c r="AM3385" s="94"/>
      <c r="AO3385" s="94"/>
      <c r="AS3385" s="94"/>
      <c r="AU3385" s="94"/>
      <c r="AY3385" s="94"/>
      <c r="BA3385" s="94"/>
      <c r="BI3385" s="45"/>
      <c r="BN3385" s="93"/>
    </row>
    <row r="3386" spans="4:66" s="48" customFormat="1" ht="15" customHeight="1" x14ac:dyDescent="0.2">
      <c r="D3386" s="45"/>
      <c r="AA3386" s="94"/>
      <c r="AC3386" s="94"/>
      <c r="AG3386" s="94"/>
      <c r="AI3386" s="94"/>
      <c r="AM3386" s="94"/>
      <c r="AO3386" s="94"/>
      <c r="AS3386" s="94"/>
      <c r="AU3386" s="94"/>
      <c r="AY3386" s="94"/>
      <c r="BA3386" s="94"/>
      <c r="BI3386" s="45"/>
      <c r="BN3386" s="93"/>
    </row>
    <row r="3387" spans="4:66" s="48" customFormat="1" ht="15" customHeight="1" x14ac:dyDescent="0.2">
      <c r="D3387" s="45"/>
      <c r="AA3387" s="94"/>
      <c r="AC3387" s="94"/>
      <c r="AG3387" s="94"/>
      <c r="AI3387" s="94"/>
      <c r="AM3387" s="94"/>
      <c r="AO3387" s="94"/>
      <c r="AS3387" s="94"/>
      <c r="AU3387" s="94"/>
      <c r="AY3387" s="94"/>
      <c r="BA3387" s="94"/>
      <c r="BI3387" s="45"/>
      <c r="BN3387" s="93"/>
    </row>
    <row r="3388" spans="4:66" s="48" customFormat="1" ht="15" customHeight="1" x14ac:dyDescent="0.2">
      <c r="D3388" s="45"/>
      <c r="AA3388" s="94"/>
      <c r="AC3388" s="94"/>
      <c r="AG3388" s="94"/>
      <c r="AI3388" s="94"/>
      <c r="AM3388" s="94"/>
      <c r="AO3388" s="94"/>
      <c r="AS3388" s="94"/>
      <c r="AU3388" s="94"/>
      <c r="AY3388" s="94"/>
      <c r="BA3388" s="94"/>
      <c r="BI3388" s="45"/>
      <c r="BN3388" s="93"/>
    </row>
    <row r="3389" spans="4:66" s="48" customFormat="1" ht="15" customHeight="1" x14ac:dyDescent="0.2">
      <c r="D3389" s="45"/>
      <c r="AA3389" s="94"/>
      <c r="AC3389" s="94"/>
      <c r="AG3389" s="94"/>
      <c r="AI3389" s="94"/>
      <c r="AM3389" s="94"/>
      <c r="AO3389" s="94"/>
      <c r="AS3389" s="94"/>
      <c r="AU3389" s="94"/>
      <c r="AY3389" s="94"/>
      <c r="BA3389" s="94"/>
      <c r="BI3389" s="45"/>
      <c r="BN3389" s="93"/>
    </row>
    <row r="3390" spans="4:66" s="48" customFormat="1" ht="15" customHeight="1" x14ac:dyDescent="0.2">
      <c r="D3390" s="45"/>
      <c r="AA3390" s="94"/>
      <c r="AC3390" s="94"/>
      <c r="AG3390" s="94"/>
      <c r="AI3390" s="94"/>
      <c r="AM3390" s="94"/>
      <c r="AO3390" s="94"/>
      <c r="AS3390" s="94"/>
      <c r="AU3390" s="94"/>
      <c r="AY3390" s="94"/>
      <c r="BA3390" s="94"/>
      <c r="BI3390" s="45"/>
      <c r="BN3390" s="93"/>
    </row>
    <row r="3391" spans="4:66" s="48" customFormat="1" ht="15" customHeight="1" x14ac:dyDescent="0.2">
      <c r="D3391" s="45"/>
      <c r="AA3391" s="94"/>
      <c r="AC3391" s="94"/>
      <c r="AG3391" s="94"/>
      <c r="AI3391" s="94"/>
      <c r="AM3391" s="94"/>
      <c r="AO3391" s="94"/>
      <c r="AS3391" s="94"/>
      <c r="AU3391" s="94"/>
      <c r="AY3391" s="94"/>
      <c r="BA3391" s="94"/>
      <c r="BI3391" s="45"/>
      <c r="BN3391" s="93"/>
    </row>
    <row r="3392" spans="4:66" s="48" customFormat="1" ht="15" customHeight="1" x14ac:dyDescent="0.2">
      <c r="D3392" s="45"/>
      <c r="AA3392" s="94"/>
      <c r="AC3392" s="94"/>
      <c r="AG3392" s="94"/>
      <c r="AI3392" s="94"/>
      <c r="AM3392" s="94"/>
      <c r="AO3392" s="94"/>
      <c r="AS3392" s="94"/>
      <c r="AU3392" s="94"/>
      <c r="AY3392" s="94"/>
      <c r="BA3392" s="94"/>
      <c r="BI3392" s="45"/>
      <c r="BN3392" s="93"/>
    </row>
    <row r="3393" spans="4:66" s="48" customFormat="1" ht="15" customHeight="1" x14ac:dyDescent="0.2">
      <c r="D3393" s="45"/>
      <c r="AA3393" s="94"/>
      <c r="AC3393" s="94"/>
      <c r="AG3393" s="94"/>
      <c r="AI3393" s="94"/>
      <c r="AM3393" s="94"/>
      <c r="AO3393" s="94"/>
      <c r="AS3393" s="94"/>
      <c r="AU3393" s="94"/>
      <c r="AY3393" s="94"/>
      <c r="BA3393" s="94"/>
      <c r="BI3393" s="45"/>
      <c r="BN3393" s="93"/>
    </row>
    <row r="3394" spans="4:66" s="48" customFormat="1" ht="15" customHeight="1" x14ac:dyDescent="0.2">
      <c r="D3394" s="45"/>
      <c r="AA3394" s="94"/>
      <c r="AC3394" s="94"/>
      <c r="AG3394" s="94"/>
      <c r="AI3394" s="94"/>
      <c r="AM3394" s="94"/>
      <c r="AO3394" s="94"/>
      <c r="AS3394" s="94"/>
      <c r="AU3394" s="94"/>
      <c r="AY3394" s="94"/>
      <c r="BA3394" s="94"/>
      <c r="BI3394" s="45"/>
      <c r="BN3394" s="93"/>
    </row>
    <row r="3395" spans="4:66" s="48" customFormat="1" ht="15" customHeight="1" x14ac:dyDescent="0.2">
      <c r="D3395" s="45"/>
      <c r="AA3395" s="94"/>
      <c r="AC3395" s="94"/>
      <c r="AG3395" s="94"/>
      <c r="AI3395" s="94"/>
      <c r="AM3395" s="94"/>
      <c r="AO3395" s="94"/>
      <c r="AS3395" s="94"/>
      <c r="AU3395" s="94"/>
      <c r="AY3395" s="94"/>
      <c r="BA3395" s="94"/>
      <c r="BI3395" s="45"/>
      <c r="BN3395" s="93"/>
    </row>
    <row r="3396" spans="4:66" s="48" customFormat="1" ht="15" customHeight="1" x14ac:dyDescent="0.2">
      <c r="D3396" s="45"/>
      <c r="AA3396" s="94"/>
      <c r="AC3396" s="94"/>
      <c r="AG3396" s="94"/>
      <c r="AI3396" s="94"/>
      <c r="AM3396" s="94"/>
      <c r="AO3396" s="94"/>
      <c r="AS3396" s="94"/>
      <c r="AU3396" s="94"/>
      <c r="AY3396" s="94"/>
      <c r="BA3396" s="94"/>
      <c r="BI3396" s="45"/>
      <c r="BN3396" s="93"/>
    </row>
    <row r="3397" spans="4:66" s="48" customFormat="1" ht="15" customHeight="1" x14ac:dyDescent="0.2">
      <c r="D3397" s="45"/>
      <c r="AA3397" s="94"/>
      <c r="AC3397" s="94"/>
      <c r="AG3397" s="94"/>
      <c r="AI3397" s="94"/>
      <c r="AM3397" s="94"/>
      <c r="AO3397" s="94"/>
      <c r="AS3397" s="94"/>
      <c r="AU3397" s="94"/>
      <c r="AY3397" s="94"/>
      <c r="BA3397" s="94"/>
      <c r="BI3397" s="45"/>
      <c r="BN3397" s="93"/>
    </row>
    <row r="3398" spans="4:66" s="48" customFormat="1" ht="15" customHeight="1" x14ac:dyDescent="0.2">
      <c r="D3398" s="45"/>
      <c r="AA3398" s="94"/>
      <c r="AC3398" s="94"/>
      <c r="AG3398" s="94"/>
      <c r="AI3398" s="94"/>
      <c r="AM3398" s="94"/>
      <c r="AO3398" s="94"/>
      <c r="AS3398" s="94"/>
      <c r="AU3398" s="94"/>
      <c r="AY3398" s="94"/>
      <c r="BA3398" s="94"/>
      <c r="BI3398" s="45"/>
      <c r="BN3398" s="93"/>
    </row>
    <row r="3399" spans="4:66" s="48" customFormat="1" ht="15" customHeight="1" x14ac:dyDescent="0.2">
      <c r="D3399" s="45"/>
      <c r="AA3399" s="94"/>
      <c r="AC3399" s="94"/>
      <c r="AG3399" s="94"/>
      <c r="AI3399" s="94"/>
      <c r="AM3399" s="94"/>
      <c r="AO3399" s="94"/>
      <c r="AS3399" s="94"/>
      <c r="AU3399" s="94"/>
      <c r="AY3399" s="94"/>
      <c r="BA3399" s="94"/>
      <c r="BI3399" s="45"/>
      <c r="BN3399" s="93"/>
    </row>
    <row r="3400" spans="4:66" s="48" customFormat="1" ht="15" customHeight="1" x14ac:dyDescent="0.2">
      <c r="D3400" s="45"/>
      <c r="AA3400" s="94"/>
      <c r="AC3400" s="94"/>
      <c r="AG3400" s="94"/>
      <c r="AI3400" s="94"/>
      <c r="AM3400" s="94"/>
      <c r="AO3400" s="94"/>
      <c r="AS3400" s="94"/>
      <c r="AU3400" s="94"/>
      <c r="AY3400" s="94"/>
      <c r="BA3400" s="94"/>
      <c r="BI3400" s="45"/>
      <c r="BN3400" s="93"/>
    </row>
    <row r="3401" spans="4:66" s="48" customFormat="1" ht="15" customHeight="1" x14ac:dyDescent="0.2">
      <c r="D3401" s="45"/>
      <c r="AA3401" s="94"/>
      <c r="AC3401" s="94"/>
      <c r="AG3401" s="94"/>
      <c r="AI3401" s="94"/>
      <c r="AM3401" s="94"/>
      <c r="AO3401" s="94"/>
      <c r="AS3401" s="94"/>
      <c r="AU3401" s="94"/>
      <c r="AY3401" s="94"/>
      <c r="BA3401" s="94"/>
      <c r="BI3401" s="45"/>
      <c r="BN3401" s="93"/>
    </row>
    <row r="3402" spans="4:66" s="48" customFormat="1" ht="15" customHeight="1" x14ac:dyDescent="0.2">
      <c r="D3402" s="45"/>
      <c r="AA3402" s="94"/>
      <c r="AC3402" s="94"/>
      <c r="AG3402" s="94"/>
      <c r="AI3402" s="94"/>
      <c r="AM3402" s="94"/>
      <c r="AO3402" s="94"/>
      <c r="AS3402" s="94"/>
      <c r="AU3402" s="94"/>
      <c r="AY3402" s="94"/>
      <c r="BA3402" s="94"/>
      <c r="BI3402" s="45"/>
      <c r="BN3402" s="93"/>
    </row>
    <row r="3403" spans="4:66" s="48" customFormat="1" ht="15" customHeight="1" x14ac:dyDescent="0.2">
      <c r="D3403" s="45"/>
      <c r="AA3403" s="94"/>
      <c r="AC3403" s="94"/>
      <c r="AG3403" s="94"/>
      <c r="AI3403" s="94"/>
      <c r="AM3403" s="94"/>
      <c r="AO3403" s="94"/>
      <c r="AS3403" s="94"/>
      <c r="AU3403" s="94"/>
      <c r="AY3403" s="94"/>
      <c r="BA3403" s="94"/>
      <c r="BI3403" s="45"/>
      <c r="BN3403" s="93"/>
    </row>
    <row r="3404" spans="4:66" s="48" customFormat="1" ht="15" customHeight="1" x14ac:dyDescent="0.2">
      <c r="D3404" s="45"/>
      <c r="AA3404" s="94"/>
      <c r="AC3404" s="94"/>
      <c r="AG3404" s="94"/>
      <c r="AI3404" s="94"/>
      <c r="AM3404" s="94"/>
      <c r="AO3404" s="94"/>
      <c r="AS3404" s="94"/>
      <c r="AU3404" s="94"/>
      <c r="AY3404" s="94"/>
      <c r="BA3404" s="94"/>
      <c r="BI3404" s="45"/>
      <c r="BN3404" s="93"/>
    </row>
    <row r="3405" spans="4:66" s="48" customFormat="1" ht="15" customHeight="1" x14ac:dyDescent="0.2">
      <c r="D3405" s="45"/>
      <c r="AA3405" s="94"/>
      <c r="AC3405" s="94"/>
      <c r="AG3405" s="94"/>
      <c r="AI3405" s="94"/>
      <c r="AM3405" s="94"/>
      <c r="AO3405" s="94"/>
      <c r="AS3405" s="94"/>
      <c r="AU3405" s="94"/>
      <c r="AY3405" s="94"/>
      <c r="BA3405" s="94"/>
      <c r="BI3405" s="45"/>
      <c r="BN3405" s="93"/>
    </row>
    <row r="3406" spans="4:66" s="48" customFormat="1" ht="15" customHeight="1" x14ac:dyDescent="0.2">
      <c r="D3406" s="45"/>
      <c r="AA3406" s="94"/>
      <c r="AC3406" s="94"/>
      <c r="AG3406" s="94"/>
      <c r="AI3406" s="94"/>
      <c r="AM3406" s="94"/>
      <c r="AO3406" s="94"/>
      <c r="AS3406" s="94"/>
      <c r="AU3406" s="94"/>
      <c r="AY3406" s="94"/>
      <c r="BA3406" s="94"/>
      <c r="BI3406" s="45"/>
      <c r="BN3406" s="93"/>
    </row>
    <row r="3407" spans="4:66" s="48" customFormat="1" ht="15" customHeight="1" x14ac:dyDescent="0.2">
      <c r="D3407" s="45"/>
      <c r="AA3407" s="94"/>
      <c r="AC3407" s="94"/>
      <c r="AG3407" s="94"/>
      <c r="AI3407" s="94"/>
      <c r="AM3407" s="94"/>
      <c r="AO3407" s="94"/>
      <c r="AS3407" s="94"/>
      <c r="AU3407" s="94"/>
      <c r="AY3407" s="94"/>
      <c r="BA3407" s="94"/>
      <c r="BI3407" s="45"/>
      <c r="BN3407" s="93"/>
    </row>
    <row r="3408" spans="4:66" s="48" customFormat="1" ht="15" customHeight="1" x14ac:dyDescent="0.2">
      <c r="D3408" s="45"/>
      <c r="AA3408" s="94"/>
      <c r="AC3408" s="94"/>
      <c r="AG3408" s="94"/>
      <c r="AI3408" s="94"/>
      <c r="AM3408" s="94"/>
      <c r="AO3408" s="94"/>
      <c r="AS3408" s="94"/>
      <c r="AU3408" s="94"/>
      <c r="AY3408" s="94"/>
      <c r="BA3408" s="94"/>
      <c r="BI3408" s="45"/>
      <c r="BN3408" s="93"/>
    </row>
    <row r="3409" spans="4:66" s="48" customFormat="1" ht="15" customHeight="1" x14ac:dyDescent="0.2">
      <c r="D3409" s="45"/>
      <c r="AA3409" s="94"/>
      <c r="AC3409" s="94"/>
      <c r="AG3409" s="94"/>
      <c r="AI3409" s="94"/>
      <c r="AM3409" s="94"/>
      <c r="AO3409" s="94"/>
      <c r="AS3409" s="94"/>
      <c r="AU3409" s="94"/>
      <c r="AY3409" s="94"/>
      <c r="BA3409" s="94"/>
      <c r="BI3409" s="45"/>
      <c r="BN3409" s="93"/>
    </row>
    <row r="3410" spans="4:66" s="48" customFormat="1" ht="15" customHeight="1" x14ac:dyDescent="0.2">
      <c r="D3410" s="45"/>
      <c r="AA3410" s="94"/>
      <c r="AC3410" s="94"/>
      <c r="AG3410" s="94"/>
      <c r="AI3410" s="94"/>
      <c r="AM3410" s="94"/>
      <c r="AO3410" s="94"/>
      <c r="AS3410" s="94"/>
      <c r="AU3410" s="94"/>
      <c r="AY3410" s="94"/>
      <c r="BA3410" s="94"/>
      <c r="BI3410" s="45"/>
      <c r="BN3410" s="93"/>
    </row>
    <row r="3411" spans="4:66" s="48" customFormat="1" ht="15" customHeight="1" x14ac:dyDescent="0.2">
      <c r="D3411" s="45"/>
      <c r="AA3411" s="94"/>
      <c r="AC3411" s="94"/>
      <c r="AG3411" s="94"/>
      <c r="AI3411" s="94"/>
      <c r="AM3411" s="94"/>
      <c r="AO3411" s="94"/>
      <c r="AS3411" s="94"/>
      <c r="AU3411" s="94"/>
      <c r="AY3411" s="94"/>
      <c r="BA3411" s="94"/>
      <c r="BI3411" s="45"/>
      <c r="BN3411" s="93"/>
    </row>
    <row r="3412" spans="4:66" s="48" customFormat="1" ht="15" customHeight="1" x14ac:dyDescent="0.2">
      <c r="D3412" s="45"/>
      <c r="AA3412" s="94"/>
      <c r="AC3412" s="94"/>
      <c r="AG3412" s="94"/>
      <c r="AI3412" s="94"/>
      <c r="AM3412" s="94"/>
      <c r="AO3412" s="94"/>
      <c r="AS3412" s="94"/>
      <c r="AU3412" s="94"/>
      <c r="AY3412" s="94"/>
      <c r="BA3412" s="94"/>
      <c r="BI3412" s="45"/>
      <c r="BN3412" s="93"/>
    </row>
    <row r="3413" spans="4:66" s="48" customFormat="1" ht="15" customHeight="1" x14ac:dyDescent="0.2">
      <c r="D3413" s="45"/>
      <c r="AA3413" s="94"/>
      <c r="AC3413" s="94"/>
      <c r="AG3413" s="94"/>
      <c r="AI3413" s="94"/>
      <c r="AM3413" s="94"/>
      <c r="AO3413" s="94"/>
      <c r="AS3413" s="94"/>
      <c r="AU3413" s="94"/>
      <c r="AY3413" s="94"/>
      <c r="BA3413" s="94"/>
      <c r="BI3413" s="45"/>
      <c r="BN3413" s="93"/>
    </row>
    <row r="3414" spans="4:66" s="48" customFormat="1" ht="15" customHeight="1" x14ac:dyDescent="0.2">
      <c r="D3414" s="45"/>
      <c r="AA3414" s="94"/>
      <c r="AC3414" s="94"/>
      <c r="AG3414" s="94"/>
      <c r="AI3414" s="94"/>
      <c r="AM3414" s="94"/>
      <c r="AO3414" s="94"/>
      <c r="AS3414" s="94"/>
      <c r="AU3414" s="94"/>
      <c r="AY3414" s="94"/>
      <c r="BA3414" s="94"/>
      <c r="BI3414" s="45"/>
      <c r="BN3414" s="93"/>
    </row>
    <row r="3415" spans="4:66" s="48" customFormat="1" ht="15" customHeight="1" x14ac:dyDescent="0.2">
      <c r="D3415" s="45"/>
      <c r="AA3415" s="94"/>
      <c r="AC3415" s="94"/>
      <c r="AG3415" s="94"/>
      <c r="AI3415" s="94"/>
      <c r="AM3415" s="94"/>
      <c r="AO3415" s="94"/>
      <c r="AS3415" s="94"/>
      <c r="AU3415" s="94"/>
      <c r="AY3415" s="94"/>
      <c r="BA3415" s="94"/>
      <c r="BI3415" s="45"/>
      <c r="BN3415" s="93"/>
    </row>
    <row r="3416" spans="4:66" s="48" customFormat="1" ht="15" customHeight="1" x14ac:dyDescent="0.2">
      <c r="D3416" s="45"/>
      <c r="AA3416" s="94"/>
      <c r="AC3416" s="94"/>
      <c r="AG3416" s="94"/>
      <c r="AI3416" s="94"/>
      <c r="AM3416" s="94"/>
      <c r="AO3416" s="94"/>
      <c r="AS3416" s="94"/>
      <c r="AU3416" s="94"/>
      <c r="AY3416" s="94"/>
      <c r="BA3416" s="94"/>
      <c r="BI3416" s="45"/>
      <c r="BN3416" s="93"/>
    </row>
    <row r="3417" spans="4:66" s="48" customFormat="1" ht="15" customHeight="1" x14ac:dyDescent="0.2">
      <c r="D3417" s="45"/>
      <c r="AA3417" s="94"/>
      <c r="AC3417" s="94"/>
      <c r="AG3417" s="94"/>
      <c r="AI3417" s="94"/>
      <c r="AM3417" s="94"/>
      <c r="AO3417" s="94"/>
      <c r="AS3417" s="94"/>
      <c r="AU3417" s="94"/>
      <c r="AY3417" s="94"/>
      <c r="BA3417" s="94"/>
      <c r="BI3417" s="45"/>
      <c r="BN3417" s="93"/>
    </row>
    <row r="3418" spans="4:66" s="48" customFormat="1" ht="15" customHeight="1" x14ac:dyDescent="0.2">
      <c r="D3418" s="45"/>
      <c r="AA3418" s="94"/>
      <c r="AC3418" s="94"/>
      <c r="AG3418" s="94"/>
      <c r="AI3418" s="94"/>
      <c r="AM3418" s="94"/>
      <c r="AO3418" s="94"/>
      <c r="AS3418" s="94"/>
      <c r="AU3418" s="94"/>
      <c r="AY3418" s="94"/>
      <c r="BA3418" s="94"/>
      <c r="BI3418" s="45"/>
      <c r="BN3418" s="93"/>
    </row>
    <row r="3419" spans="4:66" s="48" customFormat="1" ht="15" customHeight="1" x14ac:dyDescent="0.2">
      <c r="D3419" s="45"/>
      <c r="AA3419" s="94"/>
      <c r="AC3419" s="94"/>
      <c r="AG3419" s="94"/>
      <c r="AI3419" s="94"/>
      <c r="AM3419" s="94"/>
      <c r="AO3419" s="94"/>
      <c r="AS3419" s="94"/>
      <c r="AU3419" s="94"/>
      <c r="AY3419" s="94"/>
      <c r="BA3419" s="94"/>
      <c r="BI3419" s="45"/>
      <c r="BN3419" s="93"/>
    </row>
    <row r="3420" spans="4:66" s="48" customFormat="1" ht="15" customHeight="1" x14ac:dyDescent="0.2">
      <c r="D3420" s="45"/>
      <c r="AA3420" s="94"/>
      <c r="AC3420" s="94"/>
      <c r="AG3420" s="94"/>
      <c r="AI3420" s="94"/>
      <c r="AM3420" s="94"/>
      <c r="AO3420" s="94"/>
      <c r="AS3420" s="94"/>
      <c r="AU3420" s="94"/>
      <c r="AY3420" s="94"/>
      <c r="BA3420" s="94"/>
      <c r="BI3420" s="45"/>
      <c r="BN3420" s="93"/>
    </row>
    <row r="3421" spans="4:66" s="48" customFormat="1" ht="15" customHeight="1" x14ac:dyDescent="0.2">
      <c r="D3421" s="45"/>
      <c r="AA3421" s="94"/>
      <c r="AC3421" s="94"/>
      <c r="AG3421" s="94"/>
      <c r="AI3421" s="94"/>
      <c r="AM3421" s="94"/>
      <c r="AO3421" s="94"/>
      <c r="AS3421" s="94"/>
      <c r="AU3421" s="94"/>
      <c r="AY3421" s="94"/>
      <c r="BA3421" s="94"/>
      <c r="BI3421" s="45"/>
      <c r="BN3421" s="93"/>
    </row>
    <row r="3422" spans="4:66" s="48" customFormat="1" ht="15" customHeight="1" x14ac:dyDescent="0.2">
      <c r="D3422" s="45"/>
      <c r="AA3422" s="94"/>
      <c r="AC3422" s="94"/>
      <c r="AG3422" s="94"/>
      <c r="AI3422" s="94"/>
      <c r="AM3422" s="94"/>
      <c r="AO3422" s="94"/>
      <c r="AS3422" s="94"/>
      <c r="AU3422" s="94"/>
      <c r="AY3422" s="94"/>
      <c r="BA3422" s="94"/>
      <c r="BI3422" s="45"/>
      <c r="BN3422" s="93"/>
    </row>
    <row r="3423" spans="4:66" s="48" customFormat="1" ht="15" customHeight="1" x14ac:dyDescent="0.2">
      <c r="D3423" s="45"/>
      <c r="AA3423" s="94"/>
      <c r="AC3423" s="94"/>
      <c r="AG3423" s="94"/>
      <c r="AI3423" s="94"/>
      <c r="AM3423" s="94"/>
      <c r="AO3423" s="94"/>
      <c r="AS3423" s="94"/>
      <c r="AU3423" s="94"/>
      <c r="AY3423" s="94"/>
      <c r="BA3423" s="94"/>
      <c r="BI3423" s="45"/>
      <c r="BN3423" s="93"/>
    </row>
    <row r="3424" spans="4:66" s="48" customFormat="1" ht="15" customHeight="1" x14ac:dyDescent="0.2">
      <c r="D3424" s="45"/>
      <c r="AA3424" s="94"/>
      <c r="AC3424" s="94"/>
      <c r="AG3424" s="94"/>
      <c r="AI3424" s="94"/>
      <c r="AM3424" s="94"/>
      <c r="AO3424" s="94"/>
      <c r="AS3424" s="94"/>
      <c r="AU3424" s="94"/>
      <c r="AY3424" s="94"/>
      <c r="BA3424" s="94"/>
      <c r="BI3424" s="45"/>
      <c r="BN3424" s="93"/>
    </row>
    <row r="3425" spans="4:66" s="48" customFormat="1" ht="15" customHeight="1" x14ac:dyDescent="0.2">
      <c r="D3425" s="45"/>
      <c r="AA3425" s="94"/>
      <c r="AC3425" s="94"/>
      <c r="AG3425" s="94"/>
      <c r="AI3425" s="94"/>
      <c r="AM3425" s="94"/>
      <c r="AO3425" s="94"/>
      <c r="AS3425" s="94"/>
      <c r="AU3425" s="94"/>
      <c r="AY3425" s="94"/>
      <c r="BA3425" s="94"/>
      <c r="BI3425" s="45"/>
      <c r="BN3425" s="93"/>
    </row>
    <row r="3426" spans="4:66" s="48" customFormat="1" ht="15" customHeight="1" x14ac:dyDescent="0.2">
      <c r="D3426" s="45"/>
      <c r="AA3426" s="94"/>
      <c r="AC3426" s="94"/>
      <c r="AG3426" s="94"/>
      <c r="AI3426" s="94"/>
      <c r="AM3426" s="94"/>
      <c r="AO3426" s="94"/>
      <c r="AS3426" s="94"/>
      <c r="AU3426" s="94"/>
      <c r="AY3426" s="94"/>
      <c r="BA3426" s="94"/>
      <c r="BI3426" s="45"/>
      <c r="BN3426" s="93"/>
    </row>
    <row r="3427" spans="4:66" s="48" customFormat="1" ht="15" customHeight="1" x14ac:dyDescent="0.2">
      <c r="D3427" s="45"/>
      <c r="AA3427" s="94"/>
      <c r="AC3427" s="94"/>
      <c r="AG3427" s="94"/>
      <c r="AI3427" s="94"/>
      <c r="AM3427" s="94"/>
      <c r="AO3427" s="94"/>
      <c r="AS3427" s="94"/>
      <c r="AU3427" s="94"/>
      <c r="AY3427" s="94"/>
      <c r="BA3427" s="94"/>
      <c r="BI3427" s="45"/>
      <c r="BN3427" s="93"/>
    </row>
    <row r="3428" spans="4:66" s="48" customFormat="1" ht="15" customHeight="1" x14ac:dyDescent="0.2">
      <c r="D3428" s="45"/>
      <c r="AA3428" s="94"/>
      <c r="AC3428" s="94"/>
      <c r="AG3428" s="94"/>
      <c r="AI3428" s="94"/>
      <c r="AM3428" s="94"/>
      <c r="AO3428" s="94"/>
      <c r="AS3428" s="94"/>
      <c r="AU3428" s="94"/>
      <c r="AY3428" s="94"/>
      <c r="BA3428" s="94"/>
      <c r="BI3428" s="45"/>
      <c r="BN3428" s="93"/>
    </row>
    <row r="3429" spans="4:66" s="48" customFormat="1" ht="15" customHeight="1" x14ac:dyDescent="0.2">
      <c r="D3429" s="45"/>
      <c r="AA3429" s="94"/>
      <c r="AC3429" s="94"/>
      <c r="AG3429" s="94"/>
      <c r="AI3429" s="94"/>
      <c r="AM3429" s="94"/>
      <c r="AO3429" s="94"/>
      <c r="AS3429" s="94"/>
      <c r="AU3429" s="94"/>
      <c r="AY3429" s="94"/>
      <c r="BA3429" s="94"/>
      <c r="BI3429" s="45"/>
      <c r="BN3429" s="93"/>
    </row>
    <row r="3430" spans="4:66" s="48" customFormat="1" ht="15" customHeight="1" x14ac:dyDescent="0.2">
      <c r="D3430" s="45"/>
      <c r="AA3430" s="94"/>
      <c r="AC3430" s="94"/>
      <c r="AG3430" s="94"/>
      <c r="AI3430" s="94"/>
      <c r="AM3430" s="94"/>
      <c r="AO3430" s="94"/>
      <c r="AS3430" s="94"/>
      <c r="AU3430" s="94"/>
      <c r="AY3430" s="94"/>
      <c r="BA3430" s="94"/>
      <c r="BI3430" s="45"/>
      <c r="BN3430" s="93"/>
    </row>
    <row r="3431" spans="4:66" s="48" customFormat="1" ht="15" customHeight="1" x14ac:dyDescent="0.2">
      <c r="D3431" s="45"/>
      <c r="AA3431" s="94"/>
      <c r="AC3431" s="94"/>
      <c r="AG3431" s="94"/>
      <c r="AI3431" s="94"/>
      <c r="AM3431" s="94"/>
      <c r="AO3431" s="94"/>
      <c r="AS3431" s="94"/>
      <c r="AU3431" s="94"/>
      <c r="AY3431" s="94"/>
      <c r="BA3431" s="94"/>
      <c r="BI3431" s="45"/>
      <c r="BN3431" s="93"/>
    </row>
    <row r="3432" spans="4:66" s="48" customFormat="1" ht="15" customHeight="1" x14ac:dyDescent="0.2">
      <c r="D3432" s="45"/>
      <c r="AA3432" s="94"/>
      <c r="AC3432" s="94"/>
      <c r="AG3432" s="94"/>
      <c r="AI3432" s="94"/>
      <c r="AM3432" s="94"/>
      <c r="AO3432" s="94"/>
      <c r="AS3432" s="94"/>
      <c r="AU3432" s="94"/>
      <c r="AY3432" s="94"/>
      <c r="BA3432" s="94"/>
      <c r="BI3432" s="45"/>
      <c r="BN3432" s="93"/>
    </row>
    <row r="3433" spans="4:66" s="48" customFormat="1" ht="15" customHeight="1" x14ac:dyDescent="0.2">
      <c r="D3433" s="45"/>
      <c r="AA3433" s="94"/>
      <c r="AC3433" s="94"/>
      <c r="AG3433" s="94"/>
      <c r="AI3433" s="94"/>
      <c r="AM3433" s="94"/>
      <c r="AO3433" s="94"/>
      <c r="AS3433" s="94"/>
      <c r="AU3433" s="94"/>
      <c r="AY3433" s="94"/>
      <c r="BA3433" s="94"/>
      <c r="BI3433" s="45"/>
      <c r="BN3433" s="93"/>
    </row>
    <row r="3434" spans="4:66" s="48" customFormat="1" ht="15" customHeight="1" x14ac:dyDescent="0.2">
      <c r="D3434" s="45"/>
      <c r="AA3434" s="94"/>
      <c r="AC3434" s="94"/>
      <c r="AG3434" s="94"/>
      <c r="AI3434" s="94"/>
      <c r="AM3434" s="94"/>
      <c r="AO3434" s="94"/>
      <c r="AS3434" s="94"/>
      <c r="AU3434" s="94"/>
      <c r="AY3434" s="94"/>
      <c r="BA3434" s="94"/>
      <c r="BI3434" s="45"/>
      <c r="BN3434" s="93"/>
    </row>
    <row r="3435" spans="4:66" s="48" customFormat="1" ht="15" customHeight="1" x14ac:dyDescent="0.2">
      <c r="D3435" s="45"/>
      <c r="AA3435" s="94"/>
      <c r="AC3435" s="94"/>
      <c r="AG3435" s="94"/>
      <c r="AI3435" s="94"/>
      <c r="AM3435" s="94"/>
      <c r="AO3435" s="94"/>
      <c r="AS3435" s="94"/>
      <c r="AU3435" s="94"/>
      <c r="AY3435" s="94"/>
      <c r="BA3435" s="94"/>
      <c r="BI3435" s="45"/>
      <c r="BN3435" s="93"/>
    </row>
    <row r="3436" spans="4:66" s="48" customFormat="1" ht="15" customHeight="1" x14ac:dyDescent="0.2">
      <c r="D3436" s="45"/>
      <c r="AA3436" s="94"/>
      <c r="AC3436" s="94"/>
      <c r="AG3436" s="94"/>
      <c r="AI3436" s="94"/>
      <c r="AM3436" s="94"/>
      <c r="AO3436" s="94"/>
      <c r="AS3436" s="94"/>
      <c r="AU3436" s="94"/>
      <c r="AY3436" s="94"/>
      <c r="BA3436" s="94"/>
      <c r="BI3436" s="45"/>
      <c r="BN3436" s="93"/>
    </row>
    <row r="3437" spans="4:66" s="48" customFormat="1" ht="15" customHeight="1" x14ac:dyDescent="0.2">
      <c r="D3437" s="45"/>
      <c r="AA3437" s="94"/>
      <c r="AC3437" s="94"/>
      <c r="AG3437" s="94"/>
      <c r="AI3437" s="94"/>
      <c r="AM3437" s="94"/>
      <c r="AO3437" s="94"/>
      <c r="AS3437" s="94"/>
      <c r="AU3437" s="94"/>
      <c r="AY3437" s="94"/>
      <c r="BA3437" s="94"/>
      <c r="BI3437" s="45"/>
      <c r="BN3437" s="93"/>
    </row>
    <row r="3438" spans="4:66" s="48" customFormat="1" ht="15" customHeight="1" x14ac:dyDescent="0.2">
      <c r="D3438" s="45"/>
      <c r="AA3438" s="94"/>
      <c r="AC3438" s="94"/>
      <c r="AG3438" s="94"/>
      <c r="AI3438" s="94"/>
      <c r="AM3438" s="94"/>
      <c r="AO3438" s="94"/>
      <c r="AS3438" s="94"/>
      <c r="AU3438" s="94"/>
      <c r="AY3438" s="94"/>
      <c r="BA3438" s="94"/>
      <c r="BI3438" s="45"/>
      <c r="BN3438" s="93"/>
    </row>
    <row r="3439" spans="4:66" s="48" customFormat="1" ht="15" customHeight="1" x14ac:dyDescent="0.2">
      <c r="D3439" s="45"/>
      <c r="AA3439" s="94"/>
      <c r="AC3439" s="94"/>
      <c r="AG3439" s="94"/>
      <c r="AI3439" s="94"/>
      <c r="AM3439" s="94"/>
      <c r="AO3439" s="94"/>
      <c r="AS3439" s="94"/>
      <c r="AU3439" s="94"/>
      <c r="AY3439" s="94"/>
      <c r="BA3439" s="94"/>
      <c r="BI3439" s="45"/>
      <c r="BN3439" s="93"/>
    </row>
    <row r="3440" spans="4:66" s="48" customFormat="1" ht="15" customHeight="1" x14ac:dyDescent="0.2">
      <c r="D3440" s="45"/>
      <c r="AA3440" s="94"/>
      <c r="AC3440" s="94"/>
      <c r="AG3440" s="94"/>
      <c r="AI3440" s="94"/>
      <c r="AM3440" s="94"/>
      <c r="AO3440" s="94"/>
      <c r="AS3440" s="94"/>
      <c r="AU3440" s="94"/>
      <c r="AY3440" s="94"/>
      <c r="BA3440" s="94"/>
      <c r="BI3440" s="45"/>
      <c r="BN3440" s="93"/>
    </row>
    <row r="3441" spans="4:66" s="48" customFormat="1" ht="15" customHeight="1" x14ac:dyDescent="0.2">
      <c r="D3441" s="45"/>
      <c r="AA3441" s="94"/>
      <c r="AC3441" s="94"/>
      <c r="AG3441" s="94"/>
      <c r="AI3441" s="94"/>
      <c r="AM3441" s="94"/>
      <c r="AO3441" s="94"/>
      <c r="AS3441" s="94"/>
      <c r="AU3441" s="94"/>
      <c r="AY3441" s="94"/>
      <c r="BA3441" s="94"/>
      <c r="BI3441" s="45"/>
      <c r="BN3441" s="93"/>
    </row>
    <row r="3442" spans="4:66" s="48" customFormat="1" ht="15" customHeight="1" x14ac:dyDescent="0.2">
      <c r="D3442" s="45"/>
      <c r="AA3442" s="94"/>
      <c r="AC3442" s="94"/>
      <c r="AG3442" s="94"/>
      <c r="AI3442" s="94"/>
      <c r="AM3442" s="94"/>
      <c r="AO3442" s="94"/>
      <c r="AS3442" s="94"/>
      <c r="AU3442" s="94"/>
      <c r="AY3442" s="94"/>
      <c r="BA3442" s="94"/>
      <c r="BI3442" s="45"/>
      <c r="BN3442" s="93"/>
    </row>
    <row r="3443" spans="4:66" s="48" customFormat="1" ht="15" customHeight="1" x14ac:dyDescent="0.2">
      <c r="D3443" s="45"/>
      <c r="AA3443" s="94"/>
      <c r="AC3443" s="94"/>
      <c r="AG3443" s="94"/>
      <c r="AI3443" s="94"/>
      <c r="AM3443" s="94"/>
      <c r="AO3443" s="94"/>
      <c r="AS3443" s="94"/>
      <c r="AU3443" s="94"/>
      <c r="AY3443" s="94"/>
      <c r="BA3443" s="94"/>
      <c r="BI3443" s="45"/>
      <c r="BN3443" s="93"/>
    </row>
    <row r="3444" spans="4:66" s="48" customFormat="1" ht="15" customHeight="1" x14ac:dyDescent="0.2">
      <c r="D3444" s="45"/>
      <c r="AA3444" s="94"/>
      <c r="AC3444" s="94"/>
      <c r="AG3444" s="94"/>
      <c r="AI3444" s="94"/>
      <c r="AM3444" s="94"/>
      <c r="AO3444" s="94"/>
      <c r="AS3444" s="94"/>
      <c r="AU3444" s="94"/>
      <c r="AY3444" s="94"/>
      <c r="BA3444" s="94"/>
      <c r="BI3444" s="45"/>
      <c r="BN3444" s="93"/>
    </row>
    <row r="3445" spans="4:66" s="48" customFormat="1" ht="15" customHeight="1" x14ac:dyDescent="0.2">
      <c r="D3445" s="45"/>
      <c r="AA3445" s="94"/>
      <c r="AC3445" s="94"/>
      <c r="AG3445" s="94"/>
      <c r="AI3445" s="94"/>
      <c r="AM3445" s="94"/>
      <c r="AO3445" s="94"/>
      <c r="AS3445" s="94"/>
      <c r="AU3445" s="94"/>
      <c r="AY3445" s="94"/>
      <c r="BA3445" s="94"/>
      <c r="BI3445" s="45"/>
      <c r="BN3445" s="93"/>
    </row>
    <row r="3446" spans="4:66" s="48" customFormat="1" ht="15" customHeight="1" x14ac:dyDescent="0.2">
      <c r="D3446" s="45"/>
      <c r="AA3446" s="94"/>
      <c r="AC3446" s="94"/>
      <c r="AG3446" s="94"/>
      <c r="AI3446" s="94"/>
      <c r="AM3446" s="94"/>
      <c r="AO3446" s="94"/>
      <c r="AS3446" s="94"/>
      <c r="AU3446" s="94"/>
      <c r="AY3446" s="94"/>
      <c r="BA3446" s="94"/>
      <c r="BI3446" s="45"/>
      <c r="BN3446" s="93"/>
    </row>
    <row r="3447" spans="4:66" s="48" customFormat="1" ht="15" customHeight="1" x14ac:dyDescent="0.2">
      <c r="D3447" s="45"/>
      <c r="AA3447" s="94"/>
      <c r="AC3447" s="94"/>
      <c r="AG3447" s="94"/>
      <c r="AI3447" s="94"/>
      <c r="AM3447" s="94"/>
      <c r="AO3447" s="94"/>
      <c r="AS3447" s="94"/>
      <c r="AU3447" s="94"/>
      <c r="AY3447" s="94"/>
      <c r="BA3447" s="94"/>
      <c r="BI3447" s="45"/>
      <c r="BN3447" s="93"/>
    </row>
    <row r="3448" spans="4:66" s="48" customFormat="1" ht="15" customHeight="1" x14ac:dyDescent="0.2">
      <c r="D3448" s="45"/>
      <c r="AA3448" s="94"/>
      <c r="AC3448" s="94"/>
      <c r="AG3448" s="94"/>
      <c r="AI3448" s="94"/>
      <c r="AM3448" s="94"/>
      <c r="AO3448" s="94"/>
      <c r="AS3448" s="94"/>
      <c r="AU3448" s="94"/>
      <c r="AY3448" s="94"/>
      <c r="BA3448" s="94"/>
      <c r="BI3448" s="45"/>
      <c r="BN3448" s="93"/>
    </row>
    <row r="3449" spans="4:66" s="48" customFormat="1" ht="15" customHeight="1" x14ac:dyDescent="0.2">
      <c r="D3449" s="45"/>
      <c r="AA3449" s="94"/>
      <c r="AC3449" s="94"/>
      <c r="AG3449" s="94"/>
      <c r="AI3449" s="94"/>
      <c r="AM3449" s="94"/>
      <c r="AO3449" s="94"/>
      <c r="AS3449" s="94"/>
      <c r="AU3449" s="94"/>
      <c r="AY3449" s="94"/>
      <c r="BA3449" s="94"/>
      <c r="BI3449" s="45"/>
      <c r="BN3449" s="93"/>
    </row>
    <row r="3450" spans="4:66" s="48" customFormat="1" ht="15" customHeight="1" x14ac:dyDescent="0.2">
      <c r="D3450" s="45"/>
      <c r="AA3450" s="94"/>
      <c r="AC3450" s="94"/>
      <c r="AG3450" s="94"/>
      <c r="AI3450" s="94"/>
      <c r="AM3450" s="94"/>
      <c r="AO3450" s="94"/>
      <c r="AS3450" s="94"/>
      <c r="AU3450" s="94"/>
      <c r="AY3450" s="94"/>
      <c r="BA3450" s="94"/>
      <c r="BI3450" s="45"/>
      <c r="BN3450" s="93"/>
    </row>
    <row r="3451" spans="4:66" s="48" customFormat="1" ht="15" customHeight="1" x14ac:dyDescent="0.2">
      <c r="D3451" s="45"/>
      <c r="AA3451" s="94"/>
      <c r="AC3451" s="94"/>
      <c r="AG3451" s="94"/>
      <c r="AI3451" s="94"/>
      <c r="AM3451" s="94"/>
      <c r="AO3451" s="94"/>
      <c r="AS3451" s="94"/>
      <c r="AU3451" s="94"/>
      <c r="AY3451" s="94"/>
      <c r="BA3451" s="94"/>
      <c r="BI3451" s="45"/>
      <c r="BN3451" s="93"/>
    </row>
    <row r="3452" spans="4:66" s="48" customFormat="1" ht="15" customHeight="1" x14ac:dyDescent="0.2">
      <c r="D3452" s="45"/>
      <c r="AA3452" s="94"/>
      <c r="AC3452" s="94"/>
      <c r="AG3452" s="94"/>
      <c r="AI3452" s="94"/>
      <c r="AM3452" s="94"/>
      <c r="AO3452" s="94"/>
      <c r="AS3452" s="94"/>
      <c r="AU3452" s="94"/>
      <c r="AY3452" s="94"/>
      <c r="BA3452" s="94"/>
      <c r="BI3452" s="45"/>
      <c r="BN3452" s="93"/>
    </row>
    <row r="3453" spans="4:66" s="48" customFormat="1" ht="15" customHeight="1" x14ac:dyDescent="0.2">
      <c r="D3453" s="45"/>
      <c r="AA3453" s="94"/>
      <c r="AC3453" s="94"/>
      <c r="AG3453" s="94"/>
      <c r="AI3453" s="94"/>
      <c r="AM3453" s="94"/>
      <c r="AO3453" s="94"/>
      <c r="AS3453" s="94"/>
      <c r="AU3453" s="94"/>
      <c r="AY3453" s="94"/>
      <c r="BA3453" s="94"/>
      <c r="BI3453" s="45"/>
      <c r="BN3453" s="93"/>
    </row>
    <row r="3454" spans="4:66" s="48" customFormat="1" ht="15" customHeight="1" x14ac:dyDescent="0.2">
      <c r="D3454" s="45"/>
      <c r="AA3454" s="94"/>
      <c r="AC3454" s="94"/>
      <c r="AG3454" s="94"/>
      <c r="AI3454" s="94"/>
      <c r="AM3454" s="94"/>
      <c r="AO3454" s="94"/>
      <c r="AS3454" s="94"/>
      <c r="AU3454" s="94"/>
      <c r="AY3454" s="94"/>
      <c r="BA3454" s="94"/>
      <c r="BI3454" s="45"/>
      <c r="BN3454" s="93"/>
    </row>
    <row r="3455" spans="4:66" s="48" customFormat="1" ht="15" customHeight="1" x14ac:dyDescent="0.2">
      <c r="D3455" s="45"/>
      <c r="AA3455" s="94"/>
      <c r="AC3455" s="94"/>
      <c r="AG3455" s="94"/>
      <c r="AI3455" s="94"/>
      <c r="AM3455" s="94"/>
      <c r="AO3455" s="94"/>
      <c r="AS3455" s="94"/>
      <c r="AU3455" s="94"/>
      <c r="AY3455" s="94"/>
      <c r="BA3455" s="94"/>
      <c r="BI3455" s="45"/>
      <c r="BN3455" s="93"/>
    </row>
    <row r="3456" spans="4:66" s="48" customFormat="1" ht="15" customHeight="1" x14ac:dyDescent="0.2">
      <c r="D3456" s="45"/>
      <c r="AA3456" s="94"/>
      <c r="AC3456" s="94"/>
      <c r="AG3456" s="94"/>
      <c r="AI3456" s="94"/>
      <c r="AM3456" s="94"/>
      <c r="AO3456" s="94"/>
      <c r="AS3456" s="94"/>
      <c r="AU3456" s="94"/>
      <c r="AY3456" s="94"/>
      <c r="BA3456" s="94"/>
      <c r="BI3456" s="45"/>
      <c r="BN3456" s="93"/>
    </row>
    <row r="3457" spans="4:66" s="48" customFormat="1" ht="15" customHeight="1" x14ac:dyDescent="0.2">
      <c r="D3457" s="45"/>
      <c r="AA3457" s="94"/>
      <c r="AC3457" s="94"/>
      <c r="AG3457" s="94"/>
      <c r="AI3457" s="94"/>
      <c r="AM3457" s="94"/>
      <c r="AO3457" s="94"/>
      <c r="AS3457" s="94"/>
      <c r="AU3457" s="94"/>
      <c r="AY3457" s="94"/>
      <c r="BA3457" s="94"/>
      <c r="BI3457" s="45"/>
      <c r="BN3457" s="93"/>
    </row>
    <row r="3458" spans="4:66" s="48" customFormat="1" ht="15" customHeight="1" x14ac:dyDescent="0.2">
      <c r="D3458" s="45"/>
      <c r="AA3458" s="94"/>
      <c r="AC3458" s="94"/>
      <c r="AG3458" s="94"/>
      <c r="AI3458" s="94"/>
      <c r="AM3458" s="94"/>
      <c r="AO3458" s="94"/>
      <c r="AS3458" s="94"/>
      <c r="AU3458" s="94"/>
      <c r="AY3458" s="94"/>
      <c r="BA3458" s="94"/>
      <c r="BI3458" s="45"/>
      <c r="BN3458" s="93"/>
    </row>
    <row r="3459" spans="4:66" s="48" customFormat="1" ht="15" customHeight="1" x14ac:dyDescent="0.2">
      <c r="D3459" s="45"/>
      <c r="AA3459" s="94"/>
      <c r="AC3459" s="94"/>
      <c r="AG3459" s="94"/>
      <c r="AI3459" s="94"/>
      <c r="AM3459" s="94"/>
      <c r="AO3459" s="94"/>
      <c r="AS3459" s="94"/>
      <c r="AU3459" s="94"/>
      <c r="AY3459" s="94"/>
      <c r="BA3459" s="94"/>
      <c r="BI3459" s="45"/>
      <c r="BN3459" s="93"/>
    </row>
    <row r="3460" spans="4:66" s="48" customFormat="1" ht="15" customHeight="1" x14ac:dyDescent="0.2">
      <c r="D3460" s="45"/>
      <c r="AA3460" s="94"/>
      <c r="AC3460" s="94"/>
      <c r="AG3460" s="94"/>
      <c r="AI3460" s="94"/>
      <c r="AM3460" s="94"/>
      <c r="AO3460" s="94"/>
      <c r="AS3460" s="94"/>
      <c r="AU3460" s="94"/>
      <c r="AY3460" s="94"/>
      <c r="BA3460" s="94"/>
      <c r="BI3460" s="45"/>
      <c r="BN3460" s="93"/>
    </row>
    <row r="3461" spans="4:66" s="48" customFormat="1" ht="15" customHeight="1" x14ac:dyDescent="0.2">
      <c r="D3461" s="45"/>
      <c r="AA3461" s="94"/>
      <c r="AC3461" s="94"/>
      <c r="AG3461" s="94"/>
      <c r="AI3461" s="94"/>
      <c r="AM3461" s="94"/>
      <c r="AO3461" s="94"/>
      <c r="AS3461" s="94"/>
      <c r="AU3461" s="94"/>
      <c r="AY3461" s="94"/>
      <c r="BA3461" s="94"/>
      <c r="BI3461" s="45"/>
      <c r="BN3461" s="93"/>
    </row>
    <row r="3462" spans="4:66" s="48" customFormat="1" ht="15" customHeight="1" x14ac:dyDescent="0.2">
      <c r="D3462" s="45"/>
      <c r="AA3462" s="94"/>
      <c r="AC3462" s="94"/>
      <c r="AG3462" s="94"/>
      <c r="AI3462" s="94"/>
      <c r="AM3462" s="94"/>
      <c r="AO3462" s="94"/>
      <c r="AS3462" s="94"/>
      <c r="AU3462" s="94"/>
      <c r="AY3462" s="94"/>
      <c r="BA3462" s="94"/>
      <c r="BI3462" s="45"/>
      <c r="BN3462" s="93"/>
    </row>
    <row r="3463" spans="4:66" s="48" customFormat="1" ht="15" customHeight="1" x14ac:dyDescent="0.2">
      <c r="D3463" s="45"/>
      <c r="AA3463" s="94"/>
      <c r="AC3463" s="94"/>
      <c r="AG3463" s="94"/>
      <c r="AI3463" s="94"/>
      <c r="AM3463" s="94"/>
      <c r="AO3463" s="94"/>
      <c r="AS3463" s="94"/>
      <c r="AU3463" s="94"/>
      <c r="AY3463" s="94"/>
      <c r="BA3463" s="94"/>
      <c r="BI3463" s="45"/>
      <c r="BN3463" s="93"/>
    </row>
    <row r="3464" spans="4:66" s="48" customFormat="1" ht="15" customHeight="1" x14ac:dyDescent="0.2">
      <c r="D3464" s="45"/>
      <c r="AA3464" s="94"/>
      <c r="AC3464" s="94"/>
      <c r="AG3464" s="94"/>
      <c r="AI3464" s="94"/>
      <c r="AM3464" s="94"/>
      <c r="AO3464" s="94"/>
      <c r="AS3464" s="94"/>
      <c r="AU3464" s="94"/>
      <c r="AY3464" s="94"/>
      <c r="BA3464" s="94"/>
      <c r="BI3464" s="45"/>
      <c r="BN3464" s="93"/>
    </row>
    <row r="3465" spans="4:66" s="48" customFormat="1" ht="15" customHeight="1" x14ac:dyDescent="0.2">
      <c r="D3465" s="45"/>
      <c r="AA3465" s="94"/>
      <c r="AC3465" s="94"/>
      <c r="AG3465" s="94"/>
      <c r="AI3465" s="94"/>
      <c r="AM3465" s="94"/>
      <c r="AO3465" s="94"/>
      <c r="AS3465" s="94"/>
      <c r="AU3465" s="94"/>
      <c r="AY3465" s="94"/>
      <c r="BA3465" s="94"/>
      <c r="BI3465" s="45"/>
      <c r="BN3465" s="93"/>
    </row>
    <row r="3466" spans="4:66" s="48" customFormat="1" ht="15" customHeight="1" x14ac:dyDescent="0.2">
      <c r="D3466" s="45"/>
      <c r="AA3466" s="94"/>
      <c r="AC3466" s="94"/>
      <c r="AG3466" s="94"/>
      <c r="AI3466" s="94"/>
      <c r="AM3466" s="94"/>
      <c r="AO3466" s="94"/>
      <c r="AS3466" s="94"/>
      <c r="AU3466" s="94"/>
      <c r="AY3466" s="94"/>
      <c r="BA3466" s="94"/>
      <c r="BI3466" s="45"/>
      <c r="BN3466" s="93"/>
    </row>
    <row r="3467" spans="4:66" s="48" customFormat="1" ht="15" customHeight="1" x14ac:dyDescent="0.2">
      <c r="D3467" s="45"/>
      <c r="AA3467" s="94"/>
      <c r="AC3467" s="94"/>
      <c r="AG3467" s="94"/>
      <c r="AI3467" s="94"/>
      <c r="AM3467" s="94"/>
      <c r="AO3467" s="94"/>
      <c r="AS3467" s="94"/>
      <c r="AU3467" s="94"/>
      <c r="AY3467" s="94"/>
      <c r="BA3467" s="94"/>
      <c r="BI3467" s="45"/>
      <c r="BN3467" s="93"/>
    </row>
    <row r="3468" spans="4:66" s="48" customFormat="1" ht="15" customHeight="1" x14ac:dyDescent="0.2">
      <c r="D3468" s="45"/>
      <c r="AA3468" s="94"/>
      <c r="AC3468" s="94"/>
      <c r="AG3468" s="94"/>
      <c r="AI3468" s="94"/>
      <c r="AM3468" s="94"/>
      <c r="AO3468" s="94"/>
      <c r="AS3468" s="94"/>
      <c r="AU3468" s="94"/>
      <c r="AY3468" s="94"/>
      <c r="BA3468" s="94"/>
      <c r="BI3468" s="45"/>
      <c r="BN3468" s="93"/>
    </row>
    <row r="3469" spans="4:66" s="48" customFormat="1" ht="15" customHeight="1" x14ac:dyDescent="0.2">
      <c r="D3469" s="45"/>
      <c r="AA3469" s="94"/>
      <c r="AC3469" s="94"/>
      <c r="AG3469" s="94"/>
      <c r="AI3469" s="94"/>
      <c r="AM3469" s="94"/>
      <c r="AO3469" s="94"/>
      <c r="AS3469" s="94"/>
      <c r="AU3469" s="94"/>
      <c r="AY3469" s="94"/>
      <c r="BA3469" s="94"/>
      <c r="BI3469" s="45"/>
      <c r="BN3469" s="93"/>
    </row>
    <row r="3470" spans="4:66" s="48" customFormat="1" ht="15" customHeight="1" x14ac:dyDescent="0.2">
      <c r="D3470" s="45"/>
      <c r="AA3470" s="94"/>
      <c r="AC3470" s="94"/>
      <c r="AG3470" s="94"/>
      <c r="AI3470" s="94"/>
      <c r="AM3470" s="94"/>
      <c r="AO3470" s="94"/>
      <c r="AS3470" s="94"/>
      <c r="AU3470" s="94"/>
      <c r="AY3470" s="94"/>
      <c r="BA3470" s="94"/>
      <c r="BI3470" s="45"/>
      <c r="BN3470" s="93"/>
    </row>
    <row r="3471" spans="4:66" s="48" customFormat="1" ht="15" customHeight="1" x14ac:dyDescent="0.2">
      <c r="D3471" s="45"/>
      <c r="AA3471" s="94"/>
      <c r="AC3471" s="94"/>
      <c r="AG3471" s="94"/>
      <c r="AI3471" s="94"/>
      <c r="AM3471" s="94"/>
      <c r="AO3471" s="94"/>
      <c r="AS3471" s="94"/>
      <c r="AU3471" s="94"/>
      <c r="AY3471" s="94"/>
      <c r="BA3471" s="94"/>
      <c r="BI3471" s="45"/>
      <c r="BN3471" s="93"/>
    </row>
    <row r="3472" spans="4:66" s="48" customFormat="1" ht="15" customHeight="1" x14ac:dyDescent="0.2">
      <c r="D3472" s="45"/>
      <c r="AA3472" s="94"/>
      <c r="AC3472" s="94"/>
      <c r="AG3472" s="94"/>
      <c r="AI3472" s="94"/>
      <c r="AM3472" s="94"/>
      <c r="AO3472" s="94"/>
      <c r="AS3472" s="94"/>
      <c r="AU3472" s="94"/>
      <c r="AY3472" s="94"/>
      <c r="BA3472" s="94"/>
      <c r="BI3472" s="45"/>
      <c r="BN3472" s="93"/>
    </row>
    <row r="3473" spans="4:66" s="48" customFormat="1" ht="15" customHeight="1" x14ac:dyDescent="0.2">
      <c r="D3473" s="45"/>
      <c r="AA3473" s="94"/>
      <c r="AC3473" s="94"/>
      <c r="AG3473" s="94"/>
      <c r="AI3473" s="94"/>
      <c r="AM3473" s="94"/>
      <c r="AO3473" s="94"/>
      <c r="AS3473" s="94"/>
      <c r="AU3473" s="94"/>
      <c r="AY3473" s="94"/>
      <c r="BA3473" s="94"/>
      <c r="BI3473" s="45"/>
      <c r="BN3473" s="93"/>
    </row>
    <row r="3474" spans="4:66" s="48" customFormat="1" ht="15" customHeight="1" x14ac:dyDescent="0.2">
      <c r="D3474" s="45"/>
      <c r="AA3474" s="94"/>
      <c r="AC3474" s="94"/>
      <c r="AG3474" s="94"/>
      <c r="AI3474" s="94"/>
      <c r="AM3474" s="94"/>
      <c r="AO3474" s="94"/>
      <c r="AS3474" s="94"/>
      <c r="AU3474" s="94"/>
      <c r="AY3474" s="94"/>
      <c r="BA3474" s="94"/>
      <c r="BI3474" s="45"/>
      <c r="BN3474" s="93"/>
    </row>
    <row r="3475" spans="4:66" s="48" customFormat="1" ht="15" customHeight="1" x14ac:dyDescent="0.2">
      <c r="D3475" s="45"/>
      <c r="AA3475" s="94"/>
      <c r="AC3475" s="94"/>
      <c r="AG3475" s="94"/>
      <c r="AI3475" s="94"/>
      <c r="AM3475" s="94"/>
      <c r="AO3475" s="94"/>
      <c r="AS3475" s="94"/>
      <c r="AU3475" s="94"/>
      <c r="AY3475" s="94"/>
      <c r="BA3475" s="94"/>
      <c r="BI3475" s="45"/>
      <c r="BN3475" s="93"/>
    </row>
    <row r="3476" spans="4:66" s="48" customFormat="1" ht="15" customHeight="1" x14ac:dyDescent="0.2">
      <c r="D3476" s="45"/>
      <c r="AA3476" s="94"/>
      <c r="AC3476" s="94"/>
      <c r="AG3476" s="94"/>
      <c r="AI3476" s="94"/>
      <c r="AM3476" s="94"/>
      <c r="AO3476" s="94"/>
      <c r="AS3476" s="94"/>
      <c r="AU3476" s="94"/>
      <c r="AY3476" s="94"/>
      <c r="BA3476" s="94"/>
      <c r="BI3476" s="45"/>
      <c r="BN3476" s="93"/>
    </row>
    <row r="3477" spans="4:66" s="48" customFormat="1" ht="15" customHeight="1" x14ac:dyDescent="0.2">
      <c r="D3477" s="45"/>
      <c r="AA3477" s="94"/>
      <c r="AC3477" s="94"/>
      <c r="AG3477" s="94"/>
      <c r="AI3477" s="94"/>
      <c r="AM3477" s="94"/>
      <c r="AO3477" s="94"/>
      <c r="AS3477" s="94"/>
      <c r="AU3477" s="94"/>
      <c r="AY3477" s="94"/>
      <c r="BA3477" s="94"/>
      <c r="BI3477" s="45"/>
      <c r="BN3477" s="93"/>
    </row>
    <row r="3478" spans="4:66" s="48" customFormat="1" ht="15" customHeight="1" x14ac:dyDescent="0.2">
      <c r="D3478" s="45"/>
      <c r="AA3478" s="94"/>
      <c r="AC3478" s="94"/>
      <c r="AG3478" s="94"/>
      <c r="AI3478" s="94"/>
      <c r="AM3478" s="94"/>
      <c r="AO3478" s="94"/>
      <c r="AS3478" s="94"/>
      <c r="AU3478" s="94"/>
      <c r="AY3478" s="94"/>
      <c r="BA3478" s="94"/>
      <c r="BI3478" s="45"/>
      <c r="BN3478" s="93"/>
    </row>
    <row r="3479" spans="4:66" s="48" customFormat="1" ht="15" customHeight="1" x14ac:dyDescent="0.2">
      <c r="D3479" s="45"/>
      <c r="AA3479" s="94"/>
      <c r="AC3479" s="94"/>
      <c r="AG3479" s="94"/>
      <c r="AI3479" s="94"/>
      <c r="AM3479" s="94"/>
      <c r="AO3479" s="94"/>
      <c r="AS3479" s="94"/>
      <c r="AU3479" s="94"/>
      <c r="AY3479" s="94"/>
      <c r="BA3479" s="94"/>
      <c r="BI3479" s="45"/>
      <c r="BN3479" s="93"/>
    </row>
    <row r="3480" spans="4:66" s="48" customFormat="1" ht="15" customHeight="1" x14ac:dyDescent="0.2">
      <c r="D3480" s="45"/>
      <c r="AA3480" s="94"/>
      <c r="AC3480" s="94"/>
      <c r="AG3480" s="94"/>
      <c r="AI3480" s="94"/>
      <c r="AM3480" s="94"/>
      <c r="AO3480" s="94"/>
      <c r="AS3480" s="94"/>
      <c r="AU3480" s="94"/>
      <c r="AY3480" s="94"/>
      <c r="BA3480" s="94"/>
      <c r="BI3480" s="45"/>
      <c r="BN3480" s="93"/>
    </row>
    <row r="3481" spans="4:66" s="48" customFormat="1" ht="15" customHeight="1" x14ac:dyDescent="0.2">
      <c r="D3481" s="45"/>
      <c r="AA3481" s="94"/>
      <c r="AC3481" s="94"/>
      <c r="AG3481" s="94"/>
      <c r="AI3481" s="94"/>
      <c r="AM3481" s="94"/>
      <c r="AO3481" s="94"/>
      <c r="AS3481" s="94"/>
      <c r="AU3481" s="94"/>
      <c r="AY3481" s="94"/>
      <c r="BA3481" s="94"/>
      <c r="BI3481" s="45"/>
      <c r="BN3481" s="93"/>
    </row>
    <row r="3482" spans="4:66" s="48" customFormat="1" ht="15" customHeight="1" x14ac:dyDescent="0.2">
      <c r="D3482" s="45"/>
      <c r="AA3482" s="94"/>
      <c r="AC3482" s="94"/>
      <c r="AG3482" s="94"/>
      <c r="AI3482" s="94"/>
      <c r="AM3482" s="94"/>
      <c r="AO3482" s="94"/>
      <c r="AS3482" s="94"/>
      <c r="AU3482" s="94"/>
      <c r="AY3482" s="94"/>
      <c r="BA3482" s="94"/>
      <c r="BI3482" s="45"/>
      <c r="BN3482" s="93"/>
    </row>
    <row r="3483" spans="4:66" s="48" customFormat="1" ht="15" customHeight="1" x14ac:dyDescent="0.2">
      <c r="D3483" s="45"/>
      <c r="AA3483" s="94"/>
      <c r="AC3483" s="94"/>
      <c r="AG3483" s="94"/>
      <c r="AI3483" s="94"/>
      <c r="AM3483" s="94"/>
      <c r="AO3483" s="94"/>
      <c r="AS3483" s="94"/>
      <c r="AU3483" s="94"/>
      <c r="AY3483" s="94"/>
      <c r="BA3483" s="94"/>
      <c r="BI3483" s="45"/>
      <c r="BN3483" s="93"/>
    </row>
    <row r="3484" spans="4:66" s="48" customFormat="1" ht="15" customHeight="1" x14ac:dyDescent="0.2">
      <c r="D3484" s="45"/>
      <c r="AA3484" s="94"/>
      <c r="AC3484" s="94"/>
      <c r="AG3484" s="94"/>
      <c r="AI3484" s="94"/>
      <c r="AM3484" s="94"/>
      <c r="AO3484" s="94"/>
      <c r="AS3484" s="94"/>
      <c r="AU3484" s="94"/>
      <c r="AY3484" s="94"/>
      <c r="BA3484" s="94"/>
      <c r="BI3484" s="45"/>
      <c r="BN3484" s="93"/>
    </row>
    <row r="3485" spans="4:66" s="48" customFormat="1" ht="15" customHeight="1" x14ac:dyDescent="0.2">
      <c r="D3485" s="45"/>
      <c r="AA3485" s="94"/>
      <c r="AC3485" s="94"/>
      <c r="AG3485" s="94"/>
      <c r="AI3485" s="94"/>
      <c r="AM3485" s="94"/>
      <c r="AO3485" s="94"/>
      <c r="AS3485" s="94"/>
      <c r="AU3485" s="94"/>
      <c r="AY3485" s="94"/>
      <c r="BA3485" s="94"/>
      <c r="BI3485" s="45"/>
      <c r="BN3485" s="93"/>
    </row>
    <row r="3486" spans="4:66" s="48" customFormat="1" ht="15" customHeight="1" x14ac:dyDescent="0.2">
      <c r="D3486" s="45"/>
      <c r="AA3486" s="94"/>
      <c r="AC3486" s="94"/>
      <c r="AG3486" s="94"/>
      <c r="AI3486" s="94"/>
      <c r="AM3486" s="94"/>
      <c r="AO3486" s="94"/>
      <c r="AS3486" s="94"/>
      <c r="AU3486" s="94"/>
      <c r="AY3486" s="94"/>
      <c r="BA3486" s="94"/>
      <c r="BI3486" s="45"/>
      <c r="BN3486" s="93"/>
    </row>
    <row r="3487" spans="4:66" s="48" customFormat="1" ht="15" customHeight="1" x14ac:dyDescent="0.2">
      <c r="D3487" s="45"/>
      <c r="AA3487" s="94"/>
      <c r="AC3487" s="94"/>
      <c r="AG3487" s="94"/>
      <c r="AI3487" s="94"/>
      <c r="AM3487" s="94"/>
      <c r="AO3487" s="94"/>
      <c r="AS3487" s="94"/>
      <c r="AU3487" s="94"/>
      <c r="AY3487" s="94"/>
      <c r="BA3487" s="94"/>
      <c r="BI3487" s="45"/>
      <c r="BN3487" s="93"/>
    </row>
    <row r="3488" spans="4:66" s="48" customFormat="1" ht="15" customHeight="1" x14ac:dyDescent="0.2">
      <c r="D3488" s="45"/>
      <c r="AA3488" s="94"/>
      <c r="AC3488" s="94"/>
      <c r="AG3488" s="94"/>
      <c r="AI3488" s="94"/>
      <c r="AM3488" s="94"/>
      <c r="AO3488" s="94"/>
      <c r="AS3488" s="94"/>
      <c r="AU3488" s="94"/>
      <c r="AY3488" s="94"/>
      <c r="BA3488" s="94"/>
      <c r="BI3488" s="45"/>
      <c r="BN3488" s="93"/>
    </row>
    <row r="3489" spans="4:66" s="48" customFormat="1" ht="15" customHeight="1" x14ac:dyDescent="0.2">
      <c r="D3489" s="45"/>
      <c r="AA3489" s="94"/>
      <c r="AC3489" s="94"/>
      <c r="AG3489" s="94"/>
      <c r="AI3489" s="94"/>
      <c r="AM3489" s="94"/>
      <c r="AO3489" s="94"/>
      <c r="AS3489" s="94"/>
      <c r="AU3489" s="94"/>
      <c r="AY3489" s="94"/>
      <c r="BA3489" s="94"/>
      <c r="BI3489" s="45"/>
      <c r="BN3489" s="93"/>
    </row>
    <row r="3490" spans="4:66" s="48" customFormat="1" ht="15" customHeight="1" x14ac:dyDescent="0.2">
      <c r="D3490" s="45"/>
      <c r="AA3490" s="94"/>
      <c r="AC3490" s="94"/>
      <c r="AG3490" s="94"/>
      <c r="AI3490" s="94"/>
      <c r="AM3490" s="94"/>
      <c r="AO3490" s="94"/>
      <c r="AS3490" s="94"/>
      <c r="AU3490" s="94"/>
      <c r="AY3490" s="94"/>
      <c r="BA3490" s="94"/>
      <c r="BI3490" s="45"/>
      <c r="BN3490" s="93"/>
    </row>
    <row r="3491" spans="4:66" s="48" customFormat="1" ht="15" customHeight="1" x14ac:dyDescent="0.2">
      <c r="D3491" s="45"/>
      <c r="AA3491" s="94"/>
      <c r="AC3491" s="94"/>
      <c r="AG3491" s="94"/>
      <c r="AI3491" s="94"/>
      <c r="AM3491" s="94"/>
      <c r="AO3491" s="94"/>
      <c r="AS3491" s="94"/>
      <c r="AU3491" s="94"/>
      <c r="AY3491" s="94"/>
      <c r="BA3491" s="94"/>
      <c r="BI3491" s="45"/>
      <c r="BN3491" s="93"/>
    </row>
    <row r="3492" spans="4:66" s="48" customFormat="1" ht="15" customHeight="1" x14ac:dyDescent="0.2">
      <c r="D3492" s="45"/>
      <c r="AA3492" s="94"/>
      <c r="AC3492" s="94"/>
      <c r="AG3492" s="94"/>
      <c r="AI3492" s="94"/>
      <c r="AM3492" s="94"/>
      <c r="AO3492" s="94"/>
      <c r="AS3492" s="94"/>
      <c r="AU3492" s="94"/>
      <c r="AY3492" s="94"/>
      <c r="BA3492" s="94"/>
      <c r="BI3492" s="45"/>
      <c r="BN3492" s="93"/>
    </row>
    <row r="3493" spans="4:66" s="48" customFormat="1" ht="15" customHeight="1" x14ac:dyDescent="0.2">
      <c r="D3493" s="45"/>
      <c r="AA3493" s="94"/>
      <c r="AC3493" s="94"/>
      <c r="AG3493" s="94"/>
      <c r="AI3493" s="94"/>
      <c r="AM3493" s="94"/>
      <c r="AO3493" s="94"/>
      <c r="AS3493" s="94"/>
      <c r="AU3493" s="94"/>
      <c r="AY3493" s="94"/>
      <c r="BA3493" s="94"/>
      <c r="BI3493" s="45"/>
      <c r="BN3493" s="93"/>
    </row>
    <row r="3494" spans="4:66" s="48" customFormat="1" ht="15" customHeight="1" x14ac:dyDescent="0.2">
      <c r="D3494" s="45"/>
      <c r="AA3494" s="94"/>
      <c r="AC3494" s="94"/>
      <c r="AG3494" s="94"/>
      <c r="AI3494" s="94"/>
      <c r="AM3494" s="94"/>
      <c r="AO3494" s="94"/>
      <c r="AS3494" s="94"/>
      <c r="AU3494" s="94"/>
      <c r="AY3494" s="94"/>
      <c r="BA3494" s="94"/>
      <c r="BI3494" s="45"/>
      <c r="BN3494" s="93"/>
    </row>
    <row r="3495" spans="4:66" s="48" customFormat="1" ht="15" customHeight="1" x14ac:dyDescent="0.2">
      <c r="D3495" s="45"/>
      <c r="AA3495" s="94"/>
      <c r="AC3495" s="94"/>
      <c r="AG3495" s="94"/>
      <c r="AI3495" s="94"/>
      <c r="AM3495" s="94"/>
      <c r="AO3495" s="94"/>
      <c r="AS3495" s="94"/>
      <c r="AU3495" s="94"/>
      <c r="AY3495" s="94"/>
      <c r="BA3495" s="94"/>
      <c r="BI3495" s="45"/>
      <c r="BN3495" s="93"/>
    </row>
    <row r="3496" spans="4:66" s="48" customFormat="1" ht="15" customHeight="1" x14ac:dyDescent="0.2">
      <c r="D3496" s="45"/>
      <c r="AA3496" s="94"/>
      <c r="AC3496" s="94"/>
      <c r="AG3496" s="94"/>
      <c r="AI3496" s="94"/>
      <c r="AM3496" s="94"/>
      <c r="AO3496" s="94"/>
      <c r="AS3496" s="94"/>
      <c r="AU3496" s="94"/>
      <c r="AY3496" s="94"/>
      <c r="BA3496" s="94"/>
      <c r="BI3496" s="45"/>
      <c r="BN3496" s="93"/>
    </row>
    <row r="3497" spans="4:66" s="48" customFormat="1" ht="15" customHeight="1" x14ac:dyDescent="0.2">
      <c r="D3497" s="45"/>
      <c r="AA3497" s="94"/>
      <c r="AC3497" s="94"/>
      <c r="AG3497" s="94"/>
      <c r="AI3497" s="94"/>
      <c r="AM3497" s="94"/>
      <c r="AO3497" s="94"/>
      <c r="AS3497" s="94"/>
      <c r="AU3497" s="94"/>
      <c r="AY3497" s="94"/>
      <c r="BA3497" s="94"/>
      <c r="BI3497" s="45"/>
      <c r="BN3497" s="93"/>
    </row>
    <row r="3498" spans="4:66" s="48" customFormat="1" ht="15" customHeight="1" x14ac:dyDescent="0.2">
      <c r="D3498" s="45"/>
      <c r="AA3498" s="94"/>
      <c r="AC3498" s="94"/>
      <c r="AG3498" s="94"/>
      <c r="AI3498" s="94"/>
      <c r="AM3498" s="94"/>
      <c r="AO3498" s="94"/>
      <c r="AS3498" s="94"/>
      <c r="AU3498" s="94"/>
      <c r="AY3498" s="94"/>
      <c r="BA3498" s="94"/>
      <c r="BI3498" s="45"/>
      <c r="BN3498" s="93"/>
    </row>
    <row r="3499" spans="4:66" s="48" customFormat="1" ht="15" customHeight="1" x14ac:dyDescent="0.2">
      <c r="D3499" s="45"/>
      <c r="AA3499" s="94"/>
      <c r="AC3499" s="94"/>
      <c r="AG3499" s="94"/>
      <c r="AI3499" s="94"/>
      <c r="AM3499" s="94"/>
      <c r="AO3499" s="94"/>
      <c r="AS3499" s="94"/>
      <c r="AU3499" s="94"/>
      <c r="AY3499" s="94"/>
      <c r="BA3499" s="94"/>
      <c r="BI3499" s="45"/>
      <c r="BN3499" s="93"/>
    </row>
    <row r="3500" spans="4:66" s="48" customFormat="1" ht="15" customHeight="1" x14ac:dyDescent="0.2">
      <c r="D3500" s="45"/>
      <c r="AA3500" s="94"/>
      <c r="AC3500" s="94"/>
      <c r="AG3500" s="94"/>
      <c r="AI3500" s="94"/>
      <c r="AM3500" s="94"/>
      <c r="AO3500" s="94"/>
      <c r="AS3500" s="94"/>
      <c r="AU3500" s="94"/>
      <c r="AY3500" s="94"/>
      <c r="BA3500" s="94"/>
      <c r="BI3500" s="45"/>
      <c r="BN3500" s="93"/>
    </row>
    <row r="3501" spans="4:66" s="48" customFormat="1" ht="15" customHeight="1" x14ac:dyDescent="0.2">
      <c r="D3501" s="45"/>
      <c r="AA3501" s="94"/>
      <c r="AC3501" s="94"/>
      <c r="AG3501" s="94"/>
      <c r="AI3501" s="94"/>
      <c r="AM3501" s="94"/>
      <c r="AO3501" s="94"/>
      <c r="AS3501" s="94"/>
      <c r="AU3501" s="94"/>
      <c r="AY3501" s="94"/>
      <c r="BA3501" s="94"/>
      <c r="BI3501" s="45"/>
      <c r="BN3501" s="93"/>
    </row>
    <row r="3502" spans="4:66" s="48" customFormat="1" ht="15" customHeight="1" x14ac:dyDescent="0.2">
      <c r="D3502" s="45"/>
      <c r="AA3502" s="94"/>
      <c r="AC3502" s="94"/>
      <c r="AG3502" s="94"/>
      <c r="AI3502" s="94"/>
      <c r="AM3502" s="94"/>
      <c r="AO3502" s="94"/>
      <c r="AS3502" s="94"/>
      <c r="AU3502" s="94"/>
      <c r="AY3502" s="94"/>
      <c r="BA3502" s="94"/>
      <c r="BI3502" s="45"/>
      <c r="BN3502" s="93"/>
    </row>
    <row r="3503" spans="4:66" s="48" customFormat="1" ht="15" customHeight="1" x14ac:dyDescent="0.2">
      <c r="D3503" s="45"/>
      <c r="AA3503" s="94"/>
      <c r="AC3503" s="94"/>
      <c r="AG3503" s="94"/>
      <c r="AI3503" s="94"/>
      <c r="AM3503" s="94"/>
      <c r="AO3503" s="94"/>
      <c r="AS3503" s="94"/>
      <c r="AU3503" s="94"/>
      <c r="AY3503" s="94"/>
      <c r="BA3503" s="94"/>
      <c r="BI3503" s="45"/>
      <c r="BN3503" s="93"/>
    </row>
    <row r="3504" spans="4:66" s="48" customFormat="1" ht="15" customHeight="1" x14ac:dyDescent="0.2">
      <c r="D3504" s="45"/>
      <c r="AA3504" s="94"/>
      <c r="AC3504" s="94"/>
      <c r="AG3504" s="94"/>
      <c r="AI3504" s="94"/>
      <c r="AM3504" s="94"/>
      <c r="AO3504" s="94"/>
      <c r="AS3504" s="94"/>
      <c r="AU3504" s="94"/>
      <c r="AY3504" s="94"/>
      <c r="BA3504" s="94"/>
      <c r="BI3504" s="45"/>
      <c r="BN3504" s="93"/>
    </row>
    <row r="3505" spans="4:66" s="48" customFormat="1" ht="15" customHeight="1" x14ac:dyDescent="0.2">
      <c r="D3505" s="45"/>
      <c r="AA3505" s="94"/>
      <c r="AC3505" s="94"/>
      <c r="AG3505" s="94"/>
      <c r="AI3505" s="94"/>
      <c r="AM3505" s="94"/>
      <c r="AO3505" s="94"/>
      <c r="AS3505" s="94"/>
      <c r="AU3505" s="94"/>
      <c r="AY3505" s="94"/>
      <c r="BA3505" s="94"/>
      <c r="BI3505" s="45"/>
      <c r="BN3505" s="93"/>
    </row>
    <row r="3506" spans="4:66" s="48" customFormat="1" ht="15" customHeight="1" x14ac:dyDescent="0.2">
      <c r="D3506" s="45"/>
      <c r="AA3506" s="94"/>
      <c r="AC3506" s="94"/>
      <c r="AG3506" s="94"/>
      <c r="AI3506" s="94"/>
      <c r="AM3506" s="94"/>
      <c r="AO3506" s="94"/>
      <c r="AS3506" s="94"/>
      <c r="AU3506" s="94"/>
      <c r="AY3506" s="94"/>
      <c r="BA3506" s="94"/>
      <c r="BI3506" s="45"/>
      <c r="BN3506" s="93"/>
    </row>
    <row r="3507" spans="4:66" s="48" customFormat="1" ht="15" customHeight="1" x14ac:dyDescent="0.2">
      <c r="D3507" s="45"/>
      <c r="AA3507" s="94"/>
      <c r="AC3507" s="94"/>
      <c r="AG3507" s="94"/>
      <c r="AI3507" s="94"/>
      <c r="AM3507" s="94"/>
      <c r="AO3507" s="94"/>
      <c r="AS3507" s="94"/>
      <c r="AU3507" s="94"/>
      <c r="AY3507" s="94"/>
      <c r="BA3507" s="94"/>
      <c r="BI3507" s="45"/>
      <c r="BN3507" s="93"/>
    </row>
    <row r="3508" spans="4:66" s="48" customFormat="1" ht="15" customHeight="1" x14ac:dyDescent="0.2">
      <c r="D3508" s="45"/>
      <c r="AA3508" s="94"/>
      <c r="AC3508" s="94"/>
      <c r="AG3508" s="94"/>
      <c r="AI3508" s="94"/>
      <c r="AM3508" s="94"/>
      <c r="AO3508" s="94"/>
      <c r="AS3508" s="94"/>
      <c r="AU3508" s="94"/>
      <c r="AY3508" s="94"/>
      <c r="BA3508" s="94"/>
      <c r="BI3508" s="45"/>
      <c r="BN3508" s="93"/>
    </row>
    <row r="3509" spans="4:66" s="48" customFormat="1" ht="15" customHeight="1" x14ac:dyDescent="0.2">
      <c r="D3509" s="45"/>
      <c r="AA3509" s="94"/>
      <c r="AC3509" s="94"/>
      <c r="AG3509" s="94"/>
      <c r="AI3509" s="94"/>
      <c r="AM3509" s="94"/>
      <c r="AO3509" s="94"/>
      <c r="AS3509" s="94"/>
      <c r="AU3509" s="94"/>
      <c r="AY3509" s="94"/>
      <c r="BA3509" s="94"/>
      <c r="BI3509" s="45"/>
      <c r="BN3509" s="93"/>
    </row>
    <row r="3510" spans="4:66" s="48" customFormat="1" ht="15" customHeight="1" x14ac:dyDescent="0.2">
      <c r="D3510" s="45"/>
      <c r="AA3510" s="94"/>
      <c r="AC3510" s="94"/>
      <c r="AG3510" s="94"/>
      <c r="AI3510" s="94"/>
      <c r="AM3510" s="94"/>
      <c r="AO3510" s="94"/>
      <c r="AS3510" s="94"/>
      <c r="AU3510" s="94"/>
      <c r="AY3510" s="94"/>
      <c r="BA3510" s="94"/>
      <c r="BI3510" s="45"/>
      <c r="BN3510" s="93"/>
    </row>
    <row r="3511" spans="4:66" s="48" customFormat="1" ht="15" customHeight="1" x14ac:dyDescent="0.2">
      <c r="D3511" s="45"/>
      <c r="AA3511" s="94"/>
      <c r="AC3511" s="94"/>
      <c r="AG3511" s="94"/>
      <c r="AI3511" s="94"/>
      <c r="AM3511" s="94"/>
      <c r="AO3511" s="94"/>
      <c r="AS3511" s="94"/>
      <c r="AU3511" s="94"/>
      <c r="AY3511" s="94"/>
      <c r="BA3511" s="94"/>
      <c r="BI3511" s="45"/>
      <c r="BN3511" s="93"/>
    </row>
    <row r="3512" spans="4:66" s="48" customFormat="1" ht="15" customHeight="1" x14ac:dyDescent="0.2">
      <c r="D3512" s="45"/>
      <c r="AA3512" s="94"/>
      <c r="AC3512" s="94"/>
      <c r="AG3512" s="94"/>
      <c r="AI3512" s="94"/>
      <c r="AM3512" s="94"/>
      <c r="AO3512" s="94"/>
      <c r="AS3512" s="94"/>
      <c r="AU3512" s="94"/>
      <c r="AY3512" s="94"/>
      <c r="BA3512" s="94"/>
      <c r="BI3512" s="45"/>
      <c r="BN3512" s="93"/>
    </row>
    <row r="3513" spans="4:66" s="48" customFormat="1" ht="15" customHeight="1" x14ac:dyDescent="0.2">
      <c r="D3513" s="45"/>
      <c r="AA3513" s="94"/>
      <c r="AC3513" s="94"/>
      <c r="AG3513" s="94"/>
      <c r="AI3513" s="94"/>
      <c r="AM3513" s="94"/>
      <c r="AO3513" s="94"/>
      <c r="AS3513" s="94"/>
      <c r="AU3513" s="94"/>
      <c r="AY3513" s="94"/>
      <c r="BA3513" s="94"/>
      <c r="BI3513" s="45"/>
      <c r="BN3513" s="93"/>
    </row>
    <row r="3514" spans="4:66" s="48" customFormat="1" ht="15" customHeight="1" x14ac:dyDescent="0.2">
      <c r="D3514" s="45"/>
      <c r="AA3514" s="94"/>
      <c r="AC3514" s="94"/>
      <c r="AG3514" s="94"/>
      <c r="AI3514" s="94"/>
      <c r="AM3514" s="94"/>
      <c r="AO3514" s="94"/>
      <c r="AS3514" s="94"/>
      <c r="AU3514" s="94"/>
      <c r="AY3514" s="94"/>
      <c r="BA3514" s="94"/>
      <c r="BI3514" s="45"/>
      <c r="BN3514" s="93"/>
    </row>
    <row r="3515" spans="4:66" s="48" customFormat="1" ht="15" customHeight="1" x14ac:dyDescent="0.2">
      <c r="D3515" s="45"/>
      <c r="AA3515" s="94"/>
      <c r="AC3515" s="94"/>
      <c r="AG3515" s="94"/>
      <c r="AI3515" s="94"/>
      <c r="AM3515" s="94"/>
      <c r="AO3515" s="94"/>
      <c r="AS3515" s="94"/>
      <c r="AU3515" s="94"/>
      <c r="AY3515" s="94"/>
      <c r="BA3515" s="94"/>
      <c r="BI3515" s="45"/>
      <c r="BN3515" s="93"/>
    </row>
    <row r="3516" spans="4:66" s="48" customFormat="1" ht="15" customHeight="1" x14ac:dyDescent="0.2">
      <c r="D3516" s="45"/>
      <c r="AA3516" s="94"/>
      <c r="AC3516" s="94"/>
      <c r="AG3516" s="94"/>
      <c r="AI3516" s="94"/>
      <c r="AM3516" s="94"/>
      <c r="AO3516" s="94"/>
      <c r="AS3516" s="94"/>
      <c r="AU3516" s="94"/>
      <c r="AY3516" s="94"/>
      <c r="BA3516" s="94"/>
      <c r="BI3516" s="45"/>
      <c r="BN3516" s="93"/>
    </row>
    <row r="3517" spans="4:66" s="48" customFormat="1" ht="15" customHeight="1" x14ac:dyDescent="0.2">
      <c r="D3517" s="45"/>
      <c r="AA3517" s="94"/>
      <c r="AC3517" s="94"/>
      <c r="AG3517" s="94"/>
      <c r="AI3517" s="94"/>
      <c r="AM3517" s="94"/>
      <c r="AO3517" s="94"/>
      <c r="AS3517" s="94"/>
      <c r="AU3517" s="94"/>
      <c r="AY3517" s="94"/>
      <c r="BA3517" s="94"/>
      <c r="BI3517" s="45"/>
      <c r="BN3517" s="93"/>
    </row>
    <row r="3518" spans="4:66" s="48" customFormat="1" ht="15" customHeight="1" x14ac:dyDescent="0.2">
      <c r="D3518" s="45"/>
      <c r="AA3518" s="94"/>
      <c r="AC3518" s="94"/>
      <c r="AG3518" s="94"/>
      <c r="AI3518" s="94"/>
      <c r="AM3518" s="94"/>
      <c r="AO3518" s="94"/>
      <c r="AS3518" s="94"/>
      <c r="AU3518" s="94"/>
      <c r="AY3518" s="94"/>
      <c r="BA3518" s="94"/>
      <c r="BI3518" s="45"/>
      <c r="BN3518" s="93"/>
    </row>
    <row r="3519" spans="4:66" s="48" customFormat="1" ht="15" customHeight="1" x14ac:dyDescent="0.2">
      <c r="D3519" s="45"/>
      <c r="AA3519" s="94"/>
      <c r="AC3519" s="94"/>
      <c r="AG3519" s="94"/>
      <c r="AI3519" s="94"/>
      <c r="AM3519" s="94"/>
      <c r="AO3519" s="94"/>
      <c r="AS3519" s="94"/>
      <c r="AU3519" s="94"/>
      <c r="AY3519" s="94"/>
      <c r="BA3519" s="94"/>
      <c r="BI3519" s="45"/>
      <c r="BN3519" s="93"/>
    </row>
    <row r="3520" spans="4:66" s="48" customFormat="1" ht="15" customHeight="1" x14ac:dyDescent="0.2">
      <c r="D3520" s="45"/>
      <c r="AA3520" s="94"/>
      <c r="AC3520" s="94"/>
      <c r="AG3520" s="94"/>
      <c r="AI3520" s="94"/>
      <c r="AM3520" s="94"/>
      <c r="AO3520" s="94"/>
      <c r="AS3520" s="94"/>
      <c r="AU3520" s="94"/>
      <c r="AY3520" s="94"/>
      <c r="BA3520" s="94"/>
      <c r="BI3520" s="45"/>
      <c r="BN3520" s="93"/>
    </row>
    <row r="3521" spans="4:66" s="48" customFormat="1" ht="15" customHeight="1" x14ac:dyDescent="0.2">
      <c r="D3521" s="45"/>
      <c r="AA3521" s="94"/>
      <c r="AC3521" s="94"/>
      <c r="AG3521" s="94"/>
      <c r="AI3521" s="94"/>
      <c r="AM3521" s="94"/>
      <c r="AO3521" s="94"/>
      <c r="AS3521" s="94"/>
      <c r="AU3521" s="94"/>
      <c r="AY3521" s="94"/>
      <c r="BA3521" s="94"/>
      <c r="BI3521" s="45"/>
      <c r="BN3521" s="93"/>
    </row>
    <row r="3522" spans="4:66" s="48" customFormat="1" ht="15" customHeight="1" x14ac:dyDescent="0.2">
      <c r="D3522" s="45"/>
      <c r="AA3522" s="94"/>
      <c r="AC3522" s="94"/>
      <c r="AG3522" s="94"/>
      <c r="AI3522" s="94"/>
      <c r="AM3522" s="94"/>
      <c r="AO3522" s="94"/>
      <c r="AS3522" s="94"/>
      <c r="AU3522" s="94"/>
      <c r="AY3522" s="94"/>
      <c r="BA3522" s="94"/>
      <c r="BI3522" s="45"/>
      <c r="BN3522" s="93"/>
    </row>
    <row r="3523" spans="4:66" s="48" customFormat="1" ht="15" customHeight="1" x14ac:dyDescent="0.2">
      <c r="D3523" s="45"/>
      <c r="AA3523" s="94"/>
      <c r="AC3523" s="94"/>
      <c r="AG3523" s="94"/>
      <c r="AI3523" s="94"/>
      <c r="AM3523" s="94"/>
      <c r="AO3523" s="94"/>
      <c r="AS3523" s="94"/>
      <c r="AU3523" s="94"/>
      <c r="AY3523" s="94"/>
      <c r="BA3523" s="94"/>
      <c r="BI3523" s="45"/>
      <c r="BN3523" s="93"/>
    </row>
    <row r="3524" spans="4:66" s="48" customFormat="1" ht="15" customHeight="1" x14ac:dyDescent="0.2">
      <c r="D3524" s="45"/>
      <c r="AA3524" s="94"/>
      <c r="AC3524" s="94"/>
      <c r="AG3524" s="94"/>
      <c r="AI3524" s="94"/>
      <c r="AM3524" s="94"/>
      <c r="AO3524" s="94"/>
      <c r="AS3524" s="94"/>
      <c r="AU3524" s="94"/>
      <c r="AY3524" s="94"/>
      <c r="BA3524" s="94"/>
      <c r="BI3524" s="45"/>
      <c r="BN3524" s="93"/>
    </row>
    <row r="3525" spans="4:66" s="48" customFormat="1" ht="15" customHeight="1" x14ac:dyDescent="0.2">
      <c r="D3525" s="45"/>
      <c r="AA3525" s="94"/>
      <c r="AC3525" s="94"/>
      <c r="AG3525" s="94"/>
      <c r="AI3525" s="94"/>
      <c r="AM3525" s="94"/>
      <c r="AO3525" s="94"/>
      <c r="AS3525" s="94"/>
      <c r="AU3525" s="94"/>
      <c r="AY3525" s="94"/>
      <c r="BA3525" s="94"/>
      <c r="BI3525" s="45"/>
      <c r="BN3525" s="93"/>
    </row>
    <row r="3526" spans="4:66" s="48" customFormat="1" ht="15" customHeight="1" x14ac:dyDescent="0.2">
      <c r="D3526" s="45"/>
      <c r="AA3526" s="94"/>
      <c r="AC3526" s="94"/>
      <c r="AG3526" s="94"/>
      <c r="AI3526" s="94"/>
      <c r="AM3526" s="94"/>
      <c r="AO3526" s="94"/>
      <c r="AS3526" s="94"/>
      <c r="AU3526" s="94"/>
      <c r="AY3526" s="94"/>
      <c r="BA3526" s="94"/>
      <c r="BI3526" s="45"/>
      <c r="BN3526" s="93"/>
    </row>
    <row r="3527" spans="4:66" s="48" customFormat="1" ht="15" customHeight="1" x14ac:dyDescent="0.2">
      <c r="D3527" s="45"/>
      <c r="AA3527" s="94"/>
      <c r="AC3527" s="94"/>
      <c r="AG3527" s="94"/>
      <c r="AI3527" s="94"/>
      <c r="AM3527" s="94"/>
      <c r="AO3527" s="94"/>
      <c r="AS3527" s="94"/>
      <c r="AU3527" s="94"/>
      <c r="AY3527" s="94"/>
      <c r="BA3527" s="94"/>
      <c r="BI3527" s="45"/>
      <c r="BN3527" s="93"/>
    </row>
    <row r="3528" spans="4:66" s="48" customFormat="1" ht="15" customHeight="1" x14ac:dyDescent="0.2">
      <c r="D3528" s="45"/>
      <c r="AA3528" s="94"/>
      <c r="AC3528" s="94"/>
      <c r="AG3528" s="94"/>
      <c r="AI3528" s="94"/>
      <c r="AM3528" s="94"/>
      <c r="AO3528" s="94"/>
      <c r="AS3528" s="94"/>
      <c r="AU3528" s="94"/>
      <c r="AY3528" s="94"/>
      <c r="BA3528" s="94"/>
      <c r="BI3528" s="45"/>
      <c r="BN3528" s="93"/>
    </row>
    <row r="3529" spans="4:66" s="48" customFormat="1" ht="15" customHeight="1" x14ac:dyDescent="0.2">
      <c r="D3529" s="45"/>
      <c r="AA3529" s="94"/>
      <c r="AC3529" s="94"/>
      <c r="AG3529" s="94"/>
      <c r="AI3529" s="94"/>
      <c r="AM3529" s="94"/>
      <c r="AO3529" s="94"/>
      <c r="AS3529" s="94"/>
      <c r="AU3529" s="94"/>
      <c r="AY3529" s="94"/>
      <c r="BA3529" s="94"/>
      <c r="BI3529" s="45"/>
      <c r="BN3529" s="93"/>
    </row>
    <row r="3530" spans="4:66" s="48" customFormat="1" ht="15" customHeight="1" x14ac:dyDescent="0.2">
      <c r="D3530" s="45"/>
      <c r="AA3530" s="94"/>
      <c r="AC3530" s="94"/>
      <c r="AG3530" s="94"/>
      <c r="AI3530" s="94"/>
      <c r="AM3530" s="94"/>
      <c r="AO3530" s="94"/>
      <c r="AS3530" s="94"/>
      <c r="AU3530" s="94"/>
      <c r="AY3530" s="94"/>
      <c r="BA3530" s="94"/>
      <c r="BI3530" s="45"/>
      <c r="BN3530" s="93"/>
    </row>
    <row r="3531" spans="4:66" s="48" customFormat="1" ht="15" customHeight="1" x14ac:dyDescent="0.2">
      <c r="D3531" s="45"/>
      <c r="AA3531" s="94"/>
      <c r="AC3531" s="94"/>
      <c r="AG3531" s="94"/>
      <c r="AI3531" s="94"/>
      <c r="AM3531" s="94"/>
      <c r="AO3531" s="94"/>
      <c r="AS3531" s="94"/>
      <c r="AU3531" s="94"/>
      <c r="AY3531" s="94"/>
      <c r="BA3531" s="94"/>
      <c r="BI3531" s="45"/>
      <c r="BN3531" s="93"/>
    </row>
    <row r="3532" spans="4:66" s="48" customFormat="1" ht="15" customHeight="1" x14ac:dyDescent="0.2">
      <c r="D3532" s="45"/>
      <c r="AA3532" s="94"/>
      <c r="AC3532" s="94"/>
      <c r="AG3532" s="94"/>
      <c r="AI3532" s="94"/>
      <c r="AM3532" s="94"/>
      <c r="AO3532" s="94"/>
      <c r="AS3532" s="94"/>
      <c r="AU3532" s="94"/>
      <c r="AY3532" s="94"/>
      <c r="BA3532" s="94"/>
      <c r="BI3532" s="45"/>
      <c r="BN3532" s="93"/>
    </row>
    <row r="3533" spans="4:66" s="48" customFormat="1" ht="15" customHeight="1" x14ac:dyDescent="0.2">
      <c r="D3533" s="45"/>
      <c r="AA3533" s="94"/>
      <c r="AC3533" s="94"/>
      <c r="AG3533" s="94"/>
      <c r="AI3533" s="94"/>
      <c r="AM3533" s="94"/>
      <c r="AO3533" s="94"/>
      <c r="AS3533" s="94"/>
      <c r="AU3533" s="94"/>
      <c r="AY3533" s="94"/>
      <c r="BA3533" s="94"/>
      <c r="BI3533" s="45"/>
      <c r="BN3533" s="93"/>
    </row>
    <row r="3534" spans="4:66" s="48" customFormat="1" ht="15" customHeight="1" x14ac:dyDescent="0.2">
      <c r="D3534" s="45"/>
      <c r="AA3534" s="94"/>
      <c r="AC3534" s="94"/>
      <c r="AG3534" s="94"/>
      <c r="AI3534" s="94"/>
      <c r="AM3534" s="94"/>
      <c r="AO3534" s="94"/>
      <c r="AS3534" s="94"/>
      <c r="AU3534" s="94"/>
      <c r="AY3534" s="94"/>
      <c r="BA3534" s="94"/>
      <c r="BI3534" s="45"/>
      <c r="BN3534" s="93"/>
    </row>
    <row r="3535" spans="4:66" s="48" customFormat="1" ht="15" customHeight="1" x14ac:dyDescent="0.2">
      <c r="D3535" s="45"/>
      <c r="AA3535" s="94"/>
      <c r="AC3535" s="94"/>
      <c r="AG3535" s="94"/>
      <c r="AI3535" s="94"/>
      <c r="AM3535" s="94"/>
      <c r="AO3535" s="94"/>
      <c r="AS3535" s="94"/>
      <c r="AU3535" s="94"/>
      <c r="AY3535" s="94"/>
      <c r="BA3535" s="94"/>
      <c r="BI3535" s="45"/>
      <c r="BN3535" s="93"/>
    </row>
    <row r="3536" spans="4:66" s="48" customFormat="1" ht="15" customHeight="1" x14ac:dyDescent="0.2">
      <c r="D3536" s="45"/>
      <c r="AA3536" s="94"/>
      <c r="AC3536" s="94"/>
      <c r="AG3536" s="94"/>
      <c r="AI3536" s="94"/>
      <c r="AM3536" s="94"/>
      <c r="AO3536" s="94"/>
      <c r="AS3536" s="94"/>
      <c r="AU3536" s="94"/>
      <c r="AY3536" s="94"/>
      <c r="BA3536" s="94"/>
      <c r="BI3536" s="45"/>
      <c r="BN3536" s="93"/>
    </row>
    <row r="3537" spans="4:66" s="48" customFormat="1" ht="15" customHeight="1" x14ac:dyDescent="0.2">
      <c r="D3537" s="45"/>
      <c r="AA3537" s="94"/>
      <c r="AC3537" s="94"/>
      <c r="AG3537" s="94"/>
      <c r="AI3537" s="94"/>
      <c r="AM3537" s="94"/>
      <c r="AO3537" s="94"/>
      <c r="AS3537" s="94"/>
      <c r="AU3537" s="94"/>
      <c r="AY3537" s="94"/>
      <c r="BA3537" s="94"/>
      <c r="BI3537" s="45"/>
      <c r="BN3537" s="93"/>
    </row>
    <row r="3538" spans="4:66" s="48" customFormat="1" ht="15" customHeight="1" x14ac:dyDescent="0.2">
      <c r="D3538" s="45"/>
      <c r="AA3538" s="94"/>
      <c r="AC3538" s="94"/>
      <c r="AG3538" s="94"/>
      <c r="AI3538" s="94"/>
      <c r="AM3538" s="94"/>
      <c r="AO3538" s="94"/>
      <c r="AS3538" s="94"/>
      <c r="AU3538" s="94"/>
      <c r="AY3538" s="94"/>
      <c r="BA3538" s="94"/>
      <c r="BI3538" s="45"/>
      <c r="BN3538" s="93"/>
    </row>
    <row r="3539" spans="4:66" s="48" customFormat="1" ht="15" customHeight="1" x14ac:dyDescent="0.2">
      <c r="D3539" s="45"/>
      <c r="AA3539" s="94"/>
      <c r="AC3539" s="94"/>
      <c r="AG3539" s="94"/>
      <c r="AI3539" s="94"/>
      <c r="AM3539" s="94"/>
      <c r="AO3539" s="94"/>
      <c r="AS3539" s="94"/>
      <c r="AU3539" s="94"/>
      <c r="AY3539" s="94"/>
      <c r="BA3539" s="94"/>
      <c r="BI3539" s="45"/>
      <c r="BN3539" s="93"/>
    </row>
    <row r="3540" spans="4:66" s="48" customFormat="1" ht="15" customHeight="1" x14ac:dyDescent="0.2">
      <c r="D3540" s="45"/>
      <c r="AA3540" s="94"/>
      <c r="AC3540" s="94"/>
      <c r="AG3540" s="94"/>
      <c r="AI3540" s="94"/>
      <c r="AM3540" s="94"/>
      <c r="AO3540" s="94"/>
      <c r="AS3540" s="94"/>
      <c r="AU3540" s="94"/>
      <c r="AY3540" s="94"/>
      <c r="BA3540" s="94"/>
      <c r="BI3540" s="45"/>
      <c r="BN3540" s="93"/>
    </row>
    <row r="3541" spans="4:66" s="48" customFormat="1" ht="15" customHeight="1" x14ac:dyDescent="0.2">
      <c r="D3541" s="45"/>
      <c r="AA3541" s="94"/>
      <c r="AC3541" s="94"/>
      <c r="AG3541" s="94"/>
      <c r="AI3541" s="94"/>
      <c r="AM3541" s="94"/>
      <c r="AO3541" s="94"/>
      <c r="AS3541" s="94"/>
      <c r="AU3541" s="94"/>
      <c r="AY3541" s="94"/>
      <c r="BA3541" s="94"/>
      <c r="BI3541" s="45"/>
      <c r="BN3541" s="93"/>
    </row>
    <row r="3542" spans="4:66" s="48" customFormat="1" ht="15" customHeight="1" x14ac:dyDescent="0.2">
      <c r="D3542" s="45"/>
      <c r="AA3542" s="94"/>
      <c r="AC3542" s="94"/>
      <c r="AG3542" s="94"/>
      <c r="AI3542" s="94"/>
      <c r="AM3542" s="94"/>
      <c r="AO3542" s="94"/>
      <c r="AS3542" s="94"/>
      <c r="AU3542" s="94"/>
      <c r="AY3542" s="94"/>
      <c r="BA3542" s="94"/>
      <c r="BI3542" s="45"/>
      <c r="BN3542" s="93"/>
    </row>
    <row r="3543" spans="4:66" s="48" customFormat="1" ht="15" customHeight="1" x14ac:dyDescent="0.2">
      <c r="D3543" s="45"/>
      <c r="AA3543" s="94"/>
      <c r="AC3543" s="94"/>
      <c r="AG3543" s="94"/>
      <c r="AI3543" s="94"/>
      <c r="AM3543" s="94"/>
      <c r="AO3543" s="94"/>
      <c r="AS3543" s="94"/>
      <c r="AU3543" s="94"/>
      <c r="AY3543" s="94"/>
      <c r="BA3543" s="94"/>
      <c r="BI3543" s="45"/>
      <c r="BN3543" s="93"/>
    </row>
    <row r="3544" spans="4:66" s="48" customFormat="1" ht="15" customHeight="1" x14ac:dyDescent="0.2">
      <c r="D3544" s="45"/>
      <c r="AA3544" s="94"/>
      <c r="AC3544" s="94"/>
      <c r="AG3544" s="94"/>
      <c r="AI3544" s="94"/>
      <c r="AM3544" s="94"/>
      <c r="AO3544" s="94"/>
      <c r="AS3544" s="94"/>
      <c r="AU3544" s="94"/>
      <c r="AY3544" s="94"/>
      <c r="BA3544" s="94"/>
      <c r="BI3544" s="45"/>
      <c r="BN3544" s="93"/>
    </row>
    <row r="3545" spans="4:66" s="48" customFormat="1" ht="15" customHeight="1" x14ac:dyDescent="0.2">
      <c r="D3545" s="45"/>
      <c r="AA3545" s="94"/>
      <c r="AC3545" s="94"/>
      <c r="AG3545" s="94"/>
      <c r="AI3545" s="94"/>
      <c r="AM3545" s="94"/>
      <c r="AO3545" s="94"/>
      <c r="AS3545" s="94"/>
      <c r="AU3545" s="94"/>
      <c r="AY3545" s="94"/>
      <c r="BA3545" s="94"/>
      <c r="BI3545" s="45"/>
      <c r="BN3545" s="93"/>
    </row>
    <row r="3546" spans="4:66" s="48" customFormat="1" ht="15" customHeight="1" x14ac:dyDescent="0.2">
      <c r="D3546" s="45"/>
      <c r="AA3546" s="94"/>
      <c r="AC3546" s="94"/>
      <c r="AG3546" s="94"/>
      <c r="AI3546" s="94"/>
      <c r="AM3546" s="94"/>
      <c r="AO3546" s="94"/>
      <c r="AS3546" s="94"/>
      <c r="AU3546" s="94"/>
      <c r="AY3546" s="94"/>
      <c r="BA3546" s="94"/>
      <c r="BI3546" s="45"/>
      <c r="BN3546" s="93"/>
    </row>
    <row r="3547" spans="4:66" s="48" customFormat="1" ht="15" customHeight="1" x14ac:dyDescent="0.2">
      <c r="D3547" s="45"/>
      <c r="AA3547" s="94"/>
      <c r="AC3547" s="94"/>
      <c r="AG3547" s="94"/>
      <c r="AI3547" s="94"/>
      <c r="AM3547" s="94"/>
      <c r="AO3547" s="94"/>
      <c r="AS3547" s="94"/>
      <c r="AU3547" s="94"/>
      <c r="AY3547" s="94"/>
      <c r="BA3547" s="94"/>
      <c r="BI3547" s="45"/>
      <c r="BN3547" s="93"/>
    </row>
    <row r="3548" spans="4:66" s="48" customFormat="1" ht="15" customHeight="1" x14ac:dyDescent="0.2">
      <c r="D3548" s="45"/>
      <c r="AA3548" s="94"/>
      <c r="AC3548" s="94"/>
      <c r="AG3548" s="94"/>
      <c r="AI3548" s="94"/>
      <c r="AM3548" s="94"/>
      <c r="AO3548" s="94"/>
      <c r="AS3548" s="94"/>
      <c r="AU3548" s="94"/>
      <c r="AY3548" s="94"/>
      <c r="BA3548" s="94"/>
      <c r="BI3548" s="45"/>
      <c r="BN3548" s="93"/>
    </row>
    <row r="3549" spans="4:66" s="48" customFormat="1" ht="15" customHeight="1" x14ac:dyDescent="0.2">
      <c r="D3549" s="45"/>
      <c r="AA3549" s="94"/>
      <c r="AC3549" s="94"/>
      <c r="AG3549" s="94"/>
      <c r="AI3549" s="94"/>
      <c r="AM3549" s="94"/>
      <c r="AO3549" s="94"/>
      <c r="AS3549" s="94"/>
      <c r="AU3549" s="94"/>
      <c r="AY3549" s="94"/>
      <c r="BA3549" s="94"/>
      <c r="BI3549" s="45"/>
      <c r="BN3549" s="93"/>
    </row>
    <row r="3550" spans="4:66" s="48" customFormat="1" ht="15" customHeight="1" x14ac:dyDescent="0.2">
      <c r="D3550" s="45"/>
      <c r="AA3550" s="94"/>
      <c r="AC3550" s="94"/>
      <c r="AG3550" s="94"/>
      <c r="AI3550" s="94"/>
      <c r="AM3550" s="94"/>
      <c r="AO3550" s="94"/>
      <c r="AS3550" s="94"/>
      <c r="AU3550" s="94"/>
      <c r="AY3550" s="94"/>
      <c r="BA3550" s="94"/>
      <c r="BI3550" s="45"/>
      <c r="BN3550" s="93"/>
    </row>
    <row r="3551" spans="4:66" s="48" customFormat="1" ht="15" customHeight="1" x14ac:dyDescent="0.2">
      <c r="D3551" s="45"/>
      <c r="AA3551" s="94"/>
      <c r="AC3551" s="94"/>
      <c r="AG3551" s="94"/>
      <c r="AI3551" s="94"/>
      <c r="AM3551" s="94"/>
      <c r="AO3551" s="94"/>
      <c r="AS3551" s="94"/>
      <c r="AU3551" s="94"/>
      <c r="AY3551" s="94"/>
      <c r="BA3551" s="94"/>
      <c r="BI3551" s="45"/>
      <c r="BN3551" s="93"/>
    </row>
    <row r="3552" spans="4:66" s="48" customFormat="1" ht="15" customHeight="1" x14ac:dyDescent="0.2">
      <c r="D3552" s="45"/>
      <c r="AA3552" s="94"/>
      <c r="AC3552" s="94"/>
      <c r="AG3552" s="94"/>
      <c r="AI3552" s="94"/>
      <c r="AM3552" s="94"/>
      <c r="AO3552" s="94"/>
      <c r="AS3552" s="94"/>
      <c r="AU3552" s="94"/>
      <c r="AY3552" s="94"/>
      <c r="BA3552" s="94"/>
      <c r="BI3552" s="45"/>
      <c r="BN3552" s="93"/>
    </row>
    <row r="3553" spans="4:66" s="48" customFormat="1" ht="15" customHeight="1" x14ac:dyDescent="0.2">
      <c r="D3553" s="45"/>
      <c r="AA3553" s="94"/>
      <c r="AC3553" s="94"/>
      <c r="AG3553" s="94"/>
      <c r="AI3553" s="94"/>
      <c r="AM3553" s="94"/>
      <c r="AO3553" s="94"/>
      <c r="AS3553" s="94"/>
      <c r="AU3553" s="94"/>
      <c r="AY3553" s="94"/>
      <c r="BA3553" s="94"/>
      <c r="BI3553" s="45"/>
      <c r="BN3553" s="93"/>
    </row>
    <row r="3554" spans="4:66" s="48" customFormat="1" ht="15" customHeight="1" x14ac:dyDescent="0.2">
      <c r="D3554" s="45"/>
      <c r="AA3554" s="94"/>
      <c r="AC3554" s="94"/>
      <c r="AG3554" s="94"/>
      <c r="AI3554" s="94"/>
      <c r="AM3554" s="94"/>
      <c r="AO3554" s="94"/>
      <c r="AS3554" s="94"/>
      <c r="AU3554" s="94"/>
      <c r="AY3554" s="94"/>
      <c r="BA3554" s="94"/>
      <c r="BI3554" s="45"/>
      <c r="BN3554" s="93"/>
    </row>
    <row r="3555" spans="4:66" s="48" customFormat="1" ht="15" customHeight="1" x14ac:dyDescent="0.2">
      <c r="D3555" s="45"/>
      <c r="AA3555" s="94"/>
      <c r="AC3555" s="94"/>
      <c r="AG3555" s="94"/>
      <c r="AI3555" s="94"/>
      <c r="AM3555" s="94"/>
      <c r="AO3555" s="94"/>
      <c r="AS3555" s="94"/>
      <c r="AU3555" s="94"/>
      <c r="AY3555" s="94"/>
      <c r="BA3555" s="94"/>
      <c r="BI3555" s="45"/>
      <c r="BN3555" s="93"/>
    </row>
    <row r="3556" spans="4:66" s="48" customFormat="1" ht="15" customHeight="1" x14ac:dyDescent="0.2">
      <c r="D3556" s="45"/>
      <c r="AA3556" s="94"/>
      <c r="AC3556" s="94"/>
      <c r="AG3556" s="94"/>
      <c r="AI3556" s="94"/>
      <c r="AM3556" s="94"/>
      <c r="AO3556" s="94"/>
      <c r="AS3556" s="94"/>
      <c r="AU3556" s="94"/>
      <c r="AY3556" s="94"/>
      <c r="BA3556" s="94"/>
      <c r="BI3556" s="45"/>
      <c r="BN3556" s="93"/>
    </row>
    <row r="3557" spans="4:66" s="48" customFormat="1" ht="15" customHeight="1" x14ac:dyDescent="0.2">
      <c r="D3557" s="45"/>
      <c r="AA3557" s="94"/>
      <c r="AC3557" s="94"/>
      <c r="AG3557" s="94"/>
      <c r="AI3557" s="94"/>
      <c r="AM3557" s="94"/>
      <c r="AO3557" s="94"/>
      <c r="AS3557" s="94"/>
      <c r="AU3557" s="94"/>
      <c r="AY3557" s="94"/>
      <c r="BA3557" s="94"/>
      <c r="BI3557" s="45"/>
      <c r="BN3557" s="93"/>
    </row>
    <row r="3558" spans="4:66" s="48" customFormat="1" ht="15" customHeight="1" x14ac:dyDescent="0.2">
      <c r="D3558" s="45"/>
      <c r="AA3558" s="94"/>
      <c r="AC3558" s="94"/>
      <c r="AG3558" s="94"/>
      <c r="AI3558" s="94"/>
      <c r="AM3558" s="94"/>
      <c r="AO3558" s="94"/>
      <c r="AS3558" s="94"/>
      <c r="AU3558" s="94"/>
      <c r="AY3558" s="94"/>
      <c r="BA3558" s="94"/>
      <c r="BI3558" s="45"/>
      <c r="BN3558" s="93"/>
    </row>
    <row r="3559" spans="4:66" s="48" customFormat="1" ht="15" customHeight="1" x14ac:dyDescent="0.2">
      <c r="D3559" s="45"/>
      <c r="AA3559" s="94"/>
      <c r="AC3559" s="94"/>
      <c r="AG3559" s="94"/>
      <c r="AI3559" s="94"/>
      <c r="AM3559" s="94"/>
      <c r="AO3559" s="94"/>
      <c r="AS3559" s="94"/>
      <c r="AU3559" s="94"/>
      <c r="AY3559" s="94"/>
      <c r="BA3559" s="94"/>
      <c r="BI3559" s="45"/>
      <c r="BN3559" s="93"/>
    </row>
    <row r="3560" spans="4:66" s="48" customFormat="1" ht="15" customHeight="1" x14ac:dyDescent="0.2">
      <c r="D3560" s="45"/>
      <c r="AA3560" s="94"/>
      <c r="AC3560" s="94"/>
      <c r="AG3560" s="94"/>
      <c r="AI3560" s="94"/>
      <c r="AM3560" s="94"/>
      <c r="AO3560" s="94"/>
      <c r="AS3560" s="94"/>
      <c r="AU3560" s="94"/>
      <c r="AY3560" s="94"/>
      <c r="BA3560" s="94"/>
      <c r="BI3560" s="45"/>
      <c r="BN3560" s="93"/>
    </row>
    <row r="3561" spans="4:66" s="48" customFormat="1" ht="15" customHeight="1" x14ac:dyDescent="0.2">
      <c r="D3561" s="45"/>
      <c r="AA3561" s="94"/>
      <c r="AC3561" s="94"/>
      <c r="AG3561" s="94"/>
      <c r="AI3561" s="94"/>
      <c r="AM3561" s="94"/>
      <c r="AO3561" s="94"/>
      <c r="AS3561" s="94"/>
      <c r="AU3561" s="94"/>
      <c r="AY3561" s="94"/>
      <c r="BA3561" s="94"/>
      <c r="BI3561" s="45"/>
      <c r="BN3561" s="93"/>
    </row>
    <row r="3562" spans="4:66" s="48" customFormat="1" ht="15" customHeight="1" x14ac:dyDescent="0.2">
      <c r="D3562" s="45"/>
      <c r="AA3562" s="94"/>
      <c r="AC3562" s="94"/>
      <c r="AG3562" s="94"/>
      <c r="AI3562" s="94"/>
      <c r="AM3562" s="94"/>
      <c r="AO3562" s="94"/>
      <c r="AS3562" s="94"/>
      <c r="AU3562" s="94"/>
      <c r="AY3562" s="94"/>
      <c r="BA3562" s="94"/>
      <c r="BI3562" s="45"/>
      <c r="BN3562" s="93"/>
    </row>
    <row r="3563" spans="4:66" s="48" customFormat="1" ht="15" customHeight="1" x14ac:dyDescent="0.2">
      <c r="D3563" s="45"/>
      <c r="AA3563" s="94"/>
      <c r="AC3563" s="94"/>
      <c r="AG3563" s="94"/>
      <c r="AI3563" s="94"/>
      <c r="AM3563" s="94"/>
      <c r="AO3563" s="94"/>
      <c r="AS3563" s="94"/>
      <c r="AU3563" s="94"/>
      <c r="AY3563" s="94"/>
      <c r="BA3563" s="94"/>
      <c r="BI3563" s="45"/>
      <c r="BN3563" s="93"/>
    </row>
    <row r="3564" spans="4:66" s="48" customFormat="1" ht="15" customHeight="1" x14ac:dyDescent="0.2">
      <c r="D3564" s="45"/>
      <c r="AA3564" s="94"/>
      <c r="AC3564" s="94"/>
      <c r="AG3564" s="94"/>
      <c r="AI3564" s="94"/>
      <c r="AM3564" s="94"/>
      <c r="AO3564" s="94"/>
      <c r="AS3564" s="94"/>
      <c r="AU3564" s="94"/>
      <c r="AY3564" s="94"/>
      <c r="BA3564" s="94"/>
      <c r="BI3564" s="45"/>
      <c r="BN3564" s="93"/>
    </row>
    <row r="3565" spans="4:66" s="48" customFormat="1" ht="15" customHeight="1" x14ac:dyDescent="0.2">
      <c r="D3565" s="45"/>
      <c r="AA3565" s="94"/>
      <c r="AC3565" s="94"/>
      <c r="AG3565" s="94"/>
      <c r="AI3565" s="94"/>
      <c r="AM3565" s="94"/>
      <c r="AO3565" s="94"/>
      <c r="AS3565" s="94"/>
      <c r="AU3565" s="94"/>
      <c r="AY3565" s="94"/>
      <c r="BA3565" s="94"/>
      <c r="BI3565" s="45"/>
      <c r="BN3565" s="93"/>
    </row>
    <row r="3566" spans="4:66" s="48" customFormat="1" ht="15" customHeight="1" x14ac:dyDescent="0.2">
      <c r="D3566" s="45"/>
      <c r="AA3566" s="94"/>
      <c r="AC3566" s="94"/>
      <c r="AG3566" s="94"/>
      <c r="AI3566" s="94"/>
      <c r="AM3566" s="94"/>
      <c r="AO3566" s="94"/>
      <c r="AS3566" s="94"/>
      <c r="AU3566" s="94"/>
      <c r="AY3566" s="94"/>
      <c r="BA3566" s="94"/>
      <c r="BI3566" s="45"/>
      <c r="BN3566" s="93"/>
    </row>
    <row r="3567" spans="4:66" s="48" customFormat="1" ht="15" customHeight="1" x14ac:dyDescent="0.2">
      <c r="D3567" s="45"/>
      <c r="AA3567" s="94"/>
      <c r="AC3567" s="94"/>
      <c r="AG3567" s="94"/>
      <c r="AI3567" s="94"/>
      <c r="AM3567" s="94"/>
      <c r="AO3567" s="94"/>
      <c r="AS3567" s="94"/>
      <c r="AU3567" s="94"/>
      <c r="AY3567" s="94"/>
      <c r="BA3567" s="94"/>
      <c r="BI3567" s="45"/>
      <c r="BN3567" s="93"/>
    </row>
    <row r="3568" spans="4:66" s="48" customFormat="1" ht="15" customHeight="1" x14ac:dyDescent="0.2">
      <c r="D3568" s="45"/>
      <c r="AA3568" s="94"/>
      <c r="AC3568" s="94"/>
      <c r="AG3568" s="94"/>
      <c r="AI3568" s="94"/>
      <c r="AM3568" s="94"/>
      <c r="AO3568" s="94"/>
      <c r="AS3568" s="94"/>
      <c r="AU3568" s="94"/>
      <c r="AY3568" s="94"/>
      <c r="BA3568" s="94"/>
      <c r="BI3568" s="45"/>
      <c r="BN3568" s="93"/>
    </row>
    <row r="3569" spans="4:66" s="48" customFormat="1" ht="15" customHeight="1" x14ac:dyDescent="0.2">
      <c r="D3569" s="45"/>
      <c r="AA3569" s="94"/>
      <c r="AC3569" s="94"/>
      <c r="AG3569" s="94"/>
      <c r="AI3569" s="94"/>
      <c r="AM3569" s="94"/>
      <c r="AO3569" s="94"/>
      <c r="AS3569" s="94"/>
      <c r="AU3569" s="94"/>
      <c r="AY3569" s="94"/>
      <c r="BA3569" s="94"/>
      <c r="BI3569" s="45"/>
      <c r="BN3569" s="93"/>
    </row>
    <row r="3570" spans="4:66" s="48" customFormat="1" ht="15" customHeight="1" x14ac:dyDescent="0.2">
      <c r="D3570" s="45"/>
      <c r="AA3570" s="94"/>
      <c r="AC3570" s="94"/>
      <c r="AG3570" s="94"/>
      <c r="AI3570" s="94"/>
      <c r="AM3570" s="94"/>
      <c r="AO3570" s="94"/>
      <c r="AS3570" s="94"/>
      <c r="AU3570" s="94"/>
      <c r="AY3570" s="94"/>
      <c r="BA3570" s="94"/>
      <c r="BI3570" s="45"/>
      <c r="BN3570" s="93"/>
    </row>
    <row r="3571" spans="4:66" s="48" customFormat="1" ht="15" customHeight="1" x14ac:dyDescent="0.2">
      <c r="D3571" s="45"/>
      <c r="AA3571" s="94"/>
      <c r="AC3571" s="94"/>
      <c r="AG3571" s="94"/>
      <c r="AI3571" s="94"/>
      <c r="AM3571" s="94"/>
      <c r="AO3571" s="94"/>
      <c r="AS3571" s="94"/>
      <c r="AU3571" s="94"/>
      <c r="AY3571" s="94"/>
      <c r="BA3571" s="94"/>
      <c r="BI3571" s="45"/>
      <c r="BN3571" s="93"/>
    </row>
    <row r="3572" spans="4:66" s="48" customFormat="1" ht="15" customHeight="1" x14ac:dyDescent="0.2">
      <c r="D3572" s="45"/>
      <c r="AA3572" s="94"/>
      <c r="AC3572" s="94"/>
      <c r="AG3572" s="94"/>
      <c r="AI3572" s="94"/>
      <c r="AM3572" s="94"/>
      <c r="AO3572" s="94"/>
      <c r="AS3572" s="94"/>
      <c r="AU3572" s="94"/>
      <c r="AY3572" s="94"/>
      <c r="BA3572" s="94"/>
      <c r="BI3572" s="45"/>
      <c r="BN3572" s="93"/>
    </row>
    <row r="3573" spans="4:66" s="48" customFormat="1" ht="15" customHeight="1" x14ac:dyDescent="0.2">
      <c r="D3573" s="45"/>
      <c r="AA3573" s="94"/>
      <c r="AC3573" s="94"/>
      <c r="AG3573" s="94"/>
      <c r="AI3573" s="94"/>
      <c r="AM3573" s="94"/>
      <c r="AO3573" s="94"/>
      <c r="AS3573" s="94"/>
      <c r="AU3573" s="94"/>
      <c r="AY3573" s="94"/>
      <c r="BA3573" s="94"/>
      <c r="BI3573" s="45"/>
      <c r="BN3573" s="93"/>
    </row>
    <row r="3574" spans="4:66" s="48" customFormat="1" ht="15" customHeight="1" x14ac:dyDescent="0.2">
      <c r="D3574" s="45"/>
      <c r="AA3574" s="94"/>
      <c r="AC3574" s="94"/>
      <c r="AG3574" s="94"/>
      <c r="AI3574" s="94"/>
      <c r="AM3574" s="94"/>
      <c r="AO3574" s="94"/>
      <c r="AS3574" s="94"/>
      <c r="AU3574" s="94"/>
      <c r="AY3574" s="94"/>
      <c r="BA3574" s="94"/>
      <c r="BI3574" s="45"/>
      <c r="BN3574" s="93"/>
    </row>
    <row r="3575" spans="4:66" s="48" customFormat="1" ht="15" customHeight="1" x14ac:dyDescent="0.2">
      <c r="D3575" s="45"/>
      <c r="AA3575" s="94"/>
      <c r="AC3575" s="94"/>
      <c r="AG3575" s="94"/>
      <c r="AI3575" s="94"/>
      <c r="AM3575" s="94"/>
      <c r="AO3575" s="94"/>
      <c r="AS3575" s="94"/>
      <c r="AU3575" s="94"/>
      <c r="AY3575" s="94"/>
      <c r="BA3575" s="94"/>
      <c r="BI3575" s="45"/>
      <c r="BN3575" s="93"/>
    </row>
    <row r="3576" spans="4:66" s="48" customFormat="1" ht="15" customHeight="1" x14ac:dyDescent="0.2">
      <c r="D3576" s="45"/>
      <c r="AA3576" s="94"/>
      <c r="AC3576" s="94"/>
      <c r="AG3576" s="94"/>
      <c r="AI3576" s="94"/>
      <c r="AM3576" s="94"/>
      <c r="AO3576" s="94"/>
      <c r="AS3576" s="94"/>
      <c r="AU3576" s="94"/>
      <c r="AY3576" s="94"/>
      <c r="BA3576" s="94"/>
      <c r="BI3576" s="45"/>
      <c r="BN3576" s="93"/>
    </row>
    <row r="3577" spans="4:66" s="48" customFormat="1" ht="15" customHeight="1" x14ac:dyDescent="0.2">
      <c r="D3577" s="45"/>
      <c r="AA3577" s="94"/>
      <c r="AC3577" s="94"/>
      <c r="AG3577" s="94"/>
      <c r="AI3577" s="94"/>
      <c r="AM3577" s="94"/>
      <c r="AO3577" s="94"/>
      <c r="AS3577" s="94"/>
      <c r="AU3577" s="94"/>
      <c r="AY3577" s="94"/>
      <c r="BA3577" s="94"/>
      <c r="BI3577" s="45"/>
      <c r="BN3577" s="93"/>
    </row>
    <row r="3578" spans="4:66" s="48" customFormat="1" ht="15" customHeight="1" x14ac:dyDescent="0.2">
      <c r="D3578" s="45"/>
      <c r="AA3578" s="94"/>
      <c r="AC3578" s="94"/>
      <c r="AG3578" s="94"/>
      <c r="AI3578" s="94"/>
      <c r="AM3578" s="94"/>
      <c r="AO3578" s="94"/>
      <c r="AS3578" s="94"/>
      <c r="AU3578" s="94"/>
      <c r="AY3578" s="94"/>
      <c r="BA3578" s="94"/>
      <c r="BI3578" s="45"/>
      <c r="BN3578" s="93"/>
    </row>
    <row r="3579" spans="4:66" s="48" customFormat="1" ht="15" customHeight="1" x14ac:dyDescent="0.2">
      <c r="D3579" s="45"/>
      <c r="AA3579" s="94"/>
      <c r="AC3579" s="94"/>
      <c r="AG3579" s="94"/>
      <c r="AI3579" s="94"/>
      <c r="AM3579" s="94"/>
      <c r="AO3579" s="94"/>
      <c r="AS3579" s="94"/>
      <c r="AU3579" s="94"/>
      <c r="AY3579" s="94"/>
      <c r="BA3579" s="94"/>
      <c r="BI3579" s="45"/>
      <c r="BN3579" s="93"/>
    </row>
    <row r="3580" spans="4:66" s="48" customFormat="1" ht="15" customHeight="1" x14ac:dyDescent="0.2">
      <c r="D3580" s="45"/>
      <c r="AA3580" s="94"/>
      <c r="AC3580" s="94"/>
      <c r="AG3580" s="94"/>
      <c r="AI3580" s="94"/>
      <c r="AM3580" s="94"/>
      <c r="AO3580" s="94"/>
      <c r="AS3580" s="94"/>
      <c r="AU3580" s="94"/>
      <c r="AY3580" s="94"/>
      <c r="BA3580" s="94"/>
      <c r="BI3580" s="45"/>
      <c r="BN3580" s="93"/>
    </row>
    <row r="3581" spans="4:66" s="48" customFormat="1" ht="15" customHeight="1" x14ac:dyDescent="0.2">
      <c r="D3581" s="45"/>
      <c r="AA3581" s="94"/>
      <c r="AC3581" s="94"/>
      <c r="AG3581" s="94"/>
      <c r="AI3581" s="94"/>
      <c r="AM3581" s="94"/>
      <c r="AO3581" s="94"/>
      <c r="AS3581" s="94"/>
      <c r="AU3581" s="94"/>
      <c r="AY3581" s="94"/>
      <c r="BA3581" s="94"/>
      <c r="BI3581" s="45"/>
      <c r="BN3581" s="93"/>
    </row>
    <row r="3582" spans="4:66" s="48" customFormat="1" ht="15" customHeight="1" x14ac:dyDescent="0.2">
      <c r="D3582" s="45"/>
      <c r="AA3582" s="94"/>
      <c r="AC3582" s="94"/>
      <c r="AG3582" s="94"/>
      <c r="AI3582" s="94"/>
      <c r="AM3582" s="94"/>
      <c r="AO3582" s="94"/>
      <c r="AS3582" s="94"/>
      <c r="AU3582" s="94"/>
      <c r="AY3582" s="94"/>
      <c r="BA3582" s="94"/>
      <c r="BI3582" s="45"/>
      <c r="BN3582" s="93"/>
    </row>
    <row r="3583" spans="4:66" s="48" customFormat="1" ht="15" customHeight="1" x14ac:dyDescent="0.2">
      <c r="D3583" s="45"/>
      <c r="AA3583" s="94"/>
      <c r="AC3583" s="94"/>
      <c r="AG3583" s="94"/>
      <c r="AI3583" s="94"/>
      <c r="AM3583" s="94"/>
      <c r="AO3583" s="94"/>
      <c r="AS3583" s="94"/>
      <c r="AU3583" s="94"/>
      <c r="AY3583" s="94"/>
      <c r="BA3583" s="94"/>
      <c r="BI3583" s="45"/>
      <c r="BN3583" s="93"/>
    </row>
    <row r="3584" spans="4:66" s="48" customFormat="1" ht="15" customHeight="1" x14ac:dyDescent="0.2">
      <c r="D3584" s="45"/>
      <c r="AA3584" s="94"/>
      <c r="AC3584" s="94"/>
      <c r="AG3584" s="94"/>
      <c r="AI3584" s="94"/>
      <c r="AM3584" s="94"/>
      <c r="AO3584" s="94"/>
      <c r="AS3584" s="94"/>
      <c r="AU3584" s="94"/>
      <c r="AY3584" s="94"/>
      <c r="BA3584" s="94"/>
      <c r="BI3584" s="45"/>
      <c r="BN3584" s="93"/>
    </row>
    <row r="3585" spans="4:66" s="48" customFormat="1" ht="15" customHeight="1" x14ac:dyDescent="0.2">
      <c r="D3585" s="45"/>
      <c r="AA3585" s="94"/>
      <c r="AC3585" s="94"/>
      <c r="AG3585" s="94"/>
      <c r="AI3585" s="94"/>
      <c r="AM3585" s="94"/>
      <c r="AO3585" s="94"/>
      <c r="AS3585" s="94"/>
      <c r="AU3585" s="94"/>
      <c r="AY3585" s="94"/>
      <c r="BA3585" s="94"/>
      <c r="BI3585" s="45"/>
      <c r="BN3585" s="93"/>
    </row>
    <row r="3586" spans="4:66" s="48" customFormat="1" ht="15" customHeight="1" x14ac:dyDescent="0.2">
      <c r="D3586" s="45"/>
      <c r="AA3586" s="94"/>
      <c r="AC3586" s="94"/>
      <c r="AG3586" s="94"/>
      <c r="AI3586" s="94"/>
      <c r="AM3586" s="94"/>
      <c r="AO3586" s="94"/>
      <c r="AS3586" s="94"/>
      <c r="AU3586" s="94"/>
      <c r="AY3586" s="94"/>
      <c r="BA3586" s="94"/>
      <c r="BI3586" s="45"/>
      <c r="BN3586" s="93"/>
    </row>
    <row r="3587" spans="4:66" s="48" customFormat="1" ht="15" customHeight="1" x14ac:dyDescent="0.2">
      <c r="D3587" s="45"/>
      <c r="AA3587" s="94"/>
      <c r="AC3587" s="94"/>
      <c r="AG3587" s="94"/>
      <c r="AI3587" s="94"/>
      <c r="AM3587" s="94"/>
      <c r="AO3587" s="94"/>
      <c r="AS3587" s="94"/>
      <c r="AU3587" s="94"/>
      <c r="AY3587" s="94"/>
      <c r="BA3587" s="94"/>
      <c r="BI3587" s="45"/>
      <c r="BN3587" s="93"/>
    </row>
    <row r="3588" spans="4:66" s="48" customFormat="1" ht="15" customHeight="1" x14ac:dyDescent="0.2">
      <c r="D3588" s="45"/>
      <c r="AA3588" s="94"/>
      <c r="AC3588" s="94"/>
      <c r="AG3588" s="94"/>
      <c r="AI3588" s="94"/>
      <c r="AM3588" s="94"/>
      <c r="AO3588" s="94"/>
      <c r="AS3588" s="94"/>
      <c r="AU3588" s="94"/>
      <c r="AY3588" s="94"/>
      <c r="BA3588" s="94"/>
      <c r="BI3588" s="45"/>
      <c r="BN3588" s="93"/>
    </row>
    <row r="3589" spans="4:66" s="48" customFormat="1" ht="15" customHeight="1" x14ac:dyDescent="0.2">
      <c r="D3589" s="45"/>
      <c r="AA3589" s="94"/>
      <c r="AC3589" s="94"/>
      <c r="AG3589" s="94"/>
      <c r="AI3589" s="94"/>
      <c r="AM3589" s="94"/>
      <c r="AO3589" s="94"/>
      <c r="AS3589" s="94"/>
      <c r="AU3589" s="94"/>
      <c r="AY3589" s="94"/>
      <c r="BA3589" s="94"/>
      <c r="BI3589" s="45"/>
      <c r="BN3589" s="93"/>
    </row>
    <row r="3590" spans="4:66" s="48" customFormat="1" ht="15" customHeight="1" x14ac:dyDescent="0.2">
      <c r="D3590" s="45"/>
      <c r="AA3590" s="94"/>
      <c r="AC3590" s="94"/>
      <c r="AG3590" s="94"/>
      <c r="AI3590" s="94"/>
      <c r="AM3590" s="94"/>
      <c r="AO3590" s="94"/>
      <c r="AS3590" s="94"/>
      <c r="AU3590" s="94"/>
      <c r="AY3590" s="94"/>
      <c r="BA3590" s="94"/>
      <c r="BI3590" s="45"/>
      <c r="BN3590" s="93"/>
    </row>
    <row r="3591" spans="4:66" s="48" customFormat="1" ht="15" customHeight="1" x14ac:dyDescent="0.2">
      <c r="D3591" s="45"/>
      <c r="AA3591" s="94"/>
      <c r="AC3591" s="94"/>
      <c r="AG3591" s="94"/>
      <c r="AI3591" s="94"/>
      <c r="AM3591" s="94"/>
      <c r="AO3591" s="94"/>
      <c r="AS3591" s="94"/>
      <c r="AU3591" s="94"/>
      <c r="AY3591" s="94"/>
      <c r="BA3591" s="94"/>
      <c r="BI3591" s="45"/>
      <c r="BN3591" s="93"/>
    </row>
    <row r="3592" spans="4:66" s="48" customFormat="1" ht="15" customHeight="1" x14ac:dyDescent="0.2">
      <c r="D3592" s="45"/>
      <c r="AA3592" s="94"/>
      <c r="AC3592" s="94"/>
      <c r="AG3592" s="94"/>
      <c r="AI3592" s="94"/>
      <c r="AM3592" s="94"/>
      <c r="AO3592" s="94"/>
      <c r="AS3592" s="94"/>
      <c r="AU3592" s="94"/>
      <c r="AY3592" s="94"/>
      <c r="BA3592" s="94"/>
      <c r="BI3592" s="45"/>
      <c r="BN3592" s="93"/>
    </row>
    <row r="3593" spans="4:66" s="48" customFormat="1" ht="15" customHeight="1" x14ac:dyDescent="0.2">
      <c r="D3593" s="45"/>
      <c r="AA3593" s="94"/>
      <c r="AC3593" s="94"/>
      <c r="AG3593" s="94"/>
      <c r="AI3593" s="94"/>
      <c r="AM3593" s="94"/>
      <c r="AO3593" s="94"/>
      <c r="AS3593" s="94"/>
      <c r="AU3593" s="94"/>
      <c r="AY3593" s="94"/>
      <c r="BA3593" s="94"/>
      <c r="BI3593" s="45"/>
      <c r="BN3593" s="93"/>
    </row>
    <row r="3594" spans="4:66" s="48" customFormat="1" ht="15" customHeight="1" x14ac:dyDescent="0.2">
      <c r="D3594" s="45"/>
      <c r="AA3594" s="94"/>
      <c r="AC3594" s="94"/>
      <c r="AG3594" s="94"/>
      <c r="AI3594" s="94"/>
      <c r="AM3594" s="94"/>
      <c r="AO3594" s="94"/>
      <c r="AS3594" s="94"/>
      <c r="AU3594" s="94"/>
      <c r="AY3594" s="94"/>
      <c r="BA3594" s="94"/>
      <c r="BI3594" s="45"/>
      <c r="BN3594" s="93"/>
    </row>
    <row r="3595" spans="4:66" s="48" customFormat="1" ht="15" customHeight="1" x14ac:dyDescent="0.2">
      <c r="D3595" s="45"/>
      <c r="AA3595" s="94"/>
      <c r="AC3595" s="94"/>
      <c r="AG3595" s="94"/>
      <c r="AI3595" s="94"/>
      <c r="AM3595" s="94"/>
      <c r="AO3595" s="94"/>
      <c r="AS3595" s="94"/>
      <c r="AU3595" s="94"/>
      <c r="AY3595" s="94"/>
      <c r="BA3595" s="94"/>
      <c r="BI3595" s="45"/>
      <c r="BN3595" s="93"/>
    </row>
    <row r="3596" spans="4:66" s="48" customFormat="1" ht="15" customHeight="1" x14ac:dyDescent="0.2">
      <c r="D3596" s="45"/>
      <c r="AA3596" s="94"/>
      <c r="AC3596" s="94"/>
      <c r="AG3596" s="94"/>
      <c r="AI3596" s="94"/>
      <c r="AM3596" s="94"/>
      <c r="AO3596" s="94"/>
      <c r="AS3596" s="94"/>
      <c r="AU3596" s="94"/>
      <c r="AY3596" s="94"/>
      <c r="BA3596" s="94"/>
      <c r="BI3596" s="45"/>
      <c r="BN3596" s="93"/>
    </row>
    <row r="3597" spans="4:66" s="48" customFormat="1" ht="15" customHeight="1" x14ac:dyDescent="0.2">
      <c r="D3597" s="45"/>
      <c r="AA3597" s="94"/>
      <c r="AC3597" s="94"/>
      <c r="AG3597" s="94"/>
      <c r="AI3597" s="94"/>
      <c r="AM3597" s="94"/>
      <c r="AO3597" s="94"/>
      <c r="AS3597" s="94"/>
      <c r="AU3597" s="94"/>
      <c r="AY3597" s="94"/>
      <c r="BA3597" s="94"/>
      <c r="BI3597" s="45"/>
      <c r="BN3597" s="93"/>
    </row>
    <row r="3598" spans="4:66" s="48" customFormat="1" ht="15" customHeight="1" x14ac:dyDescent="0.2">
      <c r="D3598" s="45"/>
      <c r="AA3598" s="94"/>
      <c r="AC3598" s="94"/>
      <c r="AG3598" s="94"/>
      <c r="AI3598" s="94"/>
      <c r="AM3598" s="94"/>
      <c r="AO3598" s="94"/>
      <c r="AS3598" s="94"/>
      <c r="AU3598" s="94"/>
      <c r="AY3598" s="94"/>
      <c r="BA3598" s="94"/>
      <c r="BI3598" s="45"/>
      <c r="BN3598" s="93"/>
    </row>
    <row r="3599" spans="4:66" s="48" customFormat="1" ht="15" customHeight="1" x14ac:dyDescent="0.2">
      <c r="D3599" s="45"/>
      <c r="AA3599" s="94"/>
      <c r="AC3599" s="94"/>
      <c r="AG3599" s="94"/>
      <c r="AI3599" s="94"/>
      <c r="AM3599" s="94"/>
      <c r="AO3599" s="94"/>
      <c r="AS3599" s="94"/>
      <c r="AU3599" s="94"/>
      <c r="AY3599" s="94"/>
      <c r="BA3599" s="94"/>
      <c r="BI3599" s="45"/>
      <c r="BN3599" s="93"/>
    </row>
    <row r="3600" spans="4:66" s="48" customFormat="1" ht="15" customHeight="1" x14ac:dyDescent="0.2">
      <c r="D3600" s="45"/>
      <c r="AA3600" s="94"/>
      <c r="AC3600" s="94"/>
      <c r="AG3600" s="94"/>
      <c r="AI3600" s="94"/>
      <c r="AM3600" s="94"/>
      <c r="AO3600" s="94"/>
      <c r="AS3600" s="94"/>
      <c r="AU3600" s="94"/>
      <c r="AY3600" s="94"/>
      <c r="BA3600" s="94"/>
      <c r="BI3600" s="45"/>
      <c r="BN3600" s="93"/>
    </row>
    <row r="3601" spans="4:66" s="48" customFormat="1" ht="15" customHeight="1" x14ac:dyDescent="0.2">
      <c r="D3601" s="45"/>
      <c r="AA3601" s="94"/>
      <c r="AC3601" s="94"/>
      <c r="AG3601" s="94"/>
      <c r="AI3601" s="94"/>
      <c r="AM3601" s="94"/>
      <c r="AO3601" s="94"/>
      <c r="AS3601" s="94"/>
      <c r="AU3601" s="94"/>
      <c r="AY3601" s="94"/>
      <c r="BA3601" s="94"/>
      <c r="BI3601" s="45"/>
      <c r="BN3601" s="93"/>
    </row>
    <row r="3602" spans="4:66" s="48" customFormat="1" ht="15" customHeight="1" x14ac:dyDescent="0.2">
      <c r="D3602" s="45"/>
      <c r="AA3602" s="94"/>
      <c r="AC3602" s="94"/>
      <c r="AG3602" s="94"/>
      <c r="AI3602" s="94"/>
      <c r="AM3602" s="94"/>
      <c r="AO3602" s="94"/>
      <c r="AS3602" s="94"/>
      <c r="AU3602" s="94"/>
      <c r="AY3602" s="94"/>
      <c r="BA3602" s="94"/>
      <c r="BI3602" s="45"/>
      <c r="BN3602" s="93"/>
    </row>
    <row r="3603" spans="4:66" s="48" customFormat="1" ht="15" customHeight="1" x14ac:dyDescent="0.2">
      <c r="D3603" s="45"/>
      <c r="AA3603" s="94"/>
      <c r="AC3603" s="94"/>
      <c r="AG3603" s="94"/>
      <c r="AI3603" s="94"/>
      <c r="AM3603" s="94"/>
      <c r="AO3603" s="94"/>
      <c r="AS3603" s="94"/>
      <c r="AU3603" s="94"/>
      <c r="AY3603" s="94"/>
      <c r="BA3603" s="94"/>
      <c r="BI3603" s="45"/>
      <c r="BN3603" s="93"/>
    </row>
    <row r="3604" spans="4:66" s="48" customFormat="1" ht="15" customHeight="1" x14ac:dyDescent="0.2">
      <c r="D3604" s="45"/>
      <c r="AA3604" s="94"/>
      <c r="AC3604" s="94"/>
      <c r="AG3604" s="94"/>
      <c r="AI3604" s="94"/>
      <c r="AM3604" s="94"/>
      <c r="AO3604" s="94"/>
      <c r="AS3604" s="94"/>
      <c r="AU3604" s="94"/>
      <c r="AY3604" s="94"/>
      <c r="BA3604" s="94"/>
      <c r="BI3604" s="45"/>
      <c r="BN3604" s="93"/>
    </row>
    <row r="3605" spans="4:66" s="48" customFormat="1" ht="15" customHeight="1" x14ac:dyDescent="0.2">
      <c r="D3605" s="45"/>
      <c r="AA3605" s="94"/>
      <c r="AC3605" s="94"/>
      <c r="AG3605" s="94"/>
      <c r="AI3605" s="94"/>
      <c r="AM3605" s="94"/>
      <c r="AO3605" s="94"/>
      <c r="AS3605" s="94"/>
      <c r="AU3605" s="94"/>
      <c r="AY3605" s="94"/>
      <c r="BA3605" s="94"/>
      <c r="BI3605" s="45"/>
      <c r="BN3605" s="93"/>
    </row>
    <row r="3606" spans="4:66" s="48" customFormat="1" ht="15" customHeight="1" x14ac:dyDescent="0.2">
      <c r="D3606" s="45"/>
      <c r="AA3606" s="94"/>
      <c r="AC3606" s="94"/>
      <c r="AG3606" s="94"/>
      <c r="AI3606" s="94"/>
      <c r="AM3606" s="94"/>
      <c r="AO3606" s="94"/>
      <c r="AS3606" s="94"/>
      <c r="AU3606" s="94"/>
      <c r="AY3606" s="94"/>
      <c r="BA3606" s="94"/>
      <c r="BI3606" s="45"/>
      <c r="BN3606" s="93"/>
    </row>
    <row r="3607" spans="4:66" s="48" customFormat="1" ht="15" customHeight="1" x14ac:dyDescent="0.2">
      <c r="D3607" s="45"/>
      <c r="AA3607" s="94"/>
      <c r="AC3607" s="94"/>
      <c r="AG3607" s="94"/>
      <c r="AI3607" s="94"/>
      <c r="AM3607" s="94"/>
      <c r="AO3607" s="94"/>
      <c r="AS3607" s="94"/>
      <c r="AU3607" s="94"/>
      <c r="AY3607" s="94"/>
      <c r="BA3607" s="94"/>
      <c r="BI3607" s="45"/>
      <c r="BN3607" s="93"/>
    </row>
    <row r="3608" spans="4:66" s="48" customFormat="1" ht="15" customHeight="1" x14ac:dyDescent="0.2">
      <c r="D3608" s="45"/>
      <c r="AA3608" s="94"/>
      <c r="AC3608" s="94"/>
      <c r="AG3608" s="94"/>
      <c r="AI3608" s="94"/>
      <c r="AM3608" s="94"/>
      <c r="AO3608" s="94"/>
      <c r="AS3608" s="94"/>
      <c r="AU3608" s="94"/>
      <c r="AY3608" s="94"/>
      <c r="BA3608" s="94"/>
      <c r="BI3608" s="45"/>
      <c r="BN3608" s="93"/>
    </row>
    <row r="3609" spans="4:66" s="48" customFormat="1" ht="15" customHeight="1" x14ac:dyDescent="0.2">
      <c r="D3609" s="45"/>
      <c r="AA3609" s="94"/>
      <c r="AC3609" s="94"/>
      <c r="AG3609" s="94"/>
      <c r="AI3609" s="94"/>
      <c r="AM3609" s="94"/>
      <c r="AO3609" s="94"/>
      <c r="AS3609" s="94"/>
      <c r="AU3609" s="94"/>
      <c r="AY3609" s="94"/>
      <c r="BA3609" s="94"/>
      <c r="BI3609" s="45"/>
      <c r="BN3609" s="93"/>
    </row>
    <row r="3610" spans="4:66" s="48" customFormat="1" ht="15" customHeight="1" x14ac:dyDescent="0.2">
      <c r="D3610" s="45"/>
      <c r="AA3610" s="94"/>
      <c r="AC3610" s="94"/>
      <c r="AG3610" s="94"/>
      <c r="AI3610" s="94"/>
      <c r="AM3610" s="94"/>
      <c r="AO3610" s="94"/>
      <c r="AS3610" s="94"/>
      <c r="AU3610" s="94"/>
      <c r="AY3610" s="94"/>
      <c r="BA3610" s="94"/>
      <c r="BI3610" s="45"/>
      <c r="BN3610" s="93"/>
    </row>
    <row r="3611" spans="4:66" s="48" customFormat="1" ht="15" customHeight="1" x14ac:dyDescent="0.2">
      <c r="D3611" s="45"/>
      <c r="AA3611" s="94"/>
      <c r="AC3611" s="94"/>
      <c r="AG3611" s="94"/>
      <c r="AI3611" s="94"/>
      <c r="AM3611" s="94"/>
      <c r="AO3611" s="94"/>
      <c r="AS3611" s="94"/>
      <c r="AU3611" s="94"/>
      <c r="AY3611" s="94"/>
      <c r="BA3611" s="94"/>
      <c r="BI3611" s="45"/>
      <c r="BN3611" s="93"/>
    </row>
    <row r="3612" spans="4:66" s="48" customFormat="1" ht="15" customHeight="1" x14ac:dyDescent="0.2">
      <c r="D3612" s="45"/>
      <c r="AA3612" s="94"/>
      <c r="AC3612" s="94"/>
      <c r="AG3612" s="94"/>
      <c r="AI3612" s="94"/>
      <c r="AM3612" s="94"/>
      <c r="AO3612" s="94"/>
      <c r="AS3612" s="94"/>
      <c r="AU3612" s="94"/>
      <c r="AY3612" s="94"/>
      <c r="BA3612" s="94"/>
      <c r="BI3612" s="45"/>
      <c r="BN3612" s="93"/>
    </row>
    <row r="3613" spans="4:66" s="48" customFormat="1" ht="15" customHeight="1" x14ac:dyDescent="0.2">
      <c r="D3613" s="45"/>
      <c r="AA3613" s="94"/>
      <c r="AC3613" s="94"/>
      <c r="AG3613" s="94"/>
      <c r="AI3613" s="94"/>
      <c r="AM3613" s="94"/>
      <c r="AO3613" s="94"/>
      <c r="AS3613" s="94"/>
      <c r="AU3613" s="94"/>
      <c r="AY3613" s="94"/>
      <c r="BA3613" s="94"/>
      <c r="BI3613" s="45"/>
      <c r="BN3613" s="93"/>
    </row>
    <row r="3614" spans="4:66" s="48" customFormat="1" ht="15" customHeight="1" x14ac:dyDescent="0.2">
      <c r="D3614" s="45"/>
      <c r="AA3614" s="94"/>
      <c r="AC3614" s="94"/>
      <c r="AG3614" s="94"/>
      <c r="AI3614" s="94"/>
      <c r="AM3614" s="94"/>
      <c r="AO3614" s="94"/>
      <c r="AS3614" s="94"/>
      <c r="AU3614" s="94"/>
      <c r="AY3614" s="94"/>
      <c r="BA3614" s="94"/>
      <c r="BI3614" s="45"/>
      <c r="BN3614" s="93"/>
    </row>
    <row r="3615" spans="4:66" s="48" customFormat="1" ht="15" customHeight="1" x14ac:dyDescent="0.2">
      <c r="D3615" s="45"/>
      <c r="AA3615" s="94"/>
      <c r="AC3615" s="94"/>
      <c r="AG3615" s="94"/>
      <c r="AI3615" s="94"/>
      <c r="AM3615" s="94"/>
      <c r="AO3615" s="94"/>
      <c r="AS3615" s="94"/>
      <c r="AU3615" s="94"/>
      <c r="AY3615" s="94"/>
      <c r="BA3615" s="94"/>
      <c r="BI3615" s="45"/>
      <c r="BN3615" s="93"/>
    </row>
    <row r="3616" spans="4:66" s="48" customFormat="1" ht="15" customHeight="1" x14ac:dyDescent="0.2">
      <c r="D3616" s="45"/>
      <c r="AA3616" s="94"/>
      <c r="AC3616" s="94"/>
      <c r="AG3616" s="94"/>
      <c r="AI3616" s="94"/>
      <c r="AM3616" s="94"/>
      <c r="AO3616" s="94"/>
      <c r="AS3616" s="94"/>
      <c r="AU3616" s="94"/>
      <c r="AY3616" s="94"/>
      <c r="BA3616" s="94"/>
      <c r="BI3616" s="45"/>
      <c r="BN3616" s="93"/>
    </row>
    <row r="3617" spans="4:66" s="48" customFormat="1" ht="15" customHeight="1" x14ac:dyDescent="0.2">
      <c r="D3617" s="45"/>
      <c r="AA3617" s="94"/>
      <c r="AC3617" s="94"/>
      <c r="AG3617" s="94"/>
      <c r="AI3617" s="94"/>
      <c r="AM3617" s="94"/>
      <c r="AO3617" s="94"/>
      <c r="AS3617" s="94"/>
      <c r="AU3617" s="94"/>
      <c r="AY3617" s="94"/>
      <c r="BA3617" s="94"/>
      <c r="BI3617" s="45"/>
      <c r="BN3617" s="93"/>
    </row>
    <row r="3618" spans="4:66" s="48" customFormat="1" ht="15" customHeight="1" x14ac:dyDescent="0.2">
      <c r="D3618" s="45"/>
      <c r="AA3618" s="94"/>
      <c r="AC3618" s="94"/>
      <c r="AG3618" s="94"/>
      <c r="AI3618" s="94"/>
      <c r="AM3618" s="94"/>
      <c r="AO3618" s="94"/>
      <c r="AS3618" s="94"/>
      <c r="AU3618" s="94"/>
      <c r="AY3618" s="94"/>
      <c r="BA3618" s="94"/>
      <c r="BI3618" s="45"/>
      <c r="BN3618" s="93"/>
    </row>
    <row r="3619" spans="4:66" s="48" customFormat="1" ht="15" customHeight="1" x14ac:dyDescent="0.2">
      <c r="D3619" s="45"/>
      <c r="AA3619" s="94"/>
      <c r="AC3619" s="94"/>
      <c r="AG3619" s="94"/>
      <c r="AI3619" s="94"/>
      <c r="AM3619" s="94"/>
      <c r="AO3619" s="94"/>
      <c r="AS3619" s="94"/>
      <c r="AU3619" s="94"/>
      <c r="AY3619" s="94"/>
      <c r="BA3619" s="94"/>
      <c r="BI3619" s="45"/>
      <c r="BN3619" s="93"/>
    </row>
    <row r="3620" spans="4:66" s="48" customFormat="1" ht="15" customHeight="1" x14ac:dyDescent="0.2">
      <c r="D3620" s="45"/>
      <c r="AA3620" s="94"/>
      <c r="AC3620" s="94"/>
      <c r="AG3620" s="94"/>
      <c r="AI3620" s="94"/>
      <c r="AM3620" s="94"/>
      <c r="AO3620" s="94"/>
      <c r="AS3620" s="94"/>
      <c r="AU3620" s="94"/>
      <c r="AY3620" s="94"/>
      <c r="BA3620" s="94"/>
      <c r="BI3620" s="45"/>
      <c r="BN3620" s="93"/>
    </row>
    <row r="3621" spans="4:66" s="48" customFormat="1" ht="15" customHeight="1" x14ac:dyDescent="0.2">
      <c r="D3621" s="45"/>
      <c r="AA3621" s="94"/>
      <c r="AC3621" s="94"/>
      <c r="AG3621" s="94"/>
      <c r="AI3621" s="94"/>
      <c r="AM3621" s="94"/>
      <c r="AO3621" s="94"/>
      <c r="AS3621" s="94"/>
      <c r="AU3621" s="94"/>
      <c r="AY3621" s="94"/>
      <c r="BA3621" s="94"/>
      <c r="BI3621" s="45"/>
      <c r="BN3621" s="93"/>
    </row>
    <row r="3622" spans="4:66" s="48" customFormat="1" ht="15" customHeight="1" x14ac:dyDescent="0.2">
      <c r="D3622" s="45"/>
      <c r="AA3622" s="94"/>
      <c r="AC3622" s="94"/>
      <c r="AG3622" s="94"/>
      <c r="AI3622" s="94"/>
      <c r="AM3622" s="94"/>
      <c r="AO3622" s="94"/>
      <c r="AS3622" s="94"/>
      <c r="AU3622" s="94"/>
      <c r="AY3622" s="94"/>
      <c r="BA3622" s="94"/>
      <c r="BI3622" s="45"/>
      <c r="BN3622" s="93"/>
    </row>
    <row r="3623" spans="4:66" s="48" customFormat="1" ht="15" customHeight="1" x14ac:dyDescent="0.2">
      <c r="D3623" s="45"/>
      <c r="AA3623" s="94"/>
      <c r="AC3623" s="94"/>
      <c r="AG3623" s="94"/>
      <c r="AI3623" s="94"/>
      <c r="AM3623" s="94"/>
      <c r="AO3623" s="94"/>
      <c r="AS3623" s="94"/>
      <c r="AU3623" s="94"/>
      <c r="AY3623" s="94"/>
      <c r="BA3623" s="94"/>
      <c r="BI3623" s="45"/>
      <c r="BN3623" s="93"/>
    </row>
    <row r="3624" spans="4:66" s="48" customFormat="1" ht="15" customHeight="1" x14ac:dyDescent="0.2">
      <c r="D3624" s="45"/>
      <c r="AA3624" s="94"/>
      <c r="AC3624" s="94"/>
      <c r="AG3624" s="94"/>
      <c r="AI3624" s="94"/>
      <c r="AM3624" s="94"/>
      <c r="AO3624" s="94"/>
      <c r="AS3624" s="94"/>
      <c r="AU3624" s="94"/>
      <c r="AY3624" s="94"/>
      <c r="BA3624" s="94"/>
      <c r="BI3624" s="45"/>
      <c r="BN3624" s="93"/>
    </row>
    <row r="3625" spans="4:66" s="48" customFormat="1" ht="15" customHeight="1" x14ac:dyDescent="0.2">
      <c r="D3625" s="45"/>
      <c r="AA3625" s="94"/>
      <c r="AC3625" s="94"/>
      <c r="AG3625" s="94"/>
      <c r="AI3625" s="94"/>
      <c r="AM3625" s="94"/>
      <c r="AO3625" s="94"/>
      <c r="AS3625" s="94"/>
      <c r="AU3625" s="94"/>
      <c r="AY3625" s="94"/>
      <c r="BA3625" s="94"/>
      <c r="BI3625" s="45"/>
      <c r="BN3625" s="93"/>
    </row>
    <row r="3626" spans="4:66" s="48" customFormat="1" ht="15" customHeight="1" x14ac:dyDescent="0.2">
      <c r="D3626" s="45"/>
      <c r="AA3626" s="94"/>
      <c r="AC3626" s="94"/>
      <c r="AG3626" s="94"/>
      <c r="AI3626" s="94"/>
      <c r="AM3626" s="94"/>
      <c r="AO3626" s="94"/>
      <c r="AS3626" s="94"/>
      <c r="AU3626" s="94"/>
      <c r="AY3626" s="94"/>
      <c r="BA3626" s="94"/>
      <c r="BI3626" s="45"/>
      <c r="BN3626" s="93"/>
    </row>
    <row r="3627" spans="4:66" s="48" customFormat="1" ht="15" customHeight="1" x14ac:dyDescent="0.2">
      <c r="D3627" s="45"/>
      <c r="AA3627" s="94"/>
      <c r="AC3627" s="94"/>
      <c r="AG3627" s="94"/>
      <c r="AI3627" s="94"/>
      <c r="AM3627" s="94"/>
      <c r="AO3627" s="94"/>
      <c r="AS3627" s="94"/>
      <c r="AU3627" s="94"/>
      <c r="AY3627" s="94"/>
      <c r="BA3627" s="94"/>
      <c r="BI3627" s="45"/>
      <c r="BN3627" s="93"/>
    </row>
    <row r="3628" spans="4:66" s="48" customFormat="1" ht="15" customHeight="1" x14ac:dyDescent="0.2">
      <c r="D3628" s="45"/>
      <c r="AA3628" s="94"/>
      <c r="AC3628" s="94"/>
      <c r="AG3628" s="94"/>
      <c r="AI3628" s="94"/>
      <c r="AM3628" s="94"/>
      <c r="AO3628" s="94"/>
      <c r="AS3628" s="94"/>
      <c r="AU3628" s="94"/>
      <c r="AY3628" s="94"/>
      <c r="BA3628" s="94"/>
      <c r="BI3628" s="45"/>
      <c r="BN3628" s="93"/>
    </row>
    <row r="3629" spans="4:66" s="48" customFormat="1" ht="15" customHeight="1" x14ac:dyDescent="0.2">
      <c r="D3629" s="45"/>
      <c r="AA3629" s="94"/>
      <c r="AC3629" s="94"/>
      <c r="AG3629" s="94"/>
      <c r="AI3629" s="94"/>
      <c r="AM3629" s="94"/>
      <c r="AO3629" s="94"/>
      <c r="AS3629" s="94"/>
      <c r="AU3629" s="94"/>
      <c r="AY3629" s="94"/>
      <c r="BA3629" s="94"/>
      <c r="BI3629" s="45"/>
      <c r="BN3629" s="93"/>
    </row>
    <row r="3630" spans="4:66" s="48" customFormat="1" ht="15" customHeight="1" x14ac:dyDescent="0.2">
      <c r="D3630" s="45"/>
      <c r="AA3630" s="94"/>
      <c r="AC3630" s="94"/>
      <c r="AG3630" s="94"/>
      <c r="AI3630" s="94"/>
      <c r="AM3630" s="94"/>
      <c r="AO3630" s="94"/>
      <c r="AS3630" s="94"/>
      <c r="AU3630" s="94"/>
      <c r="AY3630" s="94"/>
      <c r="BA3630" s="94"/>
      <c r="BI3630" s="45"/>
      <c r="BN3630" s="93"/>
    </row>
    <row r="3631" spans="4:66" s="48" customFormat="1" ht="15" customHeight="1" x14ac:dyDescent="0.2">
      <c r="D3631" s="45"/>
      <c r="AA3631" s="94"/>
      <c r="AC3631" s="94"/>
      <c r="AG3631" s="94"/>
      <c r="AI3631" s="94"/>
      <c r="AM3631" s="94"/>
      <c r="AO3631" s="94"/>
      <c r="AS3631" s="94"/>
      <c r="AU3631" s="94"/>
      <c r="AY3631" s="94"/>
      <c r="BA3631" s="94"/>
      <c r="BI3631" s="45"/>
      <c r="BN3631" s="93"/>
    </row>
    <row r="3632" spans="4:66" s="48" customFormat="1" ht="15" customHeight="1" x14ac:dyDescent="0.2">
      <c r="D3632" s="45"/>
      <c r="AA3632" s="94"/>
      <c r="AC3632" s="94"/>
      <c r="AG3632" s="94"/>
      <c r="AI3632" s="94"/>
      <c r="AM3632" s="94"/>
      <c r="AO3632" s="94"/>
      <c r="AS3632" s="94"/>
      <c r="AU3632" s="94"/>
      <c r="AY3632" s="94"/>
      <c r="BA3632" s="94"/>
      <c r="BI3632" s="45"/>
      <c r="BN3632" s="93"/>
    </row>
    <row r="3633" spans="4:66" s="48" customFormat="1" ht="15" customHeight="1" x14ac:dyDescent="0.2">
      <c r="D3633" s="45"/>
      <c r="AA3633" s="94"/>
      <c r="AC3633" s="94"/>
      <c r="AG3633" s="94"/>
      <c r="AI3633" s="94"/>
      <c r="AM3633" s="94"/>
      <c r="AO3633" s="94"/>
      <c r="AS3633" s="94"/>
      <c r="AU3633" s="94"/>
      <c r="AY3633" s="94"/>
      <c r="BA3633" s="94"/>
      <c r="BI3633" s="45"/>
      <c r="BN3633" s="93"/>
    </row>
    <row r="3634" spans="4:66" s="48" customFormat="1" ht="15" customHeight="1" x14ac:dyDescent="0.2">
      <c r="D3634" s="45"/>
      <c r="AA3634" s="94"/>
      <c r="AC3634" s="94"/>
      <c r="AG3634" s="94"/>
      <c r="AI3634" s="94"/>
      <c r="AM3634" s="94"/>
      <c r="AO3634" s="94"/>
      <c r="AS3634" s="94"/>
      <c r="AU3634" s="94"/>
      <c r="AY3634" s="94"/>
      <c r="BA3634" s="94"/>
      <c r="BI3634" s="45"/>
      <c r="BN3634" s="93"/>
    </row>
    <row r="3635" spans="4:66" s="48" customFormat="1" ht="15" customHeight="1" x14ac:dyDescent="0.2">
      <c r="D3635" s="45"/>
      <c r="AA3635" s="94"/>
      <c r="AC3635" s="94"/>
      <c r="AG3635" s="94"/>
      <c r="AI3635" s="94"/>
      <c r="AM3635" s="94"/>
      <c r="AO3635" s="94"/>
      <c r="AS3635" s="94"/>
      <c r="AU3635" s="94"/>
      <c r="AY3635" s="94"/>
      <c r="BA3635" s="94"/>
      <c r="BI3635" s="45"/>
      <c r="BN3635" s="93"/>
    </row>
    <row r="3636" spans="4:66" s="48" customFormat="1" ht="15" customHeight="1" x14ac:dyDescent="0.2">
      <c r="D3636" s="45"/>
      <c r="AA3636" s="94"/>
      <c r="AC3636" s="94"/>
      <c r="AG3636" s="94"/>
      <c r="AI3636" s="94"/>
      <c r="AM3636" s="94"/>
      <c r="AO3636" s="94"/>
      <c r="AS3636" s="94"/>
      <c r="AU3636" s="94"/>
      <c r="AY3636" s="94"/>
      <c r="BA3636" s="94"/>
      <c r="BI3636" s="45"/>
      <c r="BN3636" s="93"/>
    </row>
    <row r="3637" spans="4:66" s="48" customFormat="1" ht="15" customHeight="1" x14ac:dyDescent="0.2">
      <c r="D3637" s="45"/>
      <c r="AA3637" s="94"/>
      <c r="AC3637" s="94"/>
      <c r="AG3637" s="94"/>
      <c r="AI3637" s="94"/>
      <c r="AM3637" s="94"/>
      <c r="AO3637" s="94"/>
      <c r="AS3637" s="94"/>
      <c r="AU3637" s="94"/>
      <c r="AY3637" s="94"/>
      <c r="BA3637" s="94"/>
      <c r="BI3637" s="45"/>
      <c r="BN3637" s="93"/>
    </row>
    <row r="3638" spans="4:66" s="48" customFormat="1" ht="15" customHeight="1" x14ac:dyDescent="0.2">
      <c r="D3638" s="45"/>
      <c r="AA3638" s="94"/>
      <c r="AC3638" s="94"/>
      <c r="AG3638" s="94"/>
      <c r="AI3638" s="94"/>
      <c r="AM3638" s="94"/>
      <c r="AO3638" s="94"/>
      <c r="AS3638" s="94"/>
      <c r="AU3638" s="94"/>
      <c r="AY3638" s="94"/>
      <c r="BA3638" s="94"/>
      <c r="BI3638" s="45"/>
      <c r="BN3638" s="93"/>
    </row>
    <row r="3639" spans="4:66" s="48" customFormat="1" ht="15" customHeight="1" x14ac:dyDescent="0.2">
      <c r="D3639" s="45"/>
      <c r="AA3639" s="94"/>
      <c r="AC3639" s="94"/>
      <c r="AG3639" s="94"/>
      <c r="AI3639" s="94"/>
      <c r="AM3639" s="94"/>
      <c r="AO3639" s="94"/>
      <c r="AS3639" s="94"/>
      <c r="AU3639" s="94"/>
      <c r="AY3639" s="94"/>
      <c r="BA3639" s="94"/>
      <c r="BI3639" s="45"/>
      <c r="BN3639" s="93"/>
    </row>
    <row r="3640" spans="4:66" s="48" customFormat="1" ht="15" customHeight="1" x14ac:dyDescent="0.2">
      <c r="D3640" s="45"/>
      <c r="AA3640" s="94"/>
      <c r="AC3640" s="94"/>
      <c r="AG3640" s="94"/>
      <c r="AI3640" s="94"/>
      <c r="AM3640" s="94"/>
      <c r="AO3640" s="94"/>
      <c r="AS3640" s="94"/>
      <c r="AU3640" s="94"/>
      <c r="AY3640" s="94"/>
      <c r="BA3640" s="94"/>
      <c r="BI3640" s="45"/>
      <c r="BN3640" s="93"/>
    </row>
    <row r="3641" spans="4:66" s="48" customFormat="1" ht="15" customHeight="1" x14ac:dyDescent="0.2">
      <c r="D3641" s="45"/>
      <c r="AA3641" s="94"/>
      <c r="AC3641" s="94"/>
      <c r="AG3641" s="94"/>
      <c r="AI3641" s="94"/>
      <c r="AM3641" s="94"/>
      <c r="AO3641" s="94"/>
      <c r="AS3641" s="94"/>
      <c r="AU3641" s="94"/>
      <c r="AY3641" s="94"/>
      <c r="BA3641" s="94"/>
      <c r="BI3641" s="45"/>
      <c r="BN3641" s="93"/>
    </row>
    <row r="3642" spans="4:66" s="48" customFormat="1" ht="15" customHeight="1" x14ac:dyDescent="0.2">
      <c r="D3642" s="45"/>
      <c r="AA3642" s="94"/>
      <c r="AC3642" s="94"/>
      <c r="AG3642" s="94"/>
      <c r="AI3642" s="94"/>
      <c r="AM3642" s="94"/>
      <c r="AO3642" s="94"/>
      <c r="AS3642" s="94"/>
      <c r="AU3642" s="94"/>
      <c r="AY3642" s="94"/>
      <c r="BA3642" s="94"/>
      <c r="BI3642" s="45"/>
      <c r="BN3642" s="93"/>
    </row>
    <row r="3643" spans="4:66" s="48" customFormat="1" ht="15" customHeight="1" x14ac:dyDescent="0.2">
      <c r="D3643" s="45"/>
      <c r="AA3643" s="94"/>
      <c r="AC3643" s="94"/>
      <c r="AG3643" s="94"/>
      <c r="AI3643" s="94"/>
      <c r="AM3643" s="94"/>
      <c r="AO3643" s="94"/>
      <c r="AS3643" s="94"/>
      <c r="AU3643" s="94"/>
      <c r="AY3643" s="94"/>
      <c r="BA3643" s="94"/>
      <c r="BI3643" s="45"/>
      <c r="BN3643" s="93"/>
    </row>
    <row r="3644" spans="4:66" s="48" customFormat="1" ht="15" customHeight="1" x14ac:dyDescent="0.2">
      <c r="D3644" s="45"/>
      <c r="AA3644" s="94"/>
      <c r="AC3644" s="94"/>
      <c r="AG3644" s="94"/>
      <c r="AI3644" s="94"/>
      <c r="AM3644" s="94"/>
      <c r="AO3644" s="94"/>
      <c r="AS3644" s="94"/>
      <c r="AU3644" s="94"/>
      <c r="AY3644" s="94"/>
      <c r="BA3644" s="94"/>
      <c r="BI3644" s="45"/>
      <c r="BN3644" s="93"/>
    </row>
    <row r="3645" spans="4:66" s="48" customFormat="1" ht="15" customHeight="1" x14ac:dyDescent="0.2">
      <c r="D3645" s="45"/>
      <c r="AA3645" s="94"/>
      <c r="AC3645" s="94"/>
      <c r="AG3645" s="94"/>
      <c r="AI3645" s="94"/>
      <c r="AM3645" s="94"/>
      <c r="AO3645" s="94"/>
      <c r="AS3645" s="94"/>
      <c r="AU3645" s="94"/>
      <c r="AY3645" s="94"/>
      <c r="BA3645" s="94"/>
      <c r="BI3645" s="45"/>
      <c r="BN3645" s="93"/>
    </row>
    <row r="3646" spans="4:66" s="48" customFormat="1" ht="15" customHeight="1" x14ac:dyDescent="0.2">
      <c r="D3646" s="45"/>
      <c r="AA3646" s="94"/>
      <c r="AC3646" s="94"/>
      <c r="AG3646" s="94"/>
      <c r="AI3646" s="94"/>
      <c r="AM3646" s="94"/>
      <c r="AO3646" s="94"/>
      <c r="AS3646" s="94"/>
      <c r="AU3646" s="94"/>
      <c r="AY3646" s="94"/>
      <c r="BA3646" s="94"/>
      <c r="BI3646" s="45"/>
      <c r="BN3646" s="93"/>
    </row>
    <row r="3647" spans="4:66" s="48" customFormat="1" ht="15" customHeight="1" x14ac:dyDescent="0.2">
      <c r="D3647" s="45"/>
      <c r="AA3647" s="94"/>
      <c r="AC3647" s="94"/>
      <c r="AG3647" s="94"/>
      <c r="AI3647" s="94"/>
      <c r="AM3647" s="94"/>
      <c r="AO3647" s="94"/>
      <c r="AS3647" s="94"/>
      <c r="AU3647" s="94"/>
      <c r="AY3647" s="94"/>
      <c r="BA3647" s="94"/>
      <c r="BI3647" s="45"/>
      <c r="BN3647" s="93"/>
    </row>
    <row r="3648" spans="4:66" s="48" customFormat="1" ht="15" customHeight="1" x14ac:dyDescent="0.2">
      <c r="D3648" s="45"/>
      <c r="AA3648" s="94"/>
      <c r="AC3648" s="94"/>
      <c r="AG3648" s="94"/>
      <c r="AI3648" s="94"/>
      <c r="AM3648" s="94"/>
      <c r="AO3648" s="94"/>
      <c r="AS3648" s="94"/>
      <c r="AU3648" s="94"/>
      <c r="AY3648" s="94"/>
      <c r="BA3648" s="94"/>
      <c r="BI3648" s="45"/>
      <c r="BN3648" s="93"/>
    </row>
    <row r="3649" spans="4:66" s="48" customFormat="1" ht="15" customHeight="1" x14ac:dyDescent="0.2">
      <c r="D3649" s="45"/>
      <c r="AA3649" s="94"/>
      <c r="AC3649" s="94"/>
      <c r="AG3649" s="94"/>
      <c r="AI3649" s="94"/>
      <c r="AM3649" s="94"/>
      <c r="AO3649" s="94"/>
      <c r="AS3649" s="94"/>
      <c r="AU3649" s="94"/>
      <c r="AY3649" s="94"/>
      <c r="BA3649" s="94"/>
      <c r="BI3649" s="45"/>
      <c r="BN3649" s="93"/>
    </row>
    <row r="3650" spans="4:66" s="48" customFormat="1" ht="15" customHeight="1" x14ac:dyDescent="0.2">
      <c r="D3650" s="45"/>
      <c r="AA3650" s="94"/>
      <c r="AC3650" s="94"/>
      <c r="AG3650" s="94"/>
      <c r="AI3650" s="94"/>
      <c r="AM3650" s="94"/>
      <c r="AO3650" s="94"/>
      <c r="AS3650" s="94"/>
      <c r="AU3650" s="94"/>
      <c r="AY3650" s="94"/>
      <c r="BA3650" s="94"/>
      <c r="BI3650" s="45"/>
      <c r="BN3650" s="93"/>
    </row>
    <row r="3651" spans="4:66" s="48" customFormat="1" ht="15" customHeight="1" x14ac:dyDescent="0.2">
      <c r="D3651" s="45"/>
      <c r="AA3651" s="94"/>
      <c r="AC3651" s="94"/>
      <c r="AG3651" s="94"/>
      <c r="AI3651" s="94"/>
      <c r="AM3651" s="94"/>
      <c r="AO3651" s="94"/>
      <c r="AS3651" s="94"/>
      <c r="AU3651" s="94"/>
      <c r="AY3651" s="94"/>
      <c r="BA3651" s="94"/>
      <c r="BI3651" s="45"/>
      <c r="BN3651" s="93"/>
    </row>
    <row r="3652" spans="4:66" s="48" customFormat="1" ht="15" customHeight="1" x14ac:dyDescent="0.2">
      <c r="D3652" s="45"/>
      <c r="AA3652" s="94"/>
      <c r="AC3652" s="94"/>
      <c r="AG3652" s="94"/>
      <c r="AI3652" s="94"/>
      <c r="AM3652" s="94"/>
      <c r="AO3652" s="94"/>
      <c r="AS3652" s="94"/>
      <c r="AU3652" s="94"/>
      <c r="AY3652" s="94"/>
      <c r="BA3652" s="94"/>
      <c r="BI3652" s="45"/>
      <c r="BN3652" s="93"/>
    </row>
    <row r="3653" spans="4:66" s="48" customFormat="1" ht="15" customHeight="1" x14ac:dyDescent="0.2">
      <c r="D3653" s="45"/>
      <c r="AA3653" s="94"/>
      <c r="AC3653" s="94"/>
      <c r="AG3653" s="94"/>
      <c r="AI3653" s="94"/>
      <c r="AM3653" s="94"/>
      <c r="AO3653" s="94"/>
      <c r="AS3653" s="94"/>
      <c r="AU3653" s="94"/>
      <c r="AY3653" s="94"/>
      <c r="BA3653" s="94"/>
      <c r="BI3653" s="45"/>
      <c r="BN3653" s="93"/>
    </row>
    <row r="3654" spans="4:66" s="48" customFormat="1" ht="15" customHeight="1" x14ac:dyDescent="0.2">
      <c r="D3654" s="45"/>
      <c r="AA3654" s="94"/>
      <c r="AC3654" s="94"/>
      <c r="AG3654" s="94"/>
      <c r="AI3654" s="94"/>
      <c r="AM3654" s="94"/>
      <c r="AO3654" s="94"/>
      <c r="AS3654" s="94"/>
      <c r="AU3654" s="94"/>
      <c r="AY3654" s="94"/>
      <c r="BA3654" s="94"/>
      <c r="BI3654" s="45"/>
      <c r="BN3654" s="93"/>
    </row>
    <row r="3655" spans="4:66" s="48" customFormat="1" ht="15" customHeight="1" x14ac:dyDescent="0.2">
      <c r="D3655" s="45"/>
      <c r="AA3655" s="94"/>
      <c r="AC3655" s="94"/>
      <c r="AG3655" s="94"/>
      <c r="AI3655" s="94"/>
      <c r="AM3655" s="94"/>
      <c r="AO3655" s="94"/>
      <c r="AS3655" s="94"/>
      <c r="AU3655" s="94"/>
      <c r="AY3655" s="94"/>
      <c r="BA3655" s="94"/>
      <c r="BI3655" s="45"/>
      <c r="BN3655" s="93"/>
    </row>
    <row r="3656" spans="4:66" s="48" customFormat="1" ht="15" customHeight="1" x14ac:dyDescent="0.2">
      <c r="D3656" s="45"/>
      <c r="AA3656" s="94"/>
      <c r="AC3656" s="94"/>
      <c r="AG3656" s="94"/>
      <c r="AI3656" s="94"/>
      <c r="AM3656" s="94"/>
      <c r="AO3656" s="94"/>
      <c r="AS3656" s="94"/>
      <c r="AU3656" s="94"/>
      <c r="AY3656" s="94"/>
      <c r="BA3656" s="94"/>
      <c r="BI3656" s="45"/>
      <c r="BN3656" s="93"/>
    </row>
    <row r="3657" spans="4:66" s="48" customFormat="1" ht="15" customHeight="1" x14ac:dyDescent="0.2">
      <c r="D3657" s="45"/>
      <c r="AA3657" s="94"/>
      <c r="AC3657" s="94"/>
      <c r="AG3657" s="94"/>
      <c r="AI3657" s="94"/>
      <c r="AM3657" s="94"/>
      <c r="AO3657" s="94"/>
      <c r="AS3657" s="94"/>
      <c r="AU3657" s="94"/>
      <c r="AY3657" s="94"/>
      <c r="BA3657" s="94"/>
      <c r="BI3657" s="45"/>
      <c r="BN3657" s="93"/>
    </row>
    <row r="3658" spans="4:66" s="48" customFormat="1" ht="15" customHeight="1" x14ac:dyDescent="0.2">
      <c r="D3658" s="45"/>
      <c r="AA3658" s="94"/>
      <c r="AC3658" s="94"/>
      <c r="AG3658" s="94"/>
      <c r="AI3658" s="94"/>
      <c r="AM3658" s="94"/>
      <c r="AO3658" s="94"/>
      <c r="AS3658" s="94"/>
      <c r="AU3658" s="94"/>
      <c r="AY3658" s="94"/>
      <c r="BA3658" s="94"/>
      <c r="BI3658" s="45"/>
      <c r="BN3658" s="93"/>
    </row>
    <row r="3659" spans="4:66" s="48" customFormat="1" ht="15" customHeight="1" x14ac:dyDescent="0.2">
      <c r="D3659" s="45"/>
      <c r="AA3659" s="94"/>
      <c r="AC3659" s="94"/>
      <c r="AG3659" s="94"/>
      <c r="AI3659" s="94"/>
      <c r="AM3659" s="94"/>
      <c r="AO3659" s="94"/>
      <c r="AS3659" s="94"/>
      <c r="AU3659" s="94"/>
      <c r="AY3659" s="94"/>
      <c r="BA3659" s="94"/>
      <c r="BI3659" s="45"/>
      <c r="BN3659" s="93"/>
    </row>
    <row r="3660" spans="4:66" s="48" customFormat="1" ht="15" customHeight="1" x14ac:dyDescent="0.2">
      <c r="D3660" s="45"/>
      <c r="AA3660" s="94"/>
      <c r="AC3660" s="94"/>
      <c r="AG3660" s="94"/>
      <c r="AI3660" s="94"/>
      <c r="AM3660" s="94"/>
      <c r="AO3660" s="94"/>
      <c r="AS3660" s="94"/>
      <c r="AU3660" s="94"/>
      <c r="AY3660" s="94"/>
      <c r="BA3660" s="94"/>
      <c r="BI3660" s="45"/>
      <c r="BN3660" s="93"/>
    </row>
    <row r="3661" spans="4:66" s="48" customFormat="1" ht="15" customHeight="1" x14ac:dyDescent="0.2">
      <c r="D3661" s="45"/>
      <c r="AA3661" s="94"/>
      <c r="AC3661" s="94"/>
      <c r="AG3661" s="94"/>
      <c r="AI3661" s="94"/>
      <c r="AM3661" s="94"/>
      <c r="AO3661" s="94"/>
      <c r="AS3661" s="94"/>
      <c r="AU3661" s="94"/>
      <c r="AY3661" s="94"/>
      <c r="BA3661" s="94"/>
      <c r="BI3661" s="45"/>
      <c r="BN3661" s="93"/>
    </row>
    <row r="3662" spans="4:66" s="48" customFormat="1" ht="15" customHeight="1" x14ac:dyDescent="0.2">
      <c r="D3662" s="45"/>
      <c r="AA3662" s="94"/>
      <c r="AC3662" s="94"/>
      <c r="AG3662" s="94"/>
      <c r="AI3662" s="94"/>
      <c r="AM3662" s="94"/>
      <c r="AO3662" s="94"/>
      <c r="AS3662" s="94"/>
      <c r="AU3662" s="94"/>
      <c r="AY3662" s="94"/>
      <c r="BA3662" s="94"/>
      <c r="BI3662" s="45"/>
      <c r="BN3662" s="93"/>
    </row>
    <row r="3663" spans="4:66" s="48" customFormat="1" ht="15" customHeight="1" x14ac:dyDescent="0.2">
      <c r="D3663" s="45"/>
      <c r="AA3663" s="94"/>
      <c r="AC3663" s="94"/>
      <c r="AG3663" s="94"/>
      <c r="AI3663" s="94"/>
      <c r="AM3663" s="94"/>
      <c r="AO3663" s="94"/>
      <c r="AS3663" s="94"/>
      <c r="AU3663" s="94"/>
      <c r="AY3663" s="94"/>
      <c r="BA3663" s="94"/>
      <c r="BI3663" s="45"/>
      <c r="BN3663" s="93"/>
    </row>
    <row r="3664" spans="4:66" s="48" customFormat="1" ht="15" customHeight="1" x14ac:dyDescent="0.2">
      <c r="D3664" s="45"/>
      <c r="AA3664" s="94"/>
      <c r="AC3664" s="94"/>
      <c r="AG3664" s="94"/>
      <c r="AI3664" s="94"/>
      <c r="AM3664" s="94"/>
      <c r="AO3664" s="94"/>
      <c r="AS3664" s="94"/>
      <c r="AU3664" s="94"/>
      <c r="AY3664" s="94"/>
      <c r="BA3664" s="94"/>
      <c r="BI3664" s="45"/>
      <c r="BN3664" s="93"/>
    </row>
    <row r="3665" spans="4:66" s="48" customFormat="1" ht="15" customHeight="1" x14ac:dyDescent="0.2">
      <c r="D3665" s="45"/>
      <c r="AA3665" s="94"/>
      <c r="AC3665" s="94"/>
      <c r="AG3665" s="94"/>
      <c r="AI3665" s="94"/>
      <c r="AM3665" s="94"/>
      <c r="AO3665" s="94"/>
      <c r="AS3665" s="94"/>
      <c r="AU3665" s="94"/>
      <c r="AY3665" s="94"/>
      <c r="BA3665" s="94"/>
      <c r="BI3665" s="45"/>
      <c r="BN3665" s="93"/>
    </row>
    <row r="3666" spans="4:66" s="48" customFormat="1" ht="15" customHeight="1" x14ac:dyDescent="0.2">
      <c r="D3666" s="45"/>
      <c r="AA3666" s="94"/>
      <c r="AC3666" s="94"/>
      <c r="AG3666" s="94"/>
      <c r="AI3666" s="94"/>
      <c r="AM3666" s="94"/>
      <c r="AO3666" s="94"/>
      <c r="AS3666" s="94"/>
      <c r="AU3666" s="94"/>
      <c r="AY3666" s="94"/>
      <c r="BA3666" s="94"/>
      <c r="BI3666" s="45"/>
      <c r="BN3666" s="93"/>
    </row>
    <row r="3667" spans="4:66" s="48" customFormat="1" ht="15" customHeight="1" x14ac:dyDescent="0.2">
      <c r="D3667" s="45"/>
      <c r="AA3667" s="94"/>
      <c r="AC3667" s="94"/>
      <c r="AG3667" s="94"/>
      <c r="AI3667" s="94"/>
      <c r="AM3667" s="94"/>
      <c r="AO3667" s="94"/>
      <c r="AS3667" s="94"/>
      <c r="AU3667" s="94"/>
      <c r="AY3667" s="94"/>
      <c r="BA3667" s="94"/>
      <c r="BI3667" s="45"/>
      <c r="BN3667" s="93"/>
    </row>
    <row r="3668" spans="4:66" s="48" customFormat="1" ht="15" customHeight="1" x14ac:dyDescent="0.2">
      <c r="D3668" s="45"/>
      <c r="AA3668" s="94"/>
      <c r="AC3668" s="94"/>
      <c r="AG3668" s="94"/>
      <c r="AI3668" s="94"/>
      <c r="AM3668" s="94"/>
      <c r="AO3668" s="94"/>
      <c r="AS3668" s="94"/>
      <c r="AU3668" s="94"/>
      <c r="AY3668" s="94"/>
      <c r="BA3668" s="94"/>
      <c r="BI3668" s="45"/>
      <c r="BN3668" s="93"/>
    </row>
    <row r="3669" spans="4:66" s="48" customFormat="1" ht="15" customHeight="1" x14ac:dyDescent="0.2">
      <c r="D3669" s="45"/>
      <c r="AA3669" s="94"/>
      <c r="AC3669" s="94"/>
      <c r="AG3669" s="94"/>
      <c r="AI3669" s="94"/>
      <c r="AM3669" s="94"/>
      <c r="AO3669" s="94"/>
      <c r="AS3669" s="94"/>
      <c r="AU3669" s="94"/>
      <c r="AY3669" s="94"/>
      <c r="BA3669" s="94"/>
      <c r="BI3669" s="45"/>
      <c r="BN3669" s="93"/>
    </row>
    <row r="3670" spans="4:66" s="48" customFormat="1" ht="15" customHeight="1" x14ac:dyDescent="0.2">
      <c r="D3670" s="45"/>
      <c r="AA3670" s="94"/>
      <c r="AC3670" s="94"/>
      <c r="AG3670" s="94"/>
      <c r="AI3670" s="94"/>
      <c r="AM3670" s="94"/>
      <c r="AO3670" s="94"/>
      <c r="AS3670" s="94"/>
      <c r="AU3670" s="94"/>
      <c r="AY3670" s="94"/>
      <c r="BA3670" s="94"/>
      <c r="BI3670" s="45"/>
      <c r="BN3670" s="93"/>
    </row>
    <row r="3671" spans="4:66" s="48" customFormat="1" ht="15" customHeight="1" x14ac:dyDescent="0.2">
      <c r="D3671" s="45"/>
      <c r="AA3671" s="94"/>
      <c r="AC3671" s="94"/>
      <c r="AG3671" s="94"/>
      <c r="AI3671" s="94"/>
      <c r="AM3671" s="94"/>
      <c r="AO3671" s="94"/>
      <c r="AS3671" s="94"/>
      <c r="AU3671" s="94"/>
      <c r="AY3671" s="94"/>
      <c r="BA3671" s="94"/>
      <c r="BI3671" s="45"/>
      <c r="BN3671" s="93"/>
    </row>
    <row r="3672" spans="4:66" s="48" customFormat="1" ht="15" customHeight="1" x14ac:dyDescent="0.2">
      <c r="D3672" s="45"/>
      <c r="AA3672" s="94"/>
      <c r="AC3672" s="94"/>
      <c r="AG3672" s="94"/>
      <c r="AI3672" s="94"/>
      <c r="AM3672" s="94"/>
      <c r="AO3672" s="94"/>
      <c r="AS3672" s="94"/>
      <c r="AU3672" s="94"/>
      <c r="AY3672" s="94"/>
      <c r="BA3672" s="94"/>
      <c r="BI3672" s="45"/>
      <c r="BN3672" s="93"/>
    </row>
    <row r="3673" spans="4:66" s="48" customFormat="1" ht="15" customHeight="1" x14ac:dyDescent="0.2">
      <c r="D3673" s="45"/>
      <c r="AA3673" s="94"/>
      <c r="AC3673" s="94"/>
      <c r="AG3673" s="94"/>
      <c r="AI3673" s="94"/>
      <c r="AM3673" s="94"/>
      <c r="AO3673" s="94"/>
      <c r="AS3673" s="94"/>
      <c r="AU3673" s="94"/>
      <c r="AY3673" s="94"/>
      <c r="BA3673" s="94"/>
      <c r="BI3673" s="45"/>
      <c r="BN3673" s="93"/>
    </row>
    <row r="3674" spans="4:66" s="48" customFormat="1" ht="15" customHeight="1" x14ac:dyDescent="0.2">
      <c r="D3674" s="45"/>
      <c r="AA3674" s="94"/>
      <c r="AC3674" s="94"/>
      <c r="AG3674" s="94"/>
      <c r="AI3674" s="94"/>
      <c r="AM3674" s="94"/>
      <c r="AO3674" s="94"/>
      <c r="AS3674" s="94"/>
      <c r="AU3674" s="94"/>
      <c r="AY3674" s="94"/>
      <c r="BA3674" s="94"/>
      <c r="BI3674" s="45"/>
      <c r="BN3674" s="93"/>
    </row>
    <row r="3675" spans="4:66" s="48" customFormat="1" ht="15" customHeight="1" x14ac:dyDescent="0.2">
      <c r="D3675" s="45"/>
      <c r="AA3675" s="94"/>
      <c r="AC3675" s="94"/>
      <c r="AG3675" s="94"/>
      <c r="AI3675" s="94"/>
      <c r="AM3675" s="94"/>
      <c r="AO3675" s="94"/>
      <c r="AS3675" s="94"/>
      <c r="AU3675" s="94"/>
      <c r="AY3675" s="94"/>
      <c r="BA3675" s="94"/>
      <c r="BI3675" s="45"/>
      <c r="BN3675" s="93"/>
    </row>
    <row r="3676" spans="4:66" s="48" customFormat="1" ht="15" customHeight="1" x14ac:dyDescent="0.2">
      <c r="D3676" s="45"/>
      <c r="AA3676" s="94"/>
      <c r="AC3676" s="94"/>
      <c r="AG3676" s="94"/>
      <c r="AI3676" s="94"/>
      <c r="AM3676" s="94"/>
      <c r="AO3676" s="94"/>
      <c r="AS3676" s="94"/>
      <c r="AU3676" s="94"/>
      <c r="AY3676" s="94"/>
      <c r="BA3676" s="94"/>
      <c r="BI3676" s="45"/>
      <c r="BN3676" s="93"/>
    </row>
    <row r="3677" spans="4:66" s="48" customFormat="1" ht="15" customHeight="1" x14ac:dyDescent="0.2">
      <c r="D3677" s="45"/>
      <c r="AA3677" s="94"/>
      <c r="AC3677" s="94"/>
      <c r="AG3677" s="94"/>
      <c r="AI3677" s="94"/>
      <c r="AM3677" s="94"/>
      <c r="AO3677" s="94"/>
      <c r="AS3677" s="94"/>
      <c r="AU3677" s="94"/>
      <c r="AY3677" s="94"/>
      <c r="BA3677" s="94"/>
      <c r="BI3677" s="45"/>
      <c r="BN3677" s="93"/>
    </row>
    <row r="3678" spans="4:66" s="48" customFormat="1" ht="15" customHeight="1" x14ac:dyDescent="0.2">
      <c r="D3678" s="45"/>
      <c r="AA3678" s="94"/>
      <c r="AC3678" s="94"/>
      <c r="AG3678" s="94"/>
      <c r="AI3678" s="94"/>
      <c r="AM3678" s="94"/>
      <c r="AO3678" s="94"/>
      <c r="AS3678" s="94"/>
      <c r="AU3678" s="94"/>
      <c r="AY3678" s="94"/>
      <c r="BA3678" s="94"/>
      <c r="BI3678" s="45"/>
      <c r="BN3678" s="93"/>
    </row>
    <row r="3679" spans="4:66" s="48" customFormat="1" ht="15" customHeight="1" x14ac:dyDescent="0.2">
      <c r="D3679" s="45"/>
      <c r="AA3679" s="94"/>
      <c r="AC3679" s="94"/>
      <c r="AG3679" s="94"/>
      <c r="AI3679" s="94"/>
      <c r="AM3679" s="94"/>
      <c r="AO3679" s="94"/>
      <c r="AS3679" s="94"/>
      <c r="AU3679" s="94"/>
      <c r="AY3679" s="94"/>
      <c r="BA3679" s="94"/>
      <c r="BI3679" s="45"/>
      <c r="BN3679" s="93"/>
    </row>
    <row r="3680" spans="4:66" s="48" customFormat="1" ht="15" customHeight="1" x14ac:dyDescent="0.2">
      <c r="D3680" s="45"/>
      <c r="AA3680" s="94"/>
      <c r="AC3680" s="94"/>
      <c r="AG3680" s="94"/>
      <c r="AI3680" s="94"/>
      <c r="AM3680" s="94"/>
      <c r="AO3680" s="94"/>
      <c r="AS3680" s="94"/>
      <c r="AU3680" s="94"/>
      <c r="AY3680" s="94"/>
      <c r="BA3680" s="94"/>
      <c r="BI3680" s="45"/>
      <c r="BN3680" s="93"/>
    </row>
    <row r="3681" spans="4:66" s="48" customFormat="1" ht="15" customHeight="1" x14ac:dyDescent="0.2">
      <c r="D3681" s="45"/>
      <c r="AA3681" s="94"/>
      <c r="AC3681" s="94"/>
      <c r="AG3681" s="94"/>
      <c r="AI3681" s="94"/>
      <c r="AM3681" s="94"/>
      <c r="AO3681" s="94"/>
      <c r="AS3681" s="94"/>
      <c r="AU3681" s="94"/>
      <c r="AY3681" s="94"/>
      <c r="BA3681" s="94"/>
      <c r="BI3681" s="45"/>
      <c r="BN3681" s="93"/>
    </row>
    <row r="3682" spans="4:66" s="48" customFormat="1" ht="15" customHeight="1" x14ac:dyDescent="0.2">
      <c r="D3682" s="45"/>
      <c r="AA3682" s="94"/>
      <c r="AC3682" s="94"/>
      <c r="AG3682" s="94"/>
      <c r="AI3682" s="94"/>
      <c r="AM3682" s="94"/>
      <c r="AO3682" s="94"/>
      <c r="AS3682" s="94"/>
      <c r="AU3682" s="94"/>
      <c r="AY3682" s="94"/>
      <c r="BA3682" s="94"/>
      <c r="BI3682" s="45"/>
      <c r="BN3682" s="93"/>
    </row>
    <row r="3683" spans="4:66" s="48" customFormat="1" ht="15" customHeight="1" x14ac:dyDescent="0.2">
      <c r="D3683" s="45"/>
      <c r="AA3683" s="94"/>
      <c r="AC3683" s="94"/>
      <c r="AG3683" s="94"/>
      <c r="AI3683" s="94"/>
      <c r="AM3683" s="94"/>
      <c r="AO3683" s="94"/>
      <c r="AS3683" s="94"/>
      <c r="AU3683" s="94"/>
      <c r="AY3683" s="94"/>
      <c r="BA3683" s="94"/>
      <c r="BI3683" s="45"/>
      <c r="BN3683" s="93"/>
    </row>
    <row r="3684" spans="4:66" s="48" customFormat="1" ht="15" customHeight="1" x14ac:dyDescent="0.2">
      <c r="D3684" s="45"/>
      <c r="AA3684" s="94"/>
      <c r="AC3684" s="94"/>
      <c r="AG3684" s="94"/>
      <c r="AI3684" s="94"/>
      <c r="AM3684" s="94"/>
      <c r="AO3684" s="94"/>
      <c r="AS3684" s="94"/>
      <c r="AU3684" s="94"/>
      <c r="AY3684" s="94"/>
      <c r="BA3684" s="94"/>
      <c r="BI3684" s="45"/>
      <c r="BN3684" s="93"/>
    </row>
    <row r="3685" spans="4:66" s="48" customFormat="1" ht="15" customHeight="1" x14ac:dyDescent="0.2">
      <c r="D3685" s="45"/>
      <c r="AA3685" s="94"/>
      <c r="AC3685" s="94"/>
      <c r="AG3685" s="94"/>
      <c r="AI3685" s="94"/>
      <c r="AM3685" s="94"/>
      <c r="AO3685" s="94"/>
      <c r="AS3685" s="94"/>
      <c r="AU3685" s="94"/>
      <c r="AY3685" s="94"/>
      <c r="BA3685" s="94"/>
      <c r="BI3685" s="45"/>
      <c r="BN3685" s="93"/>
    </row>
    <row r="3686" spans="4:66" s="48" customFormat="1" ht="15" customHeight="1" x14ac:dyDescent="0.2">
      <c r="D3686" s="45"/>
      <c r="AA3686" s="94"/>
      <c r="AC3686" s="94"/>
      <c r="AG3686" s="94"/>
      <c r="AI3686" s="94"/>
      <c r="AM3686" s="94"/>
      <c r="AO3686" s="94"/>
      <c r="AS3686" s="94"/>
      <c r="AU3686" s="94"/>
      <c r="AY3686" s="94"/>
      <c r="BA3686" s="94"/>
      <c r="BI3686" s="45"/>
      <c r="BN3686" s="93"/>
    </row>
    <row r="3687" spans="4:66" s="48" customFormat="1" ht="15" customHeight="1" x14ac:dyDescent="0.2">
      <c r="D3687" s="45"/>
      <c r="AA3687" s="94"/>
      <c r="AC3687" s="94"/>
      <c r="AG3687" s="94"/>
      <c r="AI3687" s="94"/>
      <c r="AM3687" s="94"/>
      <c r="AO3687" s="94"/>
      <c r="AS3687" s="94"/>
      <c r="AU3687" s="94"/>
      <c r="AY3687" s="94"/>
      <c r="BA3687" s="94"/>
      <c r="BI3687" s="45"/>
      <c r="BN3687" s="93"/>
    </row>
    <row r="3688" spans="4:66" s="48" customFormat="1" ht="15" customHeight="1" x14ac:dyDescent="0.2">
      <c r="D3688" s="45"/>
      <c r="AA3688" s="94"/>
      <c r="AC3688" s="94"/>
      <c r="AG3688" s="94"/>
      <c r="AI3688" s="94"/>
      <c r="AM3688" s="94"/>
      <c r="AO3688" s="94"/>
      <c r="AS3688" s="94"/>
      <c r="AU3688" s="94"/>
      <c r="AY3688" s="94"/>
      <c r="BA3688" s="94"/>
      <c r="BI3688" s="45"/>
      <c r="BN3688" s="93"/>
    </row>
    <row r="3689" spans="4:66" s="48" customFormat="1" ht="15" customHeight="1" x14ac:dyDescent="0.2">
      <c r="D3689" s="45"/>
      <c r="AA3689" s="94"/>
      <c r="AC3689" s="94"/>
      <c r="AG3689" s="94"/>
      <c r="AI3689" s="94"/>
      <c r="AM3689" s="94"/>
      <c r="AO3689" s="94"/>
      <c r="AS3689" s="94"/>
      <c r="AU3689" s="94"/>
      <c r="AY3689" s="94"/>
      <c r="BA3689" s="94"/>
      <c r="BI3689" s="45"/>
      <c r="BN3689" s="93"/>
    </row>
    <row r="3690" spans="4:66" s="48" customFormat="1" ht="15" customHeight="1" x14ac:dyDescent="0.2">
      <c r="D3690" s="45"/>
      <c r="AA3690" s="94"/>
      <c r="AC3690" s="94"/>
      <c r="AG3690" s="94"/>
      <c r="AI3690" s="94"/>
      <c r="AM3690" s="94"/>
      <c r="AO3690" s="94"/>
      <c r="AS3690" s="94"/>
      <c r="AU3690" s="94"/>
      <c r="AY3690" s="94"/>
      <c r="BA3690" s="94"/>
      <c r="BI3690" s="45"/>
      <c r="BN3690" s="93"/>
    </row>
    <row r="3691" spans="4:66" s="48" customFormat="1" ht="15" customHeight="1" x14ac:dyDescent="0.2">
      <c r="D3691" s="45"/>
      <c r="AA3691" s="94"/>
      <c r="AC3691" s="94"/>
      <c r="AG3691" s="94"/>
      <c r="AI3691" s="94"/>
      <c r="AM3691" s="94"/>
      <c r="AO3691" s="94"/>
      <c r="AS3691" s="94"/>
      <c r="AU3691" s="94"/>
      <c r="AY3691" s="94"/>
      <c r="BA3691" s="94"/>
      <c r="BI3691" s="45"/>
      <c r="BN3691" s="93"/>
    </row>
    <row r="3692" spans="4:66" s="48" customFormat="1" ht="15" customHeight="1" x14ac:dyDescent="0.2">
      <c r="D3692" s="45"/>
      <c r="AA3692" s="94"/>
      <c r="AC3692" s="94"/>
      <c r="AG3692" s="94"/>
      <c r="AI3692" s="94"/>
      <c r="AM3692" s="94"/>
      <c r="AO3692" s="94"/>
      <c r="AS3692" s="94"/>
      <c r="AU3692" s="94"/>
      <c r="AY3692" s="94"/>
      <c r="BA3692" s="94"/>
      <c r="BI3692" s="45"/>
      <c r="BN3692" s="93"/>
    </row>
    <row r="3693" spans="4:66" s="48" customFormat="1" ht="15" customHeight="1" x14ac:dyDescent="0.2">
      <c r="D3693" s="45"/>
      <c r="AA3693" s="94"/>
      <c r="AC3693" s="94"/>
      <c r="AG3693" s="94"/>
      <c r="AI3693" s="94"/>
      <c r="AM3693" s="94"/>
      <c r="AO3693" s="94"/>
      <c r="AS3693" s="94"/>
      <c r="AU3693" s="94"/>
      <c r="AY3693" s="94"/>
      <c r="BA3693" s="94"/>
      <c r="BI3693" s="45"/>
      <c r="BN3693" s="93"/>
    </row>
    <row r="3694" spans="4:66" s="48" customFormat="1" ht="15" customHeight="1" x14ac:dyDescent="0.2">
      <c r="D3694" s="45"/>
      <c r="AA3694" s="94"/>
      <c r="AC3694" s="94"/>
      <c r="AG3694" s="94"/>
      <c r="AI3694" s="94"/>
      <c r="AM3694" s="94"/>
      <c r="AO3694" s="94"/>
      <c r="AS3694" s="94"/>
      <c r="AU3694" s="94"/>
      <c r="AY3694" s="94"/>
      <c r="BA3694" s="94"/>
      <c r="BI3694" s="45"/>
      <c r="BN3694" s="93"/>
    </row>
    <row r="3695" spans="4:66" s="48" customFormat="1" ht="15" customHeight="1" x14ac:dyDescent="0.2">
      <c r="D3695" s="45"/>
      <c r="AA3695" s="94"/>
      <c r="AC3695" s="94"/>
      <c r="AG3695" s="94"/>
      <c r="AI3695" s="94"/>
      <c r="AM3695" s="94"/>
      <c r="AO3695" s="94"/>
      <c r="AS3695" s="94"/>
      <c r="AU3695" s="94"/>
      <c r="AY3695" s="94"/>
      <c r="BA3695" s="94"/>
      <c r="BI3695" s="45"/>
      <c r="BN3695" s="93"/>
    </row>
    <row r="3696" spans="4:66" s="48" customFormat="1" ht="15" customHeight="1" x14ac:dyDescent="0.2">
      <c r="D3696" s="45"/>
      <c r="AA3696" s="94"/>
      <c r="AC3696" s="94"/>
      <c r="AG3696" s="94"/>
      <c r="AI3696" s="94"/>
      <c r="AM3696" s="94"/>
      <c r="AO3696" s="94"/>
      <c r="AS3696" s="94"/>
      <c r="AU3696" s="94"/>
      <c r="AY3696" s="94"/>
      <c r="BA3696" s="94"/>
      <c r="BI3696" s="45"/>
      <c r="BN3696" s="93"/>
    </row>
    <row r="3697" spans="4:66" s="48" customFormat="1" ht="15" customHeight="1" x14ac:dyDescent="0.2">
      <c r="D3697" s="45"/>
      <c r="AA3697" s="94"/>
      <c r="AC3697" s="94"/>
      <c r="AG3697" s="94"/>
      <c r="AI3697" s="94"/>
      <c r="AM3697" s="94"/>
      <c r="AO3697" s="94"/>
      <c r="AS3697" s="94"/>
      <c r="AU3697" s="94"/>
      <c r="AY3697" s="94"/>
      <c r="BA3697" s="94"/>
      <c r="BI3697" s="45"/>
      <c r="BN3697" s="93"/>
    </row>
    <row r="3698" spans="4:66" s="48" customFormat="1" ht="15" customHeight="1" x14ac:dyDescent="0.2">
      <c r="D3698" s="45"/>
      <c r="AA3698" s="94"/>
      <c r="AC3698" s="94"/>
      <c r="AG3698" s="94"/>
      <c r="AI3698" s="94"/>
      <c r="AM3698" s="94"/>
      <c r="AO3698" s="94"/>
      <c r="AS3698" s="94"/>
      <c r="AU3698" s="94"/>
      <c r="AY3698" s="94"/>
      <c r="BA3698" s="94"/>
      <c r="BI3698" s="45"/>
      <c r="BN3698" s="93"/>
    </row>
    <row r="3699" spans="4:66" s="48" customFormat="1" ht="15" customHeight="1" x14ac:dyDescent="0.2">
      <c r="D3699" s="45"/>
      <c r="AA3699" s="94"/>
      <c r="AC3699" s="94"/>
      <c r="AG3699" s="94"/>
      <c r="AI3699" s="94"/>
      <c r="AM3699" s="94"/>
      <c r="AO3699" s="94"/>
      <c r="AS3699" s="94"/>
      <c r="AU3699" s="94"/>
      <c r="AY3699" s="94"/>
      <c r="BA3699" s="94"/>
      <c r="BI3699" s="45"/>
      <c r="BN3699" s="93"/>
    </row>
    <row r="3700" spans="4:66" s="48" customFormat="1" ht="15" customHeight="1" x14ac:dyDescent="0.2">
      <c r="D3700" s="45"/>
      <c r="AA3700" s="94"/>
      <c r="AC3700" s="94"/>
      <c r="AG3700" s="94"/>
      <c r="AI3700" s="94"/>
      <c r="AM3700" s="94"/>
      <c r="AO3700" s="94"/>
      <c r="AS3700" s="94"/>
      <c r="AU3700" s="94"/>
      <c r="AY3700" s="94"/>
      <c r="BA3700" s="94"/>
      <c r="BI3700" s="45"/>
      <c r="BN3700" s="93"/>
    </row>
    <row r="3701" spans="4:66" s="48" customFormat="1" ht="15" customHeight="1" x14ac:dyDescent="0.2">
      <c r="D3701" s="45"/>
      <c r="AA3701" s="94"/>
      <c r="AC3701" s="94"/>
      <c r="AG3701" s="94"/>
      <c r="AI3701" s="94"/>
      <c r="AM3701" s="94"/>
      <c r="AO3701" s="94"/>
      <c r="AS3701" s="94"/>
      <c r="AU3701" s="94"/>
      <c r="AY3701" s="94"/>
      <c r="BA3701" s="94"/>
      <c r="BI3701" s="45"/>
      <c r="BN3701" s="93"/>
    </row>
    <row r="3702" spans="4:66" s="48" customFormat="1" ht="15" customHeight="1" x14ac:dyDescent="0.2">
      <c r="D3702" s="45"/>
      <c r="AA3702" s="94"/>
      <c r="AC3702" s="94"/>
      <c r="AG3702" s="94"/>
      <c r="AI3702" s="94"/>
      <c r="AM3702" s="94"/>
      <c r="AO3702" s="94"/>
      <c r="AS3702" s="94"/>
      <c r="AU3702" s="94"/>
      <c r="AY3702" s="94"/>
      <c r="BA3702" s="94"/>
      <c r="BI3702" s="45"/>
      <c r="BN3702" s="93"/>
    </row>
    <row r="3703" spans="4:66" s="48" customFormat="1" ht="15" customHeight="1" x14ac:dyDescent="0.2">
      <c r="D3703" s="45"/>
      <c r="AA3703" s="94"/>
      <c r="AC3703" s="94"/>
      <c r="AG3703" s="94"/>
      <c r="AI3703" s="94"/>
      <c r="AM3703" s="94"/>
      <c r="AO3703" s="94"/>
      <c r="AS3703" s="94"/>
      <c r="AU3703" s="94"/>
      <c r="AY3703" s="94"/>
      <c r="BA3703" s="94"/>
      <c r="BI3703" s="45"/>
      <c r="BN3703" s="93"/>
    </row>
    <row r="3704" spans="4:66" s="48" customFormat="1" ht="15" customHeight="1" x14ac:dyDescent="0.2">
      <c r="D3704" s="45"/>
      <c r="AA3704" s="94"/>
      <c r="AC3704" s="94"/>
      <c r="AG3704" s="94"/>
      <c r="AI3704" s="94"/>
      <c r="AM3704" s="94"/>
      <c r="AO3704" s="94"/>
      <c r="AS3704" s="94"/>
      <c r="AU3704" s="94"/>
      <c r="AY3704" s="94"/>
      <c r="BA3704" s="94"/>
      <c r="BI3704" s="45"/>
      <c r="BN3704" s="93"/>
    </row>
    <row r="3705" spans="4:66" s="48" customFormat="1" ht="15" customHeight="1" x14ac:dyDescent="0.2">
      <c r="D3705" s="45"/>
      <c r="AA3705" s="94"/>
      <c r="AC3705" s="94"/>
      <c r="AG3705" s="94"/>
      <c r="AI3705" s="94"/>
      <c r="AM3705" s="94"/>
      <c r="AO3705" s="94"/>
      <c r="AS3705" s="94"/>
      <c r="AU3705" s="94"/>
      <c r="AY3705" s="94"/>
      <c r="BA3705" s="94"/>
      <c r="BI3705" s="45"/>
      <c r="BN3705" s="93"/>
    </row>
    <row r="3706" spans="4:66" s="48" customFormat="1" ht="15" customHeight="1" x14ac:dyDescent="0.2">
      <c r="D3706" s="45"/>
      <c r="AA3706" s="94"/>
      <c r="AC3706" s="94"/>
      <c r="AG3706" s="94"/>
      <c r="AI3706" s="94"/>
      <c r="AM3706" s="94"/>
      <c r="AO3706" s="94"/>
      <c r="AS3706" s="94"/>
      <c r="AU3706" s="94"/>
      <c r="AY3706" s="94"/>
      <c r="BA3706" s="94"/>
      <c r="BI3706" s="45"/>
      <c r="BN3706" s="93"/>
    </row>
    <row r="3707" spans="4:66" s="48" customFormat="1" ht="15" customHeight="1" x14ac:dyDescent="0.2">
      <c r="D3707" s="45"/>
      <c r="AA3707" s="94"/>
      <c r="AC3707" s="94"/>
      <c r="AG3707" s="94"/>
      <c r="AI3707" s="94"/>
      <c r="AM3707" s="94"/>
      <c r="AO3707" s="94"/>
      <c r="AS3707" s="94"/>
      <c r="AU3707" s="94"/>
      <c r="AY3707" s="94"/>
      <c r="BA3707" s="94"/>
      <c r="BI3707" s="45"/>
      <c r="BN3707" s="93"/>
    </row>
    <row r="3708" spans="4:66" s="48" customFormat="1" ht="15" customHeight="1" x14ac:dyDescent="0.2">
      <c r="D3708" s="45"/>
      <c r="AA3708" s="94"/>
      <c r="AC3708" s="94"/>
      <c r="AG3708" s="94"/>
      <c r="AI3708" s="94"/>
      <c r="AM3708" s="94"/>
      <c r="AO3708" s="94"/>
      <c r="AS3708" s="94"/>
      <c r="AU3708" s="94"/>
      <c r="AY3708" s="94"/>
      <c r="BA3708" s="94"/>
      <c r="BI3708" s="45"/>
      <c r="BN3708" s="93"/>
    </row>
    <row r="3709" spans="4:66" s="48" customFormat="1" ht="15" customHeight="1" x14ac:dyDescent="0.2">
      <c r="D3709" s="45"/>
      <c r="AA3709" s="94"/>
      <c r="AC3709" s="94"/>
      <c r="AG3709" s="94"/>
      <c r="AI3709" s="94"/>
      <c r="AM3709" s="94"/>
      <c r="AO3709" s="94"/>
      <c r="AS3709" s="94"/>
      <c r="AU3709" s="94"/>
      <c r="AY3709" s="94"/>
      <c r="BA3709" s="94"/>
      <c r="BI3709" s="45"/>
      <c r="BN3709" s="93"/>
    </row>
    <row r="3710" spans="4:66" s="48" customFormat="1" ht="15" customHeight="1" x14ac:dyDescent="0.2">
      <c r="D3710" s="45"/>
      <c r="AA3710" s="94"/>
      <c r="AC3710" s="94"/>
      <c r="AG3710" s="94"/>
      <c r="AI3710" s="94"/>
      <c r="AM3710" s="94"/>
      <c r="AO3710" s="94"/>
      <c r="AS3710" s="94"/>
      <c r="AU3710" s="94"/>
      <c r="AY3710" s="94"/>
      <c r="BA3710" s="94"/>
      <c r="BI3710" s="45"/>
      <c r="BN3710" s="93"/>
    </row>
    <row r="3711" spans="4:66" s="48" customFormat="1" ht="15" customHeight="1" x14ac:dyDescent="0.2">
      <c r="D3711" s="45"/>
      <c r="AA3711" s="94"/>
      <c r="AC3711" s="94"/>
      <c r="AG3711" s="94"/>
      <c r="AI3711" s="94"/>
      <c r="AM3711" s="94"/>
      <c r="AO3711" s="94"/>
      <c r="AS3711" s="94"/>
      <c r="AU3711" s="94"/>
      <c r="AY3711" s="94"/>
      <c r="BA3711" s="94"/>
      <c r="BI3711" s="45"/>
      <c r="BN3711" s="93"/>
    </row>
    <row r="3712" spans="4:66" s="48" customFormat="1" ht="15" customHeight="1" x14ac:dyDescent="0.2">
      <c r="D3712" s="45"/>
      <c r="AA3712" s="94"/>
      <c r="AC3712" s="94"/>
      <c r="AG3712" s="94"/>
      <c r="AI3712" s="94"/>
      <c r="AM3712" s="94"/>
      <c r="AO3712" s="94"/>
      <c r="AS3712" s="94"/>
      <c r="AU3712" s="94"/>
      <c r="AY3712" s="94"/>
      <c r="BA3712" s="94"/>
      <c r="BI3712" s="45"/>
      <c r="BN3712" s="93"/>
    </row>
    <row r="3713" spans="4:66" s="48" customFormat="1" ht="15" customHeight="1" x14ac:dyDescent="0.2">
      <c r="D3713" s="45"/>
      <c r="AA3713" s="94"/>
      <c r="AC3713" s="94"/>
      <c r="AG3713" s="94"/>
      <c r="AI3713" s="94"/>
      <c r="AM3713" s="94"/>
      <c r="AO3713" s="94"/>
      <c r="AS3713" s="94"/>
      <c r="AU3713" s="94"/>
      <c r="AY3713" s="94"/>
      <c r="BA3713" s="94"/>
      <c r="BI3713" s="45"/>
      <c r="BN3713" s="93"/>
    </row>
    <row r="3714" spans="4:66" s="48" customFormat="1" ht="15" customHeight="1" x14ac:dyDescent="0.2">
      <c r="D3714" s="45"/>
      <c r="AA3714" s="94"/>
      <c r="AC3714" s="94"/>
      <c r="AG3714" s="94"/>
      <c r="AI3714" s="94"/>
      <c r="AM3714" s="94"/>
      <c r="AO3714" s="94"/>
      <c r="AS3714" s="94"/>
      <c r="AU3714" s="94"/>
      <c r="AY3714" s="94"/>
      <c r="BA3714" s="94"/>
      <c r="BI3714" s="45"/>
      <c r="BN3714" s="93"/>
    </row>
    <row r="3715" spans="4:66" s="48" customFormat="1" ht="15" customHeight="1" x14ac:dyDescent="0.2">
      <c r="D3715" s="45"/>
      <c r="AA3715" s="94"/>
      <c r="AC3715" s="94"/>
      <c r="AG3715" s="94"/>
      <c r="AI3715" s="94"/>
      <c r="AM3715" s="94"/>
      <c r="AO3715" s="94"/>
      <c r="AS3715" s="94"/>
      <c r="AU3715" s="94"/>
      <c r="AY3715" s="94"/>
      <c r="BA3715" s="94"/>
      <c r="BI3715" s="45"/>
      <c r="BN3715" s="93"/>
    </row>
    <row r="3716" spans="4:66" s="48" customFormat="1" ht="15" customHeight="1" x14ac:dyDescent="0.2">
      <c r="D3716" s="45"/>
      <c r="AA3716" s="94"/>
      <c r="AC3716" s="94"/>
      <c r="AG3716" s="94"/>
      <c r="AI3716" s="94"/>
      <c r="AM3716" s="94"/>
      <c r="AO3716" s="94"/>
      <c r="AS3716" s="94"/>
      <c r="AU3716" s="94"/>
      <c r="AY3716" s="94"/>
      <c r="BA3716" s="94"/>
      <c r="BI3716" s="45"/>
      <c r="BN3716" s="93"/>
    </row>
    <row r="3717" spans="4:66" s="48" customFormat="1" ht="15" customHeight="1" x14ac:dyDescent="0.2">
      <c r="D3717" s="45"/>
      <c r="AA3717" s="94"/>
      <c r="AC3717" s="94"/>
      <c r="AG3717" s="94"/>
      <c r="AI3717" s="94"/>
      <c r="AM3717" s="94"/>
      <c r="AO3717" s="94"/>
      <c r="AS3717" s="94"/>
      <c r="AU3717" s="94"/>
      <c r="AY3717" s="94"/>
      <c r="BA3717" s="94"/>
      <c r="BI3717" s="45"/>
      <c r="BN3717" s="93"/>
    </row>
    <row r="3718" spans="4:66" s="48" customFormat="1" ht="15" customHeight="1" x14ac:dyDescent="0.2">
      <c r="D3718" s="45"/>
      <c r="AA3718" s="94"/>
      <c r="AC3718" s="94"/>
      <c r="AG3718" s="94"/>
      <c r="AI3718" s="94"/>
      <c r="AM3718" s="94"/>
      <c r="AO3718" s="94"/>
      <c r="AS3718" s="94"/>
      <c r="AU3718" s="94"/>
      <c r="AY3718" s="94"/>
      <c r="BA3718" s="94"/>
      <c r="BI3718" s="45"/>
      <c r="BN3718" s="93"/>
    </row>
    <row r="3719" spans="4:66" s="48" customFormat="1" ht="15" customHeight="1" x14ac:dyDescent="0.2">
      <c r="D3719" s="45"/>
      <c r="AA3719" s="94"/>
      <c r="AC3719" s="94"/>
      <c r="AG3719" s="94"/>
      <c r="AI3719" s="94"/>
      <c r="AM3719" s="94"/>
      <c r="AO3719" s="94"/>
      <c r="AS3719" s="94"/>
      <c r="AU3719" s="94"/>
      <c r="AY3719" s="94"/>
      <c r="BA3719" s="94"/>
      <c r="BI3719" s="45"/>
      <c r="BN3719" s="93"/>
    </row>
    <row r="3720" spans="4:66" s="48" customFormat="1" ht="15" customHeight="1" x14ac:dyDescent="0.2">
      <c r="D3720" s="45"/>
      <c r="AA3720" s="94"/>
      <c r="AC3720" s="94"/>
      <c r="AG3720" s="94"/>
      <c r="AI3720" s="94"/>
      <c r="AM3720" s="94"/>
      <c r="AO3720" s="94"/>
      <c r="AS3720" s="94"/>
      <c r="AU3720" s="94"/>
      <c r="AY3720" s="94"/>
      <c r="BA3720" s="94"/>
      <c r="BI3720" s="45"/>
      <c r="BN3720" s="93"/>
    </row>
    <row r="3721" spans="4:66" s="48" customFormat="1" ht="15" customHeight="1" x14ac:dyDescent="0.2">
      <c r="D3721" s="45"/>
      <c r="AA3721" s="94"/>
      <c r="AC3721" s="94"/>
      <c r="AG3721" s="94"/>
      <c r="AI3721" s="94"/>
      <c r="AM3721" s="94"/>
      <c r="AO3721" s="94"/>
      <c r="AS3721" s="94"/>
      <c r="AU3721" s="94"/>
      <c r="AY3721" s="94"/>
      <c r="BA3721" s="94"/>
      <c r="BI3721" s="45"/>
      <c r="BN3721" s="93"/>
    </row>
    <row r="3722" spans="4:66" s="48" customFormat="1" ht="15" customHeight="1" x14ac:dyDescent="0.2">
      <c r="D3722" s="45"/>
      <c r="AA3722" s="94"/>
      <c r="AC3722" s="94"/>
      <c r="AG3722" s="94"/>
      <c r="AI3722" s="94"/>
      <c r="AM3722" s="94"/>
      <c r="AO3722" s="94"/>
      <c r="AS3722" s="94"/>
      <c r="AU3722" s="94"/>
      <c r="AY3722" s="94"/>
      <c r="BA3722" s="94"/>
      <c r="BI3722" s="45"/>
      <c r="BN3722" s="93"/>
    </row>
    <row r="3723" spans="4:66" s="48" customFormat="1" ht="15" customHeight="1" x14ac:dyDescent="0.2">
      <c r="D3723" s="45"/>
      <c r="AA3723" s="94"/>
      <c r="AC3723" s="94"/>
      <c r="AG3723" s="94"/>
      <c r="AI3723" s="94"/>
      <c r="AM3723" s="94"/>
      <c r="AO3723" s="94"/>
      <c r="AS3723" s="94"/>
      <c r="AU3723" s="94"/>
      <c r="AY3723" s="94"/>
      <c r="BA3723" s="94"/>
      <c r="BI3723" s="45"/>
      <c r="BN3723" s="93"/>
    </row>
    <row r="3724" spans="4:66" s="48" customFormat="1" ht="15" customHeight="1" x14ac:dyDescent="0.2">
      <c r="D3724" s="45"/>
      <c r="AA3724" s="94"/>
      <c r="AC3724" s="94"/>
      <c r="AG3724" s="94"/>
      <c r="AI3724" s="94"/>
      <c r="AM3724" s="94"/>
      <c r="AO3724" s="94"/>
      <c r="AS3724" s="94"/>
      <c r="AU3724" s="94"/>
      <c r="AY3724" s="94"/>
      <c r="BA3724" s="94"/>
      <c r="BI3724" s="45"/>
      <c r="BN3724" s="93"/>
    </row>
    <row r="3725" spans="4:66" s="48" customFormat="1" ht="15" customHeight="1" x14ac:dyDescent="0.2">
      <c r="D3725" s="45"/>
      <c r="AA3725" s="94"/>
      <c r="AC3725" s="94"/>
      <c r="AG3725" s="94"/>
      <c r="AI3725" s="94"/>
      <c r="AM3725" s="94"/>
      <c r="AO3725" s="94"/>
      <c r="AS3725" s="94"/>
      <c r="AU3725" s="94"/>
      <c r="AY3725" s="94"/>
      <c r="BA3725" s="94"/>
      <c r="BI3725" s="45"/>
      <c r="BN3725" s="93"/>
    </row>
    <row r="3726" spans="4:66" s="48" customFormat="1" ht="15" customHeight="1" x14ac:dyDescent="0.2">
      <c r="D3726" s="45"/>
      <c r="AA3726" s="94"/>
      <c r="AC3726" s="94"/>
      <c r="AG3726" s="94"/>
      <c r="AI3726" s="94"/>
      <c r="AM3726" s="94"/>
      <c r="AO3726" s="94"/>
      <c r="AS3726" s="94"/>
      <c r="AU3726" s="94"/>
      <c r="AY3726" s="94"/>
      <c r="BA3726" s="94"/>
      <c r="BI3726" s="45"/>
      <c r="BN3726" s="93"/>
    </row>
    <row r="3727" spans="4:66" s="48" customFormat="1" ht="15" customHeight="1" x14ac:dyDescent="0.2">
      <c r="D3727" s="45"/>
      <c r="AA3727" s="94"/>
      <c r="AC3727" s="94"/>
      <c r="AG3727" s="94"/>
      <c r="AI3727" s="94"/>
      <c r="AM3727" s="94"/>
      <c r="AO3727" s="94"/>
      <c r="AS3727" s="94"/>
      <c r="AU3727" s="94"/>
      <c r="AY3727" s="94"/>
      <c r="BA3727" s="94"/>
      <c r="BI3727" s="45"/>
      <c r="BN3727" s="93"/>
    </row>
    <row r="3728" spans="4:66" s="48" customFormat="1" ht="15" customHeight="1" x14ac:dyDescent="0.2">
      <c r="D3728" s="45"/>
      <c r="AA3728" s="94"/>
      <c r="AC3728" s="94"/>
      <c r="AG3728" s="94"/>
      <c r="AI3728" s="94"/>
      <c r="AM3728" s="94"/>
      <c r="AO3728" s="94"/>
      <c r="AS3728" s="94"/>
      <c r="AU3728" s="94"/>
      <c r="AY3728" s="94"/>
      <c r="BA3728" s="94"/>
      <c r="BI3728" s="45"/>
      <c r="BN3728" s="93"/>
    </row>
    <row r="3729" spans="4:66" s="48" customFormat="1" ht="15" customHeight="1" x14ac:dyDescent="0.2">
      <c r="D3729" s="45"/>
      <c r="AA3729" s="94"/>
      <c r="AC3729" s="94"/>
      <c r="AG3729" s="94"/>
      <c r="AI3729" s="94"/>
      <c r="AM3729" s="94"/>
      <c r="AO3729" s="94"/>
      <c r="AS3729" s="94"/>
      <c r="AU3729" s="94"/>
      <c r="AY3729" s="94"/>
      <c r="BA3729" s="94"/>
      <c r="BI3729" s="45"/>
      <c r="BN3729" s="93"/>
    </row>
    <row r="3730" spans="4:66" s="48" customFormat="1" ht="15" customHeight="1" x14ac:dyDescent="0.2">
      <c r="D3730" s="45"/>
      <c r="AA3730" s="94"/>
      <c r="AC3730" s="94"/>
      <c r="AG3730" s="94"/>
      <c r="AI3730" s="94"/>
      <c r="AM3730" s="94"/>
      <c r="AO3730" s="94"/>
      <c r="AS3730" s="94"/>
      <c r="AU3730" s="94"/>
      <c r="AY3730" s="94"/>
      <c r="BA3730" s="94"/>
      <c r="BI3730" s="45"/>
      <c r="BN3730" s="93"/>
    </row>
    <row r="3731" spans="4:66" s="48" customFormat="1" ht="15" customHeight="1" x14ac:dyDescent="0.2">
      <c r="D3731" s="45"/>
      <c r="AA3731" s="94"/>
      <c r="AC3731" s="94"/>
      <c r="AG3731" s="94"/>
      <c r="AI3731" s="94"/>
      <c r="AM3731" s="94"/>
      <c r="AO3731" s="94"/>
      <c r="AS3731" s="94"/>
      <c r="AU3731" s="94"/>
      <c r="AY3731" s="94"/>
      <c r="BA3731" s="94"/>
      <c r="BI3731" s="45"/>
      <c r="BN3731" s="93"/>
    </row>
    <row r="3732" spans="4:66" s="48" customFormat="1" ht="15" customHeight="1" x14ac:dyDescent="0.2">
      <c r="D3732" s="45"/>
      <c r="AA3732" s="94"/>
      <c r="AC3732" s="94"/>
      <c r="AG3732" s="94"/>
      <c r="AI3732" s="94"/>
      <c r="AM3732" s="94"/>
      <c r="AO3732" s="94"/>
      <c r="AS3732" s="94"/>
      <c r="AU3732" s="94"/>
      <c r="AY3732" s="94"/>
      <c r="BA3732" s="94"/>
      <c r="BI3732" s="45"/>
      <c r="BN3732" s="93"/>
    </row>
    <row r="3733" spans="4:66" s="48" customFormat="1" ht="15" customHeight="1" x14ac:dyDescent="0.2">
      <c r="D3733" s="45"/>
      <c r="AA3733" s="94"/>
      <c r="AC3733" s="94"/>
      <c r="AG3733" s="94"/>
      <c r="AI3733" s="94"/>
      <c r="AM3733" s="94"/>
      <c r="AO3733" s="94"/>
      <c r="AS3733" s="94"/>
      <c r="AU3733" s="94"/>
      <c r="AY3733" s="94"/>
      <c r="BA3733" s="94"/>
      <c r="BI3733" s="45"/>
      <c r="BN3733" s="93"/>
    </row>
    <row r="3734" spans="4:66" s="48" customFormat="1" ht="15" customHeight="1" x14ac:dyDescent="0.2">
      <c r="D3734" s="45"/>
      <c r="AA3734" s="94"/>
      <c r="AC3734" s="94"/>
      <c r="AG3734" s="94"/>
      <c r="AI3734" s="94"/>
      <c r="AM3734" s="94"/>
      <c r="AO3734" s="94"/>
      <c r="AS3734" s="94"/>
      <c r="AU3734" s="94"/>
      <c r="AY3734" s="94"/>
      <c r="BA3734" s="94"/>
      <c r="BI3734" s="45"/>
      <c r="BN3734" s="93"/>
    </row>
    <row r="3735" spans="4:66" s="48" customFormat="1" ht="15" customHeight="1" x14ac:dyDescent="0.2">
      <c r="D3735" s="45"/>
      <c r="AA3735" s="94"/>
      <c r="AC3735" s="94"/>
      <c r="AG3735" s="94"/>
      <c r="AI3735" s="94"/>
      <c r="AM3735" s="94"/>
      <c r="AO3735" s="94"/>
      <c r="AS3735" s="94"/>
      <c r="AU3735" s="94"/>
      <c r="AY3735" s="94"/>
      <c r="BA3735" s="94"/>
      <c r="BI3735" s="45"/>
      <c r="BN3735" s="93"/>
    </row>
    <row r="3736" spans="4:66" s="48" customFormat="1" ht="15" customHeight="1" x14ac:dyDescent="0.2">
      <c r="D3736" s="45"/>
      <c r="AA3736" s="94"/>
      <c r="AC3736" s="94"/>
      <c r="AG3736" s="94"/>
      <c r="AI3736" s="94"/>
      <c r="AM3736" s="94"/>
      <c r="AO3736" s="94"/>
      <c r="AS3736" s="94"/>
      <c r="AU3736" s="94"/>
      <c r="AY3736" s="94"/>
      <c r="BA3736" s="94"/>
      <c r="BI3736" s="45"/>
      <c r="BN3736" s="93"/>
    </row>
    <row r="3737" spans="4:66" s="48" customFormat="1" ht="15" customHeight="1" x14ac:dyDescent="0.2">
      <c r="D3737" s="45"/>
      <c r="AA3737" s="94"/>
      <c r="AC3737" s="94"/>
      <c r="AG3737" s="94"/>
      <c r="AI3737" s="94"/>
      <c r="AM3737" s="94"/>
      <c r="AO3737" s="94"/>
      <c r="AS3737" s="94"/>
      <c r="AU3737" s="94"/>
      <c r="AY3737" s="94"/>
      <c r="BA3737" s="94"/>
      <c r="BI3737" s="45"/>
      <c r="BN3737" s="93"/>
    </row>
    <row r="3738" spans="4:66" s="48" customFormat="1" ht="15" customHeight="1" x14ac:dyDescent="0.2">
      <c r="D3738" s="45"/>
      <c r="AA3738" s="94"/>
      <c r="AC3738" s="94"/>
      <c r="AG3738" s="94"/>
      <c r="AI3738" s="94"/>
      <c r="AM3738" s="94"/>
      <c r="AO3738" s="94"/>
      <c r="AS3738" s="94"/>
      <c r="AU3738" s="94"/>
      <c r="AY3738" s="94"/>
      <c r="BA3738" s="94"/>
      <c r="BI3738" s="45"/>
      <c r="BN3738" s="93"/>
    </row>
    <row r="3739" spans="4:66" s="48" customFormat="1" ht="15" customHeight="1" x14ac:dyDescent="0.2">
      <c r="D3739" s="45"/>
      <c r="AA3739" s="94"/>
      <c r="AC3739" s="94"/>
      <c r="AG3739" s="94"/>
      <c r="AI3739" s="94"/>
      <c r="AM3739" s="94"/>
      <c r="AO3739" s="94"/>
      <c r="AS3739" s="94"/>
      <c r="AU3739" s="94"/>
      <c r="AY3739" s="94"/>
      <c r="BA3739" s="94"/>
      <c r="BI3739" s="45"/>
      <c r="BN3739" s="93"/>
    </row>
    <row r="3740" spans="4:66" s="48" customFormat="1" ht="15" customHeight="1" x14ac:dyDescent="0.2">
      <c r="D3740" s="45"/>
      <c r="AA3740" s="94"/>
      <c r="AC3740" s="94"/>
      <c r="AG3740" s="94"/>
      <c r="AI3740" s="94"/>
      <c r="AM3740" s="94"/>
      <c r="AO3740" s="94"/>
      <c r="AS3740" s="94"/>
      <c r="AU3740" s="94"/>
      <c r="AY3740" s="94"/>
      <c r="BA3740" s="94"/>
      <c r="BI3740" s="45"/>
      <c r="BN3740" s="93"/>
    </row>
    <row r="3741" spans="4:66" s="48" customFormat="1" ht="15" customHeight="1" x14ac:dyDescent="0.2">
      <c r="D3741" s="45"/>
      <c r="AA3741" s="94"/>
      <c r="AC3741" s="94"/>
      <c r="AG3741" s="94"/>
      <c r="AI3741" s="94"/>
      <c r="AM3741" s="94"/>
      <c r="AO3741" s="94"/>
      <c r="AS3741" s="94"/>
      <c r="AU3741" s="94"/>
      <c r="AY3741" s="94"/>
      <c r="BA3741" s="94"/>
      <c r="BI3741" s="45"/>
      <c r="BN3741" s="93"/>
    </row>
    <row r="3742" spans="4:66" s="48" customFormat="1" ht="15" customHeight="1" x14ac:dyDescent="0.2">
      <c r="D3742" s="45"/>
      <c r="AA3742" s="94"/>
      <c r="AC3742" s="94"/>
      <c r="AG3742" s="94"/>
      <c r="AI3742" s="94"/>
      <c r="AM3742" s="94"/>
      <c r="AO3742" s="94"/>
      <c r="AS3742" s="94"/>
      <c r="AU3742" s="94"/>
      <c r="AY3742" s="94"/>
      <c r="BA3742" s="94"/>
      <c r="BI3742" s="45"/>
      <c r="BN3742" s="93"/>
    </row>
    <row r="3743" spans="4:66" s="48" customFormat="1" ht="15" customHeight="1" x14ac:dyDescent="0.2">
      <c r="D3743" s="45"/>
      <c r="AA3743" s="94"/>
      <c r="AC3743" s="94"/>
      <c r="AG3743" s="94"/>
      <c r="AI3743" s="94"/>
      <c r="AM3743" s="94"/>
      <c r="AO3743" s="94"/>
      <c r="AS3743" s="94"/>
      <c r="AU3743" s="94"/>
      <c r="AY3743" s="94"/>
      <c r="BA3743" s="94"/>
      <c r="BI3743" s="45"/>
      <c r="BN3743" s="93"/>
    </row>
    <row r="3744" spans="4:66" s="48" customFormat="1" ht="15" customHeight="1" x14ac:dyDescent="0.2">
      <c r="D3744" s="45"/>
      <c r="AA3744" s="94"/>
      <c r="AC3744" s="94"/>
      <c r="AG3744" s="94"/>
      <c r="AI3744" s="94"/>
      <c r="AM3744" s="94"/>
      <c r="AO3744" s="94"/>
      <c r="AS3744" s="94"/>
      <c r="AU3744" s="94"/>
      <c r="AY3744" s="94"/>
      <c r="BA3744" s="94"/>
      <c r="BI3744" s="45"/>
      <c r="BN3744" s="93"/>
    </row>
    <row r="3745" spans="4:66" s="48" customFormat="1" ht="15" customHeight="1" x14ac:dyDescent="0.2">
      <c r="D3745" s="45"/>
      <c r="AA3745" s="94"/>
      <c r="AC3745" s="94"/>
      <c r="AG3745" s="94"/>
      <c r="AI3745" s="94"/>
      <c r="AM3745" s="94"/>
      <c r="AO3745" s="94"/>
      <c r="AS3745" s="94"/>
      <c r="AU3745" s="94"/>
      <c r="AY3745" s="94"/>
      <c r="BA3745" s="94"/>
      <c r="BI3745" s="45"/>
      <c r="BN3745" s="93"/>
    </row>
    <row r="3746" spans="4:66" s="48" customFormat="1" ht="15" customHeight="1" x14ac:dyDescent="0.2">
      <c r="D3746" s="45"/>
      <c r="AA3746" s="94"/>
      <c r="AC3746" s="94"/>
      <c r="AG3746" s="94"/>
      <c r="AI3746" s="94"/>
      <c r="AM3746" s="94"/>
      <c r="AO3746" s="94"/>
      <c r="AS3746" s="94"/>
      <c r="AU3746" s="94"/>
      <c r="AY3746" s="94"/>
      <c r="BA3746" s="94"/>
      <c r="BI3746" s="45"/>
      <c r="BN3746" s="93"/>
    </row>
    <row r="3747" spans="4:66" s="48" customFormat="1" ht="15" customHeight="1" x14ac:dyDescent="0.2">
      <c r="D3747" s="45"/>
      <c r="AA3747" s="94"/>
      <c r="AC3747" s="94"/>
      <c r="AG3747" s="94"/>
      <c r="AI3747" s="94"/>
      <c r="AM3747" s="94"/>
      <c r="AO3747" s="94"/>
      <c r="AS3747" s="94"/>
      <c r="AU3747" s="94"/>
      <c r="AY3747" s="94"/>
      <c r="BA3747" s="94"/>
      <c r="BI3747" s="45"/>
      <c r="BN3747" s="93"/>
    </row>
    <row r="3748" spans="4:66" s="48" customFormat="1" ht="15" customHeight="1" x14ac:dyDescent="0.2">
      <c r="D3748" s="45"/>
      <c r="AA3748" s="94"/>
      <c r="AC3748" s="94"/>
      <c r="AG3748" s="94"/>
      <c r="AI3748" s="94"/>
      <c r="AM3748" s="94"/>
      <c r="AO3748" s="94"/>
      <c r="AS3748" s="94"/>
      <c r="AU3748" s="94"/>
      <c r="AY3748" s="94"/>
      <c r="BA3748" s="94"/>
      <c r="BI3748" s="45"/>
      <c r="BN3748" s="93"/>
    </row>
    <row r="3749" spans="4:66" s="48" customFormat="1" ht="15" customHeight="1" x14ac:dyDescent="0.2">
      <c r="D3749" s="45"/>
      <c r="AA3749" s="94"/>
      <c r="AC3749" s="94"/>
      <c r="AG3749" s="94"/>
      <c r="AI3749" s="94"/>
      <c r="AM3749" s="94"/>
      <c r="AO3749" s="94"/>
      <c r="AS3749" s="94"/>
      <c r="AU3749" s="94"/>
      <c r="AY3749" s="94"/>
      <c r="BA3749" s="94"/>
      <c r="BI3749" s="45"/>
      <c r="BN3749" s="93"/>
    </row>
    <row r="3750" spans="4:66" s="48" customFormat="1" ht="15" customHeight="1" x14ac:dyDescent="0.2">
      <c r="D3750" s="45"/>
      <c r="AA3750" s="94"/>
      <c r="AC3750" s="94"/>
      <c r="AG3750" s="94"/>
      <c r="AI3750" s="94"/>
      <c r="AM3750" s="94"/>
      <c r="AO3750" s="94"/>
      <c r="AS3750" s="94"/>
      <c r="AU3750" s="94"/>
      <c r="AY3750" s="94"/>
      <c r="BA3750" s="94"/>
      <c r="BI3750" s="45"/>
      <c r="BN3750" s="93"/>
    </row>
    <row r="3751" spans="4:66" s="48" customFormat="1" ht="15" customHeight="1" x14ac:dyDescent="0.2">
      <c r="D3751" s="45"/>
      <c r="AA3751" s="94"/>
      <c r="AC3751" s="94"/>
      <c r="AG3751" s="94"/>
      <c r="AI3751" s="94"/>
      <c r="AM3751" s="94"/>
      <c r="AO3751" s="94"/>
      <c r="AS3751" s="94"/>
      <c r="AU3751" s="94"/>
      <c r="AY3751" s="94"/>
      <c r="BA3751" s="94"/>
      <c r="BI3751" s="45"/>
      <c r="BN3751" s="93"/>
    </row>
    <row r="3752" spans="4:66" s="48" customFormat="1" ht="15" customHeight="1" x14ac:dyDescent="0.2">
      <c r="D3752" s="45"/>
      <c r="AA3752" s="94"/>
      <c r="AC3752" s="94"/>
      <c r="AG3752" s="94"/>
      <c r="AI3752" s="94"/>
      <c r="AM3752" s="94"/>
      <c r="AO3752" s="94"/>
      <c r="AS3752" s="94"/>
      <c r="AU3752" s="94"/>
      <c r="AY3752" s="94"/>
      <c r="BA3752" s="94"/>
      <c r="BI3752" s="45"/>
      <c r="BN3752" s="93"/>
    </row>
    <row r="3753" spans="4:66" s="48" customFormat="1" ht="15" customHeight="1" x14ac:dyDescent="0.2">
      <c r="D3753" s="45"/>
      <c r="AA3753" s="94"/>
      <c r="AC3753" s="94"/>
      <c r="AG3753" s="94"/>
      <c r="AI3753" s="94"/>
      <c r="AM3753" s="94"/>
      <c r="AO3753" s="94"/>
      <c r="AS3753" s="94"/>
      <c r="AU3753" s="94"/>
      <c r="AY3753" s="94"/>
      <c r="BA3753" s="94"/>
      <c r="BI3753" s="45"/>
      <c r="BN3753" s="93"/>
    </row>
    <row r="3754" spans="4:66" s="48" customFormat="1" ht="15" customHeight="1" x14ac:dyDescent="0.2">
      <c r="D3754" s="45"/>
      <c r="AA3754" s="94"/>
      <c r="AC3754" s="94"/>
      <c r="AG3754" s="94"/>
      <c r="AI3754" s="94"/>
      <c r="AM3754" s="94"/>
      <c r="AO3754" s="94"/>
      <c r="AS3754" s="94"/>
      <c r="AU3754" s="94"/>
      <c r="AY3754" s="94"/>
      <c r="BA3754" s="94"/>
      <c r="BI3754" s="45"/>
      <c r="BN3754" s="93"/>
    </row>
    <row r="3755" spans="4:66" s="48" customFormat="1" ht="15" customHeight="1" x14ac:dyDescent="0.2">
      <c r="D3755" s="45"/>
      <c r="AA3755" s="94"/>
      <c r="AC3755" s="94"/>
      <c r="AG3755" s="94"/>
      <c r="AI3755" s="94"/>
      <c r="AM3755" s="94"/>
      <c r="AO3755" s="94"/>
      <c r="AS3755" s="94"/>
      <c r="AU3755" s="94"/>
      <c r="AY3755" s="94"/>
      <c r="BA3755" s="94"/>
      <c r="BI3755" s="45"/>
      <c r="BN3755" s="93"/>
    </row>
    <row r="3756" spans="4:66" s="48" customFormat="1" ht="15" customHeight="1" x14ac:dyDescent="0.2">
      <c r="D3756" s="45"/>
      <c r="AA3756" s="94"/>
      <c r="AC3756" s="94"/>
      <c r="AG3756" s="94"/>
      <c r="AI3756" s="94"/>
      <c r="AM3756" s="94"/>
      <c r="AO3756" s="94"/>
      <c r="AS3756" s="94"/>
      <c r="AU3756" s="94"/>
      <c r="AY3756" s="94"/>
      <c r="BA3756" s="94"/>
      <c r="BI3756" s="45"/>
      <c r="BN3756" s="93"/>
    </row>
    <row r="3757" spans="4:66" s="48" customFormat="1" ht="15" customHeight="1" x14ac:dyDescent="0.2">
      <c r="D3757" s="45"/>
      <c r="AA3757" s="94"/>
      <c r="AC3757" s="94"/>
      <c r="AG3757" s="94"/>
      <c r="AI3757" s="94"/>
      <c r="AM3757" s="94"/>
      <c r="AO3757" s="94"/>
      <c r="AS3757" s="94"/>
      <c r="AU3757" s="94"/>
      <c r="AY3757" s="94"/>
      <c r="BA3757" s="94"/>
      <c r="BI3757" s="45"/>
      <c r="BN3757" s="93"/>
    </row>
    <row r="3758" spans="4:66" s="48" customFormat="1" ht="15" customHeight="1" x14ac:dyDescent="0.2">
      <c r="D3758" s="45"/>
      <c r="AA3758" s="94"/>
      <c r="AC3758" s="94"/>
      <c r="AG3758" s="94"/>
      <c r="AI3758" s="94"/>
      <c r="AM3758" s="94"/>
      <c r="AO3758" s="94"/>
      <c r="AS3758" s="94"/>
      <c r="AU3758" s="94"/>
      <c r="AY3758" s="94"/>
      <c r="BA3758" s="94"/>
      <c r="BI3758" s="45"/>
      <c r="BN3758" s="93"/>
    </row>
    <row r="3759" spans="4:66" s="48" customFormat="1" ht="15" customHeight="1" x14ac:dyDescent="0.2">
      <c r="D3759" s="45"/>
      <c r="AA3759" s="94"/>
      <c r="AC3759" s="94"/>
      <c r="AG3759" s="94"/>
      <c r="AI3759" s="94"/>
      <c r="AM3759" s="94"/>
      <c r="AO3759" s="94"/>
      <c r="AS3759" s="94"/>
      <c r="AU3759" s="94"/>
      <c r="AY3759" s="94"/>
      <c r="BA3759" s="94"/>
      <c r="BI3759" s="45"/>
      <c r="BN3759" s="93"/>
    </row>
    <row r="3760" spans="4:66" s="48" customFormat="1" ht="15" customHeight="1" x14ac:dyDescent="0.2">
      <c r="D3760" s="45"/>
      <c r="AA3760" s="94"/>
      <c r="AC3760" s="94"/>
      <c r="AG3760" s="94"/>
      <c r="AI3760" s="94"/>
      <c r="AM3760" s="94"/>
      <c r="AO3760" s="94"/>
      <c r="AS3760" s="94"/>
      <c r="AU3760" s="94"/>
      <c r="AY3760" s="94"/>
      <c r="BA3760" s="94"/>
      <c r="BI3760" s="45"/>
      <c r="BN3760" s="93"/>
    </row>
    <row r="3761" spans="4:66" s="48" customFormat="1" ht="15" customHeight="1" x14ac:dyDescent="0.2">
      <c r="D3761" s="45"/>
      <c r="AA3761" s="94"/>
      <c r="AC3761" s="94"/>
      <c r="AG3761" s="94"/>
      <c r="AI3761" s="94"/>
      <c r="AM3761" s="94"/>
      <c r="AO3761" s="94"/>
      <c r="AS3761" s="94"/>
      <c r="AU3761" s="94"/>
      <c r="AY3761" s="94"/>
      <c r="BA3761" s="94"/>
      <c r="BI3761" s="45"/>
      <c r="BN3761" s="93"/>
    </row>
    <row r="3762" spans="4:66" s="48" customFormat="1" ht="15" customHeight="1" x14ac:dyDescent="0.2">
      <c r="D3762" s="45"/>
      <c r="AA3762" s="94"/>
      <c r="AC3762" s="94"/>
      <c r="AG3762" s="94"/>
      <c r="AI3762" s="94"/>
      <c r="AM3762" s="94"/>
      <c r="AO3762" s="94"/>
      <c r="AS3762" s="94"/>
      <c r="AU3762" s="94"/>
      <c r="AY3762" s="94"/>
      <c r="BA3762" s="94"/>
      <c r="BI3762" s="45"/>
      <c r="BN3762" s="93"/>
    </row>
    <row r="3763" spans="4:66" s="48" customFormat="1" ht="15" customHeight="1" x14ac:dyDescent="0.2">
      <c r="D3763" s="45"/>
      <c r="AA3763" s="94"/>
      <c r="AC3763" s="94"/>
      <c r="AG3763" s="94"/>
      <c r="AI3763" s="94"/>
      <c r="AM3763" s="94"/>
      <c r="AO3763" s="94"/>
      <c r="AS3763" s="94"/>
      <c r="AU3763" s="94"/>
      <c r="AY3763" s="94"/>
      <c r="BA3763" s="94"/>
      <c r="BI3763" s="45"/>
      <c r="BN3763" s="93"/>
    </row>
    <row r="3764" spans="4:66" s="48" customFormat="1" ht="15" customHeight="1" x14ac:dyDescent="0.2">
      <c r="D3764" s="45"/>
      <c r="AA3764" s="94"/>
      <c r="AC3764" s="94"/>
      <c r="AG3764" s="94"/>
      <c r="AI3764" s="94"/>
      <c r="AM3764" s="94"/>
      <c r="AO3764" s="94"/>
      <c r="AS3764" s="94"/>
      <c r="AU3764" s="94"/>
      <c r="AY3764" s="94"/>
      <c r="BA3764" s="94"/>
      <c r="BI3764" s="45"/>
      <c r="BN3764" s="93"/>
    </row>
    <row r="3765" spans="4:66" s="48" customFormat="1" ht="15" customHeight="1" x14ac:dyDescent="0.2">
      <c r="D3765" s="45"/>
      <c r="AA3765" s="94"/>
      <c r="AC3765" s="94"/>
      <c r="AG3765" s="94"/>
      <c r="AI3765" s="94"/>
      <c r="AM3765" s="94"/>
      <c r="AO3765" s="94"/>
      <c r="AS3765" s="94"/>
      <c r="AU3765" s="94"/>
      <c r="AY3765" s="94"/>
      <c r="BA3765" s="94"/>
      <c r="BI3765" s="45"/>
      <c r="BN3765" s="93"/>
    </row>
    <row r="3766" spans="4:66" s="48" customFormat="1" ht="15" customHeight="1" x14ac:dyDescent="0.2">
      <c r="D3766" s="45"/>
      <c r="AA3766" s="94"/>
      <c r="AC3766" s="94"/>
      <c r="AG3766" s="94"/>
      <c r="AI3766" s="94"/>
      <c r="AM3766" s="94"/>
      <c r="AO3766" s="94"/>
      <c r="AS3766" s="94"/>
      <c r="AU3766" s="94"/>
      <c r="AY3766" s="94"/>
      <c r="BA3766" s="94"/>
      <c r="BI3766" s="45"/>
      <c r="BN3766" s="93"/>
    </row>
    <row r="3767" spans="4:66" s="48" customFormat="1" ht="15" customHeight="1" x14ac:dyDescent="0.2">
      <c r="D3767" s="45"/>
      <c r="AA3767" s="94"/>
      <c r="AC3767" s="94"/>
      <c r="AG3767" s="94"/>
      <c r="AI3767" s="94"/>
      <c r="AM3767" s="94"/>
      <c r="AO3767" s="94"/>
      <c r="AS3767" s="94"/>
      <c r="AU3767" s="94"/>
      <c r="AY3767" s="94"/>
      <c r="BA3767" s="94"/>
      <c r="BI3767" s="45"/>
      <c r="BN3767" s="93"/>
    </row>
    <row r="3768" spans="4:66" s="48" customFormat="1" ht="15" customHeight="1" x14ac:dyDescent="0.2">
      <c r="D3768" s="45"/>
      <c r="AA3768" s="94"/>
      <c r="AC3768" s="94"/>
      <c r="AG3768" s="94"/>
      <c r="AI3768" s="94"/>
      <c r="AM3768" s="94"/>
      <c r="AO3768" s="94"/>
      <c r="AS3768" s="94"/>
      <c r="AU3768" s="94"/>
      <c r="AY3768" s="94"/>
      <c r="BA3768" s="94"/>
      <c r="BI3768" s="45"/>
      <c r="BN3768" s="93"/>
    </row>
    <row r="3769" spans="4:66" s="48" customFormat="1" ht="15" customHeight="1" x14ac:dyDescent="0.2">
      <c r="D3769" s="45"/>
      <c r="AA3769" s="94"/>
      <c r="AC3769" s="94"/>
      <c r="AG3769" s="94"/>
      <c r="AI3769" s="94"/>
      <c r="AM3769" s="94"/>
      <c r="AO3769" s="94"/>
      <c r="AS3769" s="94"/>
      <c r="AU3769" s="94"/>
      <c r="AY3769" s="94"/>
      <c r="BA3769" s="94"/>
      <c r="BI3769" s="45"/>
      <c r="BN3769" s="93"/>
    </row>
    <row r="3770" spans="4:66" s="48" customFormat="1" ht="15" customHeight="1" x14ac:dyDescent="0.2">
      <c r="D3770" s="45"/>
      <c r="AA3770" s="94"/>
      <c r="AC3770" s="94"/>
      <c r="AG3770" s="94"/>
      <c r="AI3770" s="94"/>
      <c r="AM3770" s="94"/>
      <c r="AO3770" s="94"/>
      <c r="AS3770" s="94"/>
      <c r="AU3770" s="94"/>
      <c r="AY3770" s="94"/>
      <c r="BA3770" s="94"/>
      <c r="BI3770" s="45"/>
      <c r="BN3770" s="93"/>
    </row>
    <row r="3771" spans="4:66" s="48" customFormat="1" ht="15" customHeight="1" x14ac:dyDescent="0.2">
      <c r="D3771" s="45"/>
      <c r="AA3771" s="94"/>
      <c r="AC3771" s="94"/>
      <c r="AG3771" s="94"/>
      <c r="AI3771" s="94"/>
      <c r="AM3771" s="94"/>
      <c r="AO3771" s="94"/>
      <c r="AS3771" s="94"/>
      <c r="AU3771" s="94"/>
      <c r="AY3771" s="94"/>
      <c r="BA3771" s="94"/>
      <c r="BI3771" s="45"/>
      <c r="BN3771" s="93"/>
    </row>
    <row r="3772" spans="4:66" s="48" customFormat="1" ht="15" customHeight="1" x14ac:dyDescent="0.2">
      <c r="D3772" s="45"/>
      <c r="AA3772" s="94"/>
      <c r="AC3772" s="94"/>
      <c r="AG3772" s="94"/>
      <c r="AI3772" s="94"/>
      <c r="AM3772" s="94"/>
      <c r="AO3772" s="94"/>
      <c r="AS3772" s="94"/>
      <c r="AU3772" s="94"/>
      <c r="AY3772" s="94"/>
      <c r="BA3772" s="94"/>
      <c r="BI3772" s="45"/>
      <c r="BN3772" s="93"/>
    </row>
    <row r="3773" spans="4:66" s="48" customFormat="1" ht="15" customHeight="1" x14ac:dyDescent="0.2">
      <c r="D3773" s="45"/>
      <c r="AA3773" s="94"/>
      <c r="AC3773" s="94"/>
      <c r="AG3773" s="94"/>
      <c r="AI3773" s="94"/>
      <c r="AM3773" s="94"/>
      <c r="AO3773" s="94"/>
      <c r="AS3773" s="94"/>
      <c r="AU3773" s="94"/>
      <c r="AY3773" s="94"/>
      <c r="BA3773" s="94"/>
      <c r="BI3773" s="45"/>
      <c r="BN3773" s="93"/>
    </row>
    <row r="3774" spans="4:66" s="48" customFormat="1" ht="15" customHeight="1" x14ac:dyDescent="0.2">
      <c r="D3774" s="45"/>
      <c r="AA3774" s="94"/>
      <c r="AC3774" s="94"/>
      <c r="AG3774" s="94"/>
      <c r="AI3774" s="94"/>
      <c r="AM3774" s="94"/>
      <c r="AO3774" s="94"/>
      <c r="AS3774" s="94"/>
      <c r="AU3774" s="94"/>
      <c r="AY3774" s="94"/>
      <c r="BA3774" s="94"/>
      <c r="BI3774" s="45"/>
      <c r="BN3774" s="93"/>
    </row>
    <row r="3775" spans="4:66" s="48" customFormat="1" ht="15" customHeight="1" x14ac:dyDescent="0.2">
      <c r="D3775" s="45"/>
      <c r="AA3775" s="94"/>
      <c r="AC3775" s="94"/>
      <c r="AG3775" s="94"/>
      <c r="AI3775" s="94"/>
      <c r="AM3775" s="94"/>
      <c r="AO3775" s="94"/>
      <c r="AS3775" s="94"/>
      <c r="AU3775" s="94"/>
      <c r="AY3775" s="94"/>
      <c r="BA3775" s="94"/>
      <c r="BI3775" s="45"/>
      <c r="BN3775" s="93"/>
    </row>
    <row r="3776" spans="4:66" s="48" customFormat="1" ht="15" customHeight="1" x14ac:dyDescent="0.2">
      <c r="D3776" s="45"/>
      <c r="AA3776" s="94"/>
      <c r="AC3776" s="94"/>
      <c r="AG3776" s="94"/>
      <c r="AI3776" s="94"/>
      <c r="AM3776" s="94"/>
      <c r="AO3776" s="94"/>
      <c r="AS3776" s="94"/>
      <c r="AU3776" s="94"/>
      <c r="AY3776" s="94"/>
      <c r="BA3776" s="94"/>
      <c r="BI3776" s="45"/>
      <c r="BN3776" s="93"/>
    </row>
    <row r="3777" spans="4:66" s="48" customFormat="1" ht="15" customHeight="1" x14ac:dyDescent="0.2">
      <c r="D3777" s="45"/>
      <c r="AA3777" s="94"/>
      <c r="AC3777" s="94"/>
      <c r="AG3777" s="94"/>
      <c r="AI3777" s="94"/>
      <c r="AM3777" s="94"/>
      <c r="AO3777" s="94"/>
      <c r="AS3777" s="94"/>
      <c r="AU3777" s="94"/>
      <c r="AY3777" s="94"/>
      <c r="BA3777" s="94"/>
      <c r="BI3777" s="45"/>
      <c r="BN3777" s="93"/>
    </row>
    <row r="3778" spans="4:66" s="48" customFormat="1" ht="15" customHeight="1" x14ac:dyDescent="0.2">
      <c r="D3778" s="45"/>
      <c r="AA3778" s="94"/>
      <c r="AC3778" s="94"/>
      <c r="AG3778" s="94"/>
      <c r="AI3778" s="94"/>
      <c r="AM3778" s="94"/>
      <c r="AO3778" s="94"/>
      <c r="AS3778" s="94"/>
      <c r="AU3778" s="94"/>
      <c r="AY3778" s="94"/>
      <c r="BA3778" s="94"/>
      <c r="BI3778" s="45"/>
      <c r="BN3778" s="93"/>
    </row>
    <row r="3779" spans="4:66" s="48" customFormat="1" ht="15" customHeight="1" x14ac:dyDescent="0.2">
      <c r="D3779" s="45"/>
      <c r="AA3779" s="94"/>
      <c r="AC3779" s="94"/>
      <c r="AG3779" s="94"/>
      <c r="AI3779" s="94"/>
      <c r="AM3779" s="94"/>
      <c r="AO3779" s="94"/>
      <c r="AS3779" s="94"/>
      <c r="AU3779" s="94"/>
      <c r="AY3779" s="94"/>
      <c r="BA3779" s="94"/>
      <c r="BI3779" s="45"/>
      <c r="BN3779" s="93"/>
    </row>
    <row r="3780" spans="4:66" s="48" customFormat="1" ht="15" customHeight="1" x14ac:dyDescent="0.2">
      <c r="D3780" s="45"/>
      <c r="AA3780" s="94"/>
      <c r="AC3780" s="94"/>
      <c r="AG3780" s="94"/>
      <c r="AI3780" s="94"/>
      <c r="AM3780" s="94"/>
      <c r="AO3780" s="94"/>
      <c r="AS3780" s="94"/>
      <c r="AU3780" s="94"/>
      <c r="AY3780" s="94"/>
      <c r="BA3780" s="94"/>
      <c r="BI3780" s="45"/>
      <c r="BN3780" s="93"/>
    </row>
    <row r="3781" spans="4:66" s="48" customFormat="1" ht="15" customHeight="1" x14ac:dyDescent="0.2">
      <c r="D3781" s="45"/>
      <c r="AA3781" s="94"/>
      <c r="AC3781" s="94"/>
      <c r="AG3781" s="94"/>
      <c r="AI3781" s="94"/>
      <c r="AM3781" s="94"/>
      <c r="AO3781" s="94"/>
      <c r="AS3781" s="94"/>
      <c r="AU3781" s="94"/>
      <c r="AY3781" s="94"/>
      <c r="BA3781" s="94"/>
      <c r="BI3781" s="45"/>
      <c r="BN3781" s="93"/>
    </row>
    <row r="3782" spans="4:66" s="48" customFormat="1" ht="15" customHeight="1" x14ac:dyDescent="0.2">
      <c r="D3782" s="45"/>
      <c r="AA3782" s="94"/>
      <c r="AC3782" s="94"/>
      <c r="AG3782" s="94"/>
      <c r="AI3782" s="94"/>
      <c r="AM3782" s="94"/>
      <c r="AO3782" s="94"/>
      <c r="AS3782" s="94"/>
      <c r="AU3782" s="94"/>
      <c r="AY3782" s="94"/>
      <c r="BA3782" s="94"/>
      <c r="BI3782" s="45"/>
      <c r="BN3782" s="93"/>
    </row>
    <row r="3783" spans="4:66" s="48" customFormat="1" ht="15" customHeight="1" x14ac:dyDescent="0.2">
      <c r="D3783" s="45"/>
      <c r="AA3783" s="94"/>
      <c r="AC3783" s="94"/>
      <c r="AG3783" s="94"/>
      <c r="AI3783" s="94"/>
      <c r="AM3783" s="94"/>
      <c r="AO3783" s="94"/>
      <c r="AS3783" s="94"/>
      <c r="AU3783" s="94"/>
      <c r="AY3783" s="94"/>
      <c r="BA3783" s="94"/>
      <c r="BI3783" s="45"/>
      <c r="BN3783" s="93"/>
    </row>
    <row r="3784" spans="4:66" s="48" customFormat="1" ht="15" customHeight="1" x14ac:dyDescent="0.2">
      <c r="D3784" s="45"/>
      <c r="AA3784" s="94"/>
      <c r="AC3784" s="94"/>
      <c r="AG3784" s="94"/>
      <c r="AI3784" s="94"/>
      <c r="AM3784" s="94"/>
      <c r="AO3784" s="94"/>
      <c r="AS3784" s="94"/>
      <c r="AU3784" s="94"/>
      <c r="AY3784" s="94"/>
      <c r="BA3784" s="94"/>
      <c r="BI3784" s="45"/>
      <c r="BN3784" s="93"/>
    </row>
    <row r="3785" spans="4:66" s="48" customFormat="1" ht="15" customHeight="1" x14ac:dyDescent="0.2">
      <c r="D3785" s="45"/>
      <c r="AA3785" s="94"/>
      <c r="AC3785" s="94"/>
      <c r="AG3785" s="94"/>
      <c r="AI3785" s="94"/>
      <c r="AM3785" s="94"/>
      <c r="AO3785" s="94"/>
      <c r="AS3785" s="94"/>
      <c r="AU3785" s="94"/>
      <c r="AY3785" s="94"/>
      <c r="BA3785" s="94"/>
      <c r="BI3785" s="45"/>
      <c r="BN3785" s="93"/>
    </row>
    <row r="3786" spans="4:66" s="48" customFormat="1" ht="15" customHeight="1" x14ac:dyDescent="0.2">
      <c r="D3786" s="45"/>
      <c r="AA3786" s="94"/>
      <c r="AC3786" s="94"/>
      <c r="AG3786" s="94"/>
      <c r="AI3786" s="94"/>
      <c r="AM3786" s="94"/>
      <c r="AO3786" s="94"/>
      <c r="AS3786" s="94"/>
      <c r="AU3786" s="94"/>
      <c r="AY3786" s="94"/>
      <c r="BA3786" s="94"/>
      <c r="BI3786" s="45"/>
      <c r="BN3786" s="93"/>
    </row>
    <row r="3787" spans="4:66" s="48" customFormat="1" ht="15" customHeight="1" x14ac:dyDescent="0.2">
      <c r="D3787" s="45"/>
      <c r="AA3787" s="94"/>
      <c r="AC3787" s="94"/>
      <c r="AG3787" s="94"/>
      <c r="AI3787" s="94"/>
      <c r="AM3787" s="94"/>
      <c r="AO3787" s="94"/>
      <c r="AS3787" s="94"/>
      <c r="AU3787" s="94"/>
      <c r="AY3787" s="94"/>
      <c r="BA3787" s="94"/>
      <c r="BI3787" s="45"/>
      <c r="BN3787" s="93"/>
    </row>
    <row r="3788" spans="4:66" s="48" customFormat="1" ht="15" customHeight="1" x14ac:dyDescent="0.2">
      <c r="D3788" s="45"/>
      <c r="AA3788" s="94"/>
      <c r="AC3788" s="94"/>
      <c r="AG3788" s="94"/>
      <c r="AI3788" s="94"/>
      <c r="AM3788" s="94"/>
      <c r="AO3788" s="94"/>
      <c r="AS3788" s="94"/>
      <c r="AU3788" s="94"/>
      <c r="AY3788" s="94"/>
      <c r="BA3788" s="94"/>
      <c r="BI3788" s="45"/>
      <c r="BN3788" s="93"/>
    </row>
    <row r="3789" spans="4:66" s="48" customFormat="1" ht="15" customHeight="1" x14ac:dyDescent="0.2">
      <c r="D3789" s="45"/>
      <c r="AA3789" s="94"/>
      <c r="AC3789" s="94"/>
      <c r="AG3789" s="94"/>
      <c r="AI3789" s="94"/>
      <c r="AM3789" s="94"/>
      <c r="AO3789" s="94"/>
      <c r="AS3789" s="94"/>
      <c r="AU3789" s="94"/>
      <c r="AY3789" s="94"/>
      <c r="BA3789" s="94"/>
      <c r="BI3789" s="45"/>
      <c r="BN3789" s="93"/>
    </row>
    <row r="3790" spans="4:66" s="48" customFormat="1" ht="15" customHeight="1" x14ac:dyDescent="0.2">
      <c r="D3790" s="45"/>
      <c r="AA3790" s="94"/>
      <c r="AC3790" s="94"/>
      <c r="AG3790" s="94"/>
      <c r="AI3790" s="94"/>
      <c r="AM3790" s="94"/>
      <c r="AO3790" s="94"/>
      <c r="AS3790" s="94"/>
      <c r="AU3790" s="94"/>
      <c r="AY3790" s="94"/>
      <c r="BA3790" s="94"/>
      <c r="BI3790" s="45"/>
      <c r="BN3790" s="93"/>
    </row>
    <row r="3791" spans="4:66" s="48" customFormat="1" ht="15" customHeight="1" x14ac:dyDescent="0.2">
      <c r="D3791" s="45"/>
      <c r="AA3791" s="94"/>
      <c r="AC3791" s="94"/>
      <c r="AG3791" s="94"/>
      <c r="AI3791" s="94"/>
      <c r="AM3791" s="94"/>
      <c r="AO3791" s="94"/>
      <c r="AS3791" s="94"/>
      <c r="AU3791" s="94"/>
      <c r="AY3791" s="94"/>
      <c r="BA3791" s="94"/>
      <c r="BI3791" s="45"/>
      <c r="BN3791" s="93"/>
    </row>
    <row r="3792" spans="4:66" s="48" customFormat="1" ht="15" customHeight="1" x14ac:dyDescent="0.2">
      <c r="D3792" s="45"/>
      <c r="AA3792" s="94"/>
      <c r="AC3792" s="94"/>
      <c r="AG3792" s="94"/>
      <c r="AI3792" s="94"/>
      <c r="AM3792" s="94"/>
      <c r="AO3792" s="94"/>
      <c r="AS3792" s="94"/>
      <c r="AU3792" s="94"/>
      <c r="AY3792" s="94"/>
      <c r="BA3792" s="94"/>
      <c r="BI3792" s="45"/>
      <c r="BN3792" s="93"/>
    </row>
    <row r="3793" spans="4:66" s="48" customFormat="1" ht="15" customHeight="1" x14ac:dyDescent="0.2">
      <c r="D3793" s="45"/>
      <c r="AA3793" s="94"/>
      <c r="AC3793" s="94"/>
      <c r="AG3793" s="94"/>
      <c r="AI3793" s="94"/>
      <c r="AM3793" s="94"/>
      <c r="AO3793" s="94"/>
      <c r="AS3793" s="94"/>
      <c r="AU3793" s="94"/>
      <c r="AY3793" s="94"/>
      <c r="BA3793" s="94"/>
      <c r="BI3793" s="45"/>
      <c r="BN3793" s="93"/>
    </row>
    <row r="3794" spans="4:66" s="48" customFormat="1" ht="15" customHeight="1" x14ac:dyDescent="0.2">
      <c r="D3794" s="45"/>
      <c r="AA3794" s="94"/>
      <c r="AC3794" s="94"/>
      <c r="AG3794" s="94"/>
      <c r="AI3794" s="94"/>
      <c r="AM3794" s="94"/>
      <c r="AO3794" s="94"/>
      <c r="AS3794" s="94"/>
      <c r="AU3794" s="94"/>
      <c r="AY3794" s="94"/>
      <c r="BA3794" s="94"/>
      <c r="BI3794" s="45"/>
      <c r="BN3794" s="93"/>
    </row>
    <row r="3795" spans="4:66" s="48" customFormat="1" ht="15" customHeight="1" x14ac:dyDescent="0.2">
      <c r="D3795" s="45"/>
      <c r="AA3795" s="94"/>
      <c r="AC3795" s="94"/>
      <c r="AG3795" s="94"/>
      <c r="AI3795" s="94"/>
      <c r="AM3795" s="94"/>
      <c r="AO3795" s="94"/>
      <c r="AS3795" s="94"/>
      <c r="AU3795" s="94"/>
      <c r="AY3795" s="94"/>
      <c r="BA3795" s="94"/>
      <c r="BI3795" s="45"/>
      <c r="BN3795" s="93"/>
    </row>
    <row r="3796" spans="4:66" s="48" customFormat="1" ht="15" customHeight="1" x14ac:dyDescent="0.2">
      <c r="D3796" s="45"/>
      <c r="AA3796" s="94"/>
      <c r="AC3796" s="94"/>
      <c r="AG3796" s="94"/>
      <c r="AI3796" s="94"/>
      <c r="AM3796" s="94"/>
      <c r="AO3796" s="94"/>
      <c r="AS3796" s="94"/>
      <c r="AU3796" s="94"/>
      <c r="AY3796" s="94"/>
      <c r="BA3796" s="94"/>
      <c r="BI3796" s="45"/>
      <c r="BN3796" s="93"/>
    </row>
    <row r="3797" spans="4:66" s="48" customFormat="1" ht="15" customHeight="1" x14ac:dyDescent="0.2">
      <c r="D3797" s="45"/>
      <c r="AA3797" s="94"/>
      <c r="AC3797" s="94"/>
      <c r="AG3797" s="94"/>
      <c r="AI3797" s="94"/>
      <c r="AM3797" s="94"/>
      <c r="AO3797" s="94"/>
      <c r="AS3797" s="94"/>
      <c r="AU3797" s="94"/>
      <c r="AY3797" s="94"/>
      <c r="BA3797" s="94"/>
      <c r="BI3797" s="45"/>
      <c r="BN3797" s="93"/>
    </row>
    <row r="3798" spans="4:66" s="48" customFormat="1" ht="15" customHeight="1" x14ac:dyDescent="0.2">
      <c r="D3798" s="45"/>
      <c r="AA3798" s="94"/>
      <c r="AC3798" s="94"/>
      <c r="AG3798" s="94"/>
      <c r="AI3798" s="94"/>
      <c r="AM3798" s="94"/>
      <c r="AO3798" s="94"/>
      <c r="AS3798" s="94"/>
      <c r="AU3798" s="94"/>
      <c r="AY3798" s="94"/>
      <c r="BA3798" s="94"/>
      <c r="BI3798" s="45"/>
      <c r="BN3798" s="93"/>
    </row>
    <row r="3799" spans="4:66" s="48" customFormat="1" ht="15" customHeight="1" x14ac:dyDescent="0.2">
      <c r="D3799" s="45"/>
      <c r="AA3799" s="94"/>
      <c r="AC3799" s="94"/>
      <c r="AG3799" s="94"/>
      <c r="AI3799" s="94"/>
      <c r="AM3799" s="94"/>
      <c r="AO3799" s="94"/>
      <c r="AS3799" s="94"/>
      <c r="AU3799" s="94"/>
      <c r="AY3799" s="94"/>
      <c r="BA3799" s="94"/>
      <c r="BI3799" s="45"/>
      <c r="BN3799" s="93"/>
    </row>
    <row r="3800" spans="4:66" s="48" customFormat="1" ht="15" customHeight="1" x14ac:dyDescent="0.2">
      <c r="D3800" s="45"/>
      <c r="AA3800" s="94"/>
      <c r="AC3800" s="94"/>
      <c r="AG3800" s="94"/>
      <c r="AI3800" s="94"/>
      <c r="AM3800" s="94"/>
      <c r="AO3800" s="94"/>
      <c r="AS3800" s="94"/>
      <c r="AU3800" s="94"/>
      <c r="AY3800" s="94"/>
      <c r="BA3800" s="94"/>
      <c r="BI3800" s="45"/>
      <c r="BN3800" s="93"/>
    </row>
    <row r="3801" spans="4:66" s="48" customFormat="1" ht="15" customHeight="1" x14ac:dyDescent="0.2">
      <c r="D3801" s="45"/>
      <c r="AA3801" s="94"/>
      <c r="AC3801" s="94"/>
      <c r="AG3801" s="94"/>
      <c r="AI3801" s="94"/>
      <c r="AM3801" s="94"/>
      <c r="AO3801" s="94"/>
      <c r="AS3801" s="94"/>
      <c r="AU3801" s="94"/>
      <c r="AY3801" s="94"/>
      <c r="BA3801" s="94"/>
      <c r="BI3801" s="45"/>
      <c r="BN3801" s="93"/>
    </row>
    <row r="3802" spans="4:66" s="48" customFormat="1" ht="15" customHeight="1" x14ac:dyDescent="0.2">
      <c r="D3802" s="45"/>
      <c r="AA3802" s="94"/>
      <c r="AC3802" s="94"/>
      <c r="AG3802" s="94"/>
      <c r="AI3802" s="94"/>
      <c r="AM3802" s="94"/>
      <c r="AO3802" s="94"/>
      <c r="AS3802" s="94"/>
      <c r="AU3802" s="94"/>
      <c r="AY3802" s="94"/>
      <c r="BA3802" s="94"/>
      <c r="BI3802" s="45"/>
      <c r="BN3802" s="93"/>
    </row>
    <row r="3803" spans="4:66" s="48" customFormat="1" ht="15" customHeight="1" x14ac:dyDescent="0.2">
      <c r="D3803" s="45"/>
      <c r="AA3803" s="94"/>
      <c r="AC3803" s="94"/>
      <c r="AG3803" s="94"/>
      <c r="AI3803" s="94"/>
      <c r="AM3803" s="94"/>
      <c r="AO3803" s="94"/>
      <c r="AS3803" s="94"/>
      <c r="AU3803" s="94"/>
      <c r="AY3803" s="94"/>
      <c r="BA3803" s="94"/>
      <c r="BI3803" s="45"/>
      <c r="BN3803" s="93"/>
    </row>
    <row r="3804" spans="4:66" s="48" customFormat="1" ht="15" customHeight="1" x14ac:dyDescent="0.2">
      <c r="D3804" s="45"/>
      <c r="AA3804" s="94"/>
      <c r="AC3804" s="94"/>
      <c r="AG3804" s="94"/>
      <c r="AI3804" s="94"/>
      <c r="AM3804" s="94"/>
      <c r="AO3804" s="94"/>
      <c r="AS3804" s="94"/>
      <c r="AU3804" s="94"/>
      <c r="AY3804" s="94"/>
      <c r="BA3804" s="94"/>
      <c r="BI3804" s="45"/>
      <c r="BN3804" s="93"/>
    </row>
    <row r="3805" spans="4:66" s="48" customFormat="1" ht="15" customHeight="1" x14ac:dyDescent="0.2">
      <c r="D3805" s="45"/>
      <c r="AA3805" s="94"/>
      <c r="AC3805" s="94"/>
      <c r="AG3805" s="94"/>
      <c r="AI3805" s="94"/>
      <c r="AM3805" s="94"/>
      <c r="AO3805" s="94"/>
      <c r="AS3805" s="94"/>
      <c r="AU3805" s="94"/>
      <c r="AY3805" s="94"/>
      <c r="BA3805" s="94"/>
      <c r="BI3805" s="45"/>
      <c r="BN3805" s="93"/>
    </row>
    <row r="3806" spans="4:66" s="48" customFormat="1" ht="15" customHeight="1" x14ac:dyDescent="0.2">
      <c r="D3806" s="45"/>
      <c r="AA3806" s="94"/>
      <c r="AC3806" s="94"/>
      <c r="AG3806" s="94"/>
      <c r="AI3806" s="94"/>
      <c r="AM3806" s="94"/>
      <c r="AO3806" s="94"/>
      <c r="AS3806" s="94"/>
      <c r="AU3806" s="94"/>
      <c r="AY3806" s="94"/>
      <c r="BA3806" s="94"/>
      <c r="BI3806" s="45"/>
      <c r="BN3806" s="93"/>
    </row>
    <row r="3807" spans="4:66" s="48" customFormat="1" ht="15" customHeight="1" x14ac:dyDescent="0.2">
      <c r="D3807" s="45"/>
      <c r="AA3807" s="94"/>
      <c r="AC3807" s="94"/>
      <c r="AG3807" s="94"/>
      <c r="AI3807" s="94"/>
      <c r="AM3807" s="94"/>
      <c r="AO3807" s="94"/>
      <c r="AS3807" s="94"/>
      <c r="AU3807" s="94"/>
      <c r="AY3807" s="94"/>
      <c r="BA3807" s="94"/>
      <c r="BI3807" s="45"/>
      <c r="BN3807" s="93"/>
    </row>
    <row r="3808" spans="4:66" s="48" customFormat="1" ht="15" customHeight="1" x14ac:dyDescent="0.2">
      <c r="D3808" s="45"/>
      <c r="AA3808" s="94"/>
      <c r="AC3808" s="94"/>
      <c r="AG3808" s="94"/>
      <c r="AI3808" s="94"/>
      <c r="AM3808" s="94"/>
      <c r="AO3808" s="94"/>
      <c r="AS3808" s="94"/>
      <c r="AU3808" s="94"/>
      <c r="AY3808" s="94"/>
      <c r="BA3808" s="94"/>
      <c r="BI3808" s="45"/>
      <c r="BN3808" s="93"/>
    </row>
    <row r="3809" spans="4:66" s="48" customFormat="1" ht="15" customHeight="1" x14ac:dyDescent="0.2">
      <c r="D3809" s="45"/>
      <c r="AA3809" s="94"/>
      <c r="AC3809" s="94"/>
      <c r="AG3809" s="94"/>
      <c r="AI3809" s="94"/>
      <c r="AM3809" s="94"/>
      <c r="AO3809" s="94"/>
      <c r="AS3809" s="94"/>
      <c r="AU3809" s="94"/>
      <c r="AY3809" s="94"/>
      <c r="BA3809" s="94"/>
      <c r="BI3809" s="45"/>
      <c r="BN3809" s="93"/>
    </row>
    <row r="3810" spans="4:66" s="48" customFormat="1" ht="15" customHeight="1" x14ac:dyDescent="0.2">
      <c r="D3810" s="45"/>
      <c r="AA3810" s="94"/>
      <c r="AC3810" s="94"/>
      <c r="AG3810" s="94"/>
      <c r="AI3810" s="94"/>
      <c r="AM3810" s="94"/>
      <c r="AO3810" s="94"/>
      <c r="AS3810" s="94"/>
      <c r="AU3810" s="94"/>
      <c r="AY3810" s="94"/>
      <c r="BA3810" s="94"/>
      <c r="BI3810" s="45"/>
      <c r="BN3810" s="93"/>
    </row>
    <row r="3811" spans="4:66" s="48" customFormat="1" ht="15" customHeight="1" x14ac:dyDescent="0.2">
      <c r="D3811" s="45"/>
      <c r="AA3811" s="94"/>
      <c r="AC3811" s="94"/>
      <c r="AG3811" s="94"/>
      <c r="AI3811" s="94"/>
      <c r="AM3811" s="94"/>
      <c r="AO3811" s="94"/>
      <c r="AS3811" s="94"/>
      <c r="AU3811" s="94"/>
      <c r="AY3811" s="94"/>
      <c r="BA3811" s="94"/>
      <c r="BI3811" s="45"/>
      <c r="BN3811" s="93"/>
    </row>
    <row r="3812" spans="4:66" s="48" customFormat="1" ht="15" customHeight="1" x14ac:dyDescent="0.2">
      <c r="D3812" s="45"/>
      <c r="AA3812" s="94"/>
      <c r="AC3812" s="94"/>
      <c r="AG3812" s="94"/>
      <c r="AI3812" s="94"/>
      <c r="AM3812" s="94"/>
      <c r="AO3812" s="94"/>
      <c r="AS3812" s="94"/>
      <c r="AU3812" s="94"/>
      <c r="AY3812" s="94"/>
      <c r="BA3812" s="94"/>
      <c r="BI3812" s="45"/>
      <c r="BN3812" s="93"/>
    </row>
    <row r="3813" spans="4:66" s="48" customFormat="1" ht="15" customHeight="1" x14ac:dyDescent="0.2">
      <c r="D3813" s="45"/>
      <c r="AA3813" s="94"/>
      <c r="AC3813" s="94"/>
      <c r="AG3813" s="94"/>
      <c r="AI3813" s="94"/>
      <c r="AM3813" s="94"/>
      <c r="AO3813" s="94"/>
      <c r="AS3813" s="94"/>
      <c r="AU3813" s="94"/>
      <c r="AY3813" s="94"/>
      <c r="BA3813" s="94"/>
      <c r="BI3813" s="45"/>
      <c r="BN3813" s="93"/>
    </row>
    <row r="3814" spans="4:66" s="48" customFormat="1" ht="15" customHeight="1" x14ac:dyDescent="0.2">
      <c r="D3814" s="45"/>
      <c r="AA3814" s="94"/>
      <c r="AC3814" s="94"/>
      <c r="AG3814" s="94"/>
      <c r="AI3814" s="94"/>
      <c r="AM3814" s="94"/>
      <c r="AO3814" s="94"/>
      <c r="AS3814" s="94"/>
      <c r="AU3814" s="94"/>
      <c r="AY3814" s="94"/>
      <c r="BA3814" s="94"/>
      <c r="BI3814" s="45"/>
      <c r="BN3814" s="93"/>
    </row>
    <row r="3815" spans="4:66" s="48" customFormat="1" ht="15" customHeight="1" x14ac:dyDescent="0.2">
      <c r="D3815" s="45"/>
      <c r="AA3815" s="94"/>
      <c r="AC3815" s="94"/>
      <c r="AG3815" s="94"/>
      <c r="AI3815" s="94"/>
      <c r="AM3815" s="94"/>
      <c r="AO3815" s="94"/>
      <c r="AS3815" s="94"/>
      <c r="AU3815" s="94"/>
      <c r="AY3815" s="94"/>
      <c r="BA3815" s="94"/>
      <c r="BI3815" s="45"/>
      <c r="BN3815" s="93"/>
    </row>
    <row r="3816" spans="4:66" s="48" customFormat="1" ht="15" customHeight="1" x14ac:dyDescent="0.2">
      <c r="D3816" s="45"/>
      <c r="AA3816" s="94"/>
      <c r="AC3816" s="94"/>
      <c r="AG3816" s="94"/>
      <c r="AI3816" s="94"/>
      <c r="AM3816" s="94"/>
      <c r="AO3816" s="94"/>
      <c r="AS3816" s="94"/>
      <c r="AU3816" s="94"/>
      <c r="AY3816" s="94"/>
      <c r="BA3816" s="94"/>
      <c r="BI3816" s="45"/>
      <c r="BN3816" s="93"/>
    </row>
    <row r="3817" spans="4:66" s="48" customFormat="1" ht="15" customHeight="1" x14ac:dyDescent="0.2">
      <c r="D3817" s="45"/>
      <c r="AA3817" s="94"/>
      <c r="AC3817" s="94"/>
      <c r="AG3817" s="94"/>
      <c r="AI3817" s="94"/>
      <c r="AM3817" s="94"/>
      <c r="AO3817" s="94"/>
      <c r="AS3817" s="94"/>
      <c r="AU3817" s="94"/>
      <c r="AY3817" s="94"/>
      <c r="BA3817" s="94"/>
      <c r="BI3817" s="45"/>
      <c r="BN3817" s="93"/>
    </row>
    <row r="3818" spans="4:66" s="48" customFormat="1" ht="15" customHeight="1" x14ac:dyDescent="0.2">
      <c r="D3818" s="45"/>
      <c r="AA3818" s="94"/>
      <c r="AC3818" s="94"/>
      <c r="AG3818" s="94"/>
      <c r="AI3818" s="94"/>
      <c r="AM3818" s="94"/>
      <c r="AO3818" s="94"/>
      <c r="AS3818" s="94"/>
      <c r="AU3818" s="94"/>
      <c r="AY3818" s="94"/>
      <c r="BA3818" s="94"/>
      <c r="BI3818" s="45"/>
      <c r="BN3818" s="93"/>
    </row>
    <row r="3819" spans="4:66" s="48" customFormat="1" ht="15" customHeight="1" x14ac:dyDescent="0.2">
      <c r="D3819" s="45"/>
      <c r="AA3819" s="94"/>
      <c r="AC3819" s="94"/>
      <c r="AG3819" s="94"/>
      <c r="AI3819" s="94"/>
      <c r="AM3819" s="94"/>
      <c r="AO3819" s="94"/>
      <c r="AS3819" s="94"/>
      <c r="AU3819" s="94"/>
      <c r="AY3819" s="94"/>
      <c r="BA3819" s="94"/>
      <c r="BI3819" s="45"/>
      <c r="BN3819" s="93"/>
    </row>
    <row r="3820" spans="4:66" s="48" customFormat="1" ht="15" customHeight="1" x14ac:dyDescent="0.2">
      <c r="D3820" s="45"/>
      <c r="AA3820" s="94"/>
      <c r="AC3820" s="94"/>
      <c r="AG3820" s="94"/>
      <c r="AI3820" s="94"/>
      <c r="AM3820" s="94"/>
      <c r="AO3820" s="94"/>
      <c r="AS3820" s="94"/>
      <c r="AU3820" s="94"/>
      <c r="AY3820" s="94"/>
      <c r="BA3820" s="94"/>
      <c r="BI3820" s="45"/>
      <c r="BN3820" s="93"/>
    </row>
    <row r="3821" spans="4:66" s="48" customFormat="1" ht="15" customHeight="1" x14ac:dyDescent="0.2">
      <c r="D3821" s="45"/>
      <c r="AA3821" s="94"/>
      <c r="AC3821" s="94"/>
      <c r="AG3821" s="94"/>
      <c r="AI3821" s="94"/>
      <c r="AM3821" s="94"/>
      <c r="AO3821" s="94"/>
      <c r="AS3821" s="94"/>
      <c r="AU3821" s="94"/>
      <c r="AY3821" s="94"/>
      <c r="BA3821" s="94"/>
      <c r="BI3821" s="45"/>
      <c r="BN3821" s="93"/>
    </row>
    <row r="3822" spans="4:66" s="48" customFormat="1" ht="15" customHeight="1" x14ac:dyDescent="0.2">
      <c r="D3822" s="45"/>
      <c r="AA3822" s="94"/>
      <c r="AC3822" s="94"/>
      <c r="AG3822" s="94"/>
      <c r="AI3822" s="94"/>
      <c r="AM3822" s="94"/>
      <c r="AO3822" s="94"/>
      <c r="AS3822" s="94"/>
      <c r="AU3822" s="94"/>
      <c r="AY3822" s="94"/>
      <c r="BA3822" s="94"/>
      <c r="BI3822" s="45"/>
      <c r="BN3822" s="93"/>
    </row>
    <row r="3823" spans="4:66" s="48" customFormat="1" ht="15" customHeight="1" x14ac:dyDescent="0.2">
      <c r="D3823" s="45"/>
      <c r="AA3823" s="94"/>
      <c r="AC3823" s="94"/>
      <c r="AG3823" s="94"/>
      <c r="AI3823" s="94"/>
      <c r="AM3823" s="94"/>
      <c r="AO3823" s="94"/>
      <c r="AS3823" s="94"/>
      <c r="AU3823" s="94"/>
      <c r="AY3823" s="94"/>
      <c r="BA3823" s="94"/>
      <c r="BI3823" s="45"/>
      <c r="BN3823" s="93"/>
    </row>
    <row r="3824" spans="4:66" s="48" customFormat="1" ht="15" customHeight="1" x14ac:dyDescent="0.2">
      <c r="D3824" s="45"/>
      <c r="AA3824" s="94"/>
      <c r="AC3824" s="94"/>
      <c r="AG3824" s="94"/>
      <c r="AI3824" s="94"/>
      <c r="AM3824" s="94"/>
      <c r="AO3824" s="94"/>
      <c r="AS3824" s="94"/>
      <c r="AU3824" s="94"/>
      <c r="AY3824" s="94"/>
      <c r="BA3824" s="94"/>
      <c r="BI3824" s="45"/>
      <c r="BN3824" s="93"/>
    </row>
    <row r="3825" spans="4:66" s="48" customFormat="1" ht="15" customHeight="1" x14ac:dyDescent="0.2">
      <c r="D3825" s="45"/>
      <c r="AA3825" s="94"/>
      <c r="AC3825" s="94"/>
      <c r="AG3825" s="94"/>
      <c r="AI3825" s="94"/>
      <c r="AM3825" s="94"/>
      <c r="AO3825" s="94"/>
      <c r="AS3825" s="94"/>
      <c r="AU3825" s="94"/>
      <c r="AY3825" s="94"/>
      <c r="BA3825" s="94"/>
      <c r="BI3825" s="45"/>
      <c r="BN3825" s="93"/>
    </row>
    <row r="3826" spans="4:66" s="48" customFormat="1" ht="15" customHeight="1" x14ac:dyDescent="0.2">
      <c r="D3826" s="45"/>
      <c r="AA3826" s="94"/>
      <c r="AC3826" s="94"/>
      <c r="AG3826" s="94"/>
      <c r="AI3826" s="94"/>
      <c r="AM3826" s="94"/>
      <c r="AO3826" s="94"/>
      <c r="AS3826" s="94"/>
      <c r="AU3826" s="94"/>
      <c r="AY3826" s="94"/>
      <c r="BA3826" s="94"/>
      <c r="BI3826" s="45"/>
      <c r="BN3826" s="93"/>
    </row>
    <row r="3827" spans="4:66" s="48" customFormat="1" ht="15" customHeight="1" x14ac:dyDescent="0.2">
      <c r="D3827" s="45"/>
      <c r="AA3827" s="94"/>
      <c r="AC3827" s="94"/>
      <c r="AG3827" s="94"/>
      <c r="AI3827" s="94"/>
      <c r="AM3827" s="94"/>
      <c r="AO3827" s="94"/>
      <c r="AS3827" s="94"/>
      <c r="AU3827" s="94"/>
      <c r="AY3827" s="94"/>
      <c r="BA3827" s="94"/>
      <c r="BI3827" s="45"/>
      <c r="BN3827" s="93"/>
    </row>
    <row r="3828" spans="4:66" s="48" customFormat="1" ht="15" customHeight="1" x14ac:dyDescent="0.2">
      <c r="D3828" s="45"/>
      <c r="AA3828" s="94"/>
      <c r="AC3828" s="94"/>
      <c r="AG3828" s="94"/>
      <c r="AI3828" s="94"/>
      <c r="AM3828" s="94"/>
      <c r="AO3828" s="94"/>
      <c r="AS3828" s="94"/>
      <c r="AU3828" s="94"/>
      <c r="AY3828" s="94"/>
      <c r="BA3828" s="94"/>
      <c r="BI3828" s="45"/>
      <c r="BN3828" s="93"/>
    </row>
    <row r="3829" spans="4:66" s="48" customFormat="1" ht="15" customHeight="1" x14ac:dyDescent="0.2">
      <c r="D3829" s="45"/>
      <c r="AA3829" s="94"/>
      <c r="AC3829" s="94"/>
      <c r="AG3829" s="94"/>
      <c r="AI3829" s="94"/>
      <c r="AM3829" s="94"/>
      <c r="AO3829" s="94"/>
      <c r="AS3829" s="94"/>
      <c r="AU3829" s="94"/>
      <c r="AY3829" s="94"/>
      <c r="BA3829" s="94"/>
      <c r="BI3829" s="45"/>
      <c r="BN3829" s="93"/>
    </row>
    <row r="3830" spans="4:66" s="48" customFormat="1" ht="15" customHeight="1" x14ac:dyDescent="0.2">
      <c r="D3830" s="45"/>
      <c r="AA3830" s="94"/>
      <c r="AC3830" s="94"/>
      <c r="AG3830" s="94"/>
      <c r="AI3830" s="94"/>
      <c r="AM3830" s="94"/>
      <c r="AO3830" s="94"/>
      <c r="AS3830" s="94"/>
      <c r="AU3830" s="94"/>
      <c r="AY3830" s="94"/>
      <c r="BA3830" s="94"/>
      <c r="BI3830" s="45"/>
      <c r="BN3830" s="93"/>
    </row>
    <row r="3831" spans="4:66" s="48" customFormat="1" ht="15" customHeight="1" x14ac:dyDescent="0.2">
      <c r="D3831" s="45"/>
      <c r="AA3831" s="94"/>
      <c r="AC3831" s="94"/>
      <c r="AG3831" s="94"/>
      <c r="AI3831" s="94"/>
      <c r="AM3831" s="94"/>
      <c r="AO3831" s="94"/>
      <c r="AS3831" s="94"/>
      <c r="AU3831" s="94"/>
      <c r="AY3831" s="94"/>
      <c r="BA3831" s="94"/>
      <c r="BI3831" s="45"/>
      <c r="BN3831" s="93"/>
    </row>
    <row r="3832" spans="4:66" s="48" customFormat="1" ht="15" customHeight="1" x14ac:dyDescent="0.2">
      <c r="D3832" s="45"/>
      <c r="AA3832" s="94"/>
      <c r="AC3832" s="94"/>
      <c r="AG3832" s="94"/>
      <c r="AI3832" s="94"/>
      <c r="AM3832" s="94"/>
      <c r="AO3832" s="94"/>
      <c r="AS3832" s="94"/>
      <c r="AU3832" s="94"/>
      <c r="AY3832" s="94"/>
      <c r="BA3832" s="94"/>
      <c r="BI3832" s="45"/>
      <c r="BN3832" s="93"/>
    </row>
    <row r="3833" spans="4:66" s="48" customFormat="1" ht="15" customHeight="1" x14ac:dyDescent="0.2">
      <c r="D3833" s="45"/>
      <c r="AA3833" s="94"/>
      <c r="AC3833" s="94"/>
      <c r="AG3833" s="94"/>
      <c r="AI3833" s="94"/>
      <c r="AM3833" s="94"/>
      <c r="AO3833" s="94"/>
      <c r="AS3833" s="94"/>
      <c r="AU3833" s="94"/>
      <c r="AY3833" s="94"/>
      <c r="BA3833" s="94"/>
      <c r="BI3833" s="45"/>
      <c r="BN3833" s="93"/>
    </row>
    <row r="3834" spans="4:66" s="48" customFormat="1" ht="15" customHeight="1" x14ac:dyDescent="0.2">
      <c r="D3834" s="45"/>
      <c r="AA3834" s="94"/>
      <c r="AC3834" s="94"/>
      <c r="AG3834" s="94"/>
      <c r="AI3834" s="94"/>
      <c r="AM3834" s="94"/>
      <c r="AO3834" s="94"/>
      <c r="AS3834" s="94"/>
      <c r="AU3834" s="94"/>
      <c r="AY3834" s="94"/>
      <c r="BA3834" s="94"/>
      <c r="BI3834" s="45"/>
      <c r="BN3834" s="93"/>
    </row>
    <row r="3835" spans="4:66" s="48" customFormat="1" ht="15" customHeight="1" x14ac:dyDescent="0.2">
      <c r="D3835" s="45"/>
      <c r="AA3835" s="94"/>
      <c r="AC3835" s="94"/>
      <c r="AG3835" s="94"/>
      <c r="AI3835" s="94"/>
      <c r="AM3835" s="94"/>
      <c r="AO3835" s="94"/>
      <c r="AS3835" s="94"/>
      <c r="AU3835" s="94"/>
      <c r="AY3835" s="94"/>
      <c r="BA3835" s="94"/>
      <c r="BI3835" s="45"/>
      <c r="BN3835" s="93"/>
    </row>
    <row r="3836" spans="4:66" s="48" customFormat="1" ht="15" customHeight="1" x14ac:dyDescent="0.2">
      <c r="D3836" s="45"/>
      <c r="AA3836" s="94"/>
      <c r="AC3836" s="94"/>
      <c r="AG3836" s="94"/>
      <c r="AI3836" s="94"/>
      <c r="AM3836" s="94"/>
      <c r="AO3836" s="94"/>
      <c r="AS3836" s="94"/>
      <c r="AU3836" s="94"/>
      <c r="AY3836" s="94"/>
      <c r="BA3836" s="94"/>
      <c r="BI3836" s="45"/>
      <c r="BN3836" s="93"/>
    </row>
    <row r="3837" spans="4:66" s="48" customFormat="1" ht="15" customHeight="1" x14ac:dyDescent="0.2">
      <c r="D3837" s="45"/>
      <c r="AA3837" s="94"/>
      <c r="AC3837" s="94"/>
      <c r="AG3837" s="94"/>
      <c r="AI3837" s="94"/>
      <c r="AM3837" s="94"/>
      <c r="AO3837" s="94"/>
      <c r="AS3837" s="94"/>
      <c r="AU3837" s="94"/>
      <c r="AY3837" s="94"/>
      <c r="BA3837" s="94"/>
      <c r="BI3837" s="45"/>
      <c r="BN3837" s="93"/>
    </row>
    <row r="3838" spans="4:66" s="48" customFormat="1" ht="15" customHeight="1" x14ac:dyDescent="0.2">
      <c r="D3838" s="45"/>
      <c r="AA3838" s="94"/>
      <c r="AC3838" s="94"/>
      <c r="AG3838" s="94"/>
      <c r="AI3838" s="94"/>
      <c r="AM3838" s="94"/>
      <c r="AO3838" s="94"/>
      <c r="AS3838" s="94"/>
      <c r="AU3838" s="94"/>
      <c r="AY3838" s="94"/>
      <c r="BA3838" s="94"/>
      <c r="BI3838" s="45"/>
      <c r="BN3838" s="93"/>
    </row>
    <row r="3839" spans="4:66" s="48" customFormat="1" ht="15" customHeight="1" x14ac:dyDescent="0.2">
      <c r="D3839" s="45"/>
      <c r="AA3839" s="94"/>
      <c r="AC3839" s="94"/>
      <c r="AG3839" s="94"/>
      <c r="AI3839" s="94"/>
      <c r="AM3839" s="94"/>
      <c r="AO3839" s="94"/>
      <c r="AS3839" s="94"/>
      <c r="AU3839" s="94"/>
      <c r="AY3839" s="94"/>
      <c r="BA3839" s="94"/>
      <c r="BI3839" s="45"/>
      <c r="BN3839" s="93"/>
    </row>
    <row r="3840" spans="4:66" s="48" customFormat="1" ht="15" customHeight="1" x14ac:dyDescent="0.2">
      <c r="D3840" s="45"/>
      <c r="AA3840" s="94"/>
      <c r="AC3840" s="94"/>
      <c r="AG3840" s="94"/>
      <c r="AI3840" s="94"/>
      <c r="AM3840" s="94"/>
      <c r="AO3840" s="94"/>
      <c r="AS3840" s="94"/>
      <c r="AU3840" s="94"/>
      <c r="AY3840" s="94"/>
      <c r="BA3840" s="94"/>
      <c r="BI3840" s="45"/>
      <c r="BN3840" s="93"/>
    </row>
    <row r="3841" spans="4:66" s="48" customFormat="1" ht="15" customHeight="1" x14ac:dyDescent="0.2">
      <c r="D3841" s="45"/>
      <c r="AA3841" s="94"/>
      <c r="AC3841" s="94"/>
      <c r="AG3841" s="94"/>
      <c r="AI3841" s="94"/>
      <c r="AM3841" s="94"/>
      <c r="AO3841" s="94"/>
      <c r="AS3841" s="94"/>
      <c r="AU3841" s="94"/>
      <c r="AY3841" s="94"/>
      <c r="BA3841" s="94"/>
      <c r="BI3841" s="45"/>
      <c r="BN3841" s="93"/>
    </row>
    <row r="3842" spans="4:66" s="48" customFormat="1" ht="15" customHeight="1" x14ac:dyDescent="0.2">
      <c r="D3842" s="45"/>
      <c r="AA3842" s="94"/>
      <c r="AC3842" s="94"/>
      <c r="AG3842" s="94"/>
      <c r="AI3842" s="94"/>
      <c r="AM3842" s="94"/>
      <c r="AO3842" s="94"/>
      <c r="AS3842" s="94"/>
      <c r="AU3842" s="94"/>
      <c r="AY3842" s="94"/>
      <c r="BA3842" s="94"/>
      <c r="BI3842" s="45"/>
      <c r="BN3842" s="93"/>
    </row>
    <row r="3843" spans="4:66" s="48" customFormat="1" ht="15" customHeight="1" x14ac:dyDescent="0.2">
      <c r="D3843" s="45"/>
      <c r="AA3843" s="94"/>
      <c r="AC3843" s="94"/>
      <c r="AG3843" s="94"/>
      <c r="AI3843" s="94"/>
      <c r="AM3843" s="94"/>
      <c r="AO3843" s="94"/>
      <c r="AS3843" s="94"/>
      <c r="AU3843" s="94"/>
      <c r="AY3843" s="94"/>
      <c r="BA3843" s="94"/>
      <c r="BI3843" s="45"/>
      <c r="BN3843" s="93"/>
    </row>
    <row r="3844" spans="4:66" s="48" customFormat="1" ht="15" customHeight="1" x14ac:dyDescent="0.2">
      <c r="D3844" s="45"/>
      <c r="AA3844" s="94"/>
      <c r="AC3844" s="94"/>
      <c r="AG3844" s="94"/>
      <c r="AI3844" s="94"/>
      <c r="AM3844" s="94"/>
      <c r="AO3844" s="94"/>
      <c r="AS3844" s="94"/>
      <c r="AU3844" s="94"/>
      <c r="AY3844" s="94"/>
      <c r="BA3844" s="94"/>
      <c r="BI3844" s="45"/>
      <c r="BN3844" s="93"/>
    </row>
    <row r="3845" spans="4:66" s="48" customFormat="1" ht="15" customHeight="1" x14ac:dyDescent="0.2">
      <c r="D3845" s="45"/>
      <c r="AA3845" s="94"/>
      <c r="AC3845" s="94"/>
      <c r="AG3845" s="94"/>
      <c r="AI3845" s="94"/>
      <c r="AM3845" s="94"/>
      <c r="AO3845" s="94"/>
      <c r="AS3845" s="94"/>
      <c r="AU3845" s="94"/>
      <c r="AY3845" s="94"/>
      <c r="BA3845" s="94"/>
      <c r="BI3845" s="45"/>
      <c r="BN3845" s="93"/>
    </row>
    <row r="3846" spans="4:66" s="48" customFormat="1" ht="15" customHeight="1" x14ac:dyDescent="0.2">
      <c r="D3846" s="45"/>
      <c r="AA3846" s="94"/>
      <c r="AC3846" s="94"/>
      <c r="AG3846" s="94"/>
      <c r="AI3846" s="94"/>
      <c r="AM3846" s="94"/>
      <c r="AO3846" s="94"/>
      <c r="AS3846" s="94"/>
      <c r="AU3846" s="94"/>
      <c r="AY3846" s="94"/>
      <c r="BA3846" s="94"/>
      <c r="BI3846" s="45"/>
      <c r="BN3846" s="93"/>
    </row>
    <row r="3847" spans="4:66" s="48" customFormat="1" ht="15" customHeight="1" x14ac:dyDescent="0.2">
      <c r="D3847" s="45"/>
      <c r="AA3847" s="94"/>
      <c r="AC3847" s="94"/>
      <c r="AG3847" s="94"/>
      <c r="AI3847" s="94"/>
      <c r="AM3847" s="94"/>
      <c r="AO3847" s="94"/>
      <c r="AS3847" s="94"/>
      <c r="AU3847" s="94"/>
      <c r="AY3847" s="94"/>
      <c r="BA3847" s="94"/>
      <c r="BI3847" s="45"/>
      <c r="BN3847" s="93"/>
    </row>
    <row r="3848" spans="4:66" s="48" customFormat="1" ht="15" customHeight="1" x14ac:dyDescent="0.2">
      <c r="D3848" s="45"/>
      <c r="AA3848" s="94"/>
      <c r="AC3848" s="94"/>
      <c r="AG3848" s="94"/>
      <c r="AI3848" s="94"/>
      <c r="AM3848" s="94"/>
      <c r="AO3848" s="94"/>
      <c r="AS3848" s="94"/>
      <c r="AU3848" s="94"/>
      <c r="AY3848" s="94"/>
      <c r="BA3848" s="94"/>
      <c r="BI3848" s="45"/>
      <c r="BN3848" s="93"/>
    </row>
    <row r="3849" spans="4:66" s="48" customFormat="1" ht="15" customHeight="1" x14ac:dyDescent="0.2">
      <c r="D3849" s="45"/>
      <c r="AA3849" s="94"/>
      <c r="AC3849" s="94"/>
      <c r="AG3849" s="94"/>
      <c r="AI3849" s="94"/>
      <c r="AM3849" s="94"/>
      <c r="AO3849" s="94"/>
      <c r="AS3849" s="94"/>
      <c r="AU3849" s="94"/>
      <c r="AY3849" s="94"/>
      <c r="BA3849" s="94"/>
      <c r="BI3849" s="45"/>
      <c r="BN3849" s="93"/>
    </row>
    <row r="3850" spans="4:66" s="48" customFormat="1" ht="15" customHeight="1" x14ac:dyDescent="0.2">
      <c r="D3850" s="45"/>
      <c r="AA3850" s="94"/>
      <c r="AC3850" s="94"/>
      <c r="AG3850" s="94"/>
      <c r="AI3850" s="94"/>
      <c r="AM3850" s="94"/>
      <c r="AO3850" s="94"/>
      <c r="AS3850" s="94"/>
      <c r="AU3850" s="94"/>
      <c r="AY3850" s="94"/>
      <c r="BA3850" s="94"/>
      <c r="BI3850" s="45"/>
      <c r="BN3850" s="93"/>
    </row>
    <row r="3851" spans="4:66" s="48" customFormat="1" ht="15" customHeight="1" x14ac:dyDescent="0.2">
      <c r="D3851" s="45"/>
      <c r="AA3851" s="94"/>
      <c r="AC3851" s="94"/>
      <c r="AG3851" s="94"/>
      <c r="AI3851" s="94"/>
      <c r="AM3851" s="94"/>
      <c r="AO3851" s="94"/>
      <c r="AS3851" s="94"/>
      <c r="AU3851" s="94"/>
      <c r="AY3851" s="94"/>
      <c r="BA3851" s="94"/>
      <c r="BI3851" s="45"/>
      <c r="BN3851" s="93"/>
    </row>
    <row r="3852" spans="4:66" s="48" customFormat="1" ht="15" customHeight="1" x14ac:dyDescent="0.2">
      <c r="D3852" s="45"/>
      <c r="AA3852" s="94"/>
      <c r="AC3852" s="94"/>
      <c r="AG3852" s="94"/>
      <c r="AI3852" s="94"/>
      <c r="AM3852" s="94"/>
      <c r="AO3852" s="94"/>
      <c r="AS3852" s="94"/>
      <c r="AU3852" s="94"/>
      <c r="AY3852" s="94"/>
      <c r="BA3852" s="94"/>
      <c r="BI3852" s="45"/>
      <c r="BN3852" s="93"/>
    </row>
    <row r="3853" spans="4:66" s="48" customFormat="1" ht="15" customHeight="1" x14ac:dyDescent="0.2">
      <c r="D3853" s="45"/>
      <c r="AA3853" s="94"/>
      <c r="AC3853" s="94"/>
      <c r="AG3853" s="94"/>
      <c r="AI3853" s="94"/>
      <c r="AM3853" s="94"/>
      <c r="AO3853" s="94"/>
      <c r="AS3853" s="94"/>
      <c r="AU3853" s="94"/>
      <c r="AY3853" s="94"/>
      <c r="BA3853" s="94"/>
      <c r="BI3853" s="45"/>
      <c r="BN3853" s="93"/>
    </row>
    <row r="3854" spans="4:66" s="48" customFormat="1" ht="15" customHeight="1" x14ac:dyDescent="0.2">
      <c r="D3854" s="45"/>
      <c r="AA3854" s="94"/>
      <c r="AC3854" s="94"/>
      <c r="AG3854" s="94"/>
      <c r="AI3854" s="94"/>
      <c r="AM3854" s="94"/>
      <c r="AO3854" s="94"/>
      <c r="AS3854" s="94"/>
      <c r="AU3854" s="94"/>
      <c r="AY3854" s="94"/>
      <c r="BA3854" s="94"/>
      <c r="BI3854" s="45"/>
      <c r="BN3854" s="93"/>
    </row>
    <row r="3855" spans="4:66" s="48" customFormat="1" ht="15" customHeight="1" x14ac:dyDescent="0.2">
      <c r="D3855" s="45"/>
      <c r="AA3855" s="94"/>
      <c r="AC3855" s="94"/>
      <c r="AG3855" s="94"/>
      <c r="AI3855" s="94"/>
      <c r="AM3855" s="94"/>
      <c r="AO3855" s="94"/>
      <c r="AS3855" s="94"/>
      <c r="AU3855" s="94"/>
      <c r="AY3855" s="94"/>
      <c r="BA3855" s="94"/>
      <c r="BI3855" s="45"/>
      <c r="BN3855" s="93"/>
    </row>
    <row r="3856" spans="4:66" s="48" customFormat="1" ht="15" customHeight="1" x14ac:dyDescent="0.2">
      <c r="D3856" s="45"/>
      <c r="AA3856" s="94"/>
      <c r="AC3856" s="94"/>
      <c r="AG3856" s="94"/>
      <c r="AI3856" s="94"/>
      <c r="AM3856" s="94"/>
      <c r="AO3856" s="94"/>
      <c r="AS3856" s="94"/>
      <c r="AU3856" s="94"/>
      <c r="AY3856" s="94"/>
      <c r="BA3856" s="94"/>
      <c r="BI3856" s="45"/>
      <c r="BN3856" s="93"/>
    </row>
    <row r="3857" spans="4:66" s="48" customFormat="1" ht="15" customHeight="1" x14ac:dyDescent="0.2">
      <c r="D3857" s="45"/>
      <c r="AA3857" s="94"/>
      <c r="AC3857" s="94"/>
      <c r="AG3857" s="94"/>
      <c r="AI3857" s="94"/>
      <c r="AM3857" s="94"/>
      <c r="AO3857" s="94"/>
      <c r="AS3857" s="94"/>
      <c r="AU3857" s="94"/>
      <c r="AY3857" s="94"/>
      <c r="BA3857" s="94"/>
      <c r="BI3857" s="45"/>
      <c r="BN3857" s="93"/>
    </row>
    <row r="3858" spans="4:66" s="48" customFormat="1" ht="15" customHeight="1" x14ac:dyDescent="0.2">
      <c r="D3858" s="45"/>
      <c r="AA3858" s="94"/>
      <c r="AC3858" s="94"/>
      <c r="AG3858" s="94"/>
      <c r="AI3858" s="94"/>
      <c r="AM3858" s="94"/>
      <c r="AO3858" s="94"/>
      <c r="AS3858" s="94"/>
      <c r="AU3858" s="94"/>
      <c r="AY3858" s="94"/>
      <c r="BA3858" s="94"/>
      <c r="BI3858" s="45"/>
      <c r="BN3858" s="93"/>
    </row>
    <row r="3859" spans="4:66" s="48" customFormat="1" ht="15" customHeight="1" x14ac:dyDescent="0.2">
      <c r="D3859" s="45"/>
      <c r="AA3859" s="94"/>
      <c r="AC3859" s="94"/>
      <c r="AG3859" s="94"/>
      <c r="AI3859" s="94"/>
      <c r="AM3859" s="94"/>
      <c r="AO3859" s="94"/>
      <c r="AS3859" s="94"/>
      <c r="AU3859" s="94"/>
      <c r="AY3859" s="94"/>
      <c r="BA3859" s="94"/>
      <c r="BI3859" s="45"/>
      <c r="BN3859" s="93"/>
    </row>
    <row r="3860" spans="4:66" s="48" customFormat="1" ht="15" customHeight="1" x14ac:dyDescent="0.2">
      <c r="D3860" s="45"/>
      <c r="AA3860" s="94"/>
      <c r="AC3860" s="94"/>
      <c r="AG3860" s="94"/>
      <c r="AI3860" s="94"/>
      <c r="AM3860" s="94"/>
      <c r="AO3860" s="94"/>
      <c r="AS3860" s="94"/>
      <c r="AU3860" s="94"/>
      <c r="AY3860" s="94"/>
      <c r="BA3860" s="94"/>
      <c r="BI3860" s="45"/>
      <c r="BN3860" s="93"/>
    </row>
    <row r="3861" spans="4:66" s="48" customFormat="1" ht="15" customHeight="1" x14ac:dyDescent="0.2">
      <c r="D3861" s="45"/>
      <c r="AA3861" s="94"/>
      <c r="AC3861" s="94"/>
      <c r="AG3861" s="94"/>
      <c r="AI3861" s="94"/>
      <c r="AM3861" s="94"/>
      <c r="AO3861" s="94"/>
      <c r="AS3861" s="94"/>
      <c r="AU3861" s="94"/>
      <c r="AY3861" s="94"/>
      <c r="BA3861" s="94"/>
      <c r="BI3861" s="45"/>
      <c r="BN3861" s="93"/>
    </row>
    <row r="3862" spans="4:66" s="48" customFormat="1" ht="15" customHeight="1" x14ac:dyDescent="0.2">
      <c r="D3862" s="45"/>
      <c r="AA3862" s="94"/>
      <c r="AC3862" s="94"/>
      <c r="AG3862" s="94"/>
      <c r="AI3862" s="94"/>
      <c r="AM3862" s="94"/>
      <c r="AO3862" s="94"/>
      <c r="AS3862" s="94"/>
      <c r="AU3862" s="94"/>
      <c r="AY3862" s="94"/>
      <c r="BA3862" s="94"/>
      <c r="BI3862" s="45"/>
      <c r="BN3862" s="93"/>
    </row>
    <row r="3863" spans="4:66" s="48" customFormat="1" ht="15" customHeight="1" x14ac:dyDescent="0.2">
      <c r="D3863" s="45"/>
      <c r="AA3863" s="94"/>
      <c r="AC3863" s="94"/>
      <c r="AG3863" s="94"/>
      <c r="AI3863" s="94"/>
      <c r="AM3863" s="94"/>
      <c r="AO3863" s="94"/>
      <c r="AS3863" s="94"/>
      <c r="AU3863" s="94"/>
      <c r="AY3863" s="94"/>
      <c r="BA3863" s="94"/>
      <c r="BI3863" s="45"/>
      <c r="BN3863" s="93"/>
    </row>
    <row r="3864" spans="4:66" s="48" customFormat="1" ht="15" customHeight="1" x14ac:dyDescent="0.2">
      <c r="D3864" s="45"/>
      <c r="AA3864" s="94"/>
      <c r="AC3864" s="94"/>
      <c r="AG3864" s="94"/>
      <c r="AI3864" s="94"/>
      <c r="AM3864" s="94"/>
      <c r="AO3864" s="94"/>
      <c r="AS3864" s="94"/>
      <c r="AU3864" s="94"/>
      <c r="AY3864" s="94"/>
      <c r="BA3864" s="94"/>
      <c r="BI3864" s="45"/>
      <c r="BN3864" s="93"/>
    </row>
    <row r="3865" spans="4:66" s="48" customFormat="1" ht="15" customHeight="1" x14ac:dyDescent="0.2">
      <c r="D3865" s="45"/>
      <c r="AA3865" s="94"/>
      <c r="AC3865" s="94"/>
      <c r="AG3865" s="94"/>
      <c r="AI3865" s="94"/>
      <c r="AM3865" s="94"/>
      <c r="AO3865" s="94"/>
      <c r="AS3865" s="94"/>
      <c r="AU3865" s="94"/>
      <c r="AY3865" s="94"/>
      <c r="BA3865" s="94"/>
      <c r="BI3865" s="45"/>
      <c r="BN3865" s="93"/>
    </row>
    <row r="3866" spans="4:66" s="48" customFormat="1" ht="15" customHeight="1" x14ac:dyDescent="0.2">
      <c r="D3866" s="45"/>
      <c r="AA3866" s="94"/>
      <c r="AC3866" s="94"/>
      <c r="AG3866" s="94"/>
      <c r="AI3866" s="94"/>
      <c r="AM3866" s="94"/>
      <c r="AO3866" s="94"/>
      <c r="AS3866" s="94"/>
      <c r="AU3866" s="94"/>
      <c r="AY3866" s="94"/>
      <c r="BA3866" s="94"/>
      <c r="BI3866" s="45"/>
      <c r="BN3866" s="93"/>
    </row>
    <row r="3867" spans="4:66" s="48" customFormat="1" ht="15" customHeight="1" x14ac:dyDescent="0.2">
      <c r="D3867" s="45"/>
      <c r="AA3867" s="94"/>
      <c r="AC3867" s="94"/>
      <c r="AG3867" s="94"/>
      <c r="AI3867" s="94"/>
      <c r="AM3867" s="94"/>
      <c r="AO3867" s="94"/>
      <c r="AS3867" s="94"/>
      <c r="AU3867" s="94"/>
      <c r="AY3867" s="94"/>
      <c r="BA3867" s="94"/>
      <c r="BI3867" s="45"/>
      <c r="BN3867" s="93"/>
    </row>
    <row r="3868" spans="4:66" s="48" customFormat="1" ht="15" customHeight="1" x14ac:dyDescent="0.2">
      <c r="D3868" s="45"/>
      <c r="AA3868" s="94"/>
      <c r="AC3868" s="94"/>
      <c r="AG3868" s="94"/>
      <c r="AI3868" s="94"/>
      <c r="AM3868" s="94"/>
      <c r="AO3868" s="94"/>
      <c r="AS3868" s="94"/>
      <c r="AU3868" s="94"/>
      <c r="AY3868" s="94"/>
      <c r="BA3868" s="94"/>
      <c r="BI3868" s="45"/>
      <c r="BN3868" s="93"/>
    </row>
    <row r="3869" spans="4:66" s="48" customFormat="1" ht="15" customHeight="1" x14ac:dyDescent="0.2">
      <c r="D3869" s="45"/>
      <c r="AA3869" s="94"/>
      <c r="AC3869" s="94"/>
      <c r="AG3869" s="94"/>
      <c r="AI3869" s="94"/>
      <c r="AM3869" s="94"/>
      <c r="AO3869" s="94"/>
      <c r="AS3869" s="94"/>
      <c r="AU3869" s="94"/>
      <c r="AY3869" s="94"/>
      <c r="BA3869" s="94"/>
      <c r="BI3869" s="45"/>
      <c r="BN3869" s="93"/>
    </row>
    <row r="3870" spans="4:66" s="48" customFormat="1" ht="15" customHeight="1" x14ac:dyDescent="0.2">
      <c r="D3870" s="45"/>
      <c r="AA3870" s="94"/>
      <c r="AC3870" s="94"/>
      <c r="AG3870" s="94"/>
      <c r="AI3870" s="94"/>
      <c r="AM3870" s="94"/>
      <c r="AO3870" s="94"/>
      <c r="AS3870" s="94"/>
      <c r="AU3870" s="94"/>
      <c r="AY3870" s="94"/>
      <c r="BA3870" s="94"/>
      <c r="BI3870" s="45"/>
      <c r="BN3870" s="93"/>
    </row>
    <row r="3871" spans="4:66" s="48" customFormat="1" ht="15" customHeight="1" x14ac:dyDescent="0.2">
      <c r="D3871" s="45"/>
      <c r="AA3871" s="94"/>
      <c r="AC3871" s="94"/>
      <c r="AG3871" s="94"/>
      <c r="AI3871" s="94"/>
      <c r="AM3871" s="94"/>
      <c r="AO3871" s="94"/>
      <c r="AS3871" s="94"/>
      <c r="AU3871" s="94"/>
      <c r="AY3871" s="94"/>
      <c r="BA3871" s="94"/>
      <c r="BI3871" s="45"/>
      <c r="BN3871" s="93"/>
    </row>
    <row r="3872" spans="4:66" s="48" customFormat="1" ht="15" customHeight="1" x14ac:dyDescent="0.2">
      <c r="D3872" s="45"/>
      <c r="AA3872" s="94"/>
      <c r="AC3872" s="94"/>
      <c r="AG3872" s="94"/>
      <c r="AI3872" s="94"/>
      <c r="AM3872" s="94"/>
      <c r="AO3872" s="94"/>
      <c r="AS3872" s="94"/>
      <c r="AU3872" s="94"/>
      <c r="AY3872" s="94"/>
      <c r="BA3872" s="94"/>
      <c r="BI3872" s="45"/>
      <c r="BN3872" s="93"/>
    </row>
    <row r="3873" spans="4:66" s="48" customFormat="1" ht="15" customHeight="1" x14ac:dyDescent="0.2">
      <c r="D3873" s="45"/>
      <c r="AA3873" s="94"/>
      <c r="AC3873" s="94"/>
      <c r="AG3873" s="94"/>
      <c r="AI3873" s="94"/>
      <c r="AM3873" s="94"/>
      <c r="AO3873" s="94"/>
      <c r="AS3873" s="94"/>
      <c r="AU3873" s="94"/>
      <c r="AY3873" s="94"/>
      <c r="BA3873" s="94"/>
      <c r="BI3873" s="45"/>
      <c r="BN3873" s="93"/>
    </row>
    <row r="3874" spans="4:66" s="48" customFormat="1" ht="15" customHeight="1" x14ac:dyDescent="0.2">
      <c r="D3874" s="45"/>
      <c r="AA3874" s="94"/>
      <c r="AC3874" s="94"/>
      <c r="AG3874" s="94"/>
      <c r="AI3874" s="94"/>
      <c r="AM3874" s="94"/>
      <c r="AO3874" s="94"/>
      <c r="AS3874" s="94"/>
      <c r="AU3874" s="94"/>
      <c r="AY3874" s="94"/>
      <c r="BA3874" s="94"/>
      <c r="BI3874" s="45"/>
      <c r="BN3874" s="93"/>
    </row>
    <row r="3875" spans="4:66" s="48" customFormat="1" ht="15" customHeight="1" x14ac:dyDescent="0.2">
      <c r="D3875" s="45"/>
      <c r="AA3875" s="94"/>
      <c r="AC3875" s="94"/>
      <c r="AG3875" s="94"/>
      <c r="AI3875" s="94"/>
      <c r="AM3875" s="94"/>
      <c r="AO3875" s="94"/>
      <c r="AS3875" s="94"/>
      <c r="AU3875" s="94"/>
      <c r="AY3875" s="94"/>
      <c r="BA3875" s="94"/>
      <c r="BI3875" s="45"/>
      <c r="BN3875" s="93"/>
    </row>
    <row r="3876" spans="4:66" s="48" customFormat="1" ht="15" customHeight="1" x14ac:dyDescent="0.2">
      <c r="D3876" s="45"/>
      <c r="AA3876" s="94"/>
      <c r="AC3876" s="94"/>
      <c r="AG3876" s="94"/>
      <c r="AI3876" s="94"/>
      <c r="AM3876" s="94"/>
      <c r="AO3876" s="94"/>
      <c r="AS3876" s="94"/>
      <c r="AU3876" s="94"/>
      <c r="AY3876" s="94"/>
      <c r="BA3876" s="94"/>
      <c r="BI3876" s="45"/>
      <c r="BN3876" s="93"/>
    </row>
    <row r="3877" spans="4:66" s="48" customFormat="1" ht="15" customHeight="1" x14ac:dyDescent="0.2">
      <c r="D3877" s="45"/>
      <c r="AA3877" s="94"/>
      <c r="AC3877" s="94"/>
      <c r="AG3877" s="94"/>
      <c r="AI3877" s="94"/>
      <c r="AM3877" s="94"/>
      <c r="AO3877" s="94"/>
      <c r="AS3877" s="94"/>
      <c r="AU3877" s="94"/>
      <c r="AY3877" s="94"/>
      <c r="BA3877" s="94"/>
      <c r="BI3877" s="45"/>
      <c r="BN3877" s="93"/>
    </row>
    <row r="3878" spans="4:66" s="48" customFormat="1" ht="15" customHeight="1" x14ac:dyDescent="0.2">
      <c r="D3878" s="45"/>
      <c r="AA3878" s="94"/>
      <c r="AC3878" s="94"/>
      <c r="AG3878" s="94"/>
      <c r="AI3878" s="94"/>
      <c r="AM3878" s="94"/>
      <c r="AO3878" s="94"/>
      <c r="AS3878" s="94"/>
      <c r="AU3878" s="94"/>
      <c r="AY3878" s="94"/>
      <c r="BA3878" s="94"/>
      <c r="BI3878" s="45"/>
      <c r="BN3878" s="93"/>
    </row>
    <row r="3879" spans="4:66" s="48" customFormat="1" ht="15" customHeight="1" x14ac:dyDescent="0.2">
      <c r="D3879" s="45"/>
      <c r="AA3879" s="94"/>
      <c r="AC3879" s="94"/>
      <c r="AG3879" s="94"/>
      <c r="AI3879" s="94"/>
      <c r="AM3879" s="94"/>
      <c r="AO3879" s="94"/>
      <c r="AS3879" s="94"/>
      <c r="AU3879" s="94"/>
      <c r="AY3879" s="94"/>
      <c r="BA3879" s="94"/>
      <c r="BI3879" s="45"/>
      <c r="BN3879" s="93"/>
    </row>
    <row r="3880" spans="4:66" s="48" customFormat="1" ht="15" customHeight="1" x14ac:dyDescent="0.2">
      <c r="D3880" s="45"/>
      <c r="AA3880" s="94"/>
      <c r="AC3880" s="94"/>
      <c r="AG3880" s="94"/>
      <c r="AI3880" s="94"/>
      <c r="AM3880" s="94"/>
      <c r="AO3880" s="94"/>
      <c r="AS3880" s="94"/>
      <c r="AU3880" s="94"/>
      <c r="AY3880" s="94"/>
      <c r="BA3880" s="94"/>
      <c r="BI3880" s="45"/>
      <c r="BN3880" s="93"/>
    </row>
    <row r="3881" spans="4:66" s="48" customFormat="1" ht="15" customHeight="1" x14ac:dyDescent="0.2">
      <c r="D3881" s="45"/>
      <c r="AA3881" s="94"/>
      <c r="AC3881" s="94"/>
      <c r="AG3881" s="94"/>
      <c r="AI3881" s="94"/>
      <c r="AM3881" s="94"/>
      <c r="AO3881" s="94"/>
      <c r="AS3881" s="94"/>
      <c r="AU3881" s="94"/>
      <c r="AY3881" s="94"/>
      <c r="BA3881" s="94"/>
      <c r="BI3881" s="45"/>
      <c r="BN3881" s="93"/>
    </row>
    <row r="3882" spans="4:66" s="48" customFormat="1" ht="15" customHeight="1" x14ac:dyDescent="0.2">
      <c r="D3882" s="45"/>
      <c r="AA3882" s="94"/>
      <c r="AC3882" s="94"/>
      <c r="AG3882" s="94"/>
      <c r="AI3882" s="94"/>
      <c r="AM3882" s="94"/>
      <c r="AO3882" s="94"/>
      <c r="AS3882" s="94"/>
      <c r="AU3882" s="94"/>
      <c r="AY3882" s="94"/>
      <c r="BA3882" s="94"/>
      <c r="BI3882" s="45"/>
      <c r="BN3882" s="93"/>
    </row>
    <row r="3883" spans="4:66" s="48" customFormat="1" ht="15" customHeight="1" x14ac:dyDescent="0.2">
      <c r="D3883" s="45"/>
      <c r="AA3883" s="94"/>
      <c r="AC3883" s="94"/>
      <c r="AG3883" s="94"/>
      <c r="AI3883" s="94"/>
      <c r="AM3883" s="94"/>
      <c r="AO3883" s="94"/>
      <c r="AS3883" s="94"/>
      <c r="AU3883" s="94"/>
      <c r="AY3883" s="94"/>
      <c r="BA3883" s="94"/>
      <c r="BI3883" s="45"/>
      <c r="BN3883" s="93"/>
    </row>
    <row r="3884" spans="4:66" s="48" customFormat="1" ht="15" customHeight="1" x14ac:dyDescent="0.2">
      <c r="D3884" s="45"/>
      <c r="AA3884" s="94"/>
      <c r="AC3884" s="94"/>
      <c r="AG3884" s="94"/>
      <c r="AI3884" s="94"/>
      <c r="AM3884" s="94"/>
      <c r="AO3884" s="94"/>
      <c r="AS3884" s="94"/>
      <c r="AU3884" s="94"/>
      <c r="AY3884" s="94"/>
      <c r="BA3884" s="94"/>
      <c r="BI3884" s="45"/>
      <c r="BN3884" s="93"/>
    </row>
    <row r="3885" spans="4:66" s="48" customFormat="1" ht="15" customHeight="1" x14ac:dyDescent="0.2">
      <c r="D3885" s="45"/>
      <c r="AA3885" s="94"/>
      <c r="AC3885" s="94"/>
      <c r="AG3885" s="94"/>
      <c r="AI3885" s="94"/>
      <c r="AM3885" s="94"/>
      <c r="AO3885" s="94"/>
      <c r="AS3885" s="94"/>
      <c r="AU3885" s="94"/>
      <c r="AY3885" s="94"/>
      <c r="BA3885" s="94"/>
      <c r="BI3885" s="45"/>
      <c r="BN3885" s="93"/>
    </row>
    <row r="3886" spans="4:66" s="48" customFormat="1" ht="15" customHeight="1" x14ac:dyDescent="0.2">
      <c r="D3886" s="45"/>
      <c r="AA3886" s="94"/>
      <c r="AC3886" s="94"/>
      <c r="AG3886" s="94"/>
      <c r="AI3886" s="94"/>
      <c r="AM3886" s="94"/>
      <c r="AO3886" s="94"/>
      <c r="AS3886" s="94"/>
      <c r="AU3886" s="94"/>
      <c r="AY3886" s="94"/>
      <c r="BA3886" s="94"/>
      <c r="BI3886" s="45"/>
      <c r="BN3886" s="93"/>
    </row>
    <row r="3887" spans="4:66" s="48" customFormat="1" ht="15" customHeight="1" x14ac:dyDescent="0.2">
      <c r="D3887" s="45"/>
      <c r="AA3887" s="94"/>
      <c r="AC3887" s="94"/>
      <c r="AG3887" s="94"/>
      <c r="AI3887" s="94"/>
      <c r="AM3887" s="94"/>
      <c r="AO3887" s="94"/>
      <c r="AS3887" s="94"/>
      <c r="AU3887" s="94"/>
      <c r="AY3887" s="94"/>
      <c r="BA3887" s="94"/>
      <c r="BI3887" s="45"/>
      <c r="BN3887" s="93"/>
    </row>
    <row r="3888" spans="4:66" s="48" customFormat="1" ht="15" customHeight="1" x14ac:dyDescent="0.2">
      <c r="D3888" s="45"/>
      <c r="AA3888" s="94"/>
      <c r="AC3888" s="94"/>
      <c r="AG3888" s="94"/>
      <c r="AI3888" s="94"/>
      <c r="AM3888" s="94"/>
      <c r="AO3888" s="94"/>
      <c r="AS3888" s="94"/>
      <c r="AU3888" s="94"/>
      <c r="AY3888" s="94"/>
      <c r="BA3888" s="94"/>
      <c r="BI3888" s="45"/>
      <c r="BN3888" s="93"/>
    </row>
    <row r="3889" spans="4:66" s="48" customFormat="1" ht="15" customHeight="1" x14ac:dyDescent="0.2">
      <c r="D3889" s="45"/>
      <c r="AA3889" s="94"/>
      <c r="AC3889" s="94"/>
      <c r="AG3889" s="94"/>
      <c r="AI3889" s="94"/>
      <c r="AM3889" s="94"/>
      <c r="AO3889" s="94"/>
      <c r="AS3889" s="94"/>
      <c r="AU3889" s="94"/>
      <c r="AY3889" s="94"/>
      <c r="BA3889" s="94"/>
      <c r="BI3889" s="45"/>
      <c r="BN3889" s="93"/>
    </row>
    <row r="3890" spans="4:66" s="48" customFormat="1" ht="15" customHeight="1" x14ac:dyDescent="0.2">
      <c r="D3890" s="45"/>
      <c r="AA3890" s="94"/>
      <c r="AC3890" s="94"/>
      <c r="AG3890" s="94"/>
      <c r="AI3890" s="94"/>
      <c r="AM3890" s="94"/>
      <c r="AO3890" s="94"/>
      <c r="AS3890" s="94"/>
      <c r="AU3890" s="94"/>
      <c r="AY3890" s="94"/>
      <c r="BA3890" s="94"/>
      <c r="BI3890" s="45"/>
      <c r="BN3890" s="93"/>
    </row>
    <row r="3891" spans="4:66" s="48" customFormat="1" ht="15" customHeight="1" x14ac:dyDescent="0.2">
      <c r="D3891" s="45"/>
      <c r="AA3891" s="94"/>
      <c r="AC3891" s="94"/>
      <c r="AG3891" s="94"/>
      <c r="AI3891" s="94"/>
      <c r="AM3891" s="94"/>
      <c r="AO3891" s="94"/>
      <c r="AS3891" s="94"/>
      <c r="AU3891" s="94"/>
      <c r="AY3891" s="94"/>
      <c r="BA3891" s="94"/>
      <c r="BI3891" s="45"/>
      <c r="BN3891" s="93"/>
    </row>
    <row r="3892" spans="4:66" s="48" customFormat="1" ht="15" customHeight="1" x14ac:dyDescent="0.2">
      <c r="D3892" s="45"/>
      <c r="AA3892" s="94"/>
      <c r="AC3892" s="94"/>
      <c r="AG3892" s="94"/>
      <c r="AI3892" s="94"/>
      <c r="AM3892" s="94"/>
      <c r="AO3892" s="94"/>
      <c r="AS3892" s="94"/>
      <c r="AU3892" s="94"/>
      <c r="AY3892" s="94"/>
      <c r="BA3892" s="94"/>
      <c r="BI3892" s="45"/>
      <c r="BN3892" s="93"/>
    </row>
    <row r="3893" spans="4:66" s="48" customFormat="1" ht="15" customHeight="1" x14ac:dyDescent="0.2">
      <c r="D3893" s="45"/>
      <c r="AA3893" s="94"/>
      <c r="AC3893" s="94"/>
      <c r="AG3893" s="94"/>
      <c r="AI3893" s="94"/>
      <c r="AM3893" s="94"/>
      <c r="AO3893" s="94"/>
      <c r="AS3893" s="94"/>
      <c r="AU3893" s="94"/>
      <c r="AY3893" s="94"/>
      <c r="BA3893" s="94"/>
      <c r="BI3893" s="45"/>
      <c r="BN3893" s="93"/>
    </row>
    <row r="3894" spans="4:66" s="48" customFormat="1" ht="15" customHeight="1" x14ac:dyDescent="0.2">
      <c r="D3894" s="45"/>
      <c r="AA3894" s="94"/>
      <c r="AC3894" s="94"/>
      <c r="AG3894" s="94"/>
      <c r="AI3894" s="94"/>
      <c r="AM3894" s="94"/>
      <c r="AO3894" s="94"/>
      <c r="AS3894" s="94"/>
      <c r="AU3894" s="94"/>
      <c r="AY3894" s="94"/>
      <c r="BA3894" s="94"/>
      <c r="BI3894" s="45"/>
      <c r="BN3894" s="93"/>
    </row>
    <row r="3895" spans="4:66" s="48" customFormat="1" ht="15" customHeight="1" x14ac:dyDescent="0.2">
      <c r="D3895" s="45"/>
      <c r="AA3895" s="94"/>
      <c r="AC3895" s="94"/>
      <c r="AG3895" s="94"/>
      <c r="AI3895" s="94"/>
      <c r="AM3895" s="94"/>
      <c r="AO3895" s="94"/>
      <c r="AS3895" s="94"/>
      <c r="AU3895" s="94"/>
      <c r="AY3895" s="94"/>
      <c r="BA3895" s="94"/>
      <c r="BI3895" s="45"/>
      <c r="BN3895" s="93"/>
    </row>
    <row r="3896" spans="4:66" s="48" customFormat="1" ht="15" customHeight="1" x14ac:dyDescent="0.2">
      <c r="D3896" s="45"/>
      <c r="AA3896" s="94"/>
      <c r="AC3896" s="94"/>
      <c r="AG3896" s="94"/>
      <c r="AI3896" s="94"/>
      <c r="AM3896" s="94"/>
      <c r="AO3896" s="94"/>
      <c r="AS3896" s="94"/>
      <c r="AU3896" s="94"/>
      <c r="AY3896" s="94"/>
      <c r="BA3896" s="94"/>
      <c r="BI3896" s="45"/>
      <c r="BN3896" s="93"/>
    </row>
    <row r="3897" spans="4:66" s="48" customFormat="1" ht="15" customHeight="1" x14ac:dyDescent="0.2">
      <c r="D3897" s="45"/>
      <c r="AA3897" s="94"/>
      <c r="AC3897" s="94"/>
      <c r="AG3897" s="94"/>
      <c r="AI3897" s="94"/>
      <c r="AM3897" s="94"/>
      <c r="AO3897" s="94"/>
      <c r="AS3897" s="94"/>
      <c r="AU3897" s="94"/>
      <c r="AY3897" s="94"/>
      <c r="BA3897" s="94"/>
      <c r="BI3897" s="45"/>
      <c r="BN3897" s="93"/>
    </row>
    <row r="3898" spans="4:66" s="48" customFormat="1" ht="15" customHeight="1" x14ac:dyDescent="0.2">
      <c r="D3898" s="45"/>
      <c r="AA3898" s="94"/>
      <c r="AC3898" s="94"/>
      <c r="AG3898" s="94"/>
      <c r="AI3898" s="94"/>
      <c r="AM3898" s="94"/>
      <c r="AO3898" s="94"/>
      <c r="AS3898" s="94"/>
      <c r="AU3898" s="94"/>
      <c r="AY3898" s="94"/>
      <c r="BA3898" s="94"/>
      <c r="BI3898" s="45"/>
      <c r="BN3898" s="93"/>
    </row>
    <row r="3899" spans="4:66" s="48" customFormat="1" ht="15" customHeight="1" x14ac:dyDescent="0.2">
      <c r="D3899" s="45"/>
      <c r="AA3899" s="94"/>
      <c r="AC3899" s="94"/>
      <c r="AG3899" s="94"/>
      <c r="AI3899" s="94"/>
      <c r="AM3899" s="94"/>
      <c r="AO3899" s="94"/>
      <c r="AS3899" s="94"/>
      <c r="AU3899" s="94"/>
      <c r="AY3899" s="94"/>
      <c r="BA3899" s="94"/>
      <c r="BI3899" s="45"/>
      <c r="BN3899" s="93"/>
    </row>
    <row r="3900" spans="4:66" s="48" customFormat="1" ht="15" customHeight="1" x14ac:dyDescent="0.2">
      <c r="D3900" s="45"/>
      <c r="AA3900" s="94"/>
      <c r="AC3900" s="94"/>
      <c r="AG3900" s="94"/>
      <c r="AI3900" s="94"/>
      <c r="AM3900" s="94"/>
      <c r="AO3900" s="94"/>
      <c r="AS3900" s="94"/>
      <c r="AU3900" s="94"/>
      <c r="AY3900" s="94"/>
      <c r="BA3900" s="94"/>
      <c r="BI3900" s="45"/>
      <c r="BN3900" s="93"/>
    </row>
    <row r="3901" spans="4:66" s="48" customFormat="1" ht="15" customHeight="1" x14ac:dyDescent="0.2">
      <c r="D3901" s="45"/>
      <c r="AA3901" s="94"/>
      <c r="AC3901" s="94"/>
      <c r="AG3901" s="94"/>
      <c r="AI3901" s="94"/>
      <c r="AM3901" s="94"/>
      <c r="AO3901" s="94"/>
      <c r="AS3901" s="94"/>
      <c r="AU3901" s="94"/>
      <c r="AY3901" s="94"/>
      <c r="BA3901" s="94"/>
      <c r="BI3901" s="45"/>
      <c r="BN3901" s="93"/>
    </row>
    <row r="3902" spans="4:66" s="48" customFormat="1" ht="15" customHeight="1" x14ac:dyDescent="0.2">
      <c r="D3902" s="45"/>
      <c r="AA3902" s="94"/>
      <c r="AC3902" s="94"/>
      <c r="AG3902" s="94"/>
      <c r="AI3902" s="94"/>
      <c r="AM3902" s="94"/>
      <c r="AO3902" s="94"/>
      <c r="AS3902" s="94"/>
      <c r="AU3902" s="94"/>
      <c r="AY3902" s="94"/>
      <c r="BA3902" s="94"/>
      <c r="BI3902" s="45"/>
      <c r="BN3902" s="93"/>
    </row>
    <row r="3903" spans="4:66" s="48" customFormat="1" ht="15" customHeight="1" x14ac:dyDescent="0.2">
      <c r="D3903" s="45"/>
      <c r="AA3903" s="94"/>
      <c r="AC3903" s="94"/>
      <c r="AG3903" s="94"/>
      <c r="AI3903" s="94"/>
      <c r="AM3903" s="94"/>
      <c r="AO3903" s="94"/>
      <c r="AS3903" s="94"/>
      <c r="AU3903" s="94"/>
      <c r="AY3903" s="94"/>
      <c r="BA3903" s="94"/>
      <c r="BI3903" s="45"/>
      <c r="BN3903" s="93"/>
    </row>
    <row r="3904" spans="4:66" s="48" customFormat="1" ht="15" customHeight="1" x14ac:dyDescent="0.2">
      <c r="D3904" s="45"/>
      <c r="AA3904" s="94"/>
      <c r="AC3904" s="94"/>
      <c r="AG3904" s="94"/>
      <c r="AI3904" s="94"/>
      <c r="AM3904" s="94"/>
      <c r="AO3904" s="94"/>
      <c r="AS3904" s="94"/>
      <c r="AU3904" s="94"/>
      <c r="AY3904" s="94"/>
      <c r="BA3904" s="94"/>
      <c r="BI3904" s="45"/>
      <c r="BN3904" s="93"/>
    </row>
    <row r="3905" spans="4:66" s="48" customFormat="1" ht="15" customHeight="1" x14ac:dyDescent="0.2">
      <c r="D3905" s="45"/>
      <c r="AA3905" s="94"/>
      <c r="AC3905" s="94"/>
      <c r="AG3905" s="94"/>
      <c r="AI3905" s="94"/>
      <c r="AM3905" s="94"/>
      <c r="AO3905" s="94"/>
      <c r="AS3905" s="94"/>
      <c r="AU3905" s="94"/>
      <c r="AY3905" s="94"/>
      <c r="BA3905" s="94"/>
      <c r="BI3905" s="45"/>
      <c r="BN3905" s="93"/>
    </row>
    <row r="3906" spans="4:66" s="48" customFormat="1" ht="15" customHeight="1" x14ac:dyDescent="0.2">
      <c r="D3906" s="45"/>
      <c r="AA3906" s="94"/>
      <c r="AC3906" s="94"/>
      <c r="AG3906" s="94"/>
      <c r="AI3906" s="94"/>
      <c r="AM3906" s="94"/>
      <c r="AO3906" s="94"/>
      <c r="AS3906" s="94"/>
      <c r="AU3906" s="94"/>
      <c r="AY3906" s="94"/>
      <c r="BA3906" s="94"/>
      <c r="BI3906" s="45"/>
      <c r="BN3906" s="93"/>
    </row>
    <row r="3907" spans="4:66" s="48" customFormat="1" ht="15" customHeight="1" x14ac:dyDescent="0.2">
      <c r="D3907" s="45"/>
      <c r="AA3907" s="94"/>
      <c r="AC3907" s="94"/>
      <c r="AG3907" s="94"/>
      <c r="AI3907" s="94"/>
      <c r="AM3907" s="94"/>
      <c r="AO3907" s="94"/>
      <c r="AS3907" s="94"/>
      <c r="AU3907" s="94"/>
      <c r="AY3907" s="94"/>
      <c r="BA3907" s="94"/>
      <c r="BI3907" s="45"/>
      <c r="BN3907" s="93"/>
    </row>
    <row r="3908" spans="4:66" s="48" customFormat="1" ht="15" customHeight="1" x14ac:dyDescent="0.2">
      <c r="D3908" s="45"/>
      <c r="AA3908" s="94"/>
      <c r="AC3908" s="94"/>
      <c r="AG3908" s="94"/>
      <c r="AI3908" s="94"/>
      <c r="AM3908" s="94"/>
      <c r="AO3908" s="94"/>
      <c r="AS3908" s="94"/>
      <c r="AU3908" s="94"/>
      <c r="AY3908" s="94"/>
      <c r="BA3908" s="94"/>
      <c r="BI3908" s="45"/>
      <c r="BN3908" s="93"/>
    </row>
    <row r="3909" spans="4:66" s="48" customFormat="1" ht="15" customHeight="1" x14ac:dyDescent="0.2">
      <c r="D3909" s="45"/>
      <c r="AA3909" s="94"/>
      <c r="AC3909" s="94"/>
      <c r="AG3909" s="94"/>
      <c r="AI3909" s="94"/>
      <c r="AM3909" s="94"/>
      <c r="AO3909" s="94"/>
      <c r="AS3909" s="94"/>
      <c r="AU3909" s="94"/>
      <c r="AY3909" s="94"/>
      <c r="BA3909" s="94"/>
      <c r="BI3909" s="45"/>
      <c r="BN3909" s="93"/>
    </row>
    <row r="3910" spans="4:66" s="48" customFormat="1" ht="15" customHeight="1" x14ac:dyDescent="0.2">
      <c r="D3910" s="45"/>
      <c r="AA3910" s="94"/>
      <c r="AC3910" s="94"/>
      <c r="AG3910" s="94"/>
      <c r="AI3910" s="94"/>
      <c r="AM3910" s="94"/>
      <c r="AO3910" s="94"/>
      <c r="AS3910" s="94"/>
      <c r="AU3910" s="94"/>
      <c r="AY3910" s="94"/>
      <c r="BA3910" s="94"/>
      <c r="BI3910" s="45"/>
      <c r="BN3910" s="93"/>
    </row>
    <row r="3911" spans="4:66" s="48" customFormat="1" ht="15" customHeight="1" x14ac:dyDescent="0.2">
      <c r="D3911" s="45"/>
      <c r="AA3911" s="94"/>
      <c r="AC3911" s="94"/>
      <c r="AG3911" s="94"/>
      <c r="AI3911" s="94"/>
      <c r="AM3911" s="94"/>
      <c r="AO3911" s="94"/>
      <c r="AS3911" s="94"/>
      <c r="AU3911" s="94"/>
      <c r="AY3911" s="94"/>
      <c r="BA3911" s="94"/>
      <c r="BI3911" s="45"/>
      <c r="BN3911" s="93"/>
    </row>
    <row r="3912" spans="4:66" s="48" customFormat="1" ht="15" customHeight="1" x14ac:dyDescent="0.2">
      <c r="D3912" s="45"/>
      <c r="AA3912" s="94"/>
      <c r="AC3912" s="94"/>
      <c r="AG3912" s="94"/>
      <c r="AI3912" s="94"/>
      <c r="AM3912" s="94"/>
      <c r="AO3912" s="94"/>
      <c r="AS3912" s="94"/>
      <c r="AU3912" s="94"/>
      <c r="AY3912" s="94"/>
      <c r="BA3912" s="94"/>
      <c r="BI3912" s="45"/>
      <c r="BN3912" s="93"/>
    </row>
    <row r="3913" spans="4:66" s="48" customFormat="1" ht="15" customHeight="1" x14ac:dyDescent="0.2">
      <c r="D3913" s="45"/>
      <c r="AA3913" s="94"/>
      <c r="AC3913" s="94"/>
      <c r="AG3913" s="94"/>
      <c r="AI3913" s="94"/>
      <c r="AM3913" s="94"/>
      <c r="AO3913" s="94"/>
      <c r="AS3913" s="94"/>
      <c r="AU3913" s="94"/>
      <c r="AY3913" s="94"/>
      <c r="BA3913" s="94"/>
      <c r="BI3913" s="45"/>
      <c r="BN3913" s="93"/>
    </row>
    <row r="3914" spans="4:66" s="48" customFormat="1" ht="15" customHeight="1" x14ac:dyDescent="0.2">
      <c r="D3914" s="45"/>
      <c r="AA3914" s="94"/>
      <c r="AC3914" s="94"/>
      <c r="AG3914" s="94"/>
      <c r="AI3914" s="94"/>
      <c r="AM3914" s="94"/>
      <c r="AO3914" s="94"/>
      <c r="AS3914" s="94"/>
      <c r="AU3914" s="94"/>
      <c r="AY3914" s="94"/>
      <c r="BA3914" s="94"/>
      <c r="BI3914" s="45"/>
      <c r="BN3914" s="93"/>
    </row>
    <row r="3915" spans="4:66" s="48" customFormat="1" ht="15" customHeight="1" x14ac:dyDescent="0.2">
      <c r="D3915" s="45"/>
      <c r="AA3915" s="94"/>
      <c r="AC3915" s="94"/>
      <c r="AG3915" s="94"/>
      <c r="AI3915" s="94"/>
      <c r="AM3915" s="94"/>
      <c r="AO3915" s="94"/>
      <c r="AS3915" s="94"/>
      <c r="AU3915" s="94"/>
      <c r="AY3915" s="94"/>
      <c r="BA3915" s="94"/>
      <c r="BI3915" s="45"/>
      <c r="BN3915" s="93"/>
    </row>
    <row r="3916" spans="4:66" s="48" customFormat="1" ht="15" customHeight="1" x14ac:dyDescent="0.2">
      <c r="D3916" s="45"/>
      <c r="AA3916" s="94"/>
      <c r="AC3916" s="94"/>
      <c r="AG3916" s="94"/>
      <c r="AI3916" s="94"/>
      <c r="AM3916" s="94"/>
      <c r="AO3916" s="94"/>
      <c r="AS3916" s="94"/>
      <c r="AU3916" s="94"/>
      <c r="AY3916" s="94"/>
      <c r="BA3916" s="94"/>
      <c r="BI3916" s="45"/>
      <c r="BN3916" s="93"/>
    </row>
    <row r="3917" spans="4:66" s="48" customFormat="1" ht="15" customHeight="1" x14ac:dyDescent="0.2">
      <c r="D3917" s="45"/>
      <c r="AA3917" s="94"/>
      <c r="AC3917" s="94"/>
      <c r="AG3917" s="94"/>
      <c r="AI3917" s="94"/>
      <c r="AM3917" s="94"/>
      <c r="AO3917" s="94"/>
      <c r="AS3917" s="94"/>
      <c r="AU3917" s="94"/>
      <c r="AY3917" s="94"/>
      <c r="BA3917" s="94"/>
      <c r="BI3917" s="45"/>
      <c r="BN3917" s="93"/>
    </row>
    <row r="3918" spans="4:66" s="48" customFormat="1" ht="15" customHeight="1" x14ac:dyDescent="0.2">
      <c r="D3918" s="45"/>
      <c r="AA3918" s="94"/>
      <c r="AC3918" s="94"/>
      <c r="AG3918" s="94"/>
      <c r="AI3918" s="94"/>
      <c r="AM3918" s="94"/>
      <c r="AO3918" s="94"/>
      <c r="AS3918" s="94"/>
      <c r="AU3918" s="94"/>
      <c r="AY3918" s="94"/>
      <c r="BA3918" s="94"/>
      <c r="BI3918" s="45"/>
      <c r="BN3918" s="93"/>
    </row>
    <row r="3919" spans="4:66" s="48" customFormat="1" ht="15" customHeight="1" x14ac:dyDescent="0.2">
      <c r="D3919" s="45"/>
      <c r="AA3919" s="94"/>
      <c r="AC3919" s="94"/>
      <c r="AG3919" s="94"/>
      <c r="AI3919" s="94"/>
      <c r="AM3919" s="94"/>
      <c r="AO3919" s="94"/>
      <c r="AS3919" s="94"/>
      <c r="AU3919" s="94"/>
      <c r="AY3919" s="94"/>
      <c r="BA3919" s="94"/>
      <c r="BI3919" s="45"/>
      <c r="BN3919" s="93"/>
    </row>
    <row r="3920" spans="4:66" s="48" customFormat="1" ht="15" customHeight="1" x14ac:dyDescent="0.2">
      <c r="D3920" s="45"/>
      <c r="AA3920" s="94"/>
      <c r="AC3920" s="94"/>
      <c r="AG3920" s="94"/>
      <c r="AI3920" s="94"/>
      <c r="AM3920" s="94"/>
      <c r="AO3920" s="94"/>
      <c r="AS3920" s="94"/>
      <c r="AU3920" s="94"/>
      <c r="AY3920" s="94"/>
      <c r="BA3920" s="94"/>
      <c r="BI3920" s="45"/>
      <c r="BN3920" s="93"/>
    </row>
    <row r="3921" spans="4:66" s="48" customFormat="1" ht="15" customHeight="1" x14ac:dyDescent="0.2">
      <c r="D3921" s="45"/>
      <c r="AA3921" s="94"/>
      <c r="AC3921" s="94"/>
      <c r="AG3921" s="94"/>
      <c r="AI3921" s="94"/>
      <c r="AM3921" s="94"/>
      <c r="AO3921" s="94"/>
      <c r="AS3921" s="94"/>
      <c r="AU3921" s="94"/>
      <c r="AY3921" s="94"/>
      <c r="BA3921" s="94"/>
      <c r="BI3921" s="45"/>
      <c r="BN3921" s="93"/>
    </row>
    <row r="3922" spans="4:66" s="48" customFormat="1" ht="15" customHeight="1" x14ac:dyDescent="0.2">
      <c r="D3922" s="45"/>
      <c r="AA3922" s="94"/>
      <c r="AC3922" s="94"/>
      <c r="AG3922" s="94"/>
      <c r="AI3922" s="94"/>
      <c r="AM3922" s="94"/>
      <c r="AO3922" s="94"/>
      <c r="AS3922" s="94"/>
      <c r="AU3922" s="94"/>
      <c r="AY3922" s="94"/>
      <c r="BA3922" s="94"/>
      <c r="BI3922" s="45"/>
      <c r="BN3922" s="93"/>
    </row>
    <row r="3923" spans="4:66" s="48" customFormat="1" ht="15" customHeight="1" x14ac:dyDescent="0.2">
      <c r="D3923" s="45"/>
      <c r="AA3923" s="94"/>
      <c r="AC3923" s="94"/>
      <c r="AG3923" s="94"/>
      <c r="AI3923" s="94"/>
      <c r="AM3923" s="94"/>
      <c r="AO3923" s="94"/>
      <c r="AS3923" s="94"/>
      <c r="AU3923" s="94"/>
      <c r="AY3923" s="94"/>
      <c r="BA3923" s="94"/>
      <c r="BI3923" s="45"/>
      <c r="BN3923" s="93"/>
    </row>
    <row r="3924" spans="4:66" s="48" customFormat="1" ht="15" customHeight="1" x14ac:dyDescent="0.2">
      <c r="D3924" s="45"/>
      <c r="AA3924" s="94"/>
      <c r="AC3924" s="94"/>
      <c r="AG3924" s="94"/>
      <c r="AI3924" s="94"/>
      <c r="AM3924" s="94"/>
      <c r="AO3924" s="94"/>
      <c r="AS3924" s="94"/>
      <c r="AU3924" s="94"/>
      <c r="AY3924" s="94"/>
      <c r="BA3924" s="94"/>
      <c r="BI3924" s="45"/>
      <c r="BN3924" s="93"/>
    </row>
    <row r="3925" spans="4:66" s="48" customFormat="1" ht="15" customHeight="1" x14ac:dyDescent="0.2">
      <c r="D3925" s="45"/>
      <c r="AA3925" s="94"/>
      <c r="AC3925" s="94"/>
      <c r="AG3925" s="94"/>
      <c r="AI3925" s="94"/>
      <c r="AM3925" s="94"/>
      <c r="AO3925" s="94"/>
      <c r="AS3925" s="94"/>
      <c r="AU3925" s="94"/>
      <c r="AY3925" s="94"/>
      <c r="BA3925" s="94"/>
      <c r="BI3925" s="45"/>
      <c r="BN3925" s="93"/>
    </row>
    <row r="3926" spans="4:66" s="48" customFormat="1" ht="15" customHeight="1" x14ac:dyDescent="0.2">
      <c r="D3926" s="45"/>
      <c r="AA3926" s="94"/>
      <c r="AC3926" s="94"/>
      <c r="AG3926" s="94"/>
      <c r="AI3926" s="94"/>
      <c r="AM3926" s="94"/>
      <c r="AO3926" s="94"/>
      <c r="AS3926" s="94"/>
      <c r="AU3926" s="94"/>
      <c r="AY3926" s="94"/>
      <c r="BA3926" s="94"/>
      <c r="BI3926" s="45"/>
      <c r="BN3926" s="93"/>
    </row>
    <row r="3927" spans="4:66" s="48" customFormat="1" ht="15" customHeight="1" x14ac:dyDescent="0.2">
      <c r="D3927" s="45"/>
      <c r="AA3927" s="94"/>
      <c r="AC3927" s="94"/>
      <c r="AG3927" s="94"/>
      <c r="AI3927" s="94"/>
      <c r="AM3927" s="94"/>
      <c r="AO3927" s="94"/>
      <c r="AS3927" s="94"/>
      <c r="AU3927" s="94"/>
      <c r="AY3927" s="94"/>
      <c r="BA3927" s="94"/>
      <c r="BI3927" s="45"/>
      <c r="BN3927" s="93"/>
    </row>
    <row r="3928" spans="4:66" s="48" customFormat="1" ht="15" customHeight="1" x14ac:dyDescent="0.2">
      <c r="D3928" s="45"/>
      <c r="AA3928" s="94"/>
      <c r="AC3928" s="94"/>
      <c r="AG3928" s="94"/>
      <c r="AI3928" s="94"/>
      <c r="AM3928" s="94"/>
      <c r="AO3928" s="94"/>
      <c r="AS3928" s="94"/>
      <c r="AU3928" s="94"/>
      <c r="AY3928" s="94"/>
      <c r="BA3928" s="94"/>
      <c r="BI3928" s="45"/>
      <c r="BN3928" s="93"/>
    </row>
    <row r="3929" spans="4:66" s="48" customFormat="1" ht="15" customHeight="1" x14ac:dyDescent="0.2">
      <c r="D3929" s="45"/>
      <c r="AA3929" s="94"/>
      <c r="AC3929" s="94"/>
      <c r="AG3929" s="94"/>
      <c r="AI3929" s="94"/>
      <c r="AM3929" s="94"/>
      <c r="AO3929" s="94"/>
      <c r="AS3929" s="94"/>
      <c r="AU3929" s="94"/>
      <c r="AY3929" s="94"/>
      <c r="BA3929" s="94"/>
      <c r="BI3929" s="45"/>
      <c r="BN3929" s="93"/>
    </row>
    <row r="3930" spans="4:66" s="48" customFormat="1" ht="15" customHeight="1" x14ac:dyDescent="0.2">
      <c r="D3930" s="45"/>
      <c r="AA3930" s="94"/>
      <c r="AC3930" s="94"/>
      <c r="AG3930" s="94"/>
      <c r="AI3930" s="94"/>
      <c r="AM3930" s="94"/>
      <c r="AO3930" s="94"/>
      <c r="AS3930" s="94"/>
      <c r="AU3930" s="94"/>
      <c r="AY3930" s="94"/>
      <c r="BA3930" s="94"/>
      <c r="BI3930" s="45"/>
      <c r="BN3930" s="93"/>
    </row>
    <row r="3931" spans="4:66" s="48" customFormat="1" ht="15" customHeight="1" x14ac:dyDescent="0.2">
      <c r="D3931" s="45"/>
      <c r="AA3931" s="94"/>
      <c r="AC3931" s="94"/>
      <c r="AG3931" s="94"/>
      <c r="AI3931" s="94"/>
      <c r="AM3931" s="94"/>
      <c r="AO3931" s="94"/>
      <c r="AS3931" s="94"/>
      <c r="AU3931" s="94"/>
      <c r="AY3931" s="94"/>
      <c r="BA3931" s="94"/>
      <c r="BI3931" s="45"/>
      <c r="BN3931" s="93"/>
    </row>
    <row r="3932" spans="4:66" s="48" customFormat="1" ht="15" customHeight="1" x14ac:dyDescent="0.2">
      <c r="D3932" s="45"/>
      <c r="AA3932" s="94"/>
      <c r="AC3932" s="94"/>
      <c r="AG3932" s="94"/>
      <c r="AI3932" s="94"/>
      <c r="AM3932" s="94"/>
      <c r="AO3932" s="94"/>
      <c r="AS3932" s="94"/>
      <c r="AU3932" s="94"/>
      <c r="AY3932" s="94"/>
      <c r="BA3932" s="94"/>
      <c r="BI3932" s="45"/>
      <c r="BN3932" s="93"/>
    </row>
    <row r="3933" spans="4:66" s="48" customFormat="1" ht="15" customHeight="1" x14ac:dyDescent="0.2">
      <c r="D3933" s="45"/>
      <c r="AA3933" s="94"/>
      <c r="AC3933" s="94"/>
      <c r="AG3933" s="94"/>
      <c r="AI3933" s="94"/>
      <c r="AM3933" s="94"/>
      <c r="AO3933" s="94"/>
      <c r="AS3933" s="94"/>
      <c r="AU3933" s="94"/>
      <c r="AY3933" s="94"/>
      <c r="BA3933" s="94"/>
      <c r="BI3933" s="45"/>
      <c r="BN3933" s="93"/>
    </row>
    <row r="3934" spans="4:66" s="48" customFormat="1" ht="15" customHeight="1" x14ac:dyDescent="0.2">
      <c r="D3934" s="45"/>
      <c r="AA3934" s="94"/>
      <c r="AC3934" s="94"/>
      <c r="AG3934" s="94"/>
      <c r="AI3934" s="94"/>
      <c r="AM3934" s="94"/>
      <c r="AO3934" s="94"/>
      <c r="AS3934" s="94"/>
      <c r="AU3934" s="94"/>
      <c r="AY3934" s="94"/>
      <c r="BA3934" s="94"/>
      <c r="BI3934" s="45"/>
      <c r="BN3934" s="93"/>
    </row>
    <row r="3935" spans="4:66" s="48" customFormat="1" ht="15" customHeight="1" x14ac:dyDescent="0.2">
      <c r="D3935" s="45"/>
      <c r="AA3935" s="94"/>
      <c r="AC3935" s="94"/>
      <c r="AG3935" s="94"/>
      <c r="AI3935" s="94"/>
      <c r="AM3935" s="94"/>
      <c r="AO3935" s="94"/>
      <c r="AS3935" s="94"/>
      <c r="AU3935" s="94"/>
      <c r="AY3935" s="94"/>
      <c r="BA3935" s="94"/>
      <c r="BI3935" s="45"/>
      <c r="BN3935" s="93"/>
    </row>
    <row r="3936" spans="4:66" s="48" customFormat="1" ht="15" customHeight="1" x14ac:dyDescent="0.2">
      <c r="D3936" s="45"/>
      <c r="AA3936" s="94"/>
      <c r="AC3936" s="94"/>
      <c r="AG3936" s="94"/>
      <c r="AI3936" s="94"/>
      <c r="AM3936" s="94"/>
      <c r="AO3936" s="94"/>
      <c r="AS3936" s="94"/>
      <c r="AU3936" s="94"/>
      <c r="AY3936" s="94"/>
      <c r="BA3936" s="94"/>
      <c r="BI3936" s="45"/>
      <c r="BN3936" s="93"/>
    </row>
    <row r="3937" spans="4:66" s="48" customFormat="1" ht="15" customHeight="1" x14ac:dyDescent="0.2">
      <c r="D3937" s="45"/>
      <c r="AA3937" s="94"/>
      <c r="AC3937" s="94"/>
      <c r="AG3937" s="94"/>
      <c r="AI3937" s="94"/>
      <c r="AM3937" s="94"/>
      <c r="AO3937" s="94"/>
      <c r="AS3937" s="94"/>
      <c r="AU3937" s="94"/>
      <c r="AY3937" s="94"/>
      <c r="BA3937" s="94"/>
      <c r="BI3937" s="45"/>
      <c r="BN3937" s="93"/>
    </row>
    <row r="3938" spans="4:66" s="48" customFormat="1" ht="15" customHeight="1" x14ac:dyDescent="0.2">
      <c r="D3938" s="45"/>
      <c r="AA3938" s="94"/>
      <c r="AC3938" s="94"/>
      <c r="AG3938" s="94"/>
      <c r="AI3938" s="94"/>
      <c r="AM3938" s="94"/>
      <c r="AO3938" s="94"/>
      <c r="AS3938" s="94"/>
      <c r="AU3938" s="94"/>
      <c r="AY3938" s="94"/>
      <c r="BA3938" s="94"/>
      <c r="BI3938" s="45"/>
      <c r="BN3938" s="93"/>
    </row>
    <row r="3939" spans="4:66" s="48" customFormat="1" ht="15" customHeight="1" x14ac:dyDescent="0.2">
      <c r="D3939" s="45"/>
      <c r="AA3939" s="94"/>
      <c r="AC3939" s="94"/>
      <c r="AG3939" s="94"/>
      <c r="AI3939" s="94"/>
      <c r="AM3939" s="94"/>
      <c r="AO3939" s="94"/>
      <c r="AS3939" s="94"/>
      <c r="AU3939" s="94"/>
      <c r="AY3939" s="94"/>
      <c r="BA3939" s="94"/>
      <c r="BI3939" s="45"/>
      <c r="BN3939" s="93"/>
    </row>
    <row r="3940" spans="4:66" s="48" customFormat="1" ht="15" customHeight="1" x14ac:dyDescent="0.2">
      <c r="D3940" s="45"/>
      <c r="AA3940" s="94"/>
      <c r="AC3940" s="94"/>
      <c r="AG3940" s="94"/>
      <c r="AI3940" s="94"/>
      <c r="AM3940" s="94"/>
      <c r="AO3940" s="94"/>
      <c r="AS3940" s="94"/>
      <c r="AU3940" s="94"/>
      <c r="AY3940" s="94"/>
      <c r="BA3940" s="94"/>
      <c r="BI3940" s="45"/>
      <c r="BN3940" s="93"/>
    </row>
    <row r="3941" spans="4:66" s="48" customFormat="1" ht="15" customHeight="1" x14ac:dyDescent="0.2">
      <c r="D3941" s="45"/>
      <c r="AA3941" s="94"/>
      <c r="AC3941" s="94"/>
      <c r="AG3941" s="94"/>
      <c r="AI3941" s="94"/>
      <c r="AM3941" s="94"/>
      <c r="AO3941" s="94"/>
      <c r="AS3941" s="94"/>
      <c r="AU3941" s="94"/>
      <c r="AY3941" s="94"/>
      <c r="BA3941" s="94"/>
      <c r="BI3941" s="45"/>
      <c r="BN3941" s="93"/>
    </row>
    <row r="3942" spans="4:66" s="48" customFormat="1" ht="15" customHeight="1" x14ac:dyDescent="0.2">
      <c r="D3942" s="45"/>
      <c r="AA3942" s="94"/>
      <c r="AC3942" s="94"/>
      <c r="AG3942" s="94"/>
      <c r="AI3942" s="94"/>
      <c r="AM3942" s="94"/>
      <c r="AO3942" s="94"/>
      <c r="AS3942" s="94"/>
      <c r="AU3942" s="94"/>
      <c r="AY3942" s="94"/>
      <c r="BA3942" s="94"/>
      <c r="BI3942" s="45"/>
      <c r="BN3942" s="93"/>
    </row>
    <row r="3943" spans="4:66" s="48" customFormat="1" ht="15" customHeight="1" x14ac:dyDescent="0.2">
      <c r="D3943" s="45"/>
      <c r="AA3943" s="94"/>
      <c r="AC3943" s="94"/>
      <c r="AG3943" s="94"/>
      <c r="AI3943" s="94"/>
      <c r="AM3943" s="94"/>
      <c r="AO3943" s="94"/>
      <c r="AS3943" s="94"/>
      <c r="AU3943" s="94"/>
      <c r="AY3943" s="94"/>
      <c r="BA3943" s="94"/>
      <c r="BI3943" s="45"/>
      <c r="BN3943" s="93"/>
    </row>
    <row r="3944" spans="4:66" s="48" customFormat="1" ht="15" customHeight="1" x14ac:dyDescent="0.2">
      <c r="D3944" s="45"/>
      <c r="AA3944" s="94"/>
      <c r="AC3944" s="94"/>
      <c r="AG3944" s="94"/>
      <c r="AI3944" s="94"/>
      <c r="AM3944" s="94"/>
      <c r="AO3944" s="94"/>
      <c r="AS3944" s="94"/>
      <c r="AU3944" s="94"/>
      <c r="AY3944" s="94"/>
      <c r="BA3944" s="94"/>
      <c r="BI3944" s="45"/>
      <c r="BN3944" s="93"/>
    </row>
    <row r="3945" spans="4:66" s="48" customFormat="1" ht="15" customHeight="1" x14ac:dyDescent="0.2">
      <c r="D3945" s="45"/>
      <c r="AA3945" s="94"/>
      <c r="AC3945" s="94"/>
      <c r="AG3945" s="94"/>
      <c r="AI3945" s="94"/>
      <c r="AM3945" s="94"/>
      <c r="AO3945" s="94"/>
      <c r="AS3945" s="94"/>
      <c r="AU3945" s="94"/>
      <c r="AY3945" s="94"/>
      <c r="BA3945" s="94"/>
      <c r="BI3945" s="45"/>
      <c r="BN3945" s="93"/>
    </row>
    <row r="3946" spans="4:66" s="48" customFormat="1" ht="15" customHeight="1" x14ac:dyDescent="0.2">
      <c r="D3946" s="45"/>
      <c r="AA3946" s="94"/>
      <c r="AC3946" s="94"/>
      <c r="AG3946" s="94"/>
      <c r="AI3946" s="94"/>
      <c r="AM3946" s="94"/>
      <c r="AO3946" s="94"/>
      <c r="AS3946" s="94"/>
      <c r="AU3946" s="94"/>
      <c r="AY3946" s="94"/>
      <c r="BA3946" s="94"/>
      <c r="BI3946" s="45"/>
      <c r="BN3946" s="93"/>
    </row>
    <row r="3947" spans="4:66" s="48" customFormat="1" ht="15" customHeight="1" x14ac:dyDescent="0.2">
      <c r="D3947" s="45"/>
      <c r="AA3947" s="94"/>
      <c r="AC3947" s="94"/>
      <c r="AG3947" s="94"/>
      <c r="AI3947" s="94"/>
      <c r="AM3947" s="94"/>
      <c r="AO3947" s="94"/>
      <c r="AS3947" s="94"/>
      <c r="AU3947" s="94"/>
      <c r="AY3947" s="94"/>
      <c r="BA3947" s="94"/>
      <c r="BI3947" s="45"/>
      <c r="BN3947" s="93"/>
    </row>
    <row r="3948" spans="4:66" s="48" customFormat="1" ht="15" customHeight="1" x14ac:dyDescent="0.2">
      <c r="D3948" s="45"/>
      <c r="AA3948" s="94"/>
      <c r="AC3948" s="94"/>
      <c r="AG3948" s="94"/>
      <c r="AI3948" s="94"/>
      <c r="AM3948" s="94"/>
      <c r="AO3948" s="94"/>
      <c r="AS3948" s="94"/>
      <c r="AU3948" s="94"/>
      <c r="AY3948" s="94"/>
      <c r="BA3948" s="94"/>
      <c r="BI3948" s="45"/>
      <c r="BN3948" s="93"/>
    </row>
    <row r="3949" spans="4:66" s="48" customFormat="1" ht="15" customHeight="1" x14ac:dyDescent="0.2">
      <c r="D3949" s="45"/>
      <c r="AA3949" s="94"/>
      <c r="AC3949" s="94"/>
      <c r="AG3949" s="94"/>
      <c r="AI3949" s="94"/>
      <c r="AM3949" s="94"/>
      <c r="AO3949" s="94"/>
      <c r="AS3949" s="94"/>
      <c r="AU3949" s="94"/>
      <c r="AY3949" s="94"/>
      <c r="BA3949" s="94"/>
      <c r="BI3949" s="45"/>
      <c r="BN3949" s="93"/>
    </row>
    <row r="3950" spans="4:66" s="48" customFormat="1" ht="15" customHeight="1" x14ac:dyDescent="0.2">
      <c r="D3950" s="45"/>
      <c r="AA3950" s="94"/>
      <c r="AC3950" s="94"/>
      <c r="AG3950" s="94"/>
      <c r="AI3950" s="94"/>
      <c r="AM3950" s="94"/>
      <c r="AO3950" s="94"/>
      <c r="AS3950" s="94"/>
      <c r="AU3950" s="94"/>
      <c r="AY3950" s="94"/>
      <c r="BA3950" s="94"/>
      <c r="BI3950" s="45"/>
      <c r="BN3950" s="93"/>
    </row>
    <row r="3951" spans="4:66" s="48" customFormat="1" ht="15" customHeight="1" x14ac:dyDescent="0.2">
      <c r="D3951" s="45"/>
      <c r="AA3951" s="94"/>
      <c r="AC3951" s="94"/>
      <c r="AG3951" s="94"/>
      <c r="AI3951" s="94"/>
      <c r="AM3951" s="94"/>
      <c r="AO3951" s="94"/>
      <c r="AS3951" s="94"/>
      <c r="AU3951" s="94"/>
      <c r="AY3951" s="94"/>
      <c r="BA3951" s="94"/>
      <c r="BI3951" s="45"/>
      <c r="BN3951" s="93"/>
    </row>
    <row r="3952" spans="4:66" s="48" customFormat="1" ht="15" customHeight="1" x14ac:dyDescent="0.2">
      <c r="D3952" s="45"/>
      <c r="AA3952" s="94"/>
      <c r="AC3952" s="94"/>
      <c r="AG3952" s="94"/>
      <c r="AI3952" s="94"/>
      <c r="AM3952" s="94"/>
      <c r="AO3952" s="94"/>
      <c r="AS3952" s="94"/>
      <c r="AU3952" s="94"/>
      <c r="AY3952" s="94"/>
      <c r="BA3952" s="94"/>
      <c r="BI3952" s="45"/>
      <c r="BN3952" s="93"/>
    </row>
    <row r="3953" spans="4:66" s="48" customFormat="1" ht="15" customHeight="1" x14ac:dyDescent="0.2">
      <c r="D3953" s="45"/>
      <c r="AA3953" s="94"/>
      <c r="AC3953" s="94"/>
      <c r="AG3953" s="94"/>
      <c r="AI3953" s="94"/>
      <c r="AM3953" s="94"/>
      <c r="AO3953" s="94"/>
      <c r="AS3953" s="94"/>
      <c r="AU3953" s="94"/>
      <c r="AY3953" s="94"/>
      <c r="BA3953" s="94"/>
      <c r="BI3953" s="45"/>
      <c r="BN3953" s="93"/>
    </row>
    <row r="3954" spans="4:66" s="48" customFormat="1" ht="15" customHeight="1" x14ac:dyDescent="0.2">
      <c r="D3954" s="45"/>
      <c r="AA3954" s="94"/>
      <c r="AC3954" s="94"/>
      <c r="AG3954" s="94"/>
      <c r="AI3954" s="94"/>
      <c r="AM3954" s="94"/>
      <c r="AO3954" s="94"/>
      <c r="AS3954" s="94"/>
      <c r="AU3954" s="94"/>
      <c r="AY3954" s="94"/>
      <c r="BA3954" s="94"/>
      <c r="BI3954" s="45"/>
      <c r="BN3954" s="93"/>
    </row>
    <row r="3955" spans="4:66" s="48" customFormat="1" ht="15" customHeight="1" x14ac:dyDescent="0.2">
      <c r="D3955" s="45"/>
      <c r="AA3955" s="94"/>
      <c r="AC3955" s="94"/>
      <c r="AG3955" s="94"/>
      <c r="AI3955" s="94"/>
      <c r="AM3955" s="94"/>
      <c r="AO3955" s="94"/>
      <c r="AS3955" s="94"/>
      <c r="AU3955" s="94"/>
      <c r="AY3955" s="94"/>
      <c r="BA3955" s="94"/>
      <c r="BI3955" s="45"/>
      <c r="BN3955" s="93"/>
    </row>
    <row r="3956" spans="4:66" s="48" customFormat="1" ht="15" customHeight="1" x14ac:dyDescent="0.2">
      <c r="D3956" s="45"/>
      <c r="AA3956" s="94"/>
      <c r="AC3956" s="94"/>
      <c r="AG3956" s="94"/>
      <c r="AI3956" s="94"/>
      <c r="AM3956" s="94"/>
      <c r="AO3956" s="94"/>
      <c r="AS3956" s="94"/>
      <c r="AU3956" s="94"/>
      <c r="AY3956" s="94"/>
      <c r="BA3956" s="94"/>
      <c r="BI3956" s="45"/>
      <c r="BN3956" s="93"/>
    </row>
    <row r="3957" spans="4:66" s="48" customFormat="1" ht="15" customHeight="1" x14ac:dyDescent="0.2">
      <c r="D3957" s="45"/>
      <c r="AA3957" s="94"/>
      <c r="AC3957" s="94"/>
      <c r="AG3957" s="94"/>
      <c r="AI3957" s="94"/>
      <c r="AM3957" s="94"/>
      <c r="AO3957" s="94"/>
      <c r="AS3957" s="94"/>
      <c r="AU3957" s="94"/>
      <c r="AY3957" s="94"/>
      <c r="BA3957" s="94"/>
      <c r="BI3957" s="45"/>
      <c r="BN3957" s="93"/>
    </row>
    <row r="3958" spans="4:66" s="48" customFormat="1" ht="15" customHeight="1" x14ac:dyDescent="0.2">
      <c r="D3958" s="45"/>
      <c r="AA3958" s="94"/>
      <c r="AC3958" s="94"/>
      <c r="AG3958" s="94"/>
      <c r="AI3958" s="94"/>
      <c r="AM3958" s="94"/>
      <c r="AO3958" s="94"/>
      <c r="AS3958" s="94"/>
      <c r="AU3958" s="94"/>
      <c r="AY3958" s="94"/>
      <c r="BA3958" s="94"/>
      <c r="BI3958" s="45"/>
      <c r="BN3958" s="93"/>
    </row>
    <row r="3959" spans="4:66" s="48" customFormat="1" ht="15" customHeight="1" x14ac:dyDescent="0.2">
      <c r="D3959" s="45"/>
      <c r="AA3959" s="94"/>
      <c r="AC3959" s="94"/>
      <c r="AG3959" s="94"/>
      <c r="AI3959" s="94"/>
      <c r="AM3959" s="94"/>
      <c r="AO3959" s="94"/>
      <c r="AS3959" s="94"/>
      <c r="AU3959" s="94"/>
      <c r="AY3959" s="94"/>
      <c r="BA3959" s="94"/>
      <c r="BI3959" s="45"/>
      <c r="BN3959" s="93"/>
    </row>
    <row r="3960" spans="4:66" s="48" customFormat="1" ht="15" customHeight="1" x14ac:dyDescent="0.2">
      <c r="D3960" s="45"/>
      <c r="AA3960" s="94"/>
      <c r="AC3960" s="94"/>
      <c r="AG3960" s="94"/>
      <c r="AI3960" s="94"/>
      <c r="AM3960" s="94"/>
      <c r="AO3960" s="94"/>
      <c r="AS3960" s="94"/>
      <c r="AU3960" s="94"/>
      <c r="AY3960" s="94"/>
      <c r="BA3960" s="94"/>
      <c r="BI3960" s="45"/>
      <c r="BN3960" s="93"/>
    </row>
    <row r="3961" spans="4:66" s="48" customFormat="1" ht="15" customHeight="1" x14ac:dyDescent="0.2">
      <c r="D3961" s="45"/>
      <c r="AA3961" s="94"/>
      <c r="AC3961" s="94"/>
      <c r="AG3961" s="94"/>
      <c r="AI3961" s="94"/>
      <c r="AM3961" s="94"/>
      <c r="AO3961" s="94"/>
      <c r="AS3961" s="94"/>
      <c r="AU3961" s="94"/>
      <c r="AY3961" s="94"/>
      <c r="BA3961" s="94"/>
      <c r="BI3961" s="45"/>
      <c r="BN3961" s="93"/>
    </row>
    <row r="3962" spans="4:66" s="48" customFormat="1" ht="15" customHeight="1" x14ac:dyDescent="0.2">
      <c r="D3962" s="45"/>
      <c r="AA3962" s="94"/>
      <c r="AC3962" s="94"/>
      <c r="AG3962" s="94"/>
      <c r="AI3962" s="94"/>
      <c r="AM3962" s="94"/>
      <c r="AO3962" s="94"/>
      <c r="AS3962" s="94"/>
      <c r="AU3962" s="94"/>
      <c r="AY3962" s="94"/>
      <c r="BA3962" s="94"/>
      <c r="BI3962" s="45"/>
      <c r="BN3962" s="93"/>
    </row>
    <row r="3963" spans="4:66" s="48" customFormat="1" ht="15" customHeight="1" x14ac:dyDescent="0.2">
      <c r="D3963" s="45"/>
      <c r="AA3963" s="94"/>
      <c r="AC3963" s="94"/>
      <c r="AG3963" s="94"/>
      <c r="AI3963" s="94"/>
      <c r="AM3963" s="94"/>
      <c r="AO3963" s="94"/>
      <c r="AS3963" s="94"/>
      <c r="AU3963" s="94"/>
      <c r="AY3963" s="94"/>
      <c r="BA3963" s="94"/>
      <c r="BI3963" s="45"/>
      <c r="BN3963" s="93"/>
    </row>
    <row r="3964" spans="4:66" s="48" customFormat="1" ht="15" customHeight="1" x14ac:dyDescent="0.2">
      <c r="D3964" s="45"/>
      <c r="AA3964" s="94"/>
      <c r="AC3964" s="94"/>
      <c r="AG3964" s="94"/>
      <c r="AI3964" s="94"/>
      <c r="AM3964" s="94"/>
      <c r="AO3964" s="94"/>
      <c r="AS3964" s="94"/>
      <c r="AU3964" s="94"/>
      <c r="AY3964" s="94"/>
      <c r="BA3964" s="94"/>
      <c r="BI3964" s="45"/>
      <c r="BN3964" s="93"/>
    </row>
    <row r="3965" spans="4:66" s="48" customFormat="1" ht="15" customHeight="1" x14ac:dyDescent="0.2">
      <c r="D3965" s="45"/>
      <c r="AA3965" s="94"/>
      <c r="AC3965" s="94"/>
      <c r="AG3965" s="94"/>
      <c r="AI3965" s="94"/>
      <c r="AM3965" s="94"/>
      <c r="AO3965" s="94"/>
      <c r="AS3965" s="94"/>
      <c r="AU3965" s="94"/>
      <c r="AY3965" s="94"/>
      <c r="BA3965" s="94"/>
      <c r="BI3965" s="45"/>
      <c r="BN3965" s="93"/>
    </row>
    <row r="3966" spans="4:66" s="48" customFormat="1" ht="15" customHeight="1" x14ac:dyDescent="0.2">
      <c r="D3966" s="45"/>
      <c r="AA3966" s="94"/>
      <c r="AC3966" s="94"/>
      <c r="AG3966" s="94"/>
      <c r="AI3966" s="94"/>
      <c r="AM3966" s="94"/>
      <c r="AO3966" s="94"/>
      <c r="AS3966" s="94"/>
      <c r="AU3966" s="94"/>
      <c r="AY3966" s="94"/>
      <c r="BA3966" s="94"/>
      <c r="BI3966" s="45"/>
      <c r="BN3966" s="93"/>
    </row>
    <row r="3967" spans="4:66" s="48" customFormat="1" ht="15" customHeight="1" x14ac:dyDescent="0.2">
      <c r="D3967" s="45"/>
      <c r="AA3967" s="94"/>
      <c r="AC3967" s="94"/>
      <c r="AG3967" s="94"/>
      <c r="AI3967" s="94"/>
      <c r="AM3967" s="94"/>
      <c r="AO3967" s="94"/>
      <c r="AS3967" s="94"/>
      <c r="AU3967" s="94"/>
      <c r="AY3967" s="94"/>
      <c r="BA3967" s="94"/>
      <c r="BI3967" s="45"/>
      <c r="BN3967" s="93"/>
    </row>
    <row r="3968" spans="4:66" s="48" customFormat="1" ht="15" customHeight="1" x14ac:dyDescent="0.2">
      <c r="D3968" s="45"/>
      <c r="AA3968" s="94"/>
      <c r="AC3968" s="94"/>
      <c r="AG3968" s="94"/>
      <c r="AI3968" s="94"/>
      <c r="AM3968" s="94"/>
      <c r="AO3968" s="94"/>
      <c r="AS3968" s="94"/>
      <c r="AU3968" s="94"/>
      <c r="AY3968" s="94"/>
      <c r="BA3968" s="94"/>
      <c r="BI3968" s="45"/>
      <c r="BN3968" s="93"/>
    </row>
    <row r="3969" spans="4:66" s="48" customFormat="1" ht="15" customHeight="1" x14ac:dyDescent="0.2">
      <c r="D3969" s="45"/>
      <c r="AA3969" s="94"/>
      <c r="AC3969" s="94"/>
      <c r="AG3969" s="94"/>
      <c r="AI3969" s="94"/>
      <c r="AM3969" s="94"/>
      <c r="AO3969" s="94"/>
      <c r="AS3969" s="94"/>
      <c r="AU3969" s="94"/>
      <c r="AY3969" s="94"/>
      <c r="BA3969" s="94"/>
      <c r="BI3969" s="45"/>
      <c r="BN3969" s="93"/>
    </row>
    <row r="3970" spans="4:66" s="48" customFormat="1" ht="15" customHeight="1" x14ac:dyDescent="0.2">
      <c r="D3970" s="45"/>
      <c r="AA3970" s="94"/>
      <c r="AC3970" s="94"/>
      <c r="AG3970" s="94"/>
      <c r="AI3970" s="94"/>
      <c r="AM3970" s="94"/>
      <c r="AO3970" s="94"/>
      <c r="AS3970" s="94"/>
      <c r="AU3970" s="94"/>
      <c r="AY3970" s="94"/>
      <c r="BA3970" s="94"/>
      <c r="BI3970" s="45"/>
      <c r="BN3970" s="93"/>
    </row>
    <row r="3971" spans="4:66" s="48" customFormat="1" ht="15" customHeight="1" x14ac:dyDescent="0.2">
      <c r="D3971" s="45"/>
      <c r="AA3971" s="94"/>
      <c r="AC3971" s="94"/>
      <c r="AG3971" s="94"/>
      <c r="AI3971" s="94"/>
      <c r="AM3971" s="94"/>
      <c r="AO3971" s="94"/>
      <c r="AS3971" s="94"/>
      <c r="AU3971" s="94"/>
      <c r="AY3971" s="94"/>
      <c r="BA3971" s="94"/>
      <c r="BI3971" s="45"/>
      <c r="BN3971" s="93"/>
    </row>
    <row r="3972" spans="4:66" s="48" customFormat="1" ht="15" customHeight="1" x14ac:dyDescent="0.2">
      <c r="D3972" s="45"/>
      <c r="AA3972" s="94"/>
      <c r="AC3972" s="94"/>
      <c r="AG3972" s="94"/>
      <c r="AI3972" s="94"/>
      <c r="AM3972" s="94"/>
      <c r="AO3972" s="94"/>
      <c r="AS3972" s="94"/>
      <c r="AU3972" s="94"/>
      <c r="AY3972" s="94"/>
      <c r="BA3972" s="94"/>
      <c r="BI3972" s="45"/>
      <c r="BN3972" s="93"/>
    </row>
    <row r="3973" spans="4:66" s="48" customFormat="1" ht="15" customHeight="1" x14ac:dyDescent="0.2">
      <c r="D3973" s="45"/>
      <c r="AA3973" s="94"/>
      <c r="AC3973" s="94"/>
      <c r="AG3973" s="94"/>
      <c r="AI3973" s="94"/>
      <c r="AM3973" s="94"/>
      <c r="AO3973" s="94"/>
      <c r="AS3973" s="94"/>
      <c r="AU3973" s="94"/>
      <c r="AY3973" s="94"/>
      <c r="BA3973" s="94"/>
      <c r="BI3973" s="45"/>
      <c r="BN3973" s="93"/>
    </row>
    <row r="3974" spans="4:66" s="48" customFormat="1" ht="15" customHeight="1" x14ac:dyDescent="0.2">
      <c r="D3974" s="45"/>
      <c r="AA3974" s="94"/>
      <c r="AC3974" s="94"/>
      <c r="AG3974" s="94"/>
      <c r="AI3974" s="94"/>
      <c r="AM3974" s="94"/>
      <c r="AO3974" s="94"/>
      <c r="AS3974" s="94"/>
      <c r="AU3974" s="94"/>
      <c r="AY3974" s="94"/>
      <c r="BA3974" s="94"/>
      <c r="BI3974" s="45"/>
      <c r="BN3974" s="93"/>
    </row>
    <row r="3975" spans="4:66" s="48" customFormat="1" ht="15" customHeight="1" x14ac:dyDescent="0.2">
      <c r="D3975" s="45"/>
      <c r="AA3975" s="94"/>
      <c r="AC3975" s="94"/>
      <c r="AG3975" s="94"/>
      <c r="AI3975" s="94"/>
      <c r="AM3975" s="94"/>
      <c r="AO3975" s="94"/>
      <c r="AS3975" s="94"/>
      <c r="AU3975" s="94"/>
      <c r="AY3975" s="94"/>
      <c r="BA3975" s="94"/>
      <c r="BI3975" s="45"/>
      <c r="BN3975" s="93"/>
    </row>
    <row r="3976" spans="4:66" s="48" customFormat="1" ht="15" customHeight="1" x14ac:dyDescent="0.2">
      <c r="D3976" s="45"/>
      <c r="AA3976" s="94"/>
      <c r="AC3976" s="94"/>
      <c r="AG3976" s="94"/>
      <c r="AI3976" s="94"/>
      <c r="AM3976" s="94"/>
      <c r="AO3976" s="94"/>
      <c r="AS3976" s="94"/>
      <c r="AU3976" s="94"/>
      <c r="AY3976" s="94"/>
      <c r="BA3976" s="94"/>
      <c r="BI3976" s="45"/>
      <c r="BN3976" s="93"/>
    </row>
    <row r="3977" spans="4:66" s="48" customFormat="1" ht="15" customHeight="1" x14ac:dyDescent="0.2">
      <c r="D3977" s="45"/>
      <c r="AA3977" s="94"/>
      <c r="AC3977" s="94"/>
      <c r="AG3977" s="94"/>
      <c r="AI3977" s="94"/>
      <c r="AM3977" s="94"/>
      <c r="AO3977" s="94"/>
      <c r="AS3977" s="94"/>
      <c r="AU3977" s="94"/>
      <c r="AY3977" s="94"/>
      <c r="BA3977" s="94"/>
      <c r="BI3977" s="45"/>
      <c r="BN3977" s="93"/>
    </row>
    <row r="3978" spans="4:66" s="48" customFormat="1" ht="15" customHeight="1" x14ac:dyDescent="0.2">
      <c r="D3978" s="45"/>
      <c r="AA3978" s="94"/>
      <c r="AC3978" s="94"/>
      <c r="AG3978" s="94"/>
      <c r="AI3978" s="94"/>
      <c r="AM3978" s="94"/>
      <c r="AO3978" s="94"/>
      <c r="AS3978" s="94"/>
      <c r="AU3978" s="94"/>
      <c r="AY3978" s="94"/>
      <c r="BA3978" s="94"/>
      <c r="BI3978" s="45"/>
      <c r="BN3978" s="93"/>
    </row>
    <row r="3979" spans="4:66" s="48" customFormat="1" ht="15" customHeight="1" x14ac:dyDescent="0.2">
      <c r="D3979" s="45"/>
      <c r="AA3979" s="94"/>
      <c r="AC3979" s="94"/>
      <c r="AG3979" s="94"/>
      <c r="AI3979" s="94"/>
      <c r="AM3979" s="94"/>
      <c r="AO3979" s="94"/>
      <c r="AS3979" s="94"/>
      <c r="AU3979" s="94"/>
      <c r="AY3979" s="94"/>
      <c r="BA3979" s="94"/>
      <c r="BI3979" s="45"/>
      <c r="BN3979" s="93"/>
    </row>
    <row r="3980" spans="4:66" s="48" customFormat="1" ht="15" customHeight="1" x14ac:dyDescent="0.2">
      <c r="D3980" s="45"/>
      <c r="AA3980" s="94"/>
      <c r="AC3980" s="94"/>
      <c r="AG3980" s="94"/>
      <c r="AI3980" s="94"/>
      <c r="AM3980" s="94"/>
      <c r="AO3980" s="94"/>
      <c r="AS3980" s="94"/>
      <c r="AU3980" s="94"/>
      <c r="AY3980" s="94"/>
      <c r="BA3980" s="94"/>
      <c r="BI3980" s="45"/>
      <c r="BN3980" s="93"/>
    </row>
    <row r="3981" spans="4:66" s="48" customFormat="1" ht="15" customHeight="1" x14ac:dyDescent="0.2">
      <c r="D3981" s="45"/>
      <c r="AA3981" s="94"/>
      <c r="AC3981" s="94"/>
      <c r="AG3981" s="94"/>
      <c r="AI3981" s="94"/>
      <c r="AM3981" s="94"/>
      <c r="AO3981" s="94"/>
      <c r="AS3981" s="94"/>
      <c r="AU3981" s="94"/>
      <c r="AY3981" s="94"/>
      <c r="BA3981" s="94"/>
      <c r="BI3981" s="45"/>
      <c r="BN3981" s="93"/>
    </row>
    <row r="3982" spans="4:66" s="48" customFormat="1" ht="15" customHeight="1" x14ac:dyDescent="0.2">
      <c r="D3982" s="45"/>
      <c r="AA3982" s="94"/>
      <c r="AC3982" s="94"/>
      <c r="AG3982" s="94"/>
      <c r="AI3982" s="94"/>
      <c r="AM3982" s="94"/>
      <c r="AO3982" s="94"/>
      <c r="AS3982" s="94"/>
      <c r="AU3982" s="94"/>
      <c r="AY3982" s="94"/>
      <c r="BA3982" s="94"/>
      <c r="BI3982" s="45"/>
      <c r="BN3982" s="93"/>
    </row>
    <row r="3983" spans="4:66" s="48" customFormat="1" ht="15" customHeight="1" x14ac:dyDescent="0.2">
      <c r="D3983" s="45"/>
      <c r="AA3983" s="94"/>
      <c r="AC3983" s="94"/>
      <c r="AG3983" s="94"/>
      <c r="AI3983" s="94"/>
      <c r="AM3983" s="94"/>
      <c r="AO3983" s="94"/>
      <c r="AS3983" s="94"/>
      <c r="AU3983" s="94"/>
      <c r="AY3983" s="94"/>
      <c r="BA3983" s="94"/>
      <c r="BI3983" s="45"/>
      <c r="BN3983" s="93"/>
    </row>
    <row r="3984" spans="4:66" s="48" customFormat="1" ht="15" customHeight="1" x14ac:dyDescent="0.2">
      <c r="D3984" s="45"/>
      <c r="AA3984" s="94"/>
      <c r="AC3984" s="94"/>
      <c r="AG3984" s="94"/>
      <c r="AI3984" s="94"/>
      <c r="AM3984" s="94"/>
      <c r="AO3984" s="94"/>
      <c r="AS3984" s="94"/>
      <c r="AU3984" s="94"/>
      <c r="AY3984" s="94"/>
      <c r="BA3984" s="94"/>
      <c r="BI3984" s="45"/>
      <c r="BN3984" s="93"/>
    </row>
    <row r="3985" spans="4:66" s="48" customFormat="1" ht="15" customHeight="1" x14ac:dyDescent="0.2">
      <c r="D3985" s="45"/>
      <c r="AA3985" s="94"/>
      <c r="AC3985" s="94"/>
      <c r="AG3985" s="94"/>
      <c r="AI3985" s="94"/>
      <c r="AM3985" s="94"/>
      <c r="AO3985" s="94"/>
      <c r="AS3985" s="94"/>
      <c r="AU3985" s="94"/>
      <c r="AY3985" s="94"/>
      <c r="BA3985" s="94"/>
      <c r="BI3985" s="45"/>
      <c r="BN3985" s="93"/>
    </row>
    <row r="3986" spans="4:66" s="48" customFormat="1" ht="15" customHeight="1" x14ac:dyDescent="0.2">
      <c r="D3986" s="45"/>
      <c r="AA3986" s="94"/>
      <c r="AC3986" s="94"/>
      <c r="AG3986" s="94"/>
      <c r="AI3986" s="94"/>
      <c r="AM3986" s="94"/>
      <c r="AO3986" s="94"/>
      <c r="AS3986" s="94"/>
      <c r="AU3986" s="94"/>
      <c r="AY3986" s="94"/>
      <c r="BA3986" s="94"/>
      <c r="BI3986" s="45"/>
      <c r="BN3986" s="93"/>
    </row>
    <row r="3987" spans="4:66" s="48" customFormat="1" ht="15" customHeight="1" x14ac:dyDescent="0.2">
      <c r="D3987" s="45"/>
      <c r="AA3987" s="94"/>
      <c r="AC3987" s="94"/>
      <c r="AG3987" s="94"/>
      <c r="AI3987" s="94"/>
      <c r="AM3987" s="94"/>
      <c r="AO3987" s="94"/>
      <c r="AS3987" s="94"/>
      <c r="AU3987" s="94"/>
      <c r="AY3987" s="94"/>
      <c r="BA3987" s="94"/>
      <c r="BI3987" s="45"/>
      <c r="BN3987" s="93"/>
    </row>
    <row r="3988" spans="4:66" s="48" customFormat="1" ht="15" customHeight="1" x14ac:dyDescent="0.2">
      <c r="D3988" s="45"/>
      <c r="AA3988" s="94"/>
      <c r="AC3988" s="94"/>
      <c r="AG3988" s="94"/>
      <c r="AI3988" s="94"/>
      <c r="AM3988" s="94"/>
      <c r="AO3988" s="94"/>
      <c r="AS3988" s="94"/>
      <c r="AU3988" s="94"/>
      <c r="AY3988" s="94"/>
      <c r="BA3988" s="94"/>
      <c r="BI3988" s="45"/>
      <c r="BN3988" s="93"/>
    </row>
    <row r="3989" spans="4:66" s="48" customFormat="1" ht="15" customHeight="1" x14ac:dyDescent="0.2">
      <c r="D3989" s="45"/>
      <c r="AA3989" s="94"/>
      <c r="AC3989" s="94"/>
      <c r="AG3989" s="94"/>
      <c r="AI3989" s="94"/>
      <c r="AM3989" s="94"/>
      <c r="AO3989" s="94"/>
      <c r="AS3989" s="94"/>
      <c r="AU3989" s="94"/>
      <c r="AY3989" s="94"/>
      <c r="BA3989" s="94"/>
      <c r="BI3989" s="45"/>
      <c r="BN3989" s="93"/>
    </row>
    <row r="3990" spans="4:66" s="48" customFormat="1" ht="15" customHeight="1" x14ac:dyDescent="0.2">
      <c r="D3990" s="45"/>
      <c r="AA3990" s="94"/>
      <c r="AC3990" s="94"/>
      <c r="AG3990" s="94"/>
      <c r="AI3990" s="94"/>
      <c r="AM3990" s="94"/>
      <c r="AO3990" s="94"/>
      <c r="AS3990" s="94"/>
      <c r="AU3990" s="94"/>
      <c r="AY3990" s="94"/>
      <c r="BA3990" s="94"/>
      <c r="BI3990" s="45"/>
      <c r="BN3990" s="93"/>
    </row>
    <row r="3991" spans="4:66" s="48" customFormat="1" ht="15" customHeight="1" x14ac:dyDescent="0.2">
      <c r="D3991" s="45"/>
      <c r="AA3991" s="94"/>
      <c r="AC3991" s="94"/>
      <c r="AG3991" s="94"/>
      <c r="AI3991" s="94"/>
      <c r="AM3991" s="94"/>
      <c r="AO3991" s="94"/>
      <c r="AS3991" s="94"/>
      <c r="AU3991" s="94"/>
      <c r="AY3991" s="94"/>
      <c r="BA3991" s="94"/>
      <c r="BI3991" s="45"/>
      <c r="BN3991" s="93"/>
    </row>
    <row r="3992" spans="4:66" s="48" customFormat="1" ht="15" customHeight="1" x14ac:dyDescent="0.2">
      <c r="D3992" s="45"/>
      <c r="AA3992" s="94"/>
      <c r="AC3992" s="94"/>
      <c r="AG3992" s="94"/>
      <c r="AI3992" s="94"/>
      <c r="AM3992" s="94"/>
      <c r="AO3992" s="94"/>
      <c r="AS3992" s="94"/>
      <c r="AU3992" s="94"/>
      <c r="AY3992" s="94"/>
      <c r="BA3992" s="94"/>
      <c r="BI3992" s="45"/>
      <c r="BN3992" s="93"/>
    </row>
    <row r="3993" spans="4:66" s="48" customFormat="1" ht="15" customHeight="1" x14ac:dyDescent="0.2">
      <c r="D3993" s="45"/>
      <c r="AA3993" s="94"/>
      <c r="AC3993" s="94"/>
      <c r="AG3993" s="94"/>
      <c r="AI3993" s="94"/>
      <c r="AM3993" s="94"/>
      <c r="AO3993" s="94"/>
      <c r="AS3993" s="94"/>
      <c r="AU3993" s="94"/>
      <c r="AY3993" s="94"/>
      <c r="BA3993" s="94"/>
      <c r="BI3993" s="45"/>
      <c r="BN3993" s="93"/>
    </row>
    <row r="3994" spans="4:66" s="48" customFormat="1" ht="15" customHeight="1" x14ac:dyDescent="0.2">
      <c r="D3994" s="45"/>
      <c r="AA3994" s="94"/>
      <c r="AC3994" s="94"/>
      <c r="AG3994" s="94"/>
      <c r="AI3994" s="94"/>
      <c r="AM3994" s="94"/>
      <c r="AO3994" s="94"/>
      <c r="AS3994" s="94"/>
      <c r="AU3994" s="94"/>
      <c r="AY3994" s="94"/>
      <c r="BA3994" s="94"/>
      <c r="BI3994" s="45"/>
      <c r="BN3994" s="93"/>
    </row>
    <row r="3995" spans="4:66" s="48" customFormat="1" ht="15" customHeight="1" x14ac:dyDescent="0.2">
      <c r="D3995" s="45"/>
      <c r="AA3995" s="94"/>
      <c r="AC3995" s="94"/>
      <c r="AG3995" s="94"/>
      <c r="AI3995" s="94"/>
      <c r="AM3995" s="94"/>
      <c r="AO3995" s="94"/>
      <c r="AS3995" s="94"/>
      <c r="AU3995" s="94"/>
      <c r="AY3995" s="94"/>
      <c r="BA3995" s="94"/>
      <c r="BI3995" s="45"/>
      <c r="BN3995" s="93"/>
    </row>
    <row r="3996" spans="4:66" s="48" customFormat="1" ht="15" customHeight="1" x14ac:dyDescent="0.2">
      <c r="D3996" s="45"/>
      <c r="AA3996" s="94"/>
      <c r="AC3996" s="94"/>
      <c r="AG3996" s="94"/>
      <c r="AI3996" s="94"/>
      <c r="AM3996" s="94"/>
      <c r="AO3996" s="94"/>
      <c r="AS3996" s="94"/>
      <c r="AU3996" s="94"/>
      <c r="AY3996" s="94"/>
      <c r="BA3996" s="94"/>
      <c r="BI3996" s="45"/>
      <c r="BN3996" s="93"/>
    </row>
    <row r="3997" spans="4:66" s="48" customFormat="1" ht="15" customHeight="1" x14ac:dyDescent="0.2">
      <c r="D3997" s="45"/>
      <c r="AA3997" s="94"/>
      <c r="AC3997" s="94"/>
      <c r="AG3997" s="94"/>
      <c r="AI3997" s="94"/>
      <c r="AM3997" s="94"/>
      <c r="AO3997" s="94"/>
      <c r="AS3997" s="94"/>
      <c r="AU3997" s="94"/>
      <c r="AY3997" s="94"/>
      <c r="BA3997" s="94"/>
      <c r="BI3997" s="45"/>
      <c r="BN3997" s="93"/>
    </row>
    <row r="3998" spans="4:66" s="48" customFormat="1" ht="15" customHeight="1" x14ac:dyDescent="0.2">
      <c r="D3998" s="45"/>
      <c r="AA3998" s="94"/>
      <c r="AC3998" s="94"/>
      <c r="AG3998" s="94"/>
      <c r="AI3998" s="94"/>
      <c r="AM3998" s="94"/>
      <c r="AO3998" s="94"/>
      <c r="AS3998" s="94"/>
      <c r="AU3998" s="94"/>
      <c r="AY3998" s="94"/>
      <c r="BA3998" s="94"/>
      <c r="BI3998" s="45"/>
      <c r="BN3998" s="93"/>
    </row>
    <row r="3999" spans="4:66" s="48" customFormat="1" ht="15" customHeight="1" x14ac:dyDescent="0.2">
      <c r="D3999" s="45"/>
      <c r="AA3999" s="94"/>
      <c r="AC3999" s="94"/>
      <c r="AG3999" s="94"/>
      <c r="AI3999" s="94"/>
      <c r="AM3999" s="94"/>
      <c r="AO3999" s="94"/>
      <c r="AS3999" s="94"/>
      <c r="AU3999" s="94"/>
      <c r="AY3999" s="94"/>
      <c r="BA3999" s="94"/>
      <c r="BI3999" s="45"/>
      <c r="BN3999" s="93"/>
    </row>
    <row r="4000" spans="4:66" s="48" customFormat="1" ht="15" customHeight="1" x14ac:dyDescent="0.2">
      <c r="D4000" s="45"/>
      <c r="AA4000" s="94"/>
      <c r="AC4000" s="94"/>
      <c r="AG4000" s="94"/>
      <c r="AI4000" s="94"/>
      <c r="AM4000" s="94"/>
      <c r="AO4000" s="94"/>
      <c r="AS4000" s="94"/>
      <c r="AU4000" s="94"/>
      <c r="AY4000" s="94"/>
      <c r="BA4000" s="94"/>
      <c r="BI4000" s="45"/>
      <c r="BN4000" s="93"/>
    </row>
    <row r="4001" spans="4:66" s="48" customFormat="1" ht="15" customHeight="1" x14ac:dyDescent="0.2">
      <c r="D4001" s="45"/>
      <c r="AA4001" s="94"/>
      <c r="AC4001" s="94"/>
      <c r="AG4001" s="94"/>
      <c r="AI4001" s="94"/>
      <c r="AM4001" s="94"/>
      <c r="AO4001" s="94"/>
      <c r="AS4001" s="94"/>
      <c r="AU4001" s="94"/>
      <c r="AY4001" s="94"/>
      <c r="BA4001" s="94"/>
      <c r="BI4001" s="45"/>
      <c r="BN4001" s="93"/>
    </row>
    <row r="4002" spans="4:66" s="48" customFormat="1" ht="15" customHeight="1" x14ac:dyDescent="0.2">
      <c r="D4002" s="45"/>
      <c r="AA4002" s="94"/>
      <c r="AC4002" s="94"/>
      <c r="AG4002" s="94"/>
      <c r="AI4002" s="94"/>
      <c r="AM4002" s="94"/>
      <c r="AO4002" s="94"/>
      <c r="AS4002" s="94"/>
      <c r="AU4002" s="94"/>
      <c r="AY4002" s="94"/>
      <c r="BA4002" s="94"/>
      <c r="BI4002" s="45"/>
      <c r="BN4002" s="93"/>
    </row>
    <row r="4003" spans="4:66" s="48" customFormat="1" ht="15" customHeight="1" x14ac:dyDescent="0.2">
      <c r="D4003" s="45"/>
      <c r="AA4003" s="94"/>
      <c r="AC4003" s="94"/>
      <c r="AG4003" s="94"/>
      <c r="AI4003" s="94"/>
      <c r="AM4003" s="94"/>
      <c r="AO4003" s="94"/>
      <c r="AS4003" s="94"/>
      <c r="AU4003" s="94"/>
      <c r="AY4003" s="94"/>
      <c r="BA4003" s="94"/>
      <c r="BI4003" s="45"/>
      <c r="BN4003" s="93"/>
    </row>
    <row r="4004" spans="4:66" s="48" customFormat="1" ht="15" customHeight="1" x14ac:dyDescent="0.2">
      <c r="D4004" s="45"/>
      <c r="AA4004" s="94"/>
      <c r="AC4004" s="94"/>
      <c r="AG4004" s="94"/>
      <c r="AI4004" s="94"/>
      <c r="AM4004" s="94"/>
      <c r="AO4004" s="94"/>
      <c r="AS4004" s="94"/>
      <c r="AU4004" s="94"/>
      <c r="AY4004" s="94"/>
      <c r="BA4004" s="94"/>
      <c r="BI4004" s="45"/>
      <c r="BN4004" s="93"/>
    </row>
    <row r="4005" spans="4:66" s="48" customFormat="1" ht="15" customHeight="1" x14ac:dyDescent="0.2">
      <c r="D4005" s="45"/>
      <c r="AA4005" s="94"/>
      <c r="AC4005" s="94"/>
      <c r="AG4005" s="94"/>
      <c r="AI4005" s="94"/>
      <c r="AM4005" s="94"/>
      <c r="AO4005" s="94"/>
      <c r="AS4005" s="94"/>
      <c r="AU4005" s="94"/>
      <c r="AY4005" s="94"/>
      <c r="BA4005" s="94"/>
      <c r="BI4005" s="45"/>
      <c r="BN4005" s="93"/>
    </row>
    <row r="4006" spans="4:66" s="48" customFormat="1" ht="15" customHeight="1" x14ac:dyDescent="0.2">
      <c r="D4006" s="45"/>
      <c r="AA4006" s="94"/>
      <c r="AC4006" s="94"/>
      <c r="AG4006" s="94"/>
      <c r="AI4006" s="94"/>
      <c r="AM4006" s="94"/>
      <c r="AO4006" s="94"/>
      <c r="AS4006" s="94"/>
      <c r="AU4006" s="94"/>
      <c r="AY4006" s="94"/>
      <c r="BA4006" s="94"/>
      <c r="BI4006" s="45"/>
      <c r="BN4006" s="93"/>
    </row>
    <row r="4007" spans="4:66" s="48" customFormat="1" ht="15" customHeight="1" x14ac:dyDescent="0.2">
      <c r="D4007" s="45"/>
      <c r="AA4007" s="94"/>
      <c r="AC4007" s="94"/>
      <c r="AG4007" s="94"/>
      <c r="AI4007" s="94"/>
      <c r="AM4007" s="94"/>
      <c r="AO4007" s="94"/>
      <c r="AS4007" s="94"/>
      <c r="AU4007" s="94"/>
      <c r="AY4007" s="94"/>
      <c r="BA4007" s="94"/>
      <c r="BI4007" s="45"/>
      <c r="BN4007" s="93"/>
    </row>
    <row r="4008" spans="4:66" s="48" customFormat="1" ht="15" customHeight="1" x14ac:dyDescent="0.2">
      <c r="D4008" s="45"/>
      <c r="AA4008" s="94"/>
      <c r="AC4008" s="94"/>
      <c r="AG4008" s="94"/>
      <c r="AI4008" s="94"/>
      <c r="AM4008" s="94"/>
      <c r="AO4008" s="94"/>
      <c r="AS4008" s="94"/>
      <c r="AU4008" s="94"/>
      <c r="AY4008" s="94"/>
      <c r="BA4008" s="94"/>
      <c r="BI4008" s="45"/>
      <c r="BN4008" s="93"/>
    </row>
    <row r="4009" spans="4:66" s="48" customFormat="1" ht="15" customHeight="1" x14ac:dyDescent="0.2">
      <c r="D4009" s="45"/>
      <c r="AA4009" s="94"/>
      <c r="AC4009" s="94"/>
      <c r="AG4009" s="94"/>
      <c r="AI4009" s="94"/>
      <c r="AM4009" s="94"/>
      <c r="AO4009" s="94"/>
      <c r="AS4009" s="94"/>
      <c r="AU4009" s="94"/>
      <c r="AY4009" s="94"/>
      <c r="BA4009" s="94"/>
      <c r="BI4009" s="45"/>
      <c r="BN4009" s="93"/>
    </row>
    <row r="4010" spans="4:66" s="48" customFormat="1" ht="15" customHeight="1" x14ac:dyDescent="0.2">
      <c r="D4010" s="45"/>
      <c r="AA4010" s="94"/>
      <c r="AC4010" s="94"/>
      <c r="AG4010" s="94"/>
      <c r="AI4010" s="94"/>
      <c r="AM4010" s="94"/>
      <c r="AO4010" s="94"/>
      <c r="AS4010" s="94"/>
      <c r="AU4010" s="94"/>
      <c r="AY4010" s="94"/>
      <c r="BA4010" s="94"/>
      <c r="BI4010" s="45"/>
      <c r="BN4010" s="93"/>
    </row>
    <row r="4011" spans="4:66" s="48" customFormat="1" ht="15" customHeight="1" x14ac:dyDescent="0.2">
      <c r="D4011" s="45"/>
      <c r="AA4011" s="94"/>
      <c r="AC4011" s="94"/>
      <c r="AG4011" s="94"/>
      <c r="AI4011" s="94"/>
      <c r="AM4011" s="94"/>
      <c r="AO4011" s="94"/>
      <c r="AS4011" s="94"/>
      <c r="AU4011" s="94"/>
      <c r="AY4011" s="94"/>
      <c r="BA4011" s="94"/>
      <c r="BI4011" s="45"/>
      <c r="BN4011" s="93"/>
    </row>
    <row r="4012" spans="4:66" s="48" customFormat="1" ht="15" customHeight="1" x14ac:dyDescent="0.2">
      <c r="D4012" s="45"/>
      <c r="AA4012" s="94"/>
      <c r="AC4012" s="94"/>
      <c r="AG4012" s="94"/>
      <c r="AI4012" s="94"/>
      <c r="AM4012" s="94"/>
      <c r="AO4012" s="94"/>
      <c r="AS4012" s="94"/>
      <c r="AU4012" s="94"/>
      <c r="AY4012" s="94"/>
      <c r="BA4012" s="94"/>
      <c r="BI4012" s="45"/>
      <c r="BN4012" s="93"/>
    </row>
    <row r="4013" spans="4:66" s="48" customFormat="1" ht="15" customHeight="1" x14ac:dyDescent="0.2">
      <c r="D4013" s="45"/>
      <c r="AA4013" s="94"/>
      <c r="AC4013" s="94"/>
      <c r="AG4013" s="94"/>
      <c r="AI4013" s="94"/>
      <c r="AM4013" s="94"/>
      <c r="AO4013" s="94"/>
      <c r="AS4013" s="94"/>
      <c r="AU4013" s="94"/>
      <c r="AY4013" s="94"/>
      <c r="BA4013" s="94"/>
      <c r="BI4013" s="45"/>
      <c r="BN4013" s="93"/>
    </row>
    <row r="4014" spans="4:66" s="48" customFormat="1" ht="15" customHeight="1" x14ac:dyDescent="0.2">
      <c r="D4014" s="45"/>
      <c r="AA4014" s="94"/>
      <c r="AC4014" s="94"/>
      <c r="AG4014" s="94"/>
      <c r="AI4014" s="94"/>
      <c r="AM4014" s="94"/>
      <c r="AO4014" s="94"/>
      <c r="AS4014" s="94"/>
      <c r="AU4014" s="94"/>
      <c r="AY4014" s="94"/>
      <c r="BA4014" s="94"/>
      <c r="BI4014" s="45"/>
      <c r="BN4014" s="93"/>
    </row>
    <row r="4015" spans="4:66" s="48" customFormat="1" ht="15" customHeight="1" x14ac:dyDescent="0.2">
      <c r="D4015" s="45"/>
      <c r="AA4015" s="94"/>
      <c r="AC4015" s="94"/>
      <c r="AG4015" s="94"/>
      <c r="AI4015" s="94"/>
      <c r="AM4015" s="94"/>
      <c r="AO4015" s="94"/>
      <c r="AS4015" s="94"/>
      <c r="AU4015" s="94"/>
      <c r="AY4015" s="94"/>
      <c r="BA4015" s="94"/>
      <c r="BI4015" s="45"/>
      <c r="BN4015" s="93"/>
    </row>
    <row r="4016" spans="4:66" s="48" customFormat="1" ht="15" customHeight="1" x14ac:dyDescent="0.2">
      <c r="D4016" s="45"/>
      <c r="AA4016" s="94"/>
      <c r="AC4016" s="94"/>
      <c r="AG4016" s="94"/>
      <c r="AI4016" s="94"/>
      <c r="AM4016" s="94"/>
      <c r="AO4016" s="94"/>
      <c r="AS4016" s="94"/>
      <c r="AU4016" s="94"/>
      <c r="AY4016" s="94"/>
      <c r="BA4016" s="94"/>
      <c r="BI4016" s="45"/>
      <c r="BN4016" s="93"/>
    </row>
    <row r="4017" spans="4:66" s="48" customFormat="1" ht="15" customHeight="1" x14ac:dyDescent="0.2">
      <c r="D4017" s="45"/>
      <c r="AA4017" s="94"/>
      <c r="AC4017" s="94"/>
      <c r="AG4017" s="94"/>
      <c r="AI4017" s="94"/>
      <c r="AM4017" s="94"/>
      <c r="AO4017" s="94"/>
      <c r="AS4017" s="94"/>
      <c r="AU4017" s="94"/>
      <c r="AY4017" s="94"/>
      <c r="BA4017" s="94"/>
      <c r="BI4017" s="45"/>
      <c r="BN4017" s="93"/>
    </row>
    <row r="4018" spans="4:66" s="48" customFormat="1" ht="15" customHeight="1" x14ac:dyDescent="0.2">
      <c r="D4018" s="45"/>
      <c r="AA4018" s="94"/>
      <c r="AC4018" s="94"/>
      <c r="AG4018" s="94"/>
      <c r="AI4018" s="94"/>
      <c r="AM4018" s="94"/>
      <c r="AO4018" s="94"/>
      <c r="AS4018" s="94"/>
      <c r="AU4018" s="94"/>
      <c r="AY4018" s="94"/>
      <c r="BA4018" s="94"/>
      <c r="BI4018" s="45"/>
      <c r="BN4018" s="93"/>
    </row>
    <row r="4019" spans="4:66" s="48" customFormat="1" ht="15" customHeight="1" x14ac:dyDescent="0.2">
      <c r="D4019" s="45"/>
      <c r="AA4019" s="94"/>
      <c r="AC4019" s="94"/>
      <c r="AG4019" s="94"/>
      <c r="AI4019" s="94"/>
      <c r="AM4019" s="94"/>
      <c r="AO4019" s="94"/>
      <c r="AS4019" s="94"/>
      <c r="AU4019" s="94"/>
      <c r="AY4019" s="94"/>
      <c r="BA4019" s="94"/>
      <c r="BI4019" s="45"/>
      <c r="BN4019" s="93"/>
    </row>
    <row r="4020" spans="4:66" s="48" customFormat="1" ht="15" customHeight="1" x14ac:dyDescent="0.2">
      <c r="D4020" s="45"/>
      <c r="AA4020" s="94"/>
      <c r="AC4020" s="94"/>
      <c r="AG4020" s="94"/>
      <c r="AI4020" s="94"/>
      <c r="AM4020" s="94"/>
      <c r="AO4020" s="94"/>
      <c r="AS4020" s="94"/>
      <c r="AU4020" s="94"/>
      <c r="AY4020" s="94"/>
      <c r="BA4020" s="94"/>
      <c r="BI4020" s="45"/>
      <c r="BN4020" s="93"/>
    </row>
    <row r="4021" spans="4:66" s="48" customFormat="1" ht="15" customHeight="1" x14ac:dyDescent="0.2">
      <c r="D4021" s="45"/>
      <c r="AA4021" s="94"/>
      <c r="AC4021" s="94"/>
      <c r="AG4021" s="94"/>
      <c r="AI4021" s="94"/>
      <c r="AM4021" s="94"/>
      <c r="AO4021" s="94"/>
      <c r="AS4021" s="94"/>
      <c r="AU4021" s="94"/>
      <c r="AY4021" s="94"/>
      <c r="BA4021" s="94"/>
      <c r="BI4021" s="45"/>
      <c r="BN4021" s="93"/>
    </row>
    <row r="4022" spans="4:66" s="48" customFormat="1" ht="15" customHeight="1" x14ac:dyDescent="0.2">
      <c r="D4022" s="45"/>
      <c r="AA4022" s="94"/>
      <c r="AC4022" s="94"/>
      <c r="AG4022" s="94"/>
      <c r="AI4022" s="94"/>
      <c r="AM4022" s="94"/>
      <c r="AO4022" s="94"/>
      <c r="AS4022" s="94"/>
      <c r="AU4022" s="94"/>
      <c r="AY4022" s="94"/>
      <c r="BA4022" s="94"/>
      <c r="BI4022" s="45"/>
      <c r="BN4022" s="93"/>
    </row>
    <row r="4023" spans="4:66" s="48" customFormat="1" ht="15" customHeight="1" x14ac:dyDescent="0.2">
      <c r="D4023" s="45"/>
      <c r="AA4023" s="94"/>
      <c r="AC4023" s="94"/>
      <c r="AG4023" s="94"/>
      <c r="AI4023" s="94"/>
      <c r="AM4023" s="94"/>
      <c r="AO4023" s="94"/>
      <c r="AS4023" s="94"/>
      <c r="AU4023" s="94"/>
      <c r="AY4023" s="94"/>
      <c r="BA4023" s="94"/>
      <c r="BI4023" s="45"/>
      <c r="BN4023" s="93"/>
    </row>
    <row r="4024" spans="4:66" s="48" customFormat="1" ht="15" customHeight="1" x14ac:dyDescent="0.2">
      <c r="D4024" s="45"/>
      <c r="AA4024" s="94"/>
      <c r="AC4024" s="94"/>
      <c r="AG4024" s="94"/>
      <c r="AI4024" s="94"/>
      <c r="AM4024" s="94"/>
      <c r="AO4024" s="94"/>
      <c r="AS4024" s="94"/>
      <c r="AU4024" s="94"/>
      <c r="AY4024" s="94"/>
      <c r="BA4024" s="94"/>
      <c r="BI4024" s="45"/>
      <c r="BN4024" s="93"/>
    </row>
    <row r="4025" spans="4:66" s="48" customFormat="1" ht="15" customHeight="1" x14ac:dyDescent="0.2">
      <c r="D4025" s="45"/>
      <c r="AA4025" s="94"/>
      <c r="AC4025" s="94"/>
      <c r="AG4025" s="94"/>
      <c r="AI4025" s="94"/>
      <c r="AM4025" s="94"/>
      <c r="AO4025" s="94"/>
      <c r="AS4025" s="94"/>
      <c r="AU4025" s="94"/>
      <c r="AY4025" s="94"/>
      <c r="BA4025" s="94"/>
      <c r="BI4025" s="45"/>
      <c r="BN4025" s="93"/>
    </row>
    <row r="4026" spans="4:66" s="48" customFormat="1" ht="15" customHeight="1" x14ac:dyDescent="0.2">
      <c r="D4026" s="45"/>
      <c r="AA4026" s="94"/>
      <c r="AC4026" s="94"/>
      <c r="AG4026" s="94"/>
      <c r="AI4026" s="94"/>
      <c r="AM4026" s="94"/>
      <c r="AO4026" s="94"/>
      <c r="AS4026" s="94"/>
      <c r="AU4026" s="94"/>
      <c r="AY4026" s="94"/>
      <c r="BA4026" s="94"/>
      <c r="BI4026" s="45"/>
      <c r="BN4026" s="93"/>
    </row>
    <row r="4027" spans="4:66" s="48" customFormat="1" ht="15" customHeight="1" x14ac:dyDescent="0.2">
      <c r="D4027" s="45"/>
      <c r="AA4027" s="94"/>
      <c r="AC4027" s="94"/>
      <c r="AG4027" s="94"/>
      <c r="AI4027" s="94"/>
      <c r="AM4027" s="94"/>
      <c r="AO4027" s="94"/>
      <c r="AS4027" s="94"/>
      <c r="AU4027" s="94"/>
      <c r="AY4027" s="94"/>
      <c r="BA4027" s="94"/>
      <c r="BI4027" s="45"/>
      <c r="BN4027" s="93"/>
    </row>
    <row r="4028" spans="4:66" s="48" customFormat="1" ht="15" customHeight="1" x14ac:dyDescent="0.2">
      <c r="D4028" s="45"/>
      <c r="AA4028" s="94"/>
      <c r="AC4028" s="94"/>
      <c r="AG4028" s="94"/>
      <c r="AI4028" s="94"/>
      <c r="AM4028" s="94"/>
      <c r="AO4028" s="94"/>
      <c r="AS4028" s="94"/>
      <c r="AU4028" s="94"/>
      <c r="AY4028" s="94"/>
      <c r="BA4028" s="94"/>
      <c r="BI4028" s="45"/>
      <c r="BN4028" s="93"/>
    </row>
    <row r="4029" spans="4:66" s="48" customFormat="1" ht="15" customHeight="1" x14ac:dyDescent="0.2">
      <c r="D4029" s="45"/>
      <c r="AA4029" s="94"/>
      <c r="AC4029" s="94"/>
      <c r="AG4029" s="94"/>
      <c r="AI4029" s="94"/>
      <c r="AM4029" s="94"/>
      <c r="AO4029" s="94"/>
      <c r="AS4029" s="94"/>
      <c r="AU4029" s="94"/>
      <c r="AY4029" s="94"/>
      <c r="BA4029" s="94"/>
      <c r="BI4029" s="45"/>
      <c r="BN4029" s="93"/>
    </row>
    <row r="4030" spans="4:66" s="48" customFormat="1" ht="15" customHeight="1" x14ac:dyDescent="0.2">
      <c r="D4030" s="45"/>
      <c r="AA4030" s="94"/>
      <c r="AC4030" s="94"/>
      <c r="AG4030" s="94"/>
      <c r="AI4030" s="94"/>
      <c r="AM4030" s="94"/>
      <c r="AO4030" s="94"/>
      <c r="AS4030" s="94"/>
      <c r="AU4030" s="94"/>
      <c r="AY4030" s="94"/>
      <c r="BA4030" s="94"/>
      <c r="BI4030" s="45"/>
      <c r="BN4030" s="93"/>
    </row>
    <row r="4031" spans="4:66" s="48" customFormat="1" ht="15" customHeight="1" x14ac:dyDescent="0.2">
      <c r="D4031" s="45"/>
      <c r="AA4031" s="94"/>
      <c r="AC4031" s="94"/>
      <c r="AG4031" s="94"/>
      <c r="AI4031" s="94"/>
      <c r="AM4031" s="94"/>
      <c r="AO4031" s="94"/>
      <c r="AS4031" s="94"/>
      <c r="AU4031" s="94"/>
      <c r="AY4031" s="94"/>
      <c r="BA4031" s="94"/>
      <c r="BI4031" s="45"/>
      <c r="BN4031" s="93"/>
    </row>
    <row r="4032" spans="4:66" s="48" customFormat="1" ht="15" customHeight="1" x14ac:dyDescent="0.2">
      <c r="D4032" s="45"/>
      <c r="AA4032" s="94"/>
      <c r="AC4032" s="94"/>
      <c r="AG4032" s="94"/>
      <c r="AI4032" s="94"/>
      <c r="AM4032" s="94"/>
      <c r="AO4032" s="94"/>
      <c r="AS4032" s="94"/>
      <c r="AU4032" s="94"/>
      <c r="AY4032" s="94"/>
      <c r="BA4032" s="94"/>
      <c r="BI4032" s="45"/>
      <c r="BN4032" s="93"/>
    </row>
    <row r="4033" spans="4:66" s="48" customFormat="1" ht="15" customHeight="1" x14ac:dyDescent="0.2">
      <c r="D4033" s="45"/>
      <c r="AA4033" s="94"/>
      <c r="AC4033" s="94"/>
      <c r="AG4033" s="94"/>
      <c r="AI4033" s="94"/>
      <c r="AM4033" s="94"/>
      <c r="AO4033" s="94"/>
      <c r="AS4033" s="94"/>
      <c r="AU4033" s="94"/>
      <c r="AY4033" s="94"/>
      <c r="BA4033" s="94"/>
      <c r="BI4033" s="45"/>
      <c r="BN4033" s="93"/>
    </row>
    <row r="4034" spans="4:66" s="48" customFormat="1" ht="15" customHeight="1" x14ac:dyDescent="0.2">
      <c r="D4034" s="45"/>
      <c r="AA4034" s="94"/>
      <c r="AC4034" s="94"/>
      <c r="AG4034" s="94"/>
      <c r="AI4034" s="94"/>
      <c r="AM4034" s="94"/>
      <c r="AO4034" s="94"/>
      <c r="AS4034" s="94"/>
      <c r="AU4034" s="94"/>
      <c r="AY4034" s="94"/>
      <c r="BA4034" s="94"/>
      <c r="BI4034" s="45"/>
      <c r="BN4034" s="93"/>
    </row>
    <row r="4035" spans="4:66" s="48" customFormat="1" ht="15" customHeight="1" x14ac:dyDescent="0.2">
      <c r="D4035" s="45"/>
      <c r="AA4035" s="94"/>
      <c r="AC4035" s="94"/>
      <c r="AG4035" s="94"/>
      <c r="AI4035" s="94"/>
      <c r="AM4035" s="94"/>
      <c r="AO4035" s="94"/>
      <c r="AS4035" s="94"/>
      <c r="AU4035" s="94"/>
      <c r="AY4035" s="94"/>
      <c r="BA4035" s="94"/>
      <c r="BI4035" s="45"/>
      <c r="BN4035" s="93"/>
    </row>
    <row r="4036" spans="4:66" s="48" customFormat="1" ht="15" customHeight="1" x14ac:dyDescent="0.2">
      <c r="D4036" s="45"/>
      <c r="AA4036" s="94"/>
      <c r="AC4036" s="94"/>
      <c r="AG4036" s="94"/>
      <c r="AI4036" s="94"/>
      <c r="AM4036" s="94"/>
      <c r="AO4036" s="94"/>
      <c r="AS4036" s="94"/>
      <c r="AU4036" s="94"/>
      <c r="AY4036" s="94"/>
      <c r="BA4036" s="94"/>
      <c r="BI4036" s="45"/>
      <c r="BN4036" s="93"/>
    </row>
    <row r="4037" spans="4:66" s="48" customFormat="1" ht="15" customHeight="1" x14ac:dyDescent="0.2">
      <c r="D4037" s="45"/>
      <c r="AA4037" s="94"/>
      <c r="AC4037" s="94"/>
      <c r="AG4037" s="94"/>
      <c r="AI4037" s="94"/>
      <c r="AM4037" s="94"/>
      <c r="AO4037" s="94"/>
      <c r="AS4037" s="94"/>
      <c r="AU4037" s="94"/>
      <c r="AY4037" s="94"/>
      <c r="BA4037" s="94"/>
      <c r="BI4037" s="45"/>
      <c r="BN4037" s="93"/>
    </row>
    <row r="4038" spans="4:66" s="48" customFormat="1" ht="15" customHeight="1" x14ac:dyDescent="0.2">
      <c r="D4038" s="45"/>
      <c r="AA4038" s="94"/>
      <c r="AC4038" s="94"/>
      <c r="AG4038" s="94"/>
      <c r="AI4038" s="94"/>
      <c r="AM4038" s="94"/>
      <c r="AO4038" s="94"/>
      <c r="AS4038" s="94"/>
      <c r="AU4038" s="94"/>
      <c r="AY4038" s="94"/>
      <c r="BA4038" s="94"/>
      <c r="BI4038" s="45"/>
      <c r="BN4038" s="93"/>
    </row>
    <row r="4039" spans="4:66" s="48" customFormat="1" ht="15" customHeight="1" x14ac:dyDescent="0.2">
      <c r="D4039" s="45"/>
      <c r="AA4039" s="94"/>
      <c r="AC4039" s="94"/>
      <c r="AG4039" s="94"/>
      <c r="AI4039" s="94"/>
      <c r="AM4039" s="94"/>
      <c r="AO4039" s="94"/>
      <c r="AS4039" s="94"/>
      <c r="AU4039" s="94"/>
      <c r="AY4039" s="94"/>
      <c r="BA4039" s="94"/>
      <c r="BI4039" s="45"/>
      <c r="BN4039" s="93"/>
    </row>
    <row r="4040" spans="4:66" s="48" customFormat="1" ht="15" customHeight="1" x14ac:dyDescent="0.2">
      <c r="D4040" s="45"/>
      <c r="AA4040" s="94"/>
      <c r="AC4040" s="94"/>
      <c r="AG4040" s="94"/>
      <c r="AI4040" s="94"/>
      <c r="AM4040" s="94"/>
      <c r="AO4040" s="94"/>
      <c r="AS4040" s="94"/>
      <c r="AU4040" s="94"/>
      <c r="AY4040" s="94"/>
      <c r="BA4040" s="94"/>
      <c r="BI4040" s="45"/>
      <c r="BN4040" s="93"/>
    </row>
    <row r="4041" spans="4:66" s="48" customFormat="1" ht="15" customHeight="1" x14ac:dyDescent="0.2">
      <c r="D4041" s="45"/>
      <c r="AA4041" s="94"/>
      <c r="AC4041" s="94"/>
      <c r="AG4041" s="94"/>
      <c r="AI4041" s="94"/>
      <c r="AM4041" s="94"/>
      <c r="AO4041" s="94"/>
      <c r="AS4041" s="94"/>
      <c r="AU4041" s="94"/>
      <c r="AY4041" s="94"/>
      <c r="BA4041" s="94"/>
      <c r="BI4041" s="45"/>
      <c r="BN4041" s="93"/>
    </row>
    <row r="4042" spans="4:66" s="48" customFormat="1" ht="15" customHeight="1" x14ac:dyDescent="0.2">
      <c r="D4042" s="45"/>
      <c r="AA4042" s="94"/>
      <c r="AC4042" s="94"/>
      <c r="AG4042" s="94"/>
      <c r="AI4042" s="94"/>
      <c r="AM4042" s="94"/>
      <c r="AO4042" s="94"/>
      <c r="AS4042" s="94"/>
      <c r="AU4042" s="94"/>
      <c r="AY4042" s="94"/>
      <c r="BA4042" s="94"/>
      <c r="BI4042" s="45"/>
      <c r="BN4042" s="93"/>
    </row>
    <row r="4043" spans="4:66" s="48" customFormat="1" ht="15" customHeight="1" x14ac:dyDescent="0.2">
      <c r="D4043" s="45"/>
      <c r="AA4043" s="94"/>
      <c r="AC4043" s="94"/>
      <c r="AG4043" s="94"/>
      <c r="AI4043" s="94"/>
      <c r="AM4043" s="94"/>
      <c r="AO4043" s="94"/>
      <c r="AS4043" s="94"/>
      <c r="AU4043" s="94"/>
      <c r="AY4043" s="94"/>
      <c r="BA4043" s="94"/>
      <c r="BI4043" s="45"/>
      <c r="BN4043" s="93"/>
    </row>
    <row r="4044" spans="4:66" s="48" customFormat="1" ht="15" customHeight="1" x14ac:dyDescent="0.2">
      <c r="D4044" s="45"/>
      <c r="AA4044" s="94"/>
      <c r="AC4044" s="94"/>
      <c r="AG4044" s="94"/>
      <c r="AI4044" s="94"/>
      <c r="AM4044" s="94"/>
      <c r="AO4044" s="94"/>
      <c r="AS4044" s="94"/>
      <c r="AU4044" s="94"/>
      <c r="AY4044" s="94"/>
      <c r="BA4044" s="94"/>
      <c r="BI4044" s="45"/>
      <c r="BN4044" s="93"/>
    </row>
    <row r="4045" spans="4:66" s="48" customFormat="1" ht="15" customHeight="1" x14ac:dyDescent="0.2">
      <c r="D4045" s="45"/>
      <c r="AA4045" s="94"/>
      <c r="AC4045" s="94"/>
      <c r="AG4045" s="94"/>
      <c r="AI4045" s="94"/>
      <c r="AM4045" s="94"/>
      <c r="AO4045" s="94"/>
      <c r="AS4045" s="94"/>
      <c r="AU4045" s="94"/>
      <c r="AY4045" s="94"/>
      <c r="BA4045" s="94"/>
      <c r="BI4045" s="45"/>
      <c r="BN4045" s="93"/>
    </row>
    <row r="4046" spans="4:66" s="48" customFormat="1" ht="15" customHeight="1" x14ac:dyDescent="0.2">
      <c r="D4046" s="45"/>
      <c r="AA4046" s="94"/>
      <c r="AC4046" s="94"/>
      <c r="AG4046" s="94"/>
      <c r="AI4046" s="94"/>
      <c r="AM4046" s="94"/>
      <c r="AO4046" s="94"/>
      <c r="AS4046" s="94"/>
      <c r="AU4046" s="94"/>
      <c r="AY4046" s="94"/>
      <c r="BA4046" s="94"/>
      <c r="BI4046" s="45"/>
      <c r="BN4046" s="93"/>
    </row>
    <row r="4047" spans="4:66" s="48" customFormat="1" ht="15" customHeight="1" x14ac:dyDescent="0.2">
      <c r="D4047" s="45"/>
      <c r="AA4047" s="94"/>
      <c r="AC4047" s="94"/>
      <c r="AG4047" s="94"/>
      <c r="AI4047" s="94"/>
      <c r="AM4047" s="94"/>
      <c r="AO4047" s="94"/>
      <c r="AS4047" s="94"/>
      <c r="AU4047" s="94"/>
      <c r="AY4047" s="94"/>
      <c r="BA4047" s="94"/>
      <c r="BI4047" s="45"/>
      <c r="BN4047" s="93"/>
    </row>
    <row r="4048" spans="4:66" s="48" customFormat="1" ht="15" customHeight="1" x14ac:dyDescent="0.2">
      <c r="D4048" s="45"/>
      <c r="AA4048" s="94"/>
      <c r="AC4048" s="94"/>
      <c r="AG4048" s="94"/>
      <c r="AI4048" s="94"/>
      <c r="AM4048" s="94"/>
      <c r="AO4048" s="94"/>
      <c r="AS4048" s="94"/>
      <c r="AU4048" s="94"/>
      <c r="AY4048" s="94"/>
      <c r="BA4048" s="94"/>
      <c r="BI4048" s="45"/>
      <c r="BN4048" s="93"/>
    </row>
    <row r="4049" spans="4:66" s="48" customFormat="1" ht="15" customHeight="1" x14ac:dyDescent="0.2">
      <c r="D4049" s="45"/>
      <c r="AA4049" s="94"/>
      <c r="AC4049" s="94"/>
      <c r="AG4049" s="94"/>
      <c r="AI4049" s="94"/>
      <c r="AM4049" s="94"/>
      <c r="AO4049" s="94"/>
      <c r="AS4049" s="94"/>
      <c r="AU4049" s="94"/>
      <c r="AY4049" s="94"/>
      <c r="BA4049" s="94"/>
      <c r="BI4049" s="45"/>
      <c r="BN4049" s="93"/>
    </row>
    <row r="4050" spans="4:66" s="48" customFormat="1" ht="15" customHeight="1" x14ac:dyDescent="0.2">
      <c r="D4050" s="45"/>
      <c r="AA4050" s="94"/>
      <c r="AC4050" s="94"/>
      <c r="AG4050" s="94"/>
      <c r="AI4050" s="94"/>
      <c r="AM4050" s="94"/>
      <c r="AO4050" s="94"/>
      <c r="AS4050" s="94"/>
      <c r="AU4050" s="94"/>
      <c r="AY4050" s="94"/>
      <c r="BA4050" s="94"/>
      <c r="BI4050" s="45"/>
      <c r="BN4050" s="93"/>
    </row>
    <row r="4051" spans="4:66" s="48" customFormat="1" ht="15" customHeight="1" x14ac:dyDescent="0.2">
      <c r="D4051" s="45"/>
      <c r="AA4051" s="94"/>
      <c r="AC4051" s="94"/>
      <c r="AG4051" s="94"/>
      <c r="AI4051" s="94"/>
      <c r="AM4051" s="94"/>
      <c r="AO4051" s="94"/>
      <c r="AS4051" s="94"/>
      <c r="AU4051" s="94"/>
      <c r="AY4051" s="94"/>
      <c r="BA4051" s="94"/>
      <c r="BI4051" s="45"/>
      <c r="BN4051" s="93"/>
    </row>
    <row r="4052" spans="4:66" s="48" customFormat="1" ht="15" customHeight="1" x14ac:dyDescent="0.2">
      <c r="D4052" s="45"/>
      <c r="AA4052" s="94"/>
      <c r="AC4052" s="94"/>
      <c r="AG4052" s="94"/>
      <c r="AI4052" s="94"/>
      <c r="AM4052" s="94"/>
      <c r="AO4052" s="94"/>
      <c r="AS4052" s="94"/>
      <c r="AU4052" s="94"/>
      <c r="AY4052" s="94"/>
      <c r="BA4052" s="94"/>
      <c r="BI4052" s="45"/>
      <c r="BN4052" s="93"/>
    </row>
    <row r="4053" spans="4:66" s="48" customFormat="1" ht="15" customHeight="1" x14ac:dyDescent="0.2">
      <c r="D4053" s="45"/>
      <c r="AA4053" s="94"/>
      <c r="AC4053" s="94"/>
      <c r="AG4053" s="94"/>
      <c r="AI4053" s="94"/>
      <c r="AM4053" s="94"/>
      <c r="AO4053" s="94"/>
      <c r="AS4053" s="94"/>
      <c r="AU4053" s="94"/>
      <c r="AY4053" s="94"/>
      <c r="BA4053" s="94"/>
      <c r="BI4053" s="45"/>
      <c r="BN4053" s="93"/>
    </row>
    <row r="4054" spans="4:66" s="48" customFormat="1" ht="15" customHeight="1" x14ac:dyDescent="0.2">
      <c r="D4054" s="45"/>
      <c r="AA4054" s="94"/>
      <c r="AC4054" s="94"/>
      <c r="AG4054" s="94"/>
      <c r="AI4054" s="94"/>
      <c r="AM4054" s="94"/>
      <c r="AO4054" s="94"/>
      <c r="AS4054" s="94"/>
      <c r="AU4054" s="94"/>
      <c r="AY4054" s="94"/>
      <c r="BA4054" s="94"/>
      <c r="BI4054" s="45"/>
      <c r="BN4054" s="93"/>
    </row>
    <row r="4055" spans="4:66" s="48" customFormat="1" ht="15" customHeight="1" x14ac:dyDescent="0.2">
      <c r="D4055" s="45"/>
      <c r="AA4055" s="94"/>
      <c r="AC4055" s="94"/>
      <c r="AG4055" s="94"/>
      <c r="AI4055" s="94"/>
      <c r="AM4055" s="94"/>
      <c r="AO4055" s="94"/>
      <c r="AS4055" s="94"/>
      <c r="AU4055" s="94"/>
      <c r="AY4055" s="94"/>
      <c r="BA4055" s="94"/>
      <c r="BI4055" s="45"/>
      <c r="BN4055" s="93"/>
    </row>
    <row r="4056" spans="4:66" s="48" customFormat="1" ht="15" customHeight="1" x14ac:dyDescent="0.2">
      <c r="D4056" s="45"/>
      <c r="AA4056" s="94"/>
      <c r="AC4056" s="94"/>
      <c r="AG4056" s="94"/>
      <c r="AI4056" s="94"/>
      <c r="AM4056" s="94"/>
      <c r="AO4056" s="94"/>
      <c r="AS4056" s="94"/>
      <c r="AU4056" s="94"/>
      <c r="AY4056" s="94"/>
      <c r="BA4056" s="94"/>
      <c r="BI4056" s="45"/>
      <c r="BN4056" s="93"/>
    </row>
    <row r="4057" spans="4:66" s="48" customFormat="1" ht="15" customHeight="1" x14ac:dyDescent="0.2">
      <c r="D4057" s="45"/>
      <c r="AA4057" s="94"/>
      <c r="AC4057" s="94"/>
      <c r="AG4057" s="94"/>
      <c r="AI4057" s="94"/>
      <c r="AM4057" s="94"/>
      <c r="AO4057" s="94"/>
      <c r="AS4057" s="94"/>
      <c r="AU4057" s="94"/>
      <c r="AY4057" s="94"/>
      <c r="BA4057" s="94"/>
      <c r="BI4057" s="45"/>
      <c r="BN4057" s="93"/>
    </row>
    <row r="4058" spans="4:66" s="48" customFormat="1" ht="15" customHeight="1" x14ac:dyDescent="0.2">
      <c r="D4058" s="45"/>
      <c r="AA4058" s="94"/>
      <c r="AC4058" s="94"/>
      <c r="AG4058" s="94"/>
      <c r="AI4058" s="94"/>
      <c r="AM4058" s="94"/>
      <c r="AO4058" s="94"/>
      <c r="AS4058" s="94"/>
      <c r="AU4058" s="94"/>
      <c r="AY4058" s="94"/>
      <c r="BA4058" s="94"/>
      <c r="BI4058" s="45"/>
      <c r="BN4058" s="93"/>
    </row>
    <row r="4059" spans="4:66" s="48" customFormat="1" ht="15" customHeight="1" x14ac:dyDescent="0.2">
      <c r="D4059" s="45"/>
      <c r="AA4059" s="94"/>
      <c r="AC4059" s="94"/>
      <c r="AG4059" s="94"/>
      <c r="AI4059" s="94"/>
      <c r="AM4059" s="94"/>
      <c r="AO4059" s="94"/>
      <c r="AS4059" s="94"/>
      <c r="AU4059" s="94"/>
      <c r="AY4059" s="94"/>
      <c r="BA4059" s="94"/>
      <c r="BI4059" s="45"/>
      <c r="BN4059" s="93"/>
    </row>
    <row r="4060" spans="4:66" s="48" customFormat="1" ht="15" customHeight="1" x14ac:dyDescent="0.2">
      <c r="D4060" s="45"/>
      <c r="AA4060" s="94"/>
      <c r="AC4060" s="94"/>
      <c r="AG4060" s="94"/>
      <c r="AI4060" s="94"/>
      <c r="AM4060" s="94"/>
      <c r="AO4060" s="94"/>
      <c r="AS4060" s="94"/>
      <c r="AU4060" s="94"/>
      <c r="AY4060" s="94"/>
      <c r="BA4060" s="94"/>
      <c r="BI4060" s="45"/>
      <c r="BN4060" s="93"/>
    </row>
    <row r="4061" spans="4:66" s="48" customFormat="1" ht="15" customHeight="1" x14ac:dyDescent="0.2">
      <c r="D4061" s="45"/>
      <c r="AA4061" s="94"/>
      <c r="AC4061" s="94"/>
      <c r="AG4061" s="94"/>
      <c r="AI4061" s="94"/>
      <c r="AM4061" s="94"/>
      <c r="AO4061" s="94"/>
      <c r="AS4061" s="94"/>
      <c r="AU4061" s="94"/>
      <c r="AY4061" s="94"/>
      <c r="BA4061" s="94"/>
      <c r="BI4061" s="45"/>
      <c r="BN4061" s="93"/>
    </row>
    <row r="4062" spans="4:66" s="48" customFormat="1" ht="15" customHeight="1" x14ac:dyDescent="0.2">
      <c r="D4062" s="45"/>
      <c r="AA4062" s="94"/>
      <c r="AC4062" s="94"/>
      <c r="AG4062" s="94"/>
      <c r="AI4062" s="94"/>
      <c r="AM4062" s="94"/>
      <c r="AO4062" s="94"/>
      <c r="AS4062" s="94"/>
      <c r="AU4062" s="94"/>
      <c r="AY4062" s="94"/>
      <c r="BA4062" s="94"/>
      <c r="BI4062" s="45"/>
      <c r="BN4062" s="93"/>
    </row>
    <row r="4063" spans="4:66" s="48" customFormat="1" ht="15" customHeight="1" x14ac:dyDescent="0.2">
      <c r="D4063" s="45"/>
      <c r="AA4063" s="94"/>
      <c r="AC4063" s="94"/>
      <c r="AG4063" s="94"/>
      <c r="AI4063" s="94"/>
      <c r="AM4063" s="94"/>
      <c r="AO4063" s="94"/>
      <c r="AS4063" s="94"/>
      <c r="AU4063" s="94"/>
      <c r="AY4063" s="94"/>
      <c r="BA4063" s="94"/>
      <c r="BI4063" s="45"/>
      <c r="BN4063" s="93"/>
    </row>
    <row r="4064" spans="4:66" s="48" customFormat="1" ht="15" customHeight="1" x14ac:dyDescent="0.2">
      <c r="D4064" s="45"/>
      <c r="AA4064" s="94"/>
      <c r="AC4064" s="94"/>
      <c r="AG4064" s="94"/>
      <c r="AI4064" s="94"/>
      <c r="AM4064" s="94"/>
      <c r="AO4064" s="94"/>
      <c r="AS4064" s="94"/>
      <c r="AU4064" s="94"/>
      <c r="AY4064" s="94"/>
      <c r="BA4064" s="94"/>
      <c r="BI4064" s="45"/>
      <c r="BN4064" s="93"/>
    </row>
    <row r="4065" spans="4:66" s="48" customFormat="1" ht="15" customHeight="1" x14ac:dyDescent="0.2">
      <c r="D4065" s="45"/>
      <c r="AA4065" s="94"/>
      <c r="AC4065" s="94"/>
      <c r="AG4065" s="94"/>
      <c r="AI4065" s="94"/>
      <c r="AM4065" s="94"/>
      <c r="AO4065" s="94"/>
      <c r="AS4065" s="94"/>
      <c r="AU4065" s="94"/>
      <c r="AY4065" s="94"/>
      <c r="BA4065" s="94"/>
      <c r="BI4065" s="45"/>
      <c r="BN4065" s="93"/>
    </row>
    <row r="4066" spans="4:66" s="48" customFormat="1" ht="15" customHeight="1" x14ac:dyDescent="0.2">
      <c r="D4066" s="45"/>
      <c r="AA4066" s="94"/>
      <c r="AC4066" s="94"/>
      <c r="AG4066" s="94"/>
      <c r="AI4066" s="94"/>
      <c r="AM4066" s="94"/>
      <c r="AO4066" s="94"/>
      <c r="AS4066" s="94"/>
      <c r="AU4066" s="94"/>
      <c r="AY4066" s="94"/>
      <c r="BA4066" s="94"/>
      <c r="BI4066" s="45"/>
      <c r="BN4066" s="93"/>
    </row>
    <row r="4067" spans="4:66" s="48" customFormat="1" ht="15" customHeight="1" x14ac:dyDescent="0.2">
      <c r="D4067" s="45"/>
      <c r="AA4067" s="94"/>
      <c r="AC4067" s="94"/>
      <c r="AG4067" s="94"/>
      <c r="AI4067" s="94"/>
      <c r="AM4067" s="94"/>
      <c r="AO4067" s="94"/>
      <c r="AS4067" s="94"/>
      <c r="AU4067" s="94"/>
      <c r="AY4067" s="94"/>
      <c r="BA4067" s="94"/>
      <c r="BI4067" s="45"/>
      <c r="BN4067" s="93"/>
    </row>
    <row r="4068" spans="4:66" s="48" customFormat="1" ht="15" customHeight="1" x14ac:dyDescent="0.2">
      <c r="D4068" s="45"/>
      <c r="AA4068" s="94"/>
      <c r="AC4068" s="94"/>
      <c r="AG4068" s="94"/>
      <c r="AI4068" s="94"/>
      <c r="AM4068" s="94"/>
      <c r="AO4068" s="94"/>
      <c r="AS4068" s="94"/>
      <c r="AU4068" s="94"/>
      <c r="AY4068" s="94"/>
      <c r="BA4068" s="94"/>
      <c r="BI4068" s="45"/>
      <c r="BN4068" s="93"/>
    </row>
    <row r="4069" spans="4:66" s="48" customFormat="1" ht="15" customHeight="1" x14ac:dyDescent="0.2">
      <c r="D4069" s="45"/>
      <c r="AA4069" s="94"/>
      <c r="AC4069" s="94"/>
      <c r="AG4069" s="94"/>
      <c r="AI4069" s="94"/>
      <c r="AM4069" s="94"/>
      <c r="AO4069" s="94"/>
      <c r="AS4069" s="94"/>
      <c r="AU4069" s="94"/>
      <c r="AY4069" s="94"/>
      <c r="BA4069" s="94"/>
      <c r="BI4069" s="45"/>
      <c r="BN4069" s="93"/>
    </row>
    <row r="4070" spans="4:66" s="48" customFormat="1" ht="15" customHeight="1" x14ac:dyDescent="0.2">
      <c r="D4070" s="45"/>
      <c r="AA4070" s="94"/>
      <c r="AC4070" s="94"/>
      <c r="AG4070" s="94"/>
      <c r="AI4070" s="94"/>
      <c r="AM4070" s="94"/>
      <c r="AO4070" s="94"/>
      <c r="AS4070" s="94"/>
      <c r="AU4070" s="94"/>
      <c r="AY4070" s="94"/>
      <c r="BA4070" s="94"/>
      <c r="BI4070" s="45"/>
      <c r="BN4070" s="93"/>
    </row>
    <row r="4071" spans="4:66" s="48" customFormat="1" ht="15" customHeight="1" x14ac:dyDescent="0.2">
      <c r="D4071" s="45"/>
      <c r="AA4071" s="94"/>
      <c r="AC4071" s="94"/>
      <c r="AG4071" s="94"/>
      <c r="AI4071" s="94"/>
      <c r="AM4071" s="94"/>
      <c r="AO4071" s="94"/>
      <c r="AS4071" s="94"/>
      <c r="AU4071" s="94"/>
      <c r="AY4071" s="94"/>
      <c r="BA4071" s="94"/>
      <c r="BI4071" s="45"/>
      <c r="BN4071" s="93"/>
    </row>
    <row r="4072" spans="4:66" s="48" customFormat="1" ht="15" customHeight="1" x14ac:dyDescent="0.2">
      <c r="D4072" s="45"/>
      <c r="AA4072" s="94"/>
      <c r="AC4072" s="94"/>
      <c r="AG4072" s="94"/>
      <c r="AI4072" s="94"/>
      <c r="AM4072" s="94"/>
      <c r="AO4072" s="94"/>
      <c r="AS4072" s="94"/>
      <c r="AU4072" s="94"/>
      <c r="AY4072" s="94"/>
      <c r="BA4072" s="94"/>
      <c r="BI4072" s="45"/>
      <c r="BN4072" s="93"/>
    </row>
    <row r="4073" spans="4:66" s="48" customFormat="1" ht="15" customHeight="1" x14ac:dyDescent="0.2">
      <c r="D4073" s="45"/>
      <c r="AA4073" s="94"/>
      <c r="AC4073" s="94"/>
      <c r="AG4073" s="94"/>
      <c r="AI4073" s="94"/>
      <c r="AM4073" s="94"/>
      <c r="AO4073" s="94"/>
      <c r="AS4073" s="94"/>
      <c r="AU4073" s="94"/>
      <c r="AY4073" s="94"/>
      <c r="BA4073" s="94"/>
      <c r="BI4073" s="45"/>
      <c r="BN4073" s="93"/>
    </row>
    <row r="4074" spans="4:66" s="48" customFormat="1" ht="15" customHeight="1" x14ac:dyDescent="0.2">
      <c r="D4074" s="45"/>
      <c r="AA4074" s="94"/>
      <c r="AC4074" s="94"/>
      <c r="AG4074" s="94"/>
      <c r="AI4074" s="94"/>
      <c r="AM4074" s="94"/>
      <c r="AO4074" s="94"/>
      <c r="AS4074" s="94"/>
      <c r="AU4074" s="94"/>
      <c r="AY4074" s="94"/>
      <c r="BA4074" s="94"/>
      <c r="BI4074" s="45"/>
      <c r="BN4074" s="93"/>
    </row>
    <row r="4075" spans="4:66" s="48" customFormat="1" ht="15" customHeight="1" x14ac:dyDescent="0.2">
      <c r="D4075" s="45"/>
      <c r="AA4075" s="94"/>
      <c r="AC4075" s="94"/>
      <c r="AG4075" s="94"/>
      <c r="AI4075" s="94"/>
      <c r="AM4075" s="94"/>
      <c r="AO4075" s="94"/>
      <c r="AS4075" s="94"/>
      <c r="AU4075" s="94"/>
      <c r="AY4075" s="94"/>
      <c r="BA4075" s="94"/>
      <c r="BI4075" s="45"/>
      <c r="BN4075" s="93"/>
    </row>
    <row r="4076" spans="4:66" s="48" customFormat="1" ht="15" customHeight="1" x14ac:dyDescent="0.2">
      <c r="D4076" s="45"/>
      <c r="AA4076" s="94"/>
      <c r="AC4076" s="94"/>
      <c r="AG4076" s="94"/>
      <c r="AI4076" s="94"/>
      <c r="AM4076" s="94"/>
      <c r="AO4076" s="94"/>
      <c r="AS4076" s="94"/>
      <c r="AU4076" s="94"/>
      <c r="AY4076" s="94"/>
      <c r="BA4076" s="94"/>
      <c r="BI4076" s="45"/>
      <c r="BN4076" s="93"/>
    </row>
    <row r="4077" spans="4:66" s="48" customFormat="1" ht="15" customHeight="1" x14ac:dyDescent="0.2">
      <c r="D4077" s="45"/>
      <c r="AA4077" s="94"/>
      <c r="AC4077" s="94"/>
      <c r="AG4077" s="94"/>
      <c r="AI4077" s="94"/>
      <c r="AM4077" s="94"/>
      <c r="AO4077" s="94"/>
      <c r="AS4077" s="94"/>
      <c r="AU4077" s="94"/>
      <c r="AY4077" s="94"/>
      <c r="BA4077" s="94"/>
      <c r="BI4077" s="45"/>
      <c r="BN4077" s="93"/>
    </row>
    <row r="4078" spans="4:66" s="48" customFormat="1" ht="15" customHeight="1" x14ac:dyDescent="0.2">
      <c r="D4078" s="45"/>
      <c r="AA4078" s="94"/>
      <c r="AC4078" s="94"/>
      <c r="AG4078" s="94"/>
      <c r="AI4078" s="94"/>
      <c r="AM4078" s="94"/>
      <c r="AO4078" s="94"/>
      <c r="AS4078" s="94"/>
      <c r="AU4078" s="94"/>
      <c r="AY4078" s="94"/>
      <c r="BA4078" s="94"/>
      <c r="BI4078" s="45"/>
      <c r="BN4078" s="93"/>
    </row>
    <row r="4079" spans="4:66" s="48" customFormat="1" ht="15" customHeight="1" x14ac:dyDescent="0.2">
      <c r="D4079" s="45"/>
      <c r="AA4079" s="94"/>
      <c r="AC4079" s="94"/>
      <c r="AG4079" s="94"/>
      <c r="AI4079" s="94"/>
      <c r="AM4079" s="94"/>
      <c r="AO4079" s="94"/>
      <c r="AS4079" s="94"/>
      <c r="AU4079" s="94"/>
      <c r="AY4079" s="94"/>
      <c r="BA4079" s="94"/>
      <c r="BI4079" s="45"/>
      <c r="BN4079" s="93"/>
    </row>
    <row r="4080" spans="4:66" s="48" customFormat="1" ht="15" customHeight="1" x14ac:dyDescent="0.2">
      <c r="D4080" s="45"/>
      <c r="AA4080" s="94"/>
      <c r="AC4080" s="94"/>
      <c r="AG4080" s="94"/>
      <c r="AI4080" s="94"/>
      <c r="AM4080" s="94"/>
      <c r="AO4080" s="94"/>
      <c r="AS4080" s="94"/>
      <c r="AU4080" s="94"/>
      <c r="AY4080" s="94"/>
      <c r="BA4080" s="94"/>
      <c r="BI4080" s="45"/>
      <c r="BN4080" s="93"/>
    </row>
    <row r="4081" spans="4:66" s="48" customFormat="1" ht="15" customHeight="1" x14ac:dyDescent="0.2">
      <c r="D4081" s="45"/>
      <c r="AA4081" s="94"/>
      <c r="AC4081" s="94"/>
      <c r="AG4081" s="94"/>
      <c r="AI4081" s="94"/>
      <c r="AM4081" s="94"/>
      <c r="AO4081" s="94"/>
      <c r="AS4081" s="94"/>
      <c r="AU4081" s="94"/>
      <c r="AY4081" s="94"/>
      <c r="BA4081" s="94"/>
      <c r="BI4081" s="45"/>
      <c r="BN4081" s="93"/>
    </row>
    <row r="4082" spans="4:66" s="48" customFormat="1" ht="15" customHeight="1" x14ac:dyDescent="0.2">
      <c r="D4082" s="45"/>
      <c r="AA4082" s="94"/>
      <c r="AC4082" s="94"/>
      <c r="AG4082" s="94"/>
      <c r="AI4082" s="94"/>
      <c r="AM4082" s="94"/>
      <c r="AO4082" s="94"/>
      <c r="AS4082" s="94"/>
      <c r="AU4082" s="94"/>
      <c r="AY4082" s="94"/>
      <c r="BA4082" s="94"/>
      <c r="BI4082" s="45"/>
      <c r="BN4082" s="93"/>
    </row>
    <row r="4083" spans="4:66" s="48" customFormat="1" ht="15" customHeight="1" x14ac:dyDescent="0.2">
      <c r="D4083" s="45"/>
      <c r="AA4083" s="94"/>
      <c r="AC4083" s="94"/>
      <c r="AG4083" s="94"/>
      <c r="AI4083" s="94"/>
      <c r="AM4083" s="94"/>
      <c r="AO4083" s="94"/>
      <c r="AS4083" s="94"/>
      <c r="AU4083" s="94"/>
      <c r="AY4083" s="94"/>
      <c r="BA4083" s="94"/>
      <c r="BI4083" s="45"/>
      <c r="BN4083" s="93"/>
    </row>
    <row r="4084" spans="4:66" s="48" customFormat="1" ht="15" customHeight="1" x14ac:dyDescent="0.2">
      <c r="D4084" s="45"/>
      <c r="AA4084" s="94"/>
      <c r="AC4084" s="94"/>
      <c r="AG4084" s="94"/>
      <c r="AI4084" s="94"/>
      <c r="AM4084" s="94"/>
      <c r="AO4084" s="94"/>
      <c r="AS4084" s="94"/>
      <c r="AU4084" s="94"/>
      <c r="AY4084" s="94"/>
      <c r="BA4084" s="94"/>
      <c r="BI4084" s="45"/>
      <c r="BN4084" s="93"/>
    </row>
    <row r="4085" spans="4:66" s="48" customFormat="1" ht="15" customHeight="1" x14ac:dyDescent="0.2">
      <c r="D4085" s="45"/>
      <c r="AA4085" s="94"/>
      <c r="AC4085" s="94"/>
      <c r="AG4085" s="94"/>
      <c r="AI4085" s="94"/>
      <c r="AM4085" s="94"/>
      <c r="AO4085" s="94"/>
      <c r="AS4085" s="94"/>
      <c r="AU4085" s="94"/>
      <c r="AY4085" s="94"/>
      <c r="BA4085" s="94"/>
      <c r="BI4085" s="45"/>
      <c r="BN4085" s="93"/>
    </row>
    <row r="4086" spans="4:66" s="48" customFormat="1" ht="15" customHeight="1" x14ac:dyDescent="0.2">
      <c r="D4086" s="45"/>
      <c r="AA4086" s="94"/>
      <c r="AC4086" s="94"/>
      <c r="AG4086" s="94"/>
      <c r="AI4086" s="94"/>
      <c r="AM4086" s="94"/>
      <c r="AO4086" s="94"/>
      <c r="AS4086" s="94"/>
      <c r="AU4086" s="94"/>
      <c r="AY4086" s="94"/>
      <c r="BA4086" s="94"/>
      <c r="BI4086" s="45"/>
      <c r="BN4086" s="93"/>
    </row>
    <row r="4087" spans="4:66" s="48" customFormat="1" ht="15" customHeight="1" x14ac:dyDescent="0.2">
      <c r="D4087" s="45"/>
      <c r="AA4087" s="94"/>
      <c r="AC4087" s="94"/>
      <c r="AG4087" s="94"/>
      <c r="AI4087" s="94"/>
      <c r="AM4087" s="94"/>
      <c r="AO4087" s="94"/>
      <c r="AS4087" s="94"/>
      <c r="AU4087" s="94"/>
      <c r="AY4087" s="94"/>
      <c r="BA4087" s="94"/>
      <c r="BI4087" s="45"/>
      <c r="BN4087" s="93"/>
    </row>
    <row r="4088" spans="4:66" s="48" customFormat="1" ht="15" customHeight="1" x14ac:dyDescent="0.2">
      <c r="D4088" s="45"/>
      <c r="AA4088" s="94"/>
      <c r="AC4088" s="94"/>
      <c r="AG4088" s="94"/>
      <c r="AI4088" s="94"/>
      <c r="AM4088" s="94"/>
      <c r="AO4088" s="94"/>
      <c r="AS4088" s="94"/>
      <c r="AU4088" s="94"/>
      <c r="AY4088" s="94"/>
      <c r="BA4088" s="94"/>
      <c r="BI4088" s="45"/>
      <c r="BN4088" s="93"/>
    </row>
    <row r="4089" spans="4:66" s="48" customFormat="1" ht="15" customHeight="1" x14ac:dyDescent="0.2">
      <c r="D4089" s="45"/>
      <c r="AA4089" s="94"/>
      <c r="AC4089" s="94"/>
      <c r="AG4089" s="94"/>
      <c r="AI4089" s="94"/>
      <c r="AM4089" s="94"/>
      <c r="AO4089" s="94"/>
      <c r="AS4089" s="94"/>
      <c r="AU4089" s="94"/>
      <c r="AY4089" s="94"/>
      <c r="BA4089" s="94"/>
      <c r="BI4089" s="45"/>
      <c r="BN4089" s="93"/>
    </row>
    <row r="4090" spans="4:66" s="48" customFormat="1" ht="15" customHeight="1" x14ac:dyDescent="0.2">
      <c r="D4090" s="45"/>
      <c r="AA4090" s="94"/>
      <c r="AC4090" s="94"/>
      <c r="AG4090" s="94"/>
      <c r="AI4090" s="94"/>
      <c r="AM4090" s="94"/>
      <c r="AO4090" s="94"/>
      <c r="AS4090" s="94"/>
      <c r="AU4090" s="94"/>
      <c r="AY4090" s="94"/>
      <c r="BA4090" s="94"/>
      <c r="BI4090" s="45"/>
      <c r="BN4090" s="93"/>
    </row>
    <row r="4091" spans="4:66" s="48" customFormat="1" ht="15" customHeight="1" x14ac:dyDescent="0.2">
      <c r="D4091" s="45"/>
      <c r="AA4091" s="94"/>
      <c r="AC4091" s="94"/>
      <c r="AG4091" s="94"/>
      <c r="AI4091" s="94"/>
      <c r="AM4091" s="94"/>
      <c r="AO4091" s="94"/>
      <c r="AS4091" s="94"/>
      <c r="AU4091" s="94"/>
      <c r="AY4091" s="94"/>
      <c r="BA4091" s="94"/>
      <c r="BI4091" s="45"/>
      <c r="BN4091" s="93"/>
    </row>
    <row r="4092" spans="4:66" s="48" customFormat="1" ht="15" customHeight="1" x14ac:dyDescent="0.2">
      <c r="D4092" s="45"/>
      <c r="AA4092" s="94"/>
      <c r="AC4092" s="94"/>
      <c r="AG4092" s="94"/>
      <c r="AI4092" s="94"/>
      <c r="AM4092" s="94"/>
      <c r="AO4092" s="94"/>
      <c r="AS4092" s="94"/>
      <c r="AU4092" s="94"/>
      <c r="AY4092" s="94"/>
      <c r="BA4092" s="94"/>
      <c r="BI4092" s="45"/>
      <c r="BN4092" s="93"/>
    </row>
    <row r="4093" spans="4:66" s="48" customFormat="1" ht="15" customHeight="1" x14ac:dyDescent="0.2">
      <c r="D4093" s="45"/>
      <c r="AA4093" s="94"/>
      <c r="AC4093" s="94"/>
      <c r="AG4093" s="94"/>
      <c r="AI4093" s="94"/>
      <c r="AM4093" s="94"/>
      <c r="AO4093" s="94"/>
      <c r="AS4093" s="94"/>
      <c r="AU4093" s="94"/>
      <c r="AY4093" s="94"/>
      <c r="BA4093" s="94"/>
      <c r="BI4093" s="45"/>
      <c r="BN4093" s="93"/>
    </row>
    <row r="4094" spans="4:66" s="48" customFormat="1" ht="15" customHeight="1" x14ac:dyDescent="0.2">
      <c r="D4094" s="45"/>
      <c r="AA4094" s="94"/>
      <c r="AC4094" s="94"/>
      <c r="AG4094" s="94"/>
      <c r="AI4094" s="94"/>
      <c r="AM4094" s="94"/>
      <c r="AO4094" s="94"/>
      <c r="AS4094" s="94"/>
      <c r="AU4094" s="94"/>
      <c r="AY4094" s="94"/>
      <c r="BA4094" s="94"/>
      <c r="BI4094" s="45"/>
      <c r="BN4094" s="93"/>
    </row>
    <row r="4095" spans="4:66" s="48" customFormat="1" ht="15" customHeight="1" x14ac:dyDescent="0.2">
      <c r="D4095" s="45"/>
      <c r="AA4095" s="94"/>
      <c r="AC4095" s="94"/>
      <c r="AG4095" s="94"/>
      <c r="AI4095" s="94"/>
      <c r="AM4095" s="94"/>
      <c r="AO4095" s="94"/>
      <c r="AS4095" s="94"/>
      <c r="AU4095" s="94"/>
      <c r="AY4095" s="94"/>
      <c r="BA4095" s="94"/>
      <c r="BI4095" s="45"/>
      <c r="BN4095" s="93"/>
    </row>
    <row r="4096" spans="4:66" s="48" customFormat="1" ht="15" customHeight="1" x14ac:dyDescent="0.2">
      <c r="D4096" s="45"/>
      <c r="AA4096" s="94"/>
      <c r="AC4096" s="94"/>
      <c r="AG4096" s="94"/>
      <c r="AI4096" s="94"/>
      <c r="AM4096" s="94"/>
      <c r="AO4096" s="94"/>
      <c r="AS4096" s="94"/>
      <c r="AU4096" s="94"/>
      <c r="AY4096" s="94"/>
      <c r="BA4096" s="94"/>
      <c r="BI4096" s="45"/>
      <c r="BN4096" s="93"/>
    </row>
    <row r="4097" spans="4:66" s="48" customFormat="1" ht="15" customHeight="1" x14ac:dyDescent="0.2">
      <c r="D4097" s="45"/>
      <c r="AA4097" s="94"/>
      <c r="AC4097" s="94"/>
      <c r="AG4097" s="94"/>
      <c r="AI4097" s="94"/>
      <c r="AM4097" s="94"/>
      <c r="AO4097" s="94"/>
      <c r="AS4097" s="94"/>
      <c r="AU4097" s="94"/>
      <c r="AY4097" s="94"/>
      <c r="BA4097" s="94"/>
      <c r="BI4097" s="45"/>
      <c r="BN4097" s="93"/>
    </row>
    <row r="4098" spans="4:66" s="48" customFormat="1" ht="15" customHeight="1" x14ac:dyDescent="0.2">
      <c r="D4098" s="45"/>
      <c r="AA4098" s="94"/>
      <c r="AC4098" s="94"/>
      <c r="AG4098" s="94"/>
      <c r="AI4098" s="94"/>
      <c r="AM4098" s="94"/>
      <c r="AO4098" s="94"/>
      <c r="AS4098" s="94"/>
      <c r="AU4098" s="94"/>
      <c r="AY4098" s="94"/>
      <c r="BA4098" s="94"/>
      <c r="BI4098" s="45"/>
      <c r="BN4098" s="93"/>
    </row>
    <row r="4099" spans="4:66" s="48" customFormat="1" ht="15" customHeight="1" x14ac:dyDescent="0.2">
      <c r="D4099" s="45"/>
      <c r="AA4099" s="94"/>
      <c r="AC4099" s="94"/>
      <c r="AG4099" s="94"/>
      <c r="AI4099" s="94"/>
      <c r="AM4099" s="94"/>
      <c r="AO4099" s="94"/>
      <c r="AS4099" s="94"/>
      <c r="AU4099" s="94"/>
      <c r="AY4099" s="94"/>
      <c r="BA4099" s="94"/>
      <c r="BI4099" s="45"/>
      <c r="BN4099" s="93"/>
    </row>
    <row r="4100" spans="4:66" s="48" customFormat="1" ht="15" customHeight="1" x14ac:dyDescent="0.2">
      <c r="D4100" s="45"/>
      <c r="AA4100" s="94"/>
      <c r="AC4100" s="94"/>
      <c r="AG4100" s="94"/>
      <c r="AI4100" s="94"/>
      <c r="AM4100" s="94"/>
      <c r="AO4100" s="94"/>
      <c r="AS4100" s="94"/>
      <c r="AU4100" s="94"/>
      <c r="AY4100" s="94"/>
      <c r="BA4100" s="94"/>
      <c r="BI4100" s="45"/>
      <c r="BN4100" s="93"/>
    </row>
    <row r="4101" spans="4:66" s="48" customFormat="1" ht="15" customHeight="1" x14ac:dyDescent="0.2">
      <c r="D4101" s="45"/>
      <c r="AA4101" s="94"/>
      <c r="AC4101" s="94"/>
      <c r="AG4101" s="94"/>
      <c r="AI4101" s="94"/>
      <c r="AM4101" s="94"/>
      <c r="AO4101" s="94"/>
      <c r="AS4101" s="94"/>
      <c r="AU4101" s="94"/>
      <c r="AY4101" s="94"/>
      <c r="BA4101" s="94"/>
      <c r="BI4101" s="45"/>
      <c r="BN4101" s="93"/>
    </row>
    <row r="4102" spans="4:66" s="48" customFormat="1" ht="15" customHeight="1" x14ac:dyDescent="0.2">
      <c r="D4102" s="45"/>
      <c r="AA4102" s="94"/>
      <c r="AC4102" s="94"/>
      <c r="AG4102" s="94"/>
      <c r="AI4102" s="94"/>
      <c r="AM4102" s="94"/>
      <c r="AO4102" s="94"/>
      <c r="AS4102" s="94"/>
      <c r="AU4102" s="94"/>
      <c r="AY4102" s="94"/>
      <c r="BA4102" s="94"/>
      <c r="BI4102" s="45"/>
      <c r="BN4102" s="93"/>
    </row>
    <row r="4103" spans="4:66" s="48" customFormat="1" ht="15" customHeight="1" x14ac:dyDescent="0.2">
      <c r="D4103" s="45"/>
      <c r="AA4103" s="94"/>
      <c r="AC4103" s="94"/>
      <c r="AG4103" s="94"/>
      <c r="AI4103" s="94"/>
      <c r="AM4103" s="94"/>
      <c r="AO4103" s="94"/>
      <c r="AS4103" s="94"/>
      <c r="AU4103" s="94"/>
      <c r="AY4103" s="94"/>
      <c r="BA4103" s="94"/>
      <c r="BI4103" s="45"/>
      <c r="BN4103" s="93"/>
    </row>
    <row r="4104" spans="4:66" s="48" customFormat="1" ht="15" customHeight="1" x14ac:dyDescent="0.2">
      <c r="D4104" s="45"/>
      <c r="AA4104" s="94"/>
      <c r="AC4104" s="94"/>
      <c r="AG4104" s="94"/>
      <c r="AI4104" s="94"/>
      <c r="AM4104" s="94"/>
      <c r="AO4104" s="94"/>
      <c r="AS4104" s="94"/>
      <c r="AU4104" s="94"/>
      <c r="AY4104" s="94"/>
      <c r="BA4104" s="94"/>
      <c r="BI4104" s="45"/>
      <c r="BN4104" s="93"/>
    </row>
    <row r="4105" spans="4:66" s="48" customFormat="1" ht="15" customHeight="1" x14ac:dyDescent="0.2">
      <c r="D4105" s="45"/>
      <c r="AA4105" s="94"/>
      <c r="AC4105" s="94"/>
      <c r="AG4105" s="94"/>
      <c r="AI4105" s="94"/>
      <c r="AM4105" s="94"/>
      <c r="AO4105" s="94"/>
      <c r="AS4105" s="94"/>
      <c r="AU4105" s="94"/>
      <c r="AY4105" s="94"/>
      <c r="BA4105" s="94"/>
      <c r="BI4105" s="45"/>
      <c r="BN4105" s="93"/>
    </row>
    <row r="4106" spans="4:66" s="48" customFormat="1" ht="15" customHeight="1" x14ac:dyDescent="0.2">
      <c r="D4106" s="45"/>
      <c r="AA4106" s="94"/>
      <c r="AC4106" s="94"/>
      <c r="AG4106" s="94"/>
      <c r="AI4106" s="94"/>
      <c r="AM4106" s="94"/>
      <c r="AO4106" s="94"/>
      <c r="AS4106" s="94"/>
      <c r="AU4106" s="94"/>
      <c r="AY4106" s="94"/>
      <c r="BA4106" s="94"/>
      <c r="BI4106" s="45"/>
      <c r="BN4106" s="93"/>
    </row>
    <row r="4107" spans="4:66" s="48" customFormat="1" ht="15" customHeight="1" x14ac:dyDescent="0.2">
      <c r="D4107" s="45"/>
      <c r="AA4107" s="94"/>
      <c r="AC4107" s="94"/>
      <c r="AG4107" s="94"/>
      <c r="AI4107" s="94"/>
      <c r="AM4107" s="94"/>
      <c r="AO4107" s="94"/>
      <c r="AS4107" s="94"/>
      <c r="AU4107" s="94"/>
      <c r="AY4107" s="94"/>
      <c r="BA4107" s="94"/>
      <c r="BI4107" s="45"/>
      <c r="BN4107" s="93"/>
    </row>
    <row r="4108" spans="4:66" s="48" customFormat="1" ht="15" customHeight="1" x14ac:dyDescent="0.2">
      <c r="D4108" s="45"/>
      <c r="AA4108" s="94"/>
      <c r="AC4108" s="94"/>
      <c r="AG4108" s="94"/>
      <c r="AI4108" s="94"/>
      <c r="AM4108" s="94"/>
      <c r="AO4108" s="94"/>
      <c r="AS4108" s="94"/>
      <c r="AU4108" s="94"/>
      <c r="AY4108" s="94"/>
      <c r="BA4108" s="94"/>
      <c r="BI4108" s="45"/>
      <c r="BN4108" s="93"/>
    </row>
    <row r="4109" spans="4:66" s="48" customFormat="1" ht="15" customHeight="1" x14ac:dyDescent="0.2">
      <c r="D4109" s="45"/>
      <c r="AA4109" s="94"/>
      <c r="AC4109" s="94"/>
      <c r="AG4109" s="94"/>
      <c r="AI4109" s="94"/>
      <c r="AM4109" s="94"/>
      <c r="AO4109" s="94"/>
      <c r="AS4109" s="94"/>
      <c r="AU4109" s="94"/>
      <c r="AY4109" s="94"/>
      <c r="BA4109" s="94"/>
      <c r="BI4109" s="45"/>
      <c r="BN4109" s="93"/>
    </row>
    <row r="4110" spans="4:66" s="48" customFormat="1" ht="15" customHeight="1" x14ac:dyDescent="0.2">
      <c r="D4110" s="45"/>
      <c r="AA4110" s="94"/>
      <c r="AC4110" s="94"/>
      <c r="AG4110" s="94"/>
      <c r="AI4110" s="94"/>
      <c r="AM4110" s="94"/>
      <c r="AO4110" s="94"/>
      <c r="AS4110" s="94"/>
      <c r="AU4110" s="94"/>
      <c r="AY4110" s="94"/>
      <c r="BA4110" s="94"/>
      <c r="BI4110" s="45"/>
      <c r="BN4110" s="93"/>
    </row>
    <row r="4111" spans="4:66" s="48" customFormat="1" ht="15" customHeight="1" x14ac:dyDescent="0.2">
      <c r="D4111" s="45"/>
      <c r="AA4111" s="94"/>
      <c r="AC4111" s="94"/>
      <c r="AG4111" s="94"/>
      <c r="AI4111" s="94"/>
      <c r="AM4111" s="94"/>
      <c r="AO4111" s="94"/>
      <c r="AS4111" s="94"/>
      <c r="AU4111" s="94"/>
      <c r="AY4111" s="94"/>
      <c r="BA4111" s="94"/>
      <c r="BI4111" s="45"/>
      <c r="BN4111" s="93"/>
    </row>
    <row r="4112" spans="4:66" s="48" customFormat="1" ht="15" customHeight="1" x14ac:dyDescent="0.2">
      <c r="D4112" s="45"/>
      <c r="AA4112" s="94"/>
      <c r="AC4112" s="94"/>
      <c r="AG4112" s="94"/>
      <c r="AI4112" s="94"/>
      <c r="AM4112" s="94"/>
      <c r="AO4112" s="94"/>
      <c r="AS4112" s="94"/>
      <c r="AU4112" s="94"/>
      <c r="AY4112" s="94"/>
      <c r="BA4112" s="94"/>
      <c r="BI4112" s="45"/>
      <c r="BN4112" s="93"/>
    </row>
    <row r="4113" spans="4:66" s="48" customFormat="1" ht="15" customHeight="1" x14ac:dyDescent="0.2">
      <c r="D4113" s="45"/>
      <c r="AA4113" s="94"/>
      <c r="AC4113" s="94"/>
      <c r="AG4113" s="94"/>
      <c r="AI4113" s="94"/>
      <c r="AM4113" s="94"/>
      <c r="AO4113" s="94"/>
      <c r="AS4113" s="94"/>
      <c r="AU4113" s="94"/>
      <c r="AY4113" s="94"/>
      <c r="BA4113" s="94"/>
      <c r="BI4113" s="45"/>
      <c r="BN4113" s="93"/>
    </row>
    <row r="4114" spans="4:66" s="48" customFormat="1" ht="15" customHeight="1" x14ac:dyDescent="0.2">
      <c r="D4114" s="45"/>
      <c r="AA4114" s="94"/>
      <c r="AC4114" s="94"/>
      <c r="AG4114" s="94"/>
      <c r="AI4114" s="94"/>
      <c r="AM4114" s="94"/>
      <c r="AO4114" s="94"/>
      <c r="AS4114" s="94"/>
      <c r="AU4114" s="94"/>
      <c r="AY4114" s="94"/>
      <c r="BA4114" s="94"/>
      <c r="BI4114" s="45"/>
      <c r="BN4114" s="93"/>
    </row>
    <row r="4115" spans="4:66" s="48" customFormat="1" ht="15" customHeight="1" x14ac:dyDescent="0.2">
      <c r="D4115" s="45"/>
      <c r="AA4115" s="94"/>
      <c r="AC4115" s="94"/>
      <c r="AG4115" s="94"/>
      <c r="AI4115" s="94"/>
      <c r="AM4115" s="94"/>
      <c r="AO4115" s="94"/>
      <c r="AS4115" s="94"/>
      <c r="AU4115" s="94"/>
      <c r="AY4115" s="94"/>
      <c r="BA4115" s="94"/>
      <c r="BI4115" s="45"/>
      <c r="BN4115" s="93"/>
    </row>
    <row r="4116" spans="4:66" s="48" customFormat="1" ht="15" customHeight="1" x14ac:dyDescent="0.2">
      <c r="D4116" s="45"/>
      <c r="AA4116" s="94"/>
      <c r="AC4116" s="94"/>
      <c r="AG4116" s="94"/>
      <c r="AI4116" s="94"/>
      <c r="AM4116" s="94"/>
      <c r="AO4116" s="94"/>
      <c r="AS4116" s="94"/>
      <c r="AU4116" s="94"/>
      <c r="AY4116" s="94"/>
      <c r="BA4116" s="94"/>
      <c r="BI4116" s="45"/>
      <c r="BN4116" s="93"/>
    </row>
    <row r="4117" spans="4:66" s="48" customFormat="1" ht="15" customHeight="1" x14ac:dyDescent="0.2">
      <c r="D4117" s="45"/>
      <c r="AA4117" s="94"/>
      <c r="AC4117" s="94"/>
      <c r="AG4117" s="94"/>
      <c r="AI4117" s="94"/>
      <c r="AM4117" s="94"/>
      <c r="AO4117" s="94"/>
      <c r="AS4117" s="94"/>
      <c r="AU4117" s="94"/>
      <c r="AY4117" s="94"/>
      <c r="BA4117" s="94"/>
      <c r="BI4117" s="45"/>
      <c r="BN4117" s="93"/>
    </row>
    <row r="4118" spans="4:66" s="48" customFormat="1" ht="15" customHeight="1" x14ac:dyDescent="0.2">
      <c r="D4118" s="45"/>
      <c r="AA4118" s="94"/>
      <c r="AC4118" s="94"/>
      <c r="AG4118" s="94"/>
      <c r="AI4118" s="94"/>
      <c r="AM4118" s="94"/>
      <c r="AO4118" s="94"/>
      <c r="AS4118" s="94"/>
      <c r="AU4118" s="94"/>
      <c r="AY4118" s="94"/>
      <c r="BA4118" s="94"/>
      <c r="BI4118" s="45"/>
      <c r="BN4118" s="93"/>
    </row>
    <row r="4119" spans="4:66" s="48" customFormat="1" ht="15" customHeight="1" x14ac:dyDescent="0.2">
      <c r="D4119" s="45"/>
      <c r="AA4119" s="94"/>
      <c r="AC4119" s="94"/>
      <c r="AG4119" s="94"/>
      <c r="AI4119" s="94"/>
      <c r="AM4119" s="94"/>
      <c r="AO4119" s="94"/>
      <c r="AS4119" s="94"/>
      <c r="AU4119" s="94"/>
      <c r="AY4119" s="94"/>
      <c r="BA4119" s="94"/>
      <c r="BI4119" s="45"/>
      <c r="BN4119" s="93"/>
    </row>
    <row r="4120" spans="4:66" s="48" customFormat="1" ht="15" customHeight="1" x14ac:dyDescent="0.2">
      <c r="D4120" s="45"/>
      <c r="AA4120" s="94"/>
      <c r="AC4120" s="94"/>
      <c r="AG4120" s="94"/>
      <c r="AI4120" s="94"/>
      <c r="AM4120" s="94"/>
      <c r="AO4120" s="94"/>
      <c r="AS4120" s="94"/>
      <c r="AU4120" s="94"/>
      <c r="AY4120" s="94"/>
      <c r="BA4120" s="94"/>
      <c r="BI4120" s="45"/>
      <c r="BN4120" s="93"/>
    </row>
    <row r="4121" spans="4:66" s="48" customFormat="1" ht="15" customHeight="1" x14ac:dyDescent="0.2">
      <c r="D4121" s="45"/>
      <c r="AA4121" s="94"/>
      <c r="AC4121" s="94"/>
      <c r="AG4121" s="94"/>
      <c r="AI4121" s="94"/>
      <c r="AM4121" s="94"/>
      <c r="AO4121" s="94"/>
      <c r="AS4121" s="94"/>
      <c r="AU4121" s="94"/>
      <c r="AY4121" s="94"/>
      <c r="BA4121" s="94"/>
      <c r="BI4121" s="45"/>
      <c r="BN4121" s="93"/>
    </row>
    <row r="4122" spans="4:66" s="48" customFormat="1" ht="15" customHeight="1" x14ac:dyDescent="0.2">
      <c r="D4122" s="45"/>
      <c r="AA4122" s="94"/>
      <c r="AC4122" s="94"/>
      <c r="AG4122" s="94"/>
      <c r="AI4122" s="94"/>
      <c r="AM4122" s="94"/>
      <c r="AO4122" s="94"/>
      <c r="AS4122" s="94"/>
      <c r="AU4122" s="94"/>
      <c r="AY4122" s="94"/>
      <c r="BA4122" s="94"/>
      <c r="BI4122" s="45"/>
      <c r="BN4122" s="93"/>
    </row>
    <row r="4123" spans="4:66" s="48" customFormat="1" ht="15" customHeight="1" x14ac:dyDescent="0.2">
      <c r="D4123" s="45"/>
      <c r="AA4123" s="94"/>
      <c r="AC4123" s="94"/>
      <c r="AG4123" s="94"/>
      <c r="AI4123" s="94"/>
      <c r="AM4123" s="94"/>
      <c r="AO4123" s="94"/>
      <c r="AS4123" s="94"/>
      <c r="AU4123" s="94"/>
      <c r="AY4123" s="94"/>
      <c r="BA4123" s="94"/>
      <c r="BI4123" s="45"/>
      <c r="BN4123" s="93"/>
    </row>
    <row r="4124" spans="4:66" s="48" customFormat="1" ht="15" customHeight="1" x14ac:dyDescent="0.2">
      <c r="D4124" s="45"/>
      <c r="AA4124" s="94"/>
      <c r="AC4124" s="94"/>
      <c r="AG4124" s="94"/>
      <c r="AI4124" s="94"/>
      <c r="AM4124" s="94"/>
      <c r="AO4124" s="94"/>
      <c r="AS4124" s="94"/>
      <c r="AU4124" s="94"/>
      <c r="AY4124" s="94"/>
      <c r="BA4124" s="94"/>
      <c r="BI4124" s="45"/>
      <c r="BN4124" s="93"/>
    </row>
    <row r="4125" spans="4:66" s="48" customFormat="1" ht="15" customHeight="1" x14ac:dyDescent="0.2">
      <c r="D4125" s="45"/>
      <c r="AA4125" s="94"/>
      <c r="AC4125" s="94"/>
      <c r="AG4125" s="94"/>
      <c r="AI4125" s="94"/>
      <c r="AM4125" s="94"/>
      <c r="AO4125" s="94"/>
      <c r="AS4125" s="94"/>
      <c r="AU4125" s="94"/>
      <c r="AY4125" s="94"/>
      <c r="BA4125" s="94"/>
      <c r="BI4125" s="45"/>
      <c r="BN4125" s="93"/>
    </row>
    <row r="4126" spans="4:66" s="48" customFormat="1" ht="15" customHeight="1" x14ac:dyDescent="0.2">
      <c r="D4126" s="45"/>
      <c r="AA4126" s="94"/>
      <c r="AC4126" s="94"/>
      <c r="AG4126" s="94"/>
      <c r="AI4126" s="94"/>
      <c r="AM4126" s="94"/>
      <c r="AO4126" s="94"/>
      <c r="AS4126" s="94"/>
      <c r="AU4126" s="94"/>
      <c r="AY4126" s="94"/>
      <c r="BA4126" s="94"/>
      <c r="BI4126" s="45"/>
      <c r="BN4126" s="93"/>
    </row>
    <row r="4127" spans="4:66" s="48" customFormat="1" ht="15" customHeight="1" x14ac:dyDescent="0.2">
      <c r="D4127" s="45"/>
      <c r="AA4127" s="94"/>
      <c r="AC4127" s="94"/>
      <c r="AG4127" s="94"/>
      <c r="AI4127" s="94"/>
      <c r="AM4127" s="94"/>
      <c r="AO4127" s="94"/>
      <c r="AS4127" s="94"/>
      <c r="AU4127" s="94"/>
      <c r="AY4127" s="94"/>
      <c r="BA4127" s="94"/>
      <c r="BI4127" s="45"/>
      <c r="BN4127" s="93"/>
    </row>
    <row r="4128" spans="4:66" s="48" customFormat="1" ht="15" customHeight="1" x14ac:dyDescent="0.2">
      <c r="D4128" s="45"/>
      <c r="AA4128" s="94"/>
      <c r="AC4128" s="94"/>
      <c r="AG4128" s="94"/>
      <c r="AI4128" s="94"/>
      <c r="AM4128" s="94"/>
      <c r="AO4128" s="94"/>
      <c r="AS4128" s="94"/>
      <c r="AU4128" s="94"/>
      <c r="AY4128" s="94"/>
      <c r="BA4128" s="94"/>
      <c r="BI4128" s="45"/>
      <c r="BN4128" s="93"/>
    </row>
    <row r="4129" spans="4:66" s="48" customFormat="1" ht="15" customHeight="1" x14ac:dyDescent="0.2">
      <c r="D4129" s="45"/>
      <c r="AA4129" s="94"/>
      <c r="AC4129" s="94"/>
      <c r="AG4129" s="94"/>
      <c r="AI4129" s="94"/>
      <c r="AM4129" s="94"/>
      <c r="AO4129" s="94"/>
      <c r="AS4129" s="94"/>
      <c r="AU4129" s="94"/>
      <c r="AY4129" s="94"/>
      <c r="BA4129" s="94"/>
      <c r="BI4129" s="45"/>
      <c r="BN4129" s="93"/>
    </row>
    <row r="4130" spans="4:66" s="48" customFormat="1" ht="15" customHeight="1" x14ac:dyDescent="0.2">
      <c r="D4130" s="45"/>
      <c r="AA4130" s="94"/>
      <c r="AC4130" s="94"/>
      <c r="AG4130" s="94"/>
      <c r="AI4130" s="94"/>
      <c r="AM4130" s="94"/>
      <c r="AO4130" s="94"/>
      <c r="AS4130" s="94"/>
      <c r="AU4130" s="94"/>
      <c r="AY4130" s="94"/>
      <c r="BA4130" s="94"/>
      <c r="BI4130" s="45"/>
      <c r="BN4130" s="93"/>
    </row>
    <row r="4131" spans="4:66" s="48" customFormat="1" ht="15" customHeight="1" x14ac:dyDescent="0.2">
      <c r="D4131" s="45"/>
      <c r="AA4131" s="94"/>
      <c r="AC4131" s="94"/>
      <c r="AG4131" s="94"/>
      <c r="AI4131" s="94"/>
      <c r="AM4131" s="94"/>
      <c r="AO4131" s="94"/>
      <c r="AS4131" s="94"/>
      <c r="AU4131" s="94"/>
      <c r="AY4131" s="94"/>
      <c r="BA4131" s="94"/>
      <c r="BI4131" s="45"/>
      <c r="BN4131" s="93"/>
    </row>
    <row r="4132" spans="4:66" s="48" customFormat="1" ht="15" customHeight="1" x14ac:dyDescent="0.2">
      <c r="D4132" s="45"/>
      <c r="AA4132" s="94"/>
      <c r="AC4132" s="94"/>
      <c r="AG4132" s="94"/>
      <c r="AI4132" s="94"/>
      <c r="AM4132" s="94"/>
      <c r="AO4132" s="94"/>
      <c r="AS4132" s="94"/>
      <c r="AU4132" s="94"/>
      <c r="AY4132" s="94"/>
      <c r="BA4132" s="94"/>
      <c r="BI4132" s="45"/>
      <c r="BN4132" s="93"/>
    </row>
    <row r="4133" spans="4:66" s="48" customFormat="1" ht="15" customHeight="1" x14ac:dyDescent="0.2">
      <c r="D4133" s="45"/>
      <c r="AA4133" s="94"/>
      <c r="AC4133" s="94"/>
      <c r="AG4133" s="94"/>
      <c r="AI4133" s="94"/>
      <c r="AM4133" s="94"/>
      <c r="AO4133" s="94"/>
      <c r="AS4133" s="94"/>
      <c r="AU4133" s="94"/>
      <c r="AY4133" s="94"/>
      <c r="BA4133" s="94"/>
      <c r="BI4133" s="45"/>
      <c r="BN4133" s="93"/>
    </row>
    <row r="4134" spans="4:66" s="48" customFormat="1" ht="15" customHeight="1" x14ac:dyDescent="0.2">
      <c r="D4134" s="45"/>
      <c r="AA4134" s="94"/>
      <c r="AC4134" s="94"/>
      <c r="AG4134" s="94"/>
      <c r="AI4134" s="94"/>
      <c r="AM4134" s="94"/>
      <c r="AO4134" s="94"/>
      <c r="AS4134" s="94"/>
      <c r="AU4134" s="94"/>
      <c r="AY4134" s="94"/>
      <c r="BA4134" s="94"/>
      <c r="BI4134" s="45"/>
      <c r="BN4134" s="93"/>
    </row>
    <row r="4135" spans="4:66" s="48" customFormat="1" ht="15" customHeight="1" x14ac:dyDescent="0.2">
      <c r="D4135" s="45"/>
      <c r="AA4135" s="94"/>
      <c r="AC4135" s="94"/>
      <c r="AG4135" s="94"/>
      <c r="AI4135" s="94"/>
      <c r="AM4135" s="94"/>
      <c r="AO4135" s="94"/>
      <c r="AS4135" s="94"/>
      <c r="AU4135" s="94"/>
      <c r="AY4135" s="94"/>
      <c r="BA4135" s="94"/>
      <c r="BI4135" s="45"/>
      <c r="BN4135" s="93"/>
    </row>
    <row r="4136" spans="4:66" s="48" customFormat="1" ht="15" customHeight="1" x14ac:dyDescent="0.2">
      <c r="D4136" s="45"/>
      <c r="AA4136" s="94"/>
      <c r="AC4136" s="94"/>
      <c r="AG4136" s="94"/>
      <c r="AI4136" s="94"/>
      <c r="AM4136" s="94"/>
      <c r="AO4136" s="94"/>
      <c r="AS4136" s="94"/>
      <c r="AU4136" s="94"/>
      <c r="AY4136" s="94"/>
      <c r="BA4136" s="94"/>
      <c r="BI4136" s="45"/>
      <c r="BN4136" s="93"/>
    </row>
    <row r="4137" spans="4:66" s="48" customFormat="1" ht="15" customHeight="1" x14ac:dyDescent="0.2">
      <c r="D4137" s="45"/>
      <c r="AA4137" s="94"/>
      <c r="AC4137" s="94"/>
      <c r="AG4137" s="94"/>
      <c r="AI4137" s="94"/>
      <c r="AM4137" s="94"/>
      <c r="AO4137" s="94"/>
      <c r="AS4137" s="94"/>
      <c r="AU4137" s="94"/>
      <c r="AY4137" s="94"/>
      <c r="BA4137" s="94"/>
      <c r="BI4137" s="45"/>
      <c r="BN4137" s="93"/>
    </row>
    <row r="4138" spans="4:66" s="48" customFormat="1" ht="15" customHeight="1" x14ac:dyDescent="0.2">
      <c r="D4138" s="45"/>
      <c r="AA4138" s="94"/>
      <c r="AC4138" s="94"/>
      <c r="AG4138" s="94"/>
      <c r="AI4138" s="94"/>
      <c r="AM4138" s="94"/>
      <c r="AO4138" s="94"/>
      <c r="AS4138" s="94"/>
      <c r="AU4138" s="94"/>
      <c r="AY4138" s="94"/>
      <c r="BA4138" s="94"/>
      <c r="BI4138" s="45"/>
      <c r="BN4138" s="93"/>
    </row>
    <row r="4139" spans="4:66" s="48" customFormat="1" ht="15" customHeight="1" x14ac:dyDescent="0.2">
      <c r="D4139" s="45"/>
      <c r="AA4139" s="94"/>
      <c r="AC4139" s="94"/>
      <c r="AG4139" s="94"/>
      <c r="AI4139" s="94"/>
      <c r="AM4139" s="94"/>
      <c r="AO4139" s="94"/>
      <c r="AS4139" s="94"/>
      <c r="AU4139" s="94"/>
      <c r="AY4139" s="94"/>
      <c r="BA4139" s="94"/>
      <c r="BI4139" s="45"/>
      <c r="BN4139" s="93"/>
    </row>
    <row r="4140" spans="4:66" s="48" customFormat="1" ht="15" customHeight="1" x14ac:dyDescent="0.2">
      <c r="D4140" s="45"/>
      <c r="AA4140" s="94"/>
      <c r="AC4140" s="94"/>
      <c r="AG4140" s="94"/>
      <c r="AI4140" s="94"/>
      <c r="AM4140" s="94"/>
      <c r="AO4140" s="94"/>
      <c r="AS4140" s="94"/>
      <c r="AU4140" s="94"/>
      <c r="AY4140" s="94"/>
      <c r="BA4140" s="94"/>
      <c r="BI4140" s="45"/>
      <c r="BN4140" s="93"/>
    </row>
    <row r="4141" spans="4:66" s="48" customFormat="1" ht="15" customHeight="1" x14ac:dyDescent="0.2">
      <c r="D4141" s="45"/>
      <c r="AA4141" s="94"/>
      <c r="AC4141" s="94"/>
      <c r="AG4141" s="94"/>
      <c r="AI4141" s="94"/>
      <c r="AM4141" s="94"/>
      <c r="AO4141" s="94"/>
      <c r="AS4141" s="94"/>
      <c r="AU4141" s="94"/>
      <c r="AY4141" s="94"/>
      <c r="BA4141" s="94"/>
      <c r="BI4141" s="45"/>
      <c r="BN4141" s="93"/>
    </row>
    <row r="4142" spans="4:66" s="48" customFormat="1" ht="15" customHeight="1" x14ac:dyDescent="0.2">
      <c r="D4142" s="45"/>
      <c r="AA4142" s="94"/>
      <c r="AC4142" s="94"/>
      <c r="AG4142" s="94"/>
      <c r="AI4142" s="94"/>
      <c r="AM4142" s="94"/>
      <c r="AO4142" s="94"/>
      <c r="AS4142" s="94"/>
      <c r="AU4142" s="94"/>
      <c r="AY4142" s="94"/>
      <c r="BA4142" s="94"/>
      <c r="BI4142" s="45"/>
      <c r="BN4142" s="93"/>
    </row>
    <row r="4143" spans="4:66" s="48" customFormat="1" ht="15" customHeight="1" x14ac:dyDescent="0.2">
      <c r="D4143" s="45"/>
      <c r="AA4143" s="94"/>
      <c r="AC4143" s="94"/>
      <c r="AG4143" s="94"/>
      <c r="AI4143" s="94"/>
      <c r="AM4143" s="94"/>
      <c r="AO4143" s="94"/>
      <c r="AS4143" s="94"/>
      <c r="AU4143" s="94"/>
      <c r="AY4143" s="94"/>
      <c r="BA4143" s="94"/>
      <c r="BI4143" s="45"/>
      <c r="BN4143" s="93"/>
    </row>
    <row r="4144" spans="4:66" s="48" customFormat="1" ht="15" customHeight="1" x14ac:dyDescent="0.2">
      <c r="D4144" s="45"/>
      <c r="AA4144" s="94"/>
      <c r="AC4144" s="94"/>
      <c r="AG4144" s="94"/>
      <c r="AI4144" s="94"/>
      <c r="AM4144" s="94"/>
      <c r="AO4144" s="94"/>
      <c r="AS4144" s="94"/>
      <c r="AU4144" s="94"/>
      <c r="AY4144" s="94"/>
      <c r="BA4144" s="94"/>
      <c r="BI4144" s="45"/>
      <c r="BN4144" s="93"/>
    </row>
    <row r="4145" spans="4:66" s="48" customFormat="1" ht="15" customHeight="1" x14ac:dyDescent="0.2">
      <c r="D4145" s="45"/>
      <c r="AA4145" s="94"/>
      <c r="AC4145" s="94"/>
      <c r="AG4145" s="94"/>
      <c r="AI4145" s="94"/>
      <c r="AM4145" s="94"/>
      <c r="AO4145" s="94"/>
      <c r="AS4145" s="94"/>
      <c r="AU4145" s="94"/>
      <c r="AY4145" s="94"/>
      <c r="BA4145" s="94"/>
      <c r="BI4145" s="45"/>
      <c r="BN4145" s="93"/>
    </row>
    <row r="4146" spans="4:66" s="48" customFormat="1" ht="15" customHeight="1" x14ac:dyDescent="0.2">
      <c r="D4146" s="45"/>
      <c r="AA4146" s="94"/>
      <c r="AC4146" s="94"/>
      <c r="AG4146" s="94"/>
      <c r="AI4146" s="94"/>
      <c r="AM4146" s="94"/>
      <c r="AO4146" s="94"/>
      <c r="AS4146" s="94"/>
      <c r="AU4146" s="94"/>
      <c r="AY4146" s="94"/>
      <c r="BA4146" s="94"/>
      <c r="BI4146" s="45"/>
      <c r="BN4146" s="93"/>
    </row>
    <row r="4147" spans="4:66" s="48" customFormat="1" ht="15" customHeight="1" x14ac:dyDescent="0.2">
      <c r="D4147" s="45"/>
      <c r="AA4147" s="94"/>
      <c r="AC4147" s="94"/>
      <c r="AG4147" s="94"/>
      <c r="AI4147" s="94"/>
      <c r="AM4147" s="94"/>
      <c r="AO4147" s="94"/>
      <c r="AS4147" s="94"/>
      <c r="AU4147" s="94"/>
      <c r="AY4147" s="94"/>
      <c r="BA4147" s="94"/>
      <c r="BI4147" s="45"/>
      <c r="BN4147" s="93"/>
    </row>
    <row r="4148" spans="4:66" s="48" customFormat="1" ht="15" customHeight="1" x14ac:dyDescent="0.2">
      <c r="D4148" s="45"/>
      <c r="AA4148" s="94"/>
      <c r="AC4148" s="94"/>
      <c r="AG4148" s="94"/>
      <c r="AI4148" s="94"/>
      <c r="AM4148" s="94"/>
      <c r="AO4148" s="94"/>
      <c r="AS4148" s="94"/>
      <c r="AU4148" s="94"/>
      <c r="AY4148" s="94"/>
      <c r="BA4148" s="94"/>
      <c r="BI4148" s="45"/>
      <c r="BN4148" s="93"/>
    </row>
    <row r="4149" spans="4:66" s="48" customFormat="1" ht="15" customHeight="1" x14ac:dyDescent="0.2">
      <c r="D4149" s="45"/>
      <c r="AA4149" s="94"/>
      <c r="AC4149" s="94"/>
      <c r="AG4149" s="94"/>
      <c r="AI4149" s="94"/>
      <c r="AM4149" s="94"/>
      <c r="AO4149" s="94"/>
      <c r="AS4149" s="94"/>
      <c r="AU4149" s="94"/>
      <c r="AY4149" s="94"/>
      <c r="BA4149" s="94"/>
      <c r="BI4149" s="45"/>
      <c r="BN4149" s="93"/>
    </row>
    <row r="4150" spans="4:66" s="48" customFormat="1" ht="15" customHeight="1" x14ac:dyDescent="0.2">
      <c r="D4150" s="45"/>
      <c r="AA4150" s="94"/>
      <c r="AC4150" s="94"/>
      <c r="AG4150" s="94"/>
      <c r="AI4150" s="94"/>
      <c r="AM4150" s="94"/>
      <c r="AO4150" s="94"/>
      <c r="AS4150" s="94"/>
      <c r="AU4150" s="94"/>
      <c r="AY4150" s="94"/>
      <c r="BA4150" s="94"/>
      <c r="BI4150" s="45"/>
      <c r="BN4150" s="93"/>
    </row>
    <row r="4151" spans="4:66" s="48" customFormat="1" ht="15" customHeight="1" x14ac:dyDescent="0.2">
      <c r="D4151" s="45"/>
      <c r="AA4151" s="94"/>
      <c r="AC4151" s="94"/>
      <c r="AG4151" s="94"/>
      <c r="AI4151" s="94"/>
      <c r="AM4151" s="94"/>
      <c r="AO4151" s="94"/>
      <c r="AS4151" s="94"/>
      <c r="AU4151" s="94"/>
      <c r="AY4151" s="94"/>
      <c r="BA4151" s="94"/>
      <c r="BI4151" s="45"/>
      <c r="BN4151" s="93"/>
    </row>
    <row r="4152" spans="4:66" s="48" customFormat="1" ht="15" customHeight="1" x14ac:dyDescent="0.2">
      <c r="D4152" s="45"/>
      <c r="AA4152" s="94"/>
      <c r="AC4152" s="94"/>
      <c r="AG4152" s="94"/>
      <c r="AI4152" s="94"/>
      <c r="AM4152" s="94"/>
      <c r="AO4152" s="94"/>
      <c r="AS4152" s="94"/>
      <c r="AU4152" s="94"/>
      <c r="AY4152" s="94"/>
      <c r="BA4152" s="94"/>
      <c r="BI4152" s="45"/>
      <c r="BN4152" s="93"/>
    </row>
    <row r="4153" spans="4:66" s="48" customFormat="1" ht="15" customHeight="1" x14ac:dyDescent="0.2">
      <c r="D4153" s="45"/>
      <c r="AA4153" s="94"/>
      <c r="AC4153" s="94"/>
      <c r="AG4153" s="94"/>
      <c r="AI4153" s="94"/>
      <c r="AM4153" s="94"/>
      <c r="AO4153" s="94"/>
      <c r="AS4153" s="94"/>
      <c r="AU4153" s="94"/>
      <c r="AY4153" s="94"/>
      <c r="BA4153" s="94"/>
      <c r="BI4153" s="45"/>
      <c r="BN4153" s="93"/>
    </row>
    <row r="4154" spans="4:66" s="48" customFormat="1" ht="15" customHeight="1" x14ac:dyDescent="0.2">
      <c r="D4154" s="45"/>
      <c r="AA4154" s="94"/>
      <c r="AC4154" s="94"/>
      <c r="AG4154" s="94"/>
      <c r="AI4154" s="94"/>
      <c r="AM4154" s="94"/>
      <c r="AO4154" s="94"/>
      <c r="AS4154" s="94"/>
      <c r="AU4154" s="94"/>
      <c r="AY4154" s="94"/>
      <c r="BA4154" s="94"/>
      <c r="BI4154" s="45"/>
      <c r="BN4154" s="93"/>
    </row>
    <row r="4155" spans="4:66" s="48" customFormat="1" ht="15" customHeight="1" x14ac:dyDescent="0.2">
      <c r="D4155" s="45"/>
      <c r="AA4155" s="94"/>
      <c r="AC4155" s="94"/>
      <c r="AG4155" s="94"/>
      <c r="AI4155" s="94"/>
      <c r="AM4155" s="94"/>
      <c r="AO4155" s="94"/>
      <c r="AS4155" s="94"/>
      <c r="AU4155" s="94"/>
      <c r="AY4155" s="94"/>
      <c r="BA4155" s="94"/>
      <c r="BI4155" s="45"/>
      <c r="BN4155" s="93"/>
    </row>
    <row r="4156" spans="4:66" s="48" customFormat="1" ht="15" customHeight="1" x14ac:dyDescent="0.2">
      <c r="D4156" s="45"/>
      <c r="AA4156" s="94"/>
      <c r="AC4156" s="94"/>
      <c r="AG4156" s="94"/>
      <c r="AI4156" s="94"/>
      <c r="AM4156" s="94"/>
      <c r="AO4156" s="94"/>
      <c r="AS4156" s="94"/>
      <c r="AU4156" s="94"/>
      <c r="AY4156" s="94"/>
      <c r="BA4156" s="94"/>
      <c r="BI4156" s="45"/>
      <c r="BN4156" s="93"/>
    </row>
    <row r="4157" spans="4:66" s="48" customFormat="1" ht="15" customHeight="1" x14ac:dyDescent="0.2">
      <c r="D4157" s="45"/>
      <c r="AA4157" s="94"/>
      <c r="AC4157" s="94"/>
      <c r="AG4157" s="94"/>
      <c r="AI4157" s="94"/>
      <c r="AM4157" s="94"/>
      <c r="AO4157" s="94"/>
      <c r="AS4157" s="94"/>
      <c r="AU4157" s="94"/>
      <c r="AY4157" s="94"/>
      <c r="BA4157" s="94"/>
      <c r="BI4157" s="45"/>
      <c r="BN4157" s="93"/>
    </row>
    <row r="4158" spans="4:66" s="48" customFormat="1" ht="15" customHeight="1" x14ac:dyDescent="0.2">
      <c r="D4158" s="45"/>
      <c r="AA4158" s="94"/>
      <c r="AC4158" s="94"/>
      <c r="AG4158" s="94"/>
      <c r="AI4158" s="94"/>
      <c r="AM4158" s="94"/>
      <c r="AO4158" s="94"/>
      <c r="AS4158" s="94"/>
      <c r="AU4158" s="94"/>
      <c r="AY4158" s="94"/>
      <c r="BA4158" s="94"/>
      <c r="BI4158" s="45"/>
      <c r="BN4158" s="93"/>
    </row>
    <row r="4159" spans="4:66" s="48" customFormat="1" ht="15" customHeight="1" x14ac:dyDescent="0.2">
      <c r="D4159" s="45"/>
      <c r="AA4159" s="94"/>
      <c r="AC4159" s="94"/>
      <c r="AG4159" s="94"/>
      <c r="AI4159" s="94"/>
      <c r="AM4159" s="94"/>
      <c r="AO4159" s="94"/>
      <c r="AS4159" s="94"/>
      <c r="AU4159" s="94"/>
      <c r="AY4159" s="94"/>
      <c r="BA4159" s="94"/>
      <c r="BI4159" s="45"/>
      <c r="BN4159" s="93"/>
    </row>
    <row r="4160" spans="4:66" s="48" customFormat="1" ht="15" customHeight="1" x14ac:dyDescent="0.2">
      <c r="D4160" s="45"/>
      <c r="AA4160" s="94"/>
      <c r="AC4160" s="94"/>
      <c r="AG4160" s="94"/>
      <c r="AI4160" s="94"/>
      <c r="AM4160" s="94"/>
      <c r="AO4160" s="94"/>
      <c r="AS4160" s="94"/>
      <c r="AU4160" s="94"/>
      <c r="AY4160" s="94"/>
      <c r="BA4160" s="94"/>
      <c r="BI4160" s="45"/>
      <c r="BN4160" s="93"/>
    </row>
    <row r="4161" spans="4:66" s="48" customFormat="1" ht="15" customHeight="1" x14ac:dyDescent="0.2">
      <c r="D4161" s="45"/>
      <c r="AA4161" s="94"/>
      <c r="AC4161" s="94"/>
      <c r="AG4161" s="94"/>
      <c r="AI4161" s="94"/>
      <c r="AM4161" s="94"/>
      <c r="AO4161" s="94"/>
      <c r="AS4161" s="94"/>
      <c r="AU4161" s="94"/>
      <c r="AY4161" s="94"/>
      <c r="BA4161" s="94"/>
      <c r="BI4161" s="45"/>
      <c r="BN4161" s="93"/>
    </row>
    <row r="4162" spans="4:66" s="48" customFormat="1" ht="15" customHeight="1" x14ac:dyDescent="0.2">
      <c r="D4162" s="45"/>
      <c r="AA4162" s="94"/>
      <c r="AC4162" s="94"/>
      <c r="AG4162" s="94"/>
      <c r="AI4162" s="94"/>
      <c r="AM4162" s="94"/>
      <c r="AO4162" s="94"/>
      <c r="AS4162" s="94"/>
      <c r="AU4162" s="94"/>
      <c r="AY4162" s="94"/>
      <c r="BA4162" s="94"/>
      <c r="BI4162" s="45"/>
      <c r="BN4162" s="93"/>
    </row>
    <row r="4163" spans="4:66" s="48" customFormat="1" ht="15" customHeight="1" x14ac:dyDescent="0.2">
      <c r="D4163" s="45"/>
      <c r="AA4163" s="94"/>
      <c r="AC4163" s="94"/>
      <c r="AG4163" s="94"/>
      <c r="AI4163" s="94"/>
      <c r="AM4163" s="94"/>
      <c r="AO4163" s="94"/>
      <c r="AS4163" s="94"/>
      <c r="AU4163" s="94"/>
      <c r="AY4163" s="94"/>
      <c r="BA4163" s="94"/>
      <c r="BI4163" s="45"/>
      <c r="BN4163" s="93"/>
    </row>
    <row r="4164" spans="4:66" s="48" customFormat="1" ht="15" customHeight="1" x14ac:dyDescent="0.2">
      <c r="D4164" s="45"/>
      <c r="AA4164" s="94"/>
      <c r="AC4164" s="94"/>
      <c r="AG4164" s="94"/>
      <c r="AI4164" s="94"/>
      <c r="AM4164" s="94"/>
      <c r="AO4164" s="94"/>
      <c r="AS4164" s="94"/>
      <c r="AU4164" s="94"/>
      <c r="AY4164" s="94"/>
      <c r="BA4164" s="94"/>
      <c r="BI4164" s="45"/>
      <c r="BN4164" s="93"/>
    </row>
    <row r="4165" spans="4:66" s="48" customFormat="1" ht="15" customHeight="1" x14ac:dyDescent="0.2">
      <c r="D4165" s="45"/>
      <c r="AA4165" s="94"/>
      <c r="AC4165" s="94"/>
      <c r="AG4165" s="94"/>
      <c r="AI4165" s="94"/>
      <c r="AM4165" s="94"/>
      <c r="AO4165" s="94"/>
      <c r="AS4165" s="94"/>
      <c r="AU4165" s="94"/>
      <c r="AY4165" s="94"/>
      <c r="BA4165" s="94"/>
      <c r="BI4165" s="45"/>
      <c r="BN4165" s="93"/>
    </row>
    <row r="4166" spans="4:66" s="48" customFormat="1" ht="15" customHeight="1" x14ac:dyDescent="0.2">
      <c r="D4166" s="45"/>
      <c r="AA4166" s="94"/>
      <c r="AC4166" s="94"/>
      <c r="AG4166" s="94"/>
      <c r="AI4166" s="94"/>
      <c r="AM4166" s="94"/>
      <c r="AO4166" s="94"/>
      <c r="AS4166" s="94"/>
      <c r="AU4166" s="94"/>
      <c r="AY4166" s="94"/>
      <c r="BA4166" s="94"/>
      <c r="BI4166" s="45"/>
      <c r="BN4166" s="93"/>
    </row>
    <row r="4167" spans="4:66" s="48" customFormat="1" ht="15" customHeight="1" x14ac:dyDescent="0.2">
      <c r="D4167" s="45"/>
      <c r="AA4167" s="94"/>
      <c r="AC4167" s="94"/>
      <c r="AG4167" s="94"/>
      <c r="AI4167" s="94"/>
      <c r="AM4167" s="94"/>
      <c r="AO4167" s="94"/>
      <c r="AS4167" s="94"/>
      <c r="AU4167" s="94"/>
      <c r="AY4167" s="94"/>
      <c r="BA4167" s="94"/>
      <c r="BI4167" s="45"/>
      <c r="BN4167" s="93"/>
    </row>
    <row r="4168" spans="4:66" s="48" customFormat="1" ht="15" customHeight="1" x14ac:dyDescent="0.2">
      <c r="D4168" s="45"/>
      <c r="AA4168" s="94"/>
      <c r="AC4168" s="94"/>
      <c r="AG4168" s="94"/>
      <c r="AI4168" s="94"/>
      <c r="AM4168" s="94"/>
      <c r="AO4168" s="94"/>
      <c r="AS4168" s="94"/>
      <c r="AU4168" s="94"/>
      <c r="AY4168" s="94"/>
      <c r="BA4168" s="94"/>
      <c r="BI4168" s="45"/>
      <c r="BN4168" s="93"/>
    </row>
    <row r="4169" spans="4:66" s="48" customFormat="1" ht="15" customHeight="1" x14ac:dyDescent="0.2">
      <c r="D4169" s="45"/>
      <c r="AA4169" s="94"/>
      <c r="AC4169" s="94"/>
      <c r="AG4169" s="94"/>
      <c r="AI4169" s="94"/>
      <c r="AM4169" s="94"/>
      <c r="AO4169" s="94"/>
      <c r="AS4169" s="94"/>
      <c r="AU4169" s="94"/>
      <c r="AY4169" s="94"/>
      <c r="BA4169" s="94"/>
      <c r="BI4169" s="45"/>
      <c r="BN4169" s="93"/>
    </row>
    <row r="4170" spans="4:66" s="48" customFormat="1" ht="15" customHeight="1" x14ac:dyDescent="0.2">
      <c r="D4170" s="45"/>
      <c r="AA4170" s="94"/>
      <c r="AC4170" s="94"/>
      <c r="AG4170" s="94"/>
      <c r="AI4170" s="94"/>
      <c r="AM4170" s="94"/>
      <c r="AO4170" s="94"/>
      <c r="AS4170" s="94"/>
      <c r="AU4170" s="94"/>
      <c r="AY4170" s="94"/>
      <c r="BA4170" s="94"/>
      <c r="BI4170" s="45"/>
      <c r="BN4170" s="93"/>
    </row>
    <row r="4171" spans="4:66" s="48" customFormat="1" ht="15" customHeight="1" x14ac:dyDescent="0.2">
      <c r="D4171" s="45"/>
      <c r="AA4171" s="94"/>
      <c r="AC4171" s="94"/>
      <c r="AG4171" s="94"/>
      <c r="AI4171" s="94"/>
      <c r="AM4171" s="94"/>
      <c r="AO4171" s="94"/>
      <c r="AS4171" s="94"/>
      <c r="AU4171" s="94"/>
      <c r="AY4171" s="94"/>
      <c r="BA4171" s="94"/>
      <c r="BI4171" s="45"/>
      <c r="BN4171" s="93"/>
    </row>
    <row r="4172" spans="4:66" s="48" customFormat="1" ht="15" customHeight="1" x14ac:dyDescent="0.2">
      <c r="D4172" s="45"/>
      <c r="AA4172" s="94"/>
      <c r="AC4172" s="94"/>
      <c r="AG4172" s="94"/>
      <c r="AI4172" s="94"/>
      <c r="AM4172" s="94"/>
      <c r="AO4172" s="94"/>
      <c r="AS4172" s="94"/>
      <c r="AU4172" s="94"/>
      <c r="AY4172" s="94"/>
      <c r="BA4172" s="94"/>
      <c r="BI4172" s="45"/>
      <c r="BN4172" s="93"/>
    </row>
    <row r="4173" spans="4:66" s="48" customFormat="1" ht="15" customHeight="1" x14ac:dyDescent="0.2">
      <c r="D4173" s="45"/>
      <c r="AA4173" s="94"/>
      <c r="AC4173" s="94"/>
      <c r="AG4173" s="94"/>
      <c r="AI4173" s="94"/>
      <c r="AM4173" s="94"/>
      <c r="AO4173" s="94"/>
      <c r="AS4173" s="94"/>
      <c r="AU4173" s="94"/>
      <c r="AY4173" s="94"/>
      <c r="BA4173" s="94"/>
      <c r="BI4173" s="45"/>
      <c r="BN4173" s="93"/>
    </row>
    <row r="4174" spans="4:66" s="48" customFormat="1" ht="15" customHeight="1" x14ac:dyDescent="0.2">
      <c r="D4174" s="45"/>
      <c r="AA4174" s="94"/>
      <c r="AC4174" s="94"/>
      <c r="AG4174" s="94"/>
      <c r="AI4174" s="94"/>
      <c r="AM4174" s="94"/>
      <c r="AO4174" s="94"/>
      <c r="AS4174" s="94"/>
      <c r="AU4174" s="94"/>
      <c r="AY4174" s="94"/>
      <c r="BA4174" s="94"/>
      <c r="BI4174" s="45"/>
      <c r="BN4174" s="93"/>
    </row>
    <row r="4175" spans="4:66" s="48" customFormat="1" ht="15" customHeight="1" x14ac:dyDescent="0.2">
      <c r="D4175" s="45"/>
      <c r="AA4175" s="94"/>
      <c r="AC4175" s="94"/>
      <c r="AG4175" s="94"/>
      <c r="AI4175" s="94"/>
      <c r="AM4175" s="94"/>
      <c r="AO4175" s="94"/>
      <c r="AS4175" s="94"/>
      <c r="AU4175" s="94"/>
      <c r="AY4175" s="94"/>
      <c r="BA4175" s="94"/>
      <c r="BI4175" s="45"/>
      <c r="BN4175" s="93"/>
    </row>
    <row r="4176" spans="4:66" s="48" customFormat="1" ht="15" customHeight="1" x14ac:dyDescent="0.2">
      <c r="D4176" s="45"/>
      <c r="AA4176" s="94"/>
      <c r="AC4176" s="94"/>
      <c r="AG4176" s="94"/>
      <c r="AI4176" s="94"/>
      <c r="AM4176" s="94"/>
      <c r="AO4176" s="94"/>
      <c r="AS4176" s="94"/>
      <c r="AU4176" s="94"/>
      <c r="AY4176" s="94"/>
      <c r="BA4176" s="94"/>
      <c r="BI4176" s="45"/>
      <c r="BN4176" s="93"/>
    </row>
    <row r="4177" spans="4:66" s="48" customFormat="1" ht="15" customHeight="1" x14ac:dyDescent="0.2">
      <c r="D4177" s="45"/>
      <c r="AA4177" s="94"/>
      <c r="AC4177" s="94"/>
      <c r="AG4177" s="94"/>
      <c r="AI4177" s="94"/>
      <c r="AM4177" s="94"/>
      <c r="AO4177" s="94"/>
      <c r="AS4177" s="94"/>
      <c r="AU4177" s="94"/>
      <c r="AY4177" s="94"/>
      <c r="BA4177" s="94"/>
      <c r="BI4177" s="45"/>
      <c r="BN4177" s="93"/>
    </row>
    <row r="4178" spans="4:66" s="48" customFormat="1" ht="15" customHeight="1" x14ac:dyDescent="0.2">
      <c r="D4178" s="45"/>
      <c r="AA4178" s="94"/>
      <c r="AC4178" s="94"/>
      <c r="AG4178" s="94"/>
      <c r="AI4178" s="94"/>
      <c r="AM4178" s="94"/>
      <c r="AO4178" s="94"/>
      <c r="AS4178" s="94"/>
      <c r="AU4178" s="94"/>
      <c r="AY4178" s="94"/>
      <c r="BA4178" s="94"/>
      <c r="BI4178" s="45"/>
      <c r="BN4178" s="93"/>
    </row>
    <row r="4179" spans="4:66" s="48" customFormat="1" ht="15" customHeight="1" x14ac:dyDescent="0.2">
      <c r="D4179" s="45"/>
      <c r="AA4179" s="94"/>
      <c r="AC4179" s="94"/>
      <c r="AG4179" s="94"/>
      <c r="AI4179" s="94"/>
      <c r="AM4179" s="94"/>
      <c r="AO4179" s="94"/>
      <c r="AS4179" s="94"/>
      <c r="AU4179" s="94"/>
      <c r="AY4179" s="94"/>
      <c r="BA4179" s="94"/>
      <c r="BI4179" s="45"/>
      <c r="BN4179" s="93"/>
    </row>
    <row r="4180" spans="4:66" s="48" customFormat="1" ht="15" customHeight="1" x14ac:dyDescent="0.2">
      <c r="D4180" s="45"/>
      <c r="AA4180" s="94"/>
      <c r="AC4180" s="94"/>
      <c r="AG4180" s="94"/>
      <c r="AI4180" s="94"/>
      <c r="AM4180" s="94"/>
      <c r="AO4180" s="94"/>
      <c r="AS4180" s="94"/>
      <c r="AU4180" s="94"/>
      <c r="AY4180" s="94"/>
      <c r="BA4180" s="94"/>
      <c r="BI4180" s="45"/>
      <c r="BN4180" s="93"/>
    </row>
    <row r="4181" spans="4:66" s="48" customFormat="1" ht="15" customHeight="1" x14ac:dyDescent="0.2">
      <c r="D4181" s="45"/>
      <c r="AA4181" s="94"/>
      <c r="AC4181" s="94"/>
      <c r="AG4181" s="94"/>
      <c r="AI4181" s="94"/>
      <c r="AM4181" s="94"/>
      <c r="AO4181" s="94"/>
      <c r="AS4181" s="94"/>
      <c r="AU4181" s="94"/>
      <c r="AY4181" s="94"/>
      <c r="BA4181" s="94"/>
      <c r="BI4181" s="45"/>
      <c r="BN4181" s="93"/>
    </row>
    <row r="4182" spans="4:66" s="48" customFormat="1" ht="15" customHeight="1" x14ac:dyDescent="0.2">
      <c r="D4182" s="45"/>
      <c r="AA4182" s="94"/>
      <c r="AC4182" s="94"/>
      <c r="AG4182" s="94"/>
      <c r="AI4182" s="94"/>
      <c r="AM4182" s="94"/>
      <c r="AO4182" s="94"/>
      <c r="AS4182" s="94"/>
      <c r="AU4182" s="94"/>
      <c r="AY4182" s="94"/>
      <c r="BA4182" s="94"/>
      <c r="BI4182" s="45"/>
      <c r="BN4182" s="93"/>
    </row>
    <row r="4183" spans="4:66" s="48" customFormat="1" ht="15" customHeight="1" x14ac:dyDescent="0.2">
      <c r="D4183" s="45"/>
      <c r="AA4183" s="94"/>
      <c r="AC4183" s="94"/>
      <c r="AG4183" s="94"/>
      <c r="AI4183" s="94"/>
      <c r="AM4183" s="94"/>
      <c r="AO4183" s="94"/>
      <c r="AS4183" s="94"/>
      <c r="AU4183" s="94"/>
      <c r="AY4183" s="94"/>
      <c r="BA4183" s="94"/>
      <c r="BI4183" s="45"/>
      <c r="BN4183" s="93"/>
    </row>
    <row r="4184" spans="4:66" s="48" customFormat="1" ht="15" customHeight="1" x14ac:dyDescent="0.2">
      <c r="D4184" s="45"/>
      <c r="AA4184" s="94"/>
      <c r="AC4184" s="94"/>
      <c r="AG4184" s="94"/>
      <c r="AI4184" s="94"/>
      <c r="AM4184" s="94"/>
      <c r="AO4184" s="94"/>
      <c r="AS4184" s="94"/>
      <c r="AU4184" s="94"/>
      <c r="AY4184" s="94"/>
      <c r="BA4184" s="94"/>
      <c r="BI4184" s="45"/>
      <c r="BN4184" s="93"/>
    </row>
    <row r="4185" spans="4:66" s="48" customFormat="1" ht="15" customHeight="1" x14ac:dyDescent="0.2">
      <c r="D4185" s="45"/>
      <c r="AA4185" s="94"/>
      <c r="AC4185" s="94"/>
      <c r="AG4185" s="94"/>
      <c r="AI4185" s="94"/>
      <c r="AM4185" s="94"/>
      <c r="AO4185" s="94"/>
      <c r="AS4185" s="94"/>
      <c r="AU4185" s="94"/>
      <c r="AY4185" s="94"/>
      <c r="BA4185" s="94"/>
      <c r="BI4185" s="45"/>
      <c r="BN4185" s="93"/>
    </row>
    <row r="4186" spans="4:66" s="48" customFormat="1" ht="15" customHeight="1" x14ac:dyDescent="0.2">
      <c r="D4186" s="45"/>
      <c r="AA4186" s="94"/>
      <c r="AC4186" s="94"/>
      <c r="AG4186" s="94"/>
      <c r="AI4186" s="94"/>
      <c r="AM4186" s="94"/>
      <c r="AO4186" s="94"/>
      <c r="AS4186" s="94"/>
      <c r="AU4186" s="94"/>
      <c r="AY4186" s="94"/>
      <c r="BA4186" s="94"/>
      <c r="BI4186" s="45"/>
      <c r="BN4186" s="93"/>
    </row>
    <row r="4187" spans="4:66" s="48" customFormat="1" ht="15" customHeight="1" x14ac:dyDescent="0.2">
      <c r="D4187" s="45"/>
      <c r="AA4187" s="94"/>
      <c r="AC4187" s="94"/>
      <c r="AG4187" s="94"/>
      <c r="AI4187" s="94"/>
      <c r="AM4187" s="94"/>
      <c r="AO4187" s="94"/>
      <c r="AS4187" s="94"/>
      <c r="AU4187" s="94"/>
      <c r="AY4187" s="94"/>
      <c r="BA4187" s="94"/>
      <c r="BI4187" s="45"/>
      <c r="BN4187" s="93"/>
    </row>
    <row r="4188" spans="4:66" s="48" customFormat="1" ht="15" customHeight="1" x14ac:dyDescent="0.2">
      <c r="D4188" s="45"/>
      <c r="AA4188" s="94"/>
      <c r="AC4188" s="94"/>
      <c r="AG4188" s="94"/>
      <c r="AI4188" s="94"/>
      <c r="AM4188" s="94"/>
      <c r="AO4188" s="94"/>
      <c r="AS4188" s="94"/>
      <c r="AU4188" s="94"/>
      <c r="AY4188" s="94"/>
      <c r="BA4188" s="94"/>
      <c r="BI4188" s="45"/>
      <c r="BN4188" s="93"/>
    </row>
    <row r="4189" spans="4:66" s="48" customFormat="1" ht="15" customHeight="1" x14ac:dyDescent="0.2">
      <c r="D4189" s="45"/>
      <c r="AA4189" s="94"/>
      <c r="AC4189" s="94"/>
      <c r="AG4189" s="94"/>
      <c r="AI4189" s="94"/>
      <c r="AM4189" s="94"/>
      <c r="AO4189" s="94"/>
      <c r="AS4189" s="94"/>
      <c r="AU4189" s="94"/>
      <c r="AY4189" s="94"/>
      <c r="BA4189" s="94"/>
      <c r="BI4189" s="45"/>
      <c r="BN4189" s="93"/>
    </row>
    <row r="4190" spans="4:66" s="48" customFormat="1" ht="15" customHeight="1" x14ac:dyDescent="0.2">
      <c r="D4190" s="45"/>
      <c r="AA4190" s="94"/>
      <c r="AC4190" s="94"/>
      <c r="AG4190" s="94"/>
      <c r="AI4190" s="94"/>
      <c r="AM4190" s="94"/>
      <c r="AO4190" s="94"/>
      <c r="AS4190" s="94"/>
      <c r="AU4190" s="94"/>
      <c r="AY4190" s="94"/>
      <c r="BA4190" s="94"/>
      <c r="BI4190" s="45"/>
      <c r="BN4190" s="93"/>
    </row>
    <row r="4191" spans="4:66" s="48" customFormat="1" ht="15" customHeight="1" x14ac:dyDescent="0.2">
      <c r="D4191" s="45"/>
      <c r="AA4191" s="94"/>
      <c r="AC4191" s="94"/>
      <c r="AG4191" s="94"/>
      <c r="AI4191" s="94"/>
      <c r="AM4191" s="94"/>
      <c r="AO4191" s="94"/>
      <c r="AS4191" s="94"/>
      <c r="AU4191" s="94"/>
      <c r="AY4191" s="94"/>
      <c r="BA4191" s="94"/>
      <c r="BI4191" s="45"/>
      <c r="BN4191" s="93"/>
    </row>
    <row r="4192" spans="4:66" s="48" customFormat="1" ht="15" customHeight="1" x14ac:dyDescent="0.2">
      <c r="D4192" s="45"/>
      <c r="AA4192" s="94"/>
      <c r="AC4192" s="94"/>
      <c r="AG4192" s="94"/>
      <c r="AI4192" s="94"/>
      <c r="AM4192" s="94"/>
      <c r="AO4192" s="94"/>
      <c r="AS4192" s="94"/>
      <c r="AU4192" s="94"/>
      <c r="AY4192" s="94"/>
      <c r="BA4192" s="94"/>
      <c r="BI4192" s="45"/>
      <c r="BN4192" s="93"/>
    </row>
    <row r="4193" spans="4:66" s="48" customFormat="1" ht="15" customHeight="1" x14ac:dyDescent="0.2">
      <c r="D4193" s="45"/>
      <c r="AA4193" s="94"/>
      <c r="AC4193" s="94"/>
      <c r="AG4193" s="94"/>
      <c r="AI4193" s="94"/>
      <c r="AM4193" s="94"/>
      <c r="AO4193" s="94"/>
      <c r="AS4193" s="94"/>
      <c r="AU4193" s="94"/>
      <c r="AY4193" s="94"/>
      <c r="BA4193" s="94"/>
      <c r="BI4193" s="45"/>
      <c r="BN4193" s="93"/>
    </row>
    <row r="4194" spans="4:66" s="48" customFormat="1" ht="15" customHeight="1" x14ac:dyDescent="0.2">
      <c r="D4194" s="45"/>
      <c r="AA4194" s="94"/>
      <c r="AC4194" s="94"/>
      <c r="AG4194" s="94"/>
      <c r="AI4194" s="94"/>
      <c r="AM4194" s="94"/>
      <c r="AO4194" s="94"/>
      <c r="AS4194" s="94"/>
      <c r="AU4194" s="94"/>
      <c r="AY4194" s="94"/>
      <c r="BA4194" s="94"/>
      <c r="BI4194" s="45"/>
      <c r="BN4194" s="93"/>
    </row>
    <row r="4195" spans="4:66" s="48" customFormat="1" ht="15" customHeight="1" x14ac:dyDescent="0.2">
      <c r="D4195" s="45"/>
      <c r="AA4195" s="94"/>
      <c r="AC4195" s="94"/>
      <c r="AG4195" s="94"/>
      <c r="AI4195" s="94"/>
      <c r="AM4195" s="94"/>
      <c r="AO4195" s="94"/>
      <c r="AS4195" s="94"/>
      <c r="AU4195" s="94"/>
      <c r="AY4195" s="94"/>
      <c r="BA4195" s="94"/>
      <c r="BI4195" s="45"/>
      <c r="BN4195" s="93"/>
    </row>
    <row r="4196" spans="4:66" s="48" customFormat="1" ht="15" customHeight="1" x14ac:dyDescent="0.2">
      <c r="D4196" s="45"/>
      <c r="AA4196" s="94"/>
      <c r="AC4196" s="94"/>
      <c r="AG4196" s="94"/>
      <c r="AI4196" s="94"/>
      <c r="AM4196" s="94"/>
      <c r="AO4196" s="94"/>
      <c r="AS4196" s="94"/>
      <c r="AU4196" s="94"/>
      <c r="AY4196" s="94"/>
      <c r="BA4196" s="94"/>
      <c r="BI4196" s="45"/>
      <c r="BN4196" s="93"/>
    </row>
    <row r="4197" spans="4:66" s="48" customFormat="1" ht="15" customHeight="1" x14ac:dyDescent="0.2">
      <c r="D4197" s="45"/>
      <c r="AA4197" s="94"/>
      <c r="AC4197" s="94"/>
      <c r="AG4197" s="94"/>
      <c r="AI4197" s="94"/>
      <c r="AM4197" s="94"/>
      <c r="AO4197" s="94"/>
      <c r="AS4197" s="94"/>
      <c r="AU4197" s="94"/>
      <c r="AY4197" s="94"/>
      <c r="BA4197" s="94"/>
      <c r="BI4197" s="45"/>
      <c r="BN4197" s="93"/>
    </row>
    <row r="4198" spans="4:66" s="48" customFormat="1" ht="15" customHeight="1" x14ac:dyDescent="0.2">
      <c r="D4198" s="45"/>
      <c r="AA4198" s="94"/>
      <c r="AC4198" s="94"/>
      <c r="AG4198" s="94"/>
      <c r="AI4198" s="94"/>
      <c r="AM4198" s="94"/>
      <c r="AO4198" s="94"/>
      <c r="AS4198" s="94"/>
      <c r="AU4198" s="94"/>
      <c r="AY4198" s="94"/>
      <c r="BA4198" s="94"/>
      <c r="BI4198" s="45"/>
      <c r="BN4198" s="93"/>
    </row>
    <row r="4199" spans="4:66" s="48" customFormat="1" ht="15" customHeight="1" x14ac:dyDescent="0.2">
      <c r="D4199" s="45"/>
      <c r="AA4199" s="94"/>
      <c r="AC4199" s="94"/>
      <c r="AG4199" s="94"/>
      <c r="AI4199" s="94"/>
      <c r="AM4199" s="94"/>
      <c r="AO4199" s="94"/>
      <c r="AS4199" s="94"/>
      <c r="AU4199" s="94"/>
      <c r="AY4199" s="94"/>
      <c r="BA4199" s="94"/>
      <c r="BI4199" s="45"/>
      <c r="BN4199" s="93"/>
    </row>
    <row r="4200" spans="4:66" s="48" customFormat="1" ht="15" customHeight="1" x14ac:dyDescent="0.2">
      <c r="D4200" s="45"/>
      <c r="AA4200" s="94"/>
      <c r="AC4200" s="94"/>
      <c r="AG4200" s="94"/>
      <c r="AI4200" s="94"/>
      <c r="AM4200" s="94"/>
      <c r="AO4200" s="94"/>
      <c r="AS4200" s="94"/>
      <c r="AU4200" s="94"/>
      <c r="AY4200" s="94"/>
      <c r="BA4200" s="94"/>
      <c r="BI4200" s="45"/>
      <c r="BN4200" s="93"/>
    </row>
    <row r="4201" spans="4:66" s="48" customFormat="1" ht="15" customHeight="1" x14ac:dyDescent="0.2">
      <c r="D4201" s="45"/>
      <c r="AA4201" s="94"/>
      <c r="AC4201" s="94"/>
      <c r="AG4201" s="94"/>
      <c r="AI4201" s="94"/>
      <c r="AM4201" s="94"/>
      <c r="AO4201" s="94"/>
      <c r="AS4201" s="94"/>
      <c r="AU4201" s="94"/>
      <c r="AY4201" s="94"/>
      <c r="BA4201" s="94"/>
      <c r="BI4201" s="45"/>
      <c r="BN4201" s="93"/>
    </row>
    <row r="4202" spans="4:66" s="48" customFormat="1" ht="15" customHeight="1" x14ac:dyDescent="0.2">
      <c r="D4202" s="45"/>
      <c r="AA4202" s="94"/>
      <c r="AC4202" s="94"/>
      <c r="AG4202" s="94"/>
      <c r="AI4202" s="94"/>
      <c r="AM4202" s="94"/>
      <c r="AO4202" s="94"/>
      <c r="AS4202" s="94"/>
      <c r="AU4202" s="94"/>
      <c r="AY4202" s="94"/>
      <c r="BA4202" s="94"/>
      <c r="BI4202" s="45"/>
      <c r="BN4202" s="93"/>
    </row>
    <row r="4203" spans="4:66" s="48" customFormat="1" ht="15" customHeight="1" x14ac:dyDescent="0.2">
      <c r="D4203" s="45"/>
      <c r="AA4203" s="94"/>
      <c r="AC4203" s="94"/>
      <c r="AG4203" s="94"/>
      <c r="AI4203" s="94"/>
      <c r="AM4203" s="94"/>
      <c r="AO4203" s="94"/>
      <c r="AS4203" s="94"/>
      <c r="AU4203" s="94"/>
      <c r="AY4203" s="94"/>
      <c r="BA4203" s="94"/>
      <c r="BI4203" s="45"/>
      <c r="BN4203" s="93"/>
    </row>
    <row r="4204" spans="4:66" s="48" customFormat="1" ht="15" customHeight="1" x14ac:dyDescent="0.2">
      <c r="D4204" s="45"/>
      <c r="AA4204" s="94"/>
      <c r="AC4204" s="94"/>
      <c r="AG4204" s="94"/>
      <c r="AI4204" s="94"/>
      <c r="AM4204" s="94"/>
      <c r="AO4204" s="94"/>
      <c r="AS4204" s="94"/>
      <c r="AU4204" s="94"/>
      <c r="AY4204" s="94"/>
      <c r="BA4204" s="94"/>
      <c r="BI4204" s="45"/>
      <c r="BN4204" s="93"/>
    </row>
    <row r="4205" spans="4:66" s="48" customFormat="1" ht="15" customHeight="1" x14ac:dyDescent="0.2">
      <c r="D4205" s="45"/>
      <c r="AA4205" s="94"/>
      <c r="AC4205" s="94"/>
      <c r="AG4205" s="94"/>
      <c r="AI4205" s="94"/>
      <c r="AM4205" s="94"/>
      <c r="AO4205" s="94"/>
      <c r="AS4205" s="94"/>
      <c r="AU4205" s="94"/>
      <c r="AY4205" s="94"/>
      <c r="BA4205" s="94"/>
      <c r="BI4205" s="45"/>
      <c r="BN4205" s="93"/>
    </row>
    <row r="4206" spans="4:66" s="48" customFormat="1" ht="15" customHeight="1" x14ac:dyDescent="0.2">
      <c r="D4206" s="45"/>
      <c r="AA4206" s="94"/>
      <c r="AC4206" s="94"/>
      <c r="AG4206" s="94"/>
      <c r="AI4206" s="94"/>
      <c r="AM4206" s="94"/>
      <c r="AO4206" s="94"/>
      <c r="AS4206" s="94"/>
      <c r="AU4206" s="94"/>
      <c r="AY4206" s="94"/>
      <c r="BA4206" s="94"/>
      <c r="BI4206" s="45"/>
      <c r="BN4206" s="93"/>
    </row>
    <row r="4207" spans="4:66" s="48" customFormat="1" ht="15" customHeight="1" x14ac:dyDescent="0.2">
      <c r="D4207" s="45"/>
      <c r="AA4207" s="94"/>
      <c r="AC4207" s="94"/>
      <c r="AG4207" s="94"/>
      <c r="AI4207" s="94"/>
      <c r="AM4207" s="94"/>
      <c r="AO4207" s="94"/>
      <c r="AS4207" s="94"/>
      <c r="AU4207" s="94"/>
      <c r="AY4207" s="94"/>
      <c r="BA4207" s="94"/>
      <c r="BI4207" s="45"/>
      <c r="BN4207" s="93"/>
    </row>
    <row r="4208" spans="4:66" s="48" customFormat="1" ht="15" customHeight="1" x14ac:dyDescent="0.2">
      <c r="D4208" s="45"/>
      <c r="AA4208" s="94"/>
      <c r="AC4208" s="94"/>
      <c r="AG4208" s="94"/>
      <c r="AI4208" s="94"/>
      <c r="AM4208" s="94"/>
      <c r="AO4208" s="94"/>
      <c r="AS4208" s="94"/>
      <c r="AU4208" s="94"/>
      <c r="AY4208" s="94"/>
      <c r="BA4208" s="94"/>
      <c r="BI4208" s="45"/>
      <c r="BN4208" s="93"/>
    </row>
    <row r="4209" spans="4:66" s="48" customFormat="1" ht="15" customHeight="1" x14ac:dyDescent="0.2">
      <c r="D4209" s="45"/>
      <c r="AA4209" s="94"/>
      <c r="AC4209" s="94"/>
      <c r="AG4209" s="94"/>
      <c r="AI4209" s="94"/>
      <c r="AM4209" s="94"/>
      <c r="AO4209" s="94"/>
      <c r="AS4209" s="94"/>
      <c r="AU4209" s="94"/>
      <c r="AY4209" s="94"/>
      <c r="BA4209" s="94"/>
      <c r="BI4209" s="45"/>
      <c r="BN4209" s="93"/>
    </row>
    <row r="4210" spans="4:66" s="48" customFormat="1" ht="15" customHeight="1" x14ac:dyDescent="0.2">
      <c r="D4210" s="45"/>
      <c r="AA4210" s="94"/>
      <c r="AC4210" s="94"/>
      <c r="AG4210" s="94"/>
      <c r="AI4210" s="94"/>
      <c r="AM4210" s="94"/>
      <c r="AO4210" s="94"/>
      <c r="AS4210" s="94"/>
      <c r="AU4210" s="94"/>
      <c r="AY4210" s="94"/>
      <c r="BA4210" s="94"/>
      <c r="BI4210" s="45"/>
      <c r="BN4210" s="93"/>
    </row>
    <row r="4211" spans="4:66" s="48" customFormat="1" ht="15" customHeight="1" x14ac:dyDescent="0.2">
      <c r="D4211" s="45"/>
      <c r="AA4211" s="94"/>
      <c r="AC4211" s="94"/>
      <c r="AG4211" s="94"/>
      <c r="AI4211" s="94"/>
      <c r="AM4211" s="94"/>
      <c r="AO4211" s="94"/>
      <c r="AS4211" s="94"/>
      <c r="AU4211" s="94"/>
      <c r="AY4211" s="94"/>
      <c r="BA4211" s="94"/>
      <c r="BI4211" s="45"/>
      <c r="BN4211" s="93"/>
    </row>
    <row r="4212" spans="4:66" s="48" customFormat="1" ht="15" customHeight="1" x14ac:dyDescent="0.2">
      <c r="D4212" s="45"/>
      <c r="AA4212" s="94"/>
      <c r="AC4212" s="94"/>
      <c r="AG4212" s="94"/>
      <c r="AI4212" s="94"/>
      <c r="AM4212" s="94"/>
      <c r="AO4212" s="94"/>
      <c r="AS4212" s="94"/>
      <c r="AU4212" s="94"/>
      <c r="AY4212" s="94"/>
      <c r="BA4212" s="94"/>
      <c r="BI4212" s="45"/>
      <c r="BN4212" s="93"/>
    </row>
    <row r="4213" spans="4:66" s="48" customFormat="1" ht="15" customHeight="1" x14ac:dyDescent="0.2">
      <c r="D4213" s="45"/>
      <c r="AA4213" s="94"/>
      <c r="AC4213" s="94"/>
      <c r="AG4213" s="94"/>
      <c r="AI4213" s="94"/>
      <c r="AM4213" s="94"/>
      <c r="AO4213" s="94"/>
      <c r="AS4213" s="94"/>
      <c r="AU4213" s="94"/>
      <c r="AY4213" s="94"/>
      <c r="BA4213" s="94"/>
      <c r="BI4213" s="45"/>
      <c r="BN4213" s="93"/>
    </row>
    <row r="4214" spans="4:66" s="48" customFormat="1" ht="15" customHeight="1" x14ac:dyDescent="0.2">
      <c r="D4214" s="45"/>
      <c r="AA4214" s="94"/>
      <c r="AC4214" s="94"/>
      <c r="AG4214" s="94"/>
      <c r="AI4214" s="94"/>
      <c r="AM4214" s="94"/>
      <c r="AO4214" s="94"/>
      <c r="AS4214" s="94"/>
      <c r="AU4214" s="94"/>
      <c r="AY4214" s="94"/>
      <c r="BA4214" s="94"/>
      <c r="BI4214" s="45"/>
      <c r="BN4214" s="93"/>
    </row>
    <row r="4215" spans="4:66" s="48" customFormat="1" ht="15" customHeight="1" x14ac:dyDescent="0.2">
      <c r="D4215" s="45"/>
      <c r="AA4215" s="94"/>
      <c r="AC4215" s="94"/>
      <c r="AG4215" s="94"/>
      <c r="AI4215" s="94"/>
      <c r="AM4215" s="94"/>
      <c r="AO4215" s="94"/>
      <c r="AS4215" s="94"/>
      <c r="AU4215" s="94"/>
      <c r="AY4215" s="94"/>
      <c r="BA4215" s="94"/>
      <c r="BI4215" s="45"/>
      <c r="BN4215" s="93"/>
    </row>
    <row r="4216" spans="4:66" s="48" customFormat="1" ht="15" customHeight="1" x14ac:dyDescent="0.2">
      <c r="D4216" s="45"/>
      <c r="AA4216" s="94"/>
      <c r="AC4216" s="94"/>
      <c r="AG4216" s="94"/>
      <c r="AI4216" s="94"/>
      <c r="AM4216" s="94"/>
      <c r="AO4216" s="94"/>
      <c r="AS4216" s="94"/>
      <c r="AU4216" s="94"/>
      <c r="AY4216" s="94"/>
      <c r="BA4216" s="94"/>
      <c r="BI4216" s="45"/>
      <c r="BN4216" s="93"/>
    </row>
    <row r="4217" spans="4:66" s="48" customFormat="1" ht="15" customHeight="1" x14ac:dyDescent="0.2">
      <c r="D4217" s="45"/>
      <c r="AA4217" s="94"/>
      <c r="AC4217" s="94"/>
      <c r="AG4217" s="94"/>
      <c r="AI4217" s="94"/>
      <c r="AM4217" s="94"/>
      <c r="AO4217" s="94"/>
      <c r="AS4217" s="94"/>
      <c r="AU4217" s="94"/>
      <c r="AY4217" s="94"/>
      <c r="BA4217" s="94"/>
      <c r="BI4217" s="45"/>
      <c r="BN4217" s="93"/>
    </row>
    <row r="4218" spans="4:66" s="48" customFormat="1" ht="15" customHeight="1" x14ac:dyDescent="0.2">
      <c r="D4218" s="45"/>
      <c r="AA4218" s="94"/>
      <c r="AC4218" s="94"/>
      <c r="AG4218" s="94"/>
      <c r="AI4218" s="94"/>
      <c r="AM4218" s="94"/>
      <c r="AO4218" s="94"/>
      <c r="AS4218" s="94"/>
      <c r="AU4218" s="94"/>
      <c r="AY4218" s="94"/>
      <c r="BA4218" s="94"/>
      <c r="BI4218" s="45"/>
      <c r="BN4218" s="93"/>
    </row>
    <row r="4219" spans="4:66" s="48" customFormat="1" ht="15" customHeight="1" x14ac:dyDescent="0.2">
      <c r="D4219" s="45"/>
      <c r="AA4219" s="94"/>
      <c r="AC4219" s="94"/>
      <c r="AG4219" s="94"/>
      <c r="AI4219" s="94"/>
      <c r="AM4219" s="94"/>
      <c r="AO4219" s="94"/>
      <c r="AS4219" s="94"/>
      <c r="AU4219" s="94"/>
      <c r="AY4219" s="94"/>
      <c r="BA4219" s="94"/>
      <c r="BI4219" s="45"/>
      <c r="BN4219" s="93"/>
    </row>
    <row r="4220" spans="4:66" s="48" customFormat="1" ht="15" customHeight="1" x14ac:dyDescent="0.2">
      <c r="D4220" s="45"/>
      <c r="AA4220" s="94"/>
      <c r="AC4220" s="94"/>
      <c r="AG4220" s="94"/>
      <c r="AI4220" s="94"/>
      <c r="AM4220" s="94"/>
      <c r="AO4220" s="94"/>
      <c r="AS4220" s="94"/>
      <c r="AU4220" s="94"/>
      <c r="AY4220" s="94"/>
      <c r="BA4220" s="94"/>
      <c r="BI4220" s="45"/>
      <c r="BN4220" s="93"/>
    </row>
    <row r="4221" spans="4:66" s="48" customFormat="1" ht="15" customHeight="1" x14ac:dyDescent="0.2">
      <c r="D4221" s="45"/>
      <c r="AA4221" s="94"/>
      <c r="AC4221" s="94"/>
      <c r="AG4221" s="94"/>
      <c r="AI4221" s="94"/>
      <c r="AM4221" s="94"/>
      <c r="AO4221" s="94"/>
      <c r="AS4221" s="94"/>
      <c r="AU4221" s="94"/>
      <c r="AY4221" s="94"/>
      <c r="BA4221" s="94"/>
      <c r="BI4221" s="45"/>
      <c r="BN4221" s="93"/>
    </row>
    <row r="4222" spans="4:66" s="48" customFormat="1" ht="15" customHeight="1" x14ac:dyDescent="0.2">
      <c r="D4222" s="45"/>
      <c r="AA4222" s="94"/>
      <c r="AC4222" s="94"/>
      <c r="AG4222" s="94"/>
      <c r="AI4222" s="94"/>
      <c r="AM4222" s="94"/>
      <c r="AO4222" s="94"/>
      <c r="AS4222" s="94"/>
      <c r="AU4222" s="94"/>
      <c r="AY4222" s="94"/>
      <c r="BA4222" s="94"/>
      <c r="BI4222" s="45"/>
      <c r="BN4222" s="93"/>
    </row>
    <row r="4223" spans="4:66" s="48" customFormat="1" ht="15" customHeight="1" x14ac:dyDescent="0.2">
      <c r="D4223" s="45"/>
      <c r="AA4223" s="94"/>
      <c r="AC4223" s="94"/>
      <c r="AG4223" s="94"/>
      <c r="AI4223" s="94"/>
      <c r="AM4223" s="94"/>
      <c r="AO4223" s="94"/>
      <c r="AS4223" s="94"/>
      <c r="AU4223" s="94"/>
      <c r="AY4223" s="94"/>
      <c r="BA4223" s="94"/>
      <c r="BI4223" s="45"/>
      <c r="BN4223" s="93"/>
    </row>
    <row r="4224" spans="4:66" s="48" customFormat="1" ht="15" customHeight="1" x14ac:dyDescent="0.2">
      <c r="D4224" s="45"/>
      <c r="AA4224" s="94"/>
      <c r="AC4224" s="94"/>
      <c r="AG4224" s="94"/>
      <c r="AI4224" s="94"/>
      <c r="AM4224" s="94"/>
      <c r="AO4224" s="94"/>
      <c r="AS4224" s="94"/>
      <c r="AU4224" s="94"/>
      <c r="AY4224" s="94"/>
      <c r="BA4224" s="94"/>
      <c r="BI4224" s="45"/>
      <c r="BN4224" s="93"/>
    </row>
    <row r="4225" spans="4:66" s="48" customFormat="1" ht="15" customHeight="1" x14ac:dyDescent="0.2">
      <c r="D4225" s="45"/>
      <c r="AA4225" s="94"/>
      <c r="AC4225" s="94"/>
      <c r="AG4225" s="94"/>
      <c r="AI4225" s="94"/>
      <c r="AM4225" s="94"/>
      <c r="AO4225" s="94"/>
      <c r="AS4225" s="94"/>
      <c r="AU4225" s="94"/>
      <c r="AY4225" s="94"/>
      <c r="BA4225" s="94"/>
      <c r="BI4225" s="45"/>
      <c r="BN4225" s="93"/>
    </row>
    <row r="4226" spans="4:66" s="48" customFormat="1" ht="15" customHeight="1" x14ac:dyDescent="0.2">
      <c r="D4226" s="45"/>
      <c r="AA4226" s="94"/>
      <c r="AC4226" s="94"/>
      <c r="AG4226" s="94"/>
      <c r="AI4226" s="94"/>
      <c r="AM4226" s="94"/>
      <c r="AO4226" s="94"/>
      <c r="AS4226" s="94"/>
      <c r="AU4226" s="94"/>
      <c r="AY4226" s="94"/>
      <c r="BA4226" s="94"/>
      <c r="BI4226" s="45"/>
      <c r="BN4226" s="93"/>
    </row>
    <row r="4227" spans="4:66" s="48" customFormat="1" ht="15" customHeight="1" x14ac:dyDescent="0.2">
      <c r="D4227" s="45"/>
      <c r="AA4227" s="94"/>
      <c r="AC4227" s="94"/>
      <c r="AG4227" s="94"/>
      <c r="AI4227" s="94"/>
      <c r="AM4227" s="94"/>
      <c r="AO4227" s="94"/>
      <c r="AS4227" s="94"/>
      <c r="AU4227" s="94"/>
      <c r="AY4227" s="94"/>
      <c r="BA4227" s="94"/>
      <c r="BI4227" s="45"/>
      <c r="BN4227" s="93"/>
    </row>
    <row r="4228" spans="4:66" s="48" customFormat="1" ht="15" customHeight="1" x14ac:dyDescent="0.2">
      <c r="D4228" s="45"/>
      <c r="AA4228" s="94"/>
      <c r="AC4228" s="94"/>
      <c r="AG4228" s="94"/>
      <c r="AI4228" s="94"/>
      <c r="AM4228" s="94"/>
      <c r="AO4228" s="94"/>
      <c r="AS4228" s="94"/>
      <c r="AU4228" s="94"/>
      <c r="AY4228" s="94"/>
      <c r="BA4228" s="94"/>
      <c r="BI4228" s="45"/>
      <c r="BN4228" s="93"/>
    </row>
    <row r="4229" spans="4:66" s="48" customFormat="1" ht="15" customHeight="1" x14ac:dyDescent="0.2">
      <c r="D4229" s="45"/>
      <c r="AA4229" s="94"/>
      <c r="AC4229" s="94"/>
      <c r="AG4229" s="94"/>
      <c r="AI4229" s="94"/>
      <c r="AM4229" s="94"/>
      <c r="AO4229" s="94"/>
      <c r="AS4229" s="94"/>
      <c r="AU4229" s="94"/>
      <c r="AY4229" s="94"/>
      <c r="BA4229" s="94"/>
      <c r="BI4229" s="45"/>
      <c r="BN4229" s="93"/>
    </row>
    <row r="4230" spans="4:66" s="48" customFormat="1" ht="15" customHeight="1" x14ac:dyDescent="0.2">
      <c r="D4230" s="45"/>
      <c r="AA4230" s="94"/>
      <c r="AC4230" s="94"/>
      <c r="AG4230" s="94"/>
      <c r="AI4230" s="94"/>
      <c r="AM4230" s="94"/>
      <c r="AO4230" s="94"/>
      <c r="AS4230" s="94"/>
      <c r="AU4230" s="94"/>
      <c r="AY4230" s="94"/>
      <c r="BA4230" s="94"/>
      <c r="BI4230" s="45"/>
      <c r="BN4230" s="93"/>
    </row>
    <row r="4231" spans="4:66" s="48" customFormat="1" ht="15" customHeight="1" x14ac:dyDescent="0.2">
      <c r="D4231" s="45"/>
      <c r="AA4231" s="94"/>
      <c r="AC4231" s="94"/>
      <c r="AG4231" s="94"/>
      <c r="AI4231" s="94"/>
      <c r="AM4231" s="94"/>
      <c r="AO4231" s="94"/>
      <c r="AS4231" s="94"/>
      <c r="AU4231" s="94"/>
      <c r="AY4231" s="94"/>
      <c r="BA4231" s="94"/>
      <c r="BI4231" s="45"/>
      <c r="BN4231" s="93"/>
    </row>
    <row r="4232" spans="4:66" s="48" customFormat="1" ht="15" customHeight="1" x14ac:dyDescent="0.2">
      <c r="D4232" s="45"/>
      <c r="AA4232" s="94"/>
      <c r="AC4232" s="94"/>
      <c r="AG4232" s="94"/>
      <c r="AI4232" s="94"/>
      <c r="AM4232" s="94"/>
      <c r="AO4232" s="94"/>
      <c r="AS4232" s="94"/>
      <c r="AU4232" s="94"/>
      <c r="AY4232" s="94"/>
      <c r="BA4232" s="94"/>
      <c r="BI4232" s="45"/>
      <c r="BN4232" s="93"/>
    </row>
    <row r="4233" spans="4:66" s="48" customFormat="1" ht="15" customHeight="1" x14ac:dyDescent="0.2">
      <c r="D4233" s="45"/>
      <c r="AA4233" s="94"/>
      <c r="AC4233" s="94"/>
      <c r="AG4233" s="94"/>
      <c r="AI4233" s="94"/>
      <c r="AM4233" s="94"/>
      <c r="AO4233" s="94"/>
      <c r="AS4233" s="94"/>
      <c r="AU4233" s="94"/>
      <c r="AY4233" s="94"/>
      <c r="BA4233" s="94"/>
      <c r="BI4233" s="45"/>
      <c r="BN4233" s="93"/>
    </row>
    <row r="4234" spans="4:66" s="48" customFormat="1" ht="15" customHeight="1" x14ac:dyDescent="0.2">
      <c r="D4234" s="45"/>
      <c r="AA4234" s="94"/>
      <c r="AC4234" s="94"/>
      <c r="AG4234" s="94"/>
      <c r="AI4234" s="94"/>
      <c r="AM4234" s="94"/>
      <c r="AO4234" s="94"/>
      <c r="AS4234" s="94"/>
      <c r="AU4234" s="94"/>
      <c r="AY4234" s="94"/>
      <c r="BA4234" s="94"/>
      <c r="BI4234" s="45"/>
      <c r="BN4234" s="93"/>
    </row>
    <row r="4235" spans="4:66" s="48" customFormat="1" ht="15" customHeight="1" x14ac:dyDescent="0.2">
      <c r="D4235" s="45"/>
      <c r="AA4235" s="94"/>
      <c r="AC4235" s="94"/>
      <c r="AG4235" s="94"/>
      <c r="AI4235" s="94"/>
      <c r="AM4235" s="94"/>
      <c r="AO4235" s="94"/>
      <c r="AS4235" s="94"/>
      <c r="AU4235" s="94"/>
      <c r="AY4235" s="94"/>
      <c r="BA4235" s="94"/>
      <c r="BI4235" s="45"/>
      <c r="BN4235" s="93"/>
    </row>
    <row r="4236" spans="4:66" s="48" customFormat="1" ht="15" customHeight="1" x14ac:dyDescent="0.2">
      <c r="D4236" s="45"/>
      <c r="AA4236" s="94"/>
      <c r="AC4236" s="94"/>
      <c r="AG4236" s="94"/>
      <c r="AI4236" s="94"/>
      <c r="AM4236" s="94"/>
      <c r="AO4236" s="94"/>
      <c r="AS4236" s="94"/>
      <c r="AU4236" s="94"/>
      <c r="AY4236" s="94"/>
      <c r="BA4236" s="94"/>
      <c r="BI4236" s="45"/>
      <c r="BN4236" s="93"/>
    </row>
    <row r="4237" spans="4:66" s="48" customFormat="1" ht="15" customHeight="1" x14ac:dyDescent="0.2">
      <c r="D4237" s="45"/>
      <c r="AA4237" s="94"/>
      <c r="AC4237" s="94"/>
      <c r="AG4237" s="94"/>
      <c r="AI4237" s="94"/>
      <c r="AM4237" s="94"/>
      <c r="AO4237" s="94"/>
      <c r="AS4237" s="94"/>
      <c r="AU4237" s="94"/>
      <c r="AY4237" s="94"/>
      <c r="BA4237" s="94"/>
      <c r="BI4237" s="45"/>
      <c r="BN4237" s="93"/>
    </row>
    <row r="4238" spans="4:66" s="48" customFormat="1" ht="15" customHeight="1" x14ac:dyDescent="0.2">
      <c r="D4238" s="45"/>
      <c r="AA4238" s="94"/>
      <c r="AC4238" s="94"/>
      <c r="AG4238" s="94"/>
      <c r="AI4238" s="94"/>
      <c r="AM4238" s="94"/>
      <c r="AO4238" s="94"/>
      <c r="AS4238" s="94"/>
      <c r="AU4238" s="94"/>
      <c r="AY4238" s="94"/>
      <c r="BA4238" s="94"/>
      <c r="BI4238" s="45"/>
      <c r="BN4238" s="93"/>
    </row>
    <row r="4239" spans="4:66" s="48" customFormat="1" ht="15" customHeight="1" x14ac:dyDescent="0.2">
      <c r="D4239" s="45"/>
      <c r="AA4239" s="94"/>
      <c r="AC4239" s="94"/>
      <c r="AG4239" s="94"/>
      <c r="AI4239" s="94"/>
      <c r="AM4239" s="94"/>
      <c r="AO4239" s="94"/>
      <c r="AS4239" s="94"/>
      <c r="AU4239" s="94"/>
      <c r="AY4239" s="94"/>
      <c r="BA4239" s="94"/>
      <c r="BI4239" s="45"/>
      <c r="BN4239" s="93"/>
    </row>
    <row r="4240" spans="4:66" s="48" customFormat="1" ht="15" customHeight="1" x14ac:dyDescent="0.2">
      <c r="D4240" s="45"/>
      <c r="AA4240" s="94"/>
      <c r="AC4240" s="94"/>
      <c r="AG4240" s="94"/>
      <c r="AI4240" s="94"/>
      <c r="AM4240" s="94"/>
      <c r="AO4240" s="94"/>
      <c r="AS4240" s="94"/>
      <c r="AU4240" s="94"/>
      <c r="AY4240" s="94"/>
      <c r="BA4240" s="94"/>
      <c r="BI4240" s="45"/>
      <c r="BN4240" s="93"/>
    </row>
    <row r="4241" spans="4:66" s="48" customFormat="1" ht="15" customHeight="1" x14ac:dyDescent="0.2">
      <c r="D4241" s="45"/>
      <c r="AA4241" s="94"/>
      <c r="AC4241" s="94"/>
      <c r="AG4241" s="94"/>
      <c r="AI4241" s="94"/>
      <c r="AM4241" s="94"/>
      <c r="AO4241" s="94"/>
      <c r="AS4241" s="94"/>
      <c r="AU4241" s="94"/>
      <c r="AY4241" s="94"/>
      <c r="BA4241" s="94"/>
      <c r="BI4241" s="45"/>
      <c r="BN4241" s="93"/>
    </row>
    <row r="4242" spans="4:66" s="48" customFormat="1" ht="15" customHeight="1" x14ac:dyDescent="0.2">
      <c r="D4242" s="45"/>
      <c r="AA4242" s="94"/>
      <c r="AC4242" s="94"/>
      <c r="AG4242" s="94"/>
      <c r="AI4242" s="94"/>
      <c r="AM4242" s="94"/>
      <c r="AO4242" s="94"/>
      <c r="AS4242" s="94"/>
      <c r="AU4242" s="94"/>
      <c r="AY4242" s="94"/>
      <c r="BA4242" s="94"/>
      <c r="BI4242" s="45"/>
      <c r="BN4242" s="93"/>
    </row>
    <row r="4243" spans="4:66" s="48" customFormat="1" ht="15" customHeight="1" x14ac:dyDescent="0.2">
      <c r="D4243" s="45"/>
      <c r="AA4243" s="94"/>
      <c r="AC4243" s="94"/>
      <c r="AG4243" s="94"/>
      <c r="AI4243" s="94"/>
      <c r="AM4243" s="94"/>
      <c r="AO4243" s="94"/>
      <c r="AS4243" s="94"/>
      <c r="AU4243" s="94"/>
      <c r="AY4243" s="94"/>
      <c r="BA4243" s="94"/>
      <c r="BI4243" s="45"/>
      <c r="BN4243" s="93"/>
    </row>
    <row r="4244" spans="4:66" s="48" customFormat="1" ht="15" customHeight="1" x14ac:dyDescent="0.2">
      <c r="D4244" s="45"/>
      <c r="AA4244" s="94"/>
      <c r="AC4244" s="94"/>
      <c r="AG4244" s="94"/>
      <c r="AI4244" s="94"/>
      <c r="AM4244" s="94"/>
      <c r="AO4244" s="94"/>
      <c r="AS4244" s="94"/>
      <c r="AU4244" s="94"/>
      <c r="AY4244" s="94"/>
      <c r="BA4244" s="94"/>
      <c r="BI4244" s="45"/>
      <c r="BN4244" s="93"/>
    </row>
    <row r="4245" spans="4:66" s="48" customFormat="1" ht="15" customHeight="1" x14ac:dyDescent="0.2">
      <c r="D4245" s="45"/>
      <c r="AA4245" s="94"/>
      <c r="AC4245" s="94"/>
      <c r="AG4245" s="94"/>
      <c r="AI4245" s="94"/>
      <c r="AM4245" s="94"/>
      <c r="AO4245" s="94"/>
      <c r="AS4245" s="94"/>
      <c r="AU4245" s="94"/>
      <c r="AY4245" s="94"/>
      <c r="BA4245" s="94"/>
      <c r="BI4245" s="45"/>
      <c r="BN4245" s="93"/>
    </row>
    <row r="4246" spans="4:66" s="48" customFormat="1" ht="15" customHeight="1" x14ac:dyDescent="0.2">
      <c r="D4246" s="45"/>
      <c r="AA4246" s="94"/>
      <c r="AC4246" s="94"/>
      <c r="AG4246" s="94"/>
      <c r="AI4246" s="94"/>
      <c r="AM4246" s="94"/>
      <c r="AO4246" s="94"/>
      <c r="AS4246" s="94"/>
      <c r="AU4246" s="94"/>
      <c r="AY4246" s="94"/>
      <c r="BA4246" s="94"/>
      <c r="BI4246" s="45"/>
      <c r="BN4246" s="93"/>
    </row>
    <row r="4247" spans="4:66" s="48" customFormat="1" ht="15" customHeight="1" x14ac:dyDescent="0.2">
      <c r="D4247" s="45"/>
      <c r="AA4247" s="94"/>
      <c r="AC4247" s="94"/>
      <c r="AG4247" s="94"/>
      <c r="AI4247" s="94"/>
      <c r="AM4247" s="94"/>
      <c r="AO4247" s="94"/>
      <c r="AS4247" s="94"/>
      <c r="AU4247" s="94"/>
      <c r="AY4247" s="94"/>
      <c r="BA4247" s="94"/>
      <c r="BI4247" s="45"/>
      <c r="BN4247" s="93"/>
    </row>
    <row r="4248" spans="4:66" s="48" customFormat="1" ht="15" customHeight="1" x14ac:dyDescent="0.2">
      <c r="D4248" s="45"/>
      <c r="AA4248" s="94"/>
      <c r="AC4248" s="94"/>
      <c r="AG4248" s="94"/>
      <c r="AI4248" s="94"/>
      <c r="AM4248" s="94"/>
      <c r="AO4248" s="94"/>
      <c r="AS4248" s="94"/>
      <c r="AU4248" s="94"/>
      <c r="AY4248" s="94"/>
      <c r="BA4248" s="94"/>
      <c r="BI4248" s="45"/>
      <c r="BN4248" s="93"/>
    </row>
    <row r="4249" spans="4:66" s="48" customFormat="1" ht="15" customHeight="1" x14ac:dyDescent="0.2">
      <c r="D4249" s="45"/>
      <c r="AA4249" s="94"/>
      <c r="AC4249" s="94"/>
      <c r="AG4249" s="94"/>
      <c r="AI4249" s="94"/>
      <c r="AM4249" s="94"/>
      <c r="AO4249" s="94"/>
      <c r="AS4249" s="94"/>
      <c r="AU4249" s="94"/>
      <c r="AY4249" s="94"/>
      <c r="BA4249" s="94"/>
      <c r="BI4249" s="45"/>
      <c r="BN4249" s="93"/>
    </row>
    <row r="4250" spans="4:66" s="48" customFormat="1" ht="15" customHeight="1" x14ac:dyDescent="0.2">
      <c r="D4250" s="45"/>
      <c r="AA4250" s="94"/>
      <c r="AC4250" s="94"/>
      <c r="AG4250" s="94"/>
      <c r="AI4250" s="94"/>
      <c r="AM4250" s="94"/>
      <c r="AO4250" s="94"/>
      <c r="AS4250" s="94"/>
      <c r="AU4250" s="94"/>
      <c r="AY4250" s="94"/>
      <c r="BA4250" s="94"/>
      <c r="BI4250" s="45"/>
      <c r="BN4250" s="93"/>
    </row>
    <row r="4251" spans="4:66" s="48" customFormat="1" ht="15" customHeight="1" x14ac:dyDescent="0.2">
      <c r="D4251" s="45"/>
      <c r="AA4251" s="94"/>
      <c r="AC4251" s="94"/>
      <c r="AG4251" s="94"/>
      <c r="AI4251" s="94"/>
      <c r="AM4251" s="94"/>
      <c r="AO4251" s="94"/>
      <c r="AS4251" s="94"/>
      <c r="AU4251" s="94"/>
      <c r="AY4251" s="94"/>
      <c r="BA4251" s="94"/>
      <c r="BI4251" s="45"/>
      <c r="BN4251" s="93"/>
    </row>
    <row r="4252" spans="4:66" s="48" customFormat="1" ht="15" customHeight="1" x14ac:dyDescent="0.2">
      <c r="D4252" s="45"/>
      <c r="AA4252" s="94"/>
      <c r="AC4252" s="94"/>
      <c r="AG4252" s="94"/>
      <c r="AI4252" s="94"/>
      <c r="AM4252" s="94"/>
      <c r="AO4252" s="94"/>
      <c r="AS4252" s="94"/>
      <c r="AU4252" s="94"/>
      <c r="AY4252" s="94"/>
      <c r="BA4252" s="94"/>
      <c r="BI4252" s="45"/>
      <c r="BN4252" s="93"/>
    </row>
    <row r="4253" spans="4:66" s="48" customFormat="1" ht="15" customHeight="1" x14ac:dyDescent="0.2">
      <c r="D4253" s="45"/>
      <c r="AA4253" s="94"/>
      <c r="AC4253" s="94"/>
      <c r="AG4253" s="94"/>
      <c r="AI4253" s="94"/>
      <c r="AM4253" s="94"/>
      <c r="AO4253" s="94"/>
      <c r="AS4253" s="94"/>
      <c r="AU4253" s="94"/>
      <c r="AY4253" s="94"/>
      <c r="BA4253" s="94"/>
      <c r="BI4253" s="45"/>
      <c r="BN4253" s="93"/>
    </row>
    <row r="4254" spans="4:66" s="48" customFormat="1" ht="15" customHeight="1" x14ac:dyDescent="0.2">
      <c r="D4254" s="45"/>
      <c r="AA4254" s="94"/>
      <c r="AC4254" s="94"/>
      <c r="AG4254" s="94"/>
      <c r="AI4254" s="94"/>
      <c r="AM4254" s="94"/>
      <c r="AO4254" s="94"/>
      <c r="AS4254" s="94"/>
      <c r="AU4254" s="94"/>
      <c r="AY4254" s="94"/>
      <c r="BA4254" s="94"/>
      <c r="BI4254" s="45"/>
      <c r="BN4254" s="93"/>
    </row>
    <row r="4255" spans="4:66" s="48" customFormat="1" ht="15" customHeight="1" x14ac:dyDescent="0.2">
      <c r="D4255" s="45"/>
      <c r="AA4255" s="94"/>
      <c r="AC4255" s="94"/>
      <c r="AG4255" s="94"/>
      <c r="AI4255" s="94"/>
      <c r="AM4255" s="94"/>
      <c r="AO4255" s="94"/>
      <c r="AS4255" s="94"/>
      <c r="AU4255" s="94"/>
      <c r="AY4255" s="94"/>
      <c r="BA4255" s="94"/>
      <c r="BI4255" s="45"/>
      <c r="BN4255" s="93"/>
    </row>
    <row r="4256" spans="4:66" s="48" customFormat="1" ht="15" customHeight="1" x14ac:dyDescent="0.2">
      <c r="D4256" s="45"/>
      <c r="AA4256" s="94"/>
      <c r="AC4256" s="94"/>
      <c r="AG4256" s="94"/>
      <c r="AI4256" s="94"/>
      <c r="AM4256" s="94"/>
      <c r="AO4256" s="94"/>
      <c r="AS4256" s="94"/>
      <c r="AU4256" s="94"/>
      <c r="AY4256" s="94"/>
      <c r="BA4256" s="94"/>
      <c r="BI4256" s="45"/>
      <c r="BN4256" s="93"/>
    </row>
    <row r="4257" spans="4:66" s="48" customFormat="1" ht="15" customHeight="1" x14ac:dyDescent="0.2">
      <c r="D4257" s="45"/>
      <c r="AA4257" s="94"/>
      <c r="AC4257" s="94"/>
      <c r="AG4257" s="94"/>
      <c r="AI4257" s="94"/>
      <c r="AM4257" s="94"/>
      <c r="AO4257" s="94"/>
      <c r="AS4257" s="94"/>
      <c r="AU4257" s="94"/>
      <c r="AY4257" s="94"/>
      <c r="BA4257" s="94"/>
      <c r="BI4257" s="45"/>
      <c r="BN4257" s="93"/>
    </row>
    <row r="4258" spans="4:66" s="48" customFormat="1" ht="15" customHeight="1" x14ac:dyDescent="0.2">
      <c r="D4258" s="45"/>
      <c r="AA4258" s="94"/>
      <c r="AC4258" s="94"/>
      <c r="AG4258" s="94"/>
      <c r="AI4258" s="94"/>
      <c r="AM4258" s="94"/>
      <c r="AO4258" s="94"/>
      <c r="AS4258" s="94"/>
      <c r="AU4258" s="94"/>
      <c r="AY4258" s="94"/>
      <c r="BA4258" s="94"/>
      <c r="BI4258" s="45"/>
      <c r="BN4258" s="93"/>
    </row>
    <row r="4259" spans="4:66" s="48" customFormat="1" ht="15" customHeight="1" x14ac:dyDescent="0.2">
      <c r="D4259" s="45"/>
      <c r="AA4259" s="94"/>
      <c r="AC4259" s="94"/>
      <c r="AG4259" s="94"/>
      <c r="AI4259" s="94"/>
      <c r="AM4259" s="94"/>
      <c r="AO4259" s="94"/>
      <c r="AS4259" s="94"/>
      <c r="AU4259" s="94"/>
      <c r="AY4259" s="94"/>
      <c r="BA4259" s="94"/>
      <c r="BI4259" s="45"/>
      <c r="BN4259" s="93"/>
    </row>
    <row r="4260" spans="4:66" s="48" customFormat="1" ht="15" customHeight="1" x14ac:dyDescent="0.2">
      <c r="D4260" s="45"/>
      <c r="AA4260" s="94"/>
      <c r="AC4260" s="94"/>
      <c r="AG4260" s="94"/>
      <c r="AI4260" s="94"/>
      <c r="AM4260" s="94"/>
      <c r="AO4260" s="94"/>
      <c r="AS4260" s="94"/>
      <c r="AU4260" s="94"/>
      <c r="AY4260" s="94"/>
      <c r="BA4260" s="94"/>
      <c r="BI4260" s="45"/>
      <c r="BN4260" s="93"/>
    </row>
    <row r="4261" spans="4:66" s="48" customFormat="1" ht="15" customHeight="1" x14ac:dyDescent="0.2">
      <c r="D4261" s="45"/>
      <c r="AA4261" s="94"/>
      <c r="AC4261" s="94"/>
      <c r="AG4261" s="94"/>
      <c r="AI4261" s="94"/>
      <c r="AM4261" s="94"/>
      <c r="AO4261" s="94"/>
      <c r="AS4261" s="94"/>
      <c r="AU4261" s="94"/>
      <c r="AY4261" s="94"/>
      <c r="BA4261" s="94"/>
      <c r="BI4261" s="45"/>
      <c r="BN4261" s="93"/>
    </row>
    <row r="4262" spans="4:66" s="48" customFormat="1" ht="15" customHeight="1" x14ac:dyDescent="0.2">
      <c r="D4262" s="45"/>
      <c r="AA4262" s="94"/>
      <c r="AC4262" s="94"/>
      <c r="AG4262" s="94"/>
      <c r="AI4262" s="94"/>
      <c r="AM4262" s="94"/>
      <c r="AO4262" s="94"/>
      <c r="AS4262" s="94"/>
      <c r="AU4262" s="94"/>
      <c r="AY4262" s="94"/>
      <c r="BA4262" s="94"/>
      <c r="BI4262" s="45"/>
      <c r="BN4262" s="93"/>
    </row>
    <row r="4263" spans="4:66" s="48" customFormat="1" ht="15" customHeight="1" x14ac:dyDescent="0.2">
      <c r="D4263" s="45"/>
      <c r="AA4263" s="94"/>
      <c r="AC4263" s="94"/>
      <c r="AG4263" s="94"/>
      <c r="AI4263" s="94"/>
      <c r="AM4263" s="94"/>
      <c r="AO4263" s="94"/>
      <c r="AS4263" s="94"/>
      <c r="AU4263" s="94"/>
      <c r="AY4263" s="94"/>
      <c r="BA4263" s="94"/>
      <c r="BI4263" s="45"/>
      <c r="BN4263" s="93"/>
    </row>
    <row r="4264" spans="4:66" s="48" customFormat="1" ht="15" customHeight="1" x14ac:dyDescent="0.2">
      <c r="D4264" s="45"/>
      <c r="AA4264" s="94"/>
      <c r="AC4264" s="94"/>
      <c r="AG4264" s="94"/>
      <c r="AI4264" s="94"/>
      <c r="AM4264" s="94"/>
      <c r="AO4264" s="94"/>
      <c r="AS4264" s="94"/>
      <c r="AU4264" s="94"/>
      <c r="AY4264" s="94"/>
      <c r="BA4264" s="94"/>
      <c r="BI4264" s="45"/>
      <c r="BN4264" s="93"/>
    </row>
    <row r="4265" spans="4:66" s="48" customFormat="1" ht="15" customHeight="1" x14ac:dyDescent="0.2">
      <c r="D4265" s="45"/>
      <c r="AA4265" s="94"/>
      <c r="AC4265" s="94"/>
      <c r="AG4265" s="94"/>
      <c r="AI4265" s="94"/>
      <c r="AM4265" s="94"/>
      <c r="AO4265" s="94"/>
      <c r="AS4265" s="94"/>
      <c r="AU4265" s="94"/>
      <c r="AY4265" s="94"/>
      <c r="BA4265" s="94"/>
      <c r="BI4265" s="45"/>
      <c r="BN4265" s="93"/>
    </row>
    <row r="4266" spans="4:66" s="48" customFormat="1" ht="15" customHeight="1" x14ac:dyDescent="0.2">
      <c r="D4266" s="45"/>
      <c r="AA4266" s="94"/>
      <c r="AC4266" s="94"/>
      <c r="AG4266" s="94"/>
      <c r="AI4266" s="94"/>
      <c r="AM4266" s="94"/>
      <c r="AO4266" s="94"/>
      <c r="AS4266" s="94"/>
      <c r="AU4266" s="94"/>
      <c r="AY4266" s="94"/>
      <c r="BA4266" s="94"/>
      <c r="BI4266" s="45"/>
      <c r="BN4266" s="93"/>
    </row>
    <row r="4267" spans="4:66" s="48" customFormat="1" ht="15" customHeight="1" x14ac:dyDescent="0.2">
      <c r="D4267" s="45"/>
      <c r="AA4267" s="94"/>
      <c r="AC4267" s="94"/>
      <c r="AG4267" s="94"/>
      <c r="AI4267" s="94"/>
      <c r="AM4267" s="94"/>
      <c r="AO4267" s="94"/>
      <c r="AS4267" s="94"/>
      <c r="AU4267" s="94"/>
      <c r="AY4267" s="94"/>
      <c r="BA4267" s="94"/>
      <c r="BI4267" s="45"/>
      <c r="BN4267" s="93"/>
    </row>
    <row r="4268" spans="4:66" s="48" customFormat="1" ht="15" customHeight="1" x14ac:dyDescent="0.2">
      <c r="D4268" s="45"/>
      <c r="AA4268" s="94"/>
      <c r="AC4268" s="94"/>
      <c r="AG4268" s="94"/>
      <c r="AI4268" s="94"/>
      <c r="AM4268" s="94"/>
      <c r="AO4268" s="94"/>
      <c r="AS4268" s="94"/>
      <c r="AU4268" s="94"/>
      <c r="AY4268" s="94"/>
      <c r="BA4268" s="94"/>
      <c r="BI4268" s="45"/>
      <c r="BN4268" s="93"/>
    </row>
    <row r="4269" spans="4:66" s="48" customFormat="1" ht="15" customHeight="1" x14ac:dyDescent="0.2">
      <c r="D4269" s="45"/>
      <c r="AA4269" s="94"/>
      <c r="AC4269" s="94"/>
      <c r="AG4269" s="94"/>
      <c r="AI4269" s="94"/>
      <c r="AM4269" s="94"/>
      <c r="AO4269" s="94"/>
      <c r="AS4269" s="94"/>
      <c r="AU4269" s="94"/>
      <c r="AY4269" s="94"/>
      <c r="BA4269" s="94"/>
      <c r="BI4269" s="45"/>
      <c r="BN4269" s="93"/>
    </row>
    <row r="4270" spans="4:66" s="48" customFormat="1" ht="15" customHeight="1" x14ac:dyDescent="0.2">
      <c r="D4270" s="45"/>
      <c r="AA4270" s="94"/>
      <c r="AC4270" s="94"/>
      <c r="AG4270" s="94"/>
      <c r="AI4270" s="94"/>
      <c r="AM4270" s="94"/>
      <c r="AO4270" s="94"/>
      <c r="AS4270" s="94"/>
      <c r="AU4270" s="94"/>
      <c r="AY4270" s="94"/>
      <c r="BA4270" s="94"/>
      <c r="BI4270" s="45"/>
      <c r="BN4270" s="93"/>
    </row>
    <row r="4271" spans="4:66" s="48" customFormat="1" ht="15" customHeight="1" x14ac:dyDescent="0.2">
      <c r="D4271" s="45"/>
      <c r="AA4271" s="94"/>
      <c r="AC4271" s="94"/>
      <c r="AG4271" s="94"/>
      <c r="AI4271" s="94"/>
      <c r="AM4271" s="94"/>
      <c r="AO4271" s="94"/>
      <c r="AS4271" s="94"/>
      <c r="AU4271" s="94"/>
      <c r="AY4271" s="94"/>
      <c r="BA4271" s="94"/>
      <c r="BI4271" s="45"/>
      <c r="BN4271" s="93"/>
    </row>
    <row r="4272" spans="4:66" s="48" customFormat="1" ht="15" customHeight="1" x14ac:dyDescent="0.2">
      <c r="D4272" s="45"/>
      <c r="AA4272" s="94"/>
      <c r="AC4272" s="94"/>
      <c r="AG4272" s="94"/>
      <c r="AI4272" s="94"/>
      <c r="AM4272" s="94"/>
      <c r="AO4272" s="94"/>
      <c r="AS4272" s="94"/>
      <c r="AU4272" s="94"/>
      <c r="AY4272" s="94"/>
      <c r="BA4272" s="94"/>
      <c r="BI4272" s="45"/>
      <c r="BN4272" s="93"/>
    </row>
    <row r="4273" spans="4:66" s="48" customFormat="1" ht="15" customHeight="1" x14ac:dyDescent="0.2">
      <c r="D4273" s="45"/>
      <c r="AA4273" s="94"/>
      <c r="AC4273" s="94"/>
      <c r="AG4273" s="94"/>
      <c r="AI4273" s="94"/>
      <c r="AM4273" s="94"/>
      <c r="AO4273" s="94"/>
      <c r="AS4273" s="94"/>
      <c r="AU4273" s="94"/>
      <c r="AY4273" s="94"/>
      <c r="BA4273" s="94"/>
      <c r="BI4273" s="45"/>
      <c r="BN4273" s="93"/>
    </row>
    <row r="4274" spans="4:66" s="48" customFormat="1" ht="15" customHeight="1" x14ac:dyDescent="0.2">
      <c r="D4274" s="45"/>
      <c r="AA4274" s="94"/>
      <c r="AC4274" s="94"/>
      <c r="AG4274" s="94"/>
      <c r="AI4274" s="94"/>
      <c r="AM4274" s="94"/>
      <c r="AO4274" s="94"/>
      <c r="AS4274" s="94"/>
      <c r="AU4274" s="94"/>
      <c r="AY4274" s="94"/>
      <c r="BA4274" s="94"/>
      <c r="BI4274" s="45"/>
      <c r="BN4274" s="93"/>
    </row>
    <row r="4275" spans="4:66" s="48" customFormat="1" ht="15" customHeight="1" x14ac:dyDescent="0.2">
      <c r="D4275" s="45"/>
      <c r="AA4275" s="94"/>
      <c r="AC4275" s="94"/>
      <c r="AG4275" s="94"/>
      <c r="AI4275" s="94"/>
      <c r="AM4275" s="94"/>
      <c r="AO4275" s="94"/>
      <c r="AS4275" s="94"/>
      <c r="AU4275" s="94"/>
      <c r="AY4275" s="94"/>
      <c r="BA4275" s="94"/>
      <c r="BI4275" s="45"/>
      <c r="BN4275" s="93"/>
    </row>
    <row r="4276" spans="4:66" s="48" customFormat="1" ht="15" customHeight="1" x14ac:dyDescent="0.2">
      <c r="D4276" s="45"/>
      <c r="AA4276" s="94"/>
      <c r="AC4276" s="94"/>
      <c r="AG4276" s="94"/>
      <c r="AI4276" s="94"/>
      <c r="AM4276" s="94"/>
      <c r="AO4276" s="94"/>
      <c r="AS4276" s="94"/>
      <c r="AU4276" s="94"/>
      <c r="AY4276" s="94"/>
      <c r="BA4276" s="94"/>
      <c r="BI4276" s="45"/>
      <c r="BN4276" s="93"/>
    </row>
    <row r="4277" spans="4:66" s="48" customFormat="1" ht="15" customHeight="1" x14ac:dyDescent="0.2">
      <c r="D4277" s="45"/>
      <c r="AA4277" s="94"/>
      <c r="AC4277" s="94"/>
      <c r="AG4277" s="94"/>
      <c r="AI4277" s="94"/>
      <c r="AM4277" s="94"/>
      <c r="AO4277" s="94"/>
      <c r="AS4277" s="94"/>
      <c r="AU4277" s="94"/>
      <c r="AY4277" s="94"/>
      <c r="BA4277" s="94"/>
      <c r="BI4277" s="45"/>
      <c r="BN4277" s="93"/>
    </row>
    <row r="4278" spans="4:66" s="48" customFormat="1" ht="15" customHeight="1" x14ac:dyDescent="0.2">
      <c r="D4278" s="45"/>
      <c r="AA4278" s="94"/>
      <c r="AC4278" s="94"/>
      <c r="AG4278" s="94"/>
      <c r="AI4278" s="94"/>
      <c r="AM4278" s="94"/>
      <c r="AO4278" s="94"/>
      <c r="AS4278" s="94"/>
      <c r="AU4278" s="94"/>
      <c r="AY4278" s="94"/>
      <c r="BA4278" s="94"/>
      <c r="BI4278" s="45"/>
      <c r="BN4278" s="93"/>
    </row>
    <row r="4279" spans="4:66" s="48" customFormat="1" ht="15" customHeight="1" x14ac:dyDescent="0.2">
      <c r="D4279" s="45"/>
      <c r="AA4279" s="94"/>
      <c r="AC4279" s="94"/>
      <c r="AG4279" s="94"/>
      <c r="AI4279" s="94"/>
      <c r="AM4279" s="94"/>
      <c r="AO4279" s="94"/>
      <c r="AS4279" s="94"/>
      <c r="AU4279" s="94"/>
      <c r="AY4279" s="94"/>
      <c r="BA4279" s="94"/>
      <c r="BI4279" s="45"/>
      <c r="BN4279" s="93"/>
    </row>
    <row r="4280" spans="4:66" s="48" customFormat="1" ht="15" customHeight="1" x14ac:dyDescent="0.2">
      <c r="D4280" s="45"/>
      <c r="AA4280" s="94"/>
      <c r="AC4280" s="94"/>
      <c r="AG4280" s="94"/>
      <c r="AI4280" s="94"/>
      <c r="AM4280" s="94"/>
      <c r="AO4280" s="94"/>
      <c r="AS4280" s="94"/>
      <c r="AU4280" s="94"/>
      <c r="AY4280" s="94"/>
      <c r="BA4280" s="94"/>
      <c r="BI4280" s="45"/>
      <c r="BN4280" s="93"/>
    </row>
    <row r="4281" spans="4:66" s="48" customFormat="1" ht="15" customHeight="1" x14ac:dyDescent="0.2">
      <c r="D4281" s="45"/>
      <c r="AA4281" s="94"/>
      <c r="AC4281" s="94"/>
      <c r="AG4281" s="94"/>
      <c r="AI4281" s="94"/>
      <c r="AM4281" s="94"/>
      <c r="AO4281" s="94"/>
      <c r="AS4281" s="94"/>
      <c r="AU4281" s="94"/>
      <c r="AY4281" s="94"/>
      <c r="BA4281" s="94"/>
      <c r="BI4281" s="45"/>
      <c r="BN4281" s="93"/>
    </row>
    <row r="4282" spans="4:66" s="48" customFormat="1" ht="15" customHeight="1" x14ac:dyDescent="0.2">
      <c r="D4282" s="45"/>
      <c r="AA4282" s="94"/>
      <c r="AC4282" s="94"/>
      <c r="AG4282" s="94"/>
      <c r="AI4282" s="94"/>
      <c r="AM4282" s="94"/>
      <c r="AO4282" s="94"/>
      <c r="AS4282" s="94"/>
      <c r="AU4282" s="94"/>
      <c r="AY4282" s="94"/>
      <c r="BA4282" s="94"/>
      <c r="BI4282" s="45"/>
      <c r="BN4282" s="93"/>
    </row>
    <row r="4283" spans="4:66" s="48" customFormat="1" ht="15" customHeight="1" x14ac:dyDescent="0.2">
      <c r="D4283" s="45"/>
      <c r="AA4283" s="94"/>
      <c r="AC4283" s="94"/>
      <c r="AG4283" s="94"/>
      <c r="AI4283" s="94"/>
      <c r="AM4283" s="94"/>
      <c r="AO4283" s="94"/>
      <c r="AS4283" s="94"/>
      <c r="AU4283" s="94"/>
      <c r="AY4283" s="94"/>
      <c r="BA4283" s="94"/>
      <c r="BI4283" s="45"/>
      <c r="BN4283" s="93"/>
    </row>
    <row r="4284" spans="4:66" s="48" customFormat="1" ht="15" customHeight="1" x14ac:dyDescent="0.2">
      <c r="D4284" s="45"/>
      <c r="AA4284" s="94"/>
      <c r="AC4284" s="94"/>
      <c r="AG4284" s="94"/>
      <c r="AI4284" s="94"/>
      <c r="AM4284" s="94"/>
      <c r="AO4284" s="94"/>
      <c r="AS4284" s="94"/>
      <c r="AU4284" s="94"/>
      <c r="AY4284" s="94"/>
      <c r="BA4284" s="94"/>
      <c r="BI4284" s="45"/>
      <c r="BN4284" s="93"/>
    </row>
    <row r="4285" spans="4:66" s="48" customFormat="1" ht="15" customHeight="1" x14ac:dyDescent="0.2">
      <c r="D4285" s="45"/>
      <c r="AA4285" s="94"/>
      <c r="AC4285" s="94"/>
      <c r="AG4285" s="94"/>
      <c r="AI4285" s="94"/>
      <c r="AM4285" s="94"/>
      <c r="AO4285" s="94"/>
      <c r="AS4285" s="94"/>
      <c r="AU4285" s="94"/>
      <c r="AY4285" s="94"/>
      <c r="BA4285" s="94"/>
      <c r="BI4285" s="45"/>
      <c r="BN4285" s="93"/>
    </row>
    <row r="4286" spans="4:66" s="48" customFormat="1" ht="15" customHeight="1" x14ac:dyDescent="0.2">
      <c r="D4286" s="45"/>
      <c r="AA4286" s="94"/>
      <c r="AC4286" s="94"/>
      <c r="AG4286" s="94"/>
      <c r="AI4286" s="94"/>
      <c r="AM4286" s="94"/>
      <c r="AO4286" s="94"/>
      <c r="AS4286" s="94"/>
      <c r="AU4286" s="94"/>
      <c r="AY4286" s="94"/>
      <c r="BA4286" s="94"/>
      <c r="BI4286" s="45"/>
      <c r="BN4286" s="93"/>
    </row>
    <row r="4287" spans="4:66" s="48" customFormat="1" ht="15" customHeight="1" x14ac:dyDescent="0.2">
      <c r="D4287" s="45"/>
      <c r="AA4287" s="94"/>
      <c r="AC4287" s="94"/>
      <c r="AG4287" s="94"/>
      <c r="AI4287" s="94"/>
      <c r="AM4287" s="94"/>
      <c r="AO4287" s="94"/>
      <c r="AS4287" s="94"/>
      <c r="AU4287" s="94"/>
      <c r="AY4287" s="94"/>
      <c r="BA4287" s="94"/>
      <c r="BI4287" s="45"/>
      <c r="BN4287" s="93"/>
    </row>
    <row r="4288" spans="4:66" s="48" customFormat="1" ht="15" customHeight="1" x14ac:dyDescent="0.2">
      <c r="D4288" s="45"/>
      <c r="AA4288" s="94"/>
      <c r="AC4288" s="94"/>
      <c r="AG4288" s="94"/>
      <c r="AI4288" s="94"/>
      <c r="AM4288" s="94"/>
      <c r="AO4288" s="94"/>
      <c r="AS4288" s="94"/>
      <c r="AU4288" s="94"/>
      <c r="AY4288" s="94"/>
      <c r="BA4288" s="94"/>
      <c r="BI4288" s="45"/>
      <c r="BN4288" s="93"/>
    </row>
    <row r="4289" spans="4:66" s="48" customFormat="1" ht="15" customHeight="1" x14ac:dyDescent="0.2">
      <c r="D4289" s="45"/>
      <c r="AA4289" s="94"/>
      <c r="AC4289" s="94"/>
      <c r="AG4289" s="94"/>
      <c r="AI4289" s="94"/>
      <c r="AM4289" s="94"/>
      <c r="AO4289" s="94"/>
      <c r="AS4289" s="94"/>
      <c r="AU4289" s="94"/>
      <c r="AY4289" s="94"/>
      <c r="BA4289" s="94"/>
      <c r="BI4289" s="45"/>
      <c r="BN4289" s="93"/>
    </row>
    <row r="4290" spans="4:66" s="48" customFormat="1" ht="15" customHeight="1" x14ac:dyDescent="0.2">
      <c r="D4290" s="45"/>
      <c r="AA4290" s="94"/>
      <c r="AC4290" s="94"/>
      <c r="AG4290" s="94"/>
      <c r="AI4290" s="94"/>
      <c r="AM4290" s="94"/>
      <c r="AO4290" s="94"/>
      <c r="AS4290" s="94"/>
      <c r="AU4290" s="94"/>
      <c r="AY4290" s="94"/>
      <c r="BA4290" s="94"/>
      <c r="BI4290" s="45"/>
      <c r="BN4290" s="93"/>
    </row>
    <row r="4291" spans="4:66" s="48" customFormat="1" ht="15" customHeight="1" x14ac:dyDescent="0.2">
      <c r="D4291" s="45"/>
      <c r="AA4291" s="94"/>
      <c r="AC4291" s="94"/>
      <c r="AG4291" s="94"/>
      <c r="AI4291" s="94"/>
      <c r="AM4291" s="94"/>
      <c r="AO4291" s="94"/>
      <c r="AS4291" s="94"/>
      <c r="AU4291" s="94"/>
      <c r="AY4291" s="94"/>
      <c r="BA4291" s="94"/>
      <c r="BI4291" s="45"/>
      <c r="BN4291" s="93"/>
    </row>
    <row r="4292" spans="4:66" s="48" customFormat="1" ht="15" customHeight="1" x14ac:dyDescent="0.2">
      <c r="D4292" s="45"/>
      <c r="AA4292" s="94"/>
      <c r="AC4292" s="94"/>
      <c r="AG4292" s="94"/>
      <c r="AI4292" s="94"/>
      <c r="AM4292" s="94"/>
      <c r="AO4292" s="94"/>
      <c r="AS4292" s="94"/>
      <c r="AU4292" s="94"/>
      <c r="AY4292" s="94"/>
      <c r="BA4292" s="94"/>
      <c r="BI4292" s="45"/>
      <c r="BN4292" s="93"/>
    </row>
    <row r="4293" spans="4:66" s="48" customFormat="1" ht="15" customHeight="1" x14ac:dyDescent="0.2">
      <c r="D4293" s="45"/>
      <c r="AA4293" s="94"/>
      <c r="AC4293" s="94"/>
      <c r="AG4293" s="94"/>
      <c r="AI4293" s="94"/>
      <c r="AM4293" s="94"/>
      <c r="AO4293" s="94"/>
      <c r="AS4293" s="94"/>
      <c r="AU4293" s="94"/>
      <c r="AY4293" s="94"/>
      <c r="BA4293" s="94"/>
      <c r="BI4293" s="45"/>
      <c r="BN4293" s="93"/>
    </row>
    <row r="4294" spans="4:66" s="48" customFormat="1" ht="15" customHeight="1" x14ac:dyDescent="0.2">
      <c r="D4294" s="45"/>
      <c r="AA4294" s="94"/>
      <c r="AC4294" s="94"/>
      <c r="AG4294" s="94"/>
      <c r="AI4294" s="94"/>
      <c r="AM4294" s="94"/>
      <c r="AO4294" s="94"/>
      <c r="AS4294" s="94"/>
      <c r="AU4294" s="94"/>
      <c r="AY4294" s="94"/>
      <c r="BA4294" s="94"/>
      <c r="BI4294" s="45"/>
      <c r="BN4294" s="93"/>
    </row>
    <row r="4295" spans="4:66" s="48" customFormat="1" ht="15" customHeight="1" x14ac:dyDescent="0.2">
      <c r="D4295" s="45"/>
      <c r="AA4295" s="94"/>
      <c r="AC4295" s="94"/>
      <c r="AG4295" s="94"/>
      <c r="AI4295" s="94"/>
      <c r="AM4295" s="94"/>
      <c r="AO4295" s="94"/>
      <c r="AS4295" s="94"/>
      <c r="AU4295" s="94"/>
      <c r="AY4295" s="94"/>
      <c r="BA4295" s="94"/>
      <c r="BI4295" s="45"/>
      <c r="BN4295" s="93"/>
    </row>
    <row r="4296" spans="4:66" s="48" customFormat="1" ht="15" customHeight="1" x14ac:dyDescent="0.2">
      <c r="D4296" s="45"/>
      <c r="AA4296" s="94"/>
      <c r="AC4296" s="94"/>
      <c r="AG4296" s="94"/>
      <c r="AI4296" s="94"/>
      <c r="AM4296" s="94"/>
      <c r="AO4296" s="94"/>
      <c r="AS4296" s="94"/>
      <c r="AU4296" s="94"/>
      <c r="AY4296" s="94"/>
      <c r="BA4296" s="94"/>
      <c r="BI4296" s="45"/>
      <c r="BN4296" s="93"/>
    </row>
    <row r="4297" spans="4:66" s="48" customFormat="1" ht="15" customHeight="1" x14ac:dyDescent="0.2">
      <c r="D4297" s="45"/>
      <c r="AA4297" s="94"/>
      <c r="AC4297" s="94"/>
      <c r="AG4297" s="94"/>
      <c r="AI4297" s="94"/>
      <c r="AM4297" s="94"/>
      <c r="AO4297" s="94"/>
      <c r="AS4297" s="94"/>
      <c r="AU4297" s="94"/>
      <c r="AY4297" s="94"/>
      <c r="BA4297" s="94"/>
      <c r="BI4297" s="45"/>
      <c r="BN4297" s="93"/>
    </row>
    <row r="4298" spans="4:66" s="48" customFormat="1" ht="15" customHeight="1" x14ac:dyDescent="0.2">
      <c r="D4298" s="45"/>
      <c r="AA4298" s="94"/>
      <c r="AC4298" s="94"/>
      <c r="AG4298" s="94"/>
      <c r="AI4298" s="94"/>
      <c r="AM4298" s="94"/>
      <c r="AO4298" s="94"/>
      <c r="AS4298" s="94"/>
      <c r="AU4298" s="94"/>
      <c r="AY4298" s="94"/>
      <c r="BA4298" s="94"/>
      <c r="BI4298" s="45"/>
      <c r="BN4298" s="93"/>
    </row>
    <row r="4299" spans="4:66" s="48" customFormat="1" ht="15" customHeight="1" x14ac:dyDescent="0.2">
      <c r="D4299" s="45"/>
      <c r="AA4299" s="94"/>
      <c r="AC4299" s="94"/>
      <c r="AG4299" s="94"/>
      <c r="AI4299" s="94"/>
      <c r="AM4299" s="94"/>
      <c r="AO4299" s="94"/>
      <c r="AS4299" s="94"/>
      <c r="AU4299" s="94"/>
      <c r="AY4299" s="94"/>
      <c r="BA4299" s="94"/>
      <c r="BI4299" s="45"/>
      <c r="BN4299" s="93"/>
    </row>
    <row r="4300" spans="4:66" s="48" customFormat="1" ht="15" customHeight="1" x14ac:dyDescent="0.2">
      <c r="D4300" s="45"/>
      <c r="AA4300" s="94"/>
      <c r="AC4300" s="94"/>
      <c r="AG4300" s="94"/>
      <c r="AI4300" s="94"/>
      <c r="AM4300" s="94"/>
      <c r="AO4300" s="94"/>
      <c r="AS4300" s="94"/>
      <c r="AU4300" s="94"/>
      <c r="AY4300" s="94"/>
      <c r="BA4300" s="94"/>
      <c r="BI4300" s="45"/>
      <c r="BN4300" s="93"/>
    </row>
    <row r="4301" spans="4:66" s="48" customFormat="1" ht="15" customHeight="1" x14ac:dyDescent="0.2">
      <c r="D4301" s="45"/>
      <c r="AA4301" s="94"/>
      <c r="AC4301" s="94"/>
      <c r="AG4301" s="94"/>
      <c r="AI4301" s="94"/>
      <c r="AM4301" s="94"/>
      <c r="AO4301" s="94"/>
      <c r="AS4301" s="94"/>
      <c r="AU4301" s="94"/>
      <c r="AY4301" s="94"/>
      <c r="BA4301" s="94"/>
      <c r="BI4301" s="45"/>
      <c r="BN4301" s="93"/>
    </row>
    <row r="4302" spans="4:66" s="48" customFormat="1" ht="15" customHeight="1" x14ac:dyDescent="0.2">
      <c r="D4302" s="45"/>
      <c r="AA4302" s="94"/>
      <c r="AC4302" s="94"/>
      <c r="AG4302" s="94"/>
      <c r="AI4302" s="94"/>
      <c r="AM4302" s="94"/>
      <c r="AO4302" s="94"/>
      <c r="AS4302" s="94"/>
      <c r="AU4302" s="94"/>
      <c r="AY4302" s="94"/>
      <c r="BA4302" s="94"/>
      <c r="BI4302" s="45"/>
      <c r="BN4302" s="93"/>
    </row>
    <row r="4303" spans="4:66" s="48" customFormat="1" ht="15" customHeight="1" x14ac:dyDescent="0.2">
      <c r="D4303" s="45"/>
      <c r="AA4303" s="94"/>
      <c r="AC4303" s="94"/>
      <c r="AG4303" s="94"/>
      <c r="AI4303" s="94"/>
      <c r="AM4303" s="94"/>
      <c r="AO4303" s="94"/>
      <c r="AS4303" s="94"/>
      <c r="AU4303" s="94"/>
      <c r="AY4303" s="94"/>
      <c r="BA4303" s="94"/>
      <c r="BI4303" s="45"/>
      <c r="BN4303" s="93"/>
    </row>
    <row r="4304" spans="4:66" s="48" customFormat="1" ht="15" customHeight="1" x14ac:dyDescent="0.2">
      <c r="D4304" s="45"/>
      <c r="AA4304" s="94"/>
      <c r="AC4304" s="94"/>
      <c r="AG4304" s="94"/>
      <c r="AI4304" s="94"/>
      <c r="AM4304" s="94"/>
      <c r="AO4304" s="94"/>
      <c r="AS4304" s="94"/>
      <c r="AU4304" s="94"/>
      <c r="AY4304" s="94"/>
      <c r="BA4304" s="94"/>
      <c r="BI4304" s="45"/>
      <c r="BN4304" s="93"/>
    </row>
    <row r="4305" spans="4:66" s="48" customFormat="1" ht="15" customHeight="1" x14ac:dyDescent="0.2">
      <c r="D4305" s="45"/>
      <c r="AA4305" s="94"/>
      <c r="AC4305" s="94"/>
      <c r="AG4305" s="94"/>
      <c r="AI4305" s="94"/>
      <c r="AM4305" s="94"/>
      <c r="AO4305" s="94"/>
      <c r="AS4305" s="94"/>
      <c r="AU4305" s="94"/>
      <c r="AY4305" s="94"/>
      <c r="BA4305" s="94"/>
      <c r="BI4305" s="45"/>
      <c r="BN4305" s="93"/>
    </row>
    <row r="4306" spans="4:66" s="48" customFormat="1" ht="15" customHeight="1" x14ac:dyDescent="0.2">
      <c r="D4306" s="45"/>
      <c r="AA4306" s="94"/>
      <c r="AC4306" s="94"/>
      <c r="AG4306" s="94"/>
      <c r="AI4306" s="94"/>
      <c r="AM4306" s="94"/>
      <c r="AO4306" s="94"/>
      <c r="AS4306" s="94"/>
      <c r="AU4306" s="94"/>
      <c r="AY4306" s="94"/>
      <c r="BA4306" s="94"/>
      <c r="BI4306" s="45"/>
      <c r="BN4306" s="93"/>
    </row>
    <row r="4307" spans="4:66" s="48" customFormat="1" ht="15" customHeight="1" x14ac:dyDescent="0.2">
      <c r="D4307" s="45"/>
      <c r="AA4307" s="94"/>
      <c r="AC4307" s="94"/>
      <c r="AG4307" s="94"/>
      <c r="AI4307" s="94"/>
      <c r="AM4307" s="94"/>
      <c r="AO4307" s="94"/>
      <c r="AS4307" s="94"/>
      <c r="AU4307" s="94"/>
      <c r="AY4307" s="94"/>
      <c r="BA4307" s="94"/>
      <c r="BI4307" s="45"/>
      <c r="BN4307" s="93"/>
    </row>
    <row r="4308" spans="4:66" s="48" customFormat="1" ht="15" customHeight="1" x14ac:dyDescent="0.2">
      <c r="D4308" s="45"/>
      <c r="AA4308" s="94"/>
      <c r="AC4308" s="94"/>
      <c r="AG4308" s="94"/>
      <c r="AI4308" s="94"/>
      <c r="AM4308" s="94"/>
      <c r="AO4308" s="94"/>
      <c r="AS4308" s="94"/>
      <c r="AU4308" s="94"/>
      <c r="AY4308" s="94"/>
      <c r="BA4308" s="94"/>
      <c r="BI4308" s="45"/>
      <c r="BN4308" s="93"/>
    </row>
    <row r="4309" spans="4:66" s="48" customFormat="1" ht="15" customHeight="1" x14ac:dyDescent="0.2">
      <c r="D4309" s="45"/>
      <c r="AA4309" s="94"/>
      <c r="AC4309" s="94"/>
      <c r="AG4309" s="94"/>
      <c r="AI4309" s="94"/>
      <c r="AM4309" s="94"/>
      <c r="AO4309" s="94"/>
      <c r="AS4309" s="94"/>
      <c r="AU4309" s="94"/>
      <c r="AY4309" s="94"/>
      <c r="BA4309" s="94"/>
      <c r="BI4309" s="45"/>
      <c r="BN4309" s="93"/>
    </row>
    <row r="4310" spans="4:66" s="48" customFormat="1" ht="15" customHeight="1" x14ac:dyDescent="0.2">
      <c r="D4310" s="45"/>
      <c r="AA4310" s="94"/>
      <c r="AC4310" s="94"/>
      <c r="AG4310" s="94"/>
      <c r="AI4310" s="94"/>
      <c r="AM4310" s="94"/>
      <c r="AO4310" s="94"/>
      <c r="AS4310" s="94"/>
      <c r="AU4310" s="94"/>
      <c r="AY4310" s="94"/>
      <c r="BA4310" s="94"/>
      <c r="BI4310" s="45"/>
      <c r="BN4310" s="93"/>
    </row>
    <row r="4311" spans="4:66" s="48" customFormat="1" ht="15" customHeight="1" x14ac:dyDescent="0.2">
      <c r="D4311" s="45"/>
      <c r="AA4311" s="94"/>
      <c r="AC4311" s="94"/>
      <c r="AG4311" s="94"/>
      <c r="AI4311" s="94"/>
      <c r="AM4311" s="94"/>
      <c r="AO4311" s="94"/>
      <c r="AS4311" s="94"/>
      <c r="AU4311" s="94"/>
      <c r="AY4311" s="94"/>
      <c r="BA4311" s="94"/>
      <c r="BI4311" s="45"/>
      <c r="BN4311" s="93"/>
    </row>
    <row r="4312" spans="4:66" s="48" customFormat="1" ht="15" customHeight="1" x14ac:dyDescent="0.2">
      <c r="D4312" s="45"/>
      <c r="AA4312" s="94"/>
      <c r="AC4312" s="94"/>
      <c r="AG4312" s="94"/>
      <c r="AI4312" s="94"/>
      <c r="AM4312" s="94"/>
      <c r="AO4312" s="94"/>
      <c r="AS4312" s="94"/>
      <c r="AU4312" s="94"/>
      <c r="AY4312" s="94"/>
      <c r="BA4312" s="94"/>
      <c r="BI4312" s="45"/>
      <c r="BN4312" s="93"/>
    </row>
    <row r="4313" spans="4:66" s="48" customFormat="1" ht="15" customHeight="1" x14ac:dyDescent="0.2">
      <c r="D4313" s="45"/>
      <c r="AA4313" s="94"/>
      <c r="AC4313" s="94"/>
      <c r="AG4313" s="94"/>
      <c r="AI4313" s="94"/>
      <c r="AM4313" s="94"/>
      <c r="AO4313" s="94"/>
      <c r="AS4313" s="94"/>
      <c r="AU4313" s="94"/>
      <c r="AY4313" s="94"/>
      <c r="BA4313" s="94"/>
      <c r="BI4313" s="45"/>
      <c r="BN4313" s="93"/>
    </row>
    <row r="4314" spans="4:66" s="48" customFormat="1" ht="15" customHeight="1" x14ac:dyDescent="0.2">
      <c r="D4314" s="45"/>
      <c r="AA4314" s="94"/>
      <c r="AC4314" s="94"/>
      <c r="AG4314" s="94"/>
      <c r="AI4314" s="94"/>
      <c r="AM4314" s="94"/>
      <c r="AO4314" s="94"/>
      <c r="AS4314" s="94"/>
      <c r="AU4314" s="94"/>
      <c r="AY4314" s="94"/>
      <c r="BA4314" s="94"/>
      <c r="BI4314" s="45"/>
      <c r="BN4314" s="93"/>
    </row>
    <row r="4315" spans="4:66" s="48" customFormat="1" ht="15" customHeight="1" x14ac:dyDescent="0.2">
      <c r="D4315" s="45"/>
      <c r="AA4315" s="94"/>
      <c r="AC4315" s="94"/>
      <c r="AG4315" s="94"/>
      <c r="AI4315" s="94"/>
      <c r="AM4315" s="94"/>
      <c r="AO4315" s="94"/>
      <c r="AS4315" s="94"/>
      <c r="AU4315" s="94"/>
      <c r="AY4315" s="94"/>
      <c r="BA4315" s="94"/>
      <c r="BI4315" s="45"/>
      <c r="BN4315" s="93"/>
    </row>
    <row r="4316" spans="4:66" s="48" customFormat="1" ht="15" customHeight="1" x14ac:dyDescent="0.2">
      <c r="D4316" s="45"/>
      <c r="AA4316" s="94"/>
      <c r="AC4316" s="94"/>
      <c r="AG4316" s="94"/>
      <c r="AI4316" s="94"/>
      <c r="AM4316" s="94"/>
      <c r="AO4316" s="94"/>
      <c r="AS4316" s="94"/>
      <c r="AU4316" s="94"/>
      <c r="AY4316" s="94"/>
      <c r="BA4316" s="94"/>
      <c r="BI4316" s="45"/>
      <c r="BN4316" s="93"/>
    </row>
    <row r="4317" spans="4:66" s="48" customFormat="1" ht="15" customHeight="1" x14ac:dyDescent="0.2">
      <c r="D4317" s="45"/>
      <c r="AA4317" s="94"/>
      <c r="AC4317" s="94"/>
      <c r="AG4317" s="94"/>
      <c r="AI4317" s="94"/>
      <c r="AM4317" s="94"/>
      <c r="AO4317" s="94"/>
      <c r="AS4317" s="94"/>
      <c r="AU4317" s="94"/>
      <c r="AY4317" s="94"/>
      <c r="BA4317" s="94"/>
      <c r="BI4317" s="45"/>
      <c r="BN4317" s="93"/>
    </row>
    <row r="4318" spans="4:66" s="48" customFormat="1" ht="15" customHeight="1" x14ac:dyDescent="0.2">
      <c r="D4318" s="45"/>
      <c r="AA4318" s="94"/>
      <c r="AC4318" s="94"/>
      <c r="AG4318" s="94"/>
      <c r="AI4318" s="94"/>
      <c r="AM4318" s="94"/>
      <c r="AO4318" s="94"/>
      <c r="AS4318" s="94"/>
      <c r="AU4318" s="94"/>
      <c r="AY4318" s="94"/>
      <c r="BA4318" s="94"/>
      <c r="BI4318" s="45"/>
      <c r="BN4318" s="93"/>
    </row>
    <row r="4319" spans="4:66" s="48" customFormat="1" ht="15" customHeight="1" x14ac:dyDescent="0.2">
      <c r="D4319" s="45"/>
      <c r="AA4319" s="94"/>
      <c r="AC4319" s="94"/>
      <c r="AG4319" s="94"/>
      <c r="AI4319" s="94"/>
      <c r="AM4319" s="94"/>
      <c r="AO4319" s="94"/>
      <c r="AS4319" s="94"/>
      <c r="AU4319" s="94"/>
      <c r="AY4319" s="94"/>
      <c r="BA4319" s="94"/>
      <c r="BI4319" s="45"/>
      <c r="BN4319" s="93"/>
    </row>
    <row r="4320" spans="4:66" s="48" customFormat="1" ht="15" customHeight="1" x14ac:dyDescent="0.2">
      <c r="D4320" s="45"/>
      <c r="AA4320" s="94"/>
      <c r="AC4320" s="94"/>
      <c r="AG4320" s="94"/>
      <c r="AI4320" s="94"/>
      <c r="AM4320" s="94"/>
      <c r="AO4320" s="94"/>
      <c r="AS4320" s="94"/>
      <c r="AU4320" s="94"/>
      <c r="AY4320" s="94"/>
      <c r="BA4320" s="94"/>
      <c r="BI4320" s="45"/>
      <c r="BN4320" s="93"/>
    </row>
    <row r="4321" spans="4:66" s="48" customFormat="1" ht="15" customHeight="1" x14ac:dyDescent="0.2">
      <c r="D4321" s="45"/>
      <c r="AA4321" s="94"/>
      <c r="AC4321" s="94"/>
      <c r="AG4321" s="94"/>
      <c r="AI4321" s="94"/>
      <c r="AM4321" s="94"/>
      <c r="AO4321" s="94"/>
      <c r="AS4321" s="94"/>
      <c r="AU4321" s="94"/>
      <c r="AY4321" s="94"/>
      <c r="BA4321" s="94"/>
      <c r="BI4321" s="45"/>
      <c r="BN4321" s="93"/>
    </row>
    <row r="4322" spans="4:66" s="48" customFormat="1" ht="15" customHeight="1" x14ac:dyDescent="0.2">
      <c r="D4322" s="45"/>
      <c r="AA4322" s="94"/>
      <c r="AC4322" s="94"/>
      <c r="AG4322" s="94"/>
      <c r="AI4322" s="94"/>
      <c r="AM4322" s="94"/>
      <c r="AO4322" s="94"/>
      <c r="AS4322" s="94"/>
      <c r="AU4322" s="94"/>
      <c r="AY4322" s="94"/>
      <c r="BA4322" s="94"/>
      <c r="BI4322" s="45"/>
      <c r="BN4322" s="93"/>
    </row>
    <row r="4323" spans="4:66" s="48" customFormat="1" ht="15" customHeight="1" x14ac:dyDescent="0.2">
      <c r="D4323" s="45"/>
      <c r="AA4323" s="94"/>
      <c r="AC4323" s="94"/>
      <c r="AG4323" s="94"/>
      <c r="AI4323" s="94"/>
      <c r="AM4323" s="94"/>
      <c r="AO4323" s="94"/>
      <c r="AS4323" s="94"/>
      <c r="AU4323" s="94"/>
      <c r="AY4323" s="94"/>
      <c r="BA4323" s="94"/>
      <c r="BI4323" s="45"/>
      <c r="BN4323" s="93"/>
    </row>
    <row r="4324" spans="4:66" s="48" customFormat="1" ht="15" customHeight="1" x14ac:dyDescent="0.2">
      <c r="D4324" s="45"/>
      <c r="AA4324" s="94"/>
      <c r="AC4324" s="94"/>
      <c r="AG4324" s="94"/>
      <c r="AI4324" s="94"/>
      <c r="AM4324" s="94"/>
      <c r="AO4324" s="94"/>
      <c r="AS4324" s="94"/>
      <c r="AU4324" s="94"/>
      <c r="AY4324" s="94"/>
      <c r="BA4324" s="94"/>
      <c r="BI4324" s="45"/>
      <c r="BN4324" s="93"/>
    </row>
    <row r="4325" spans="4:66" s="48" customFormat="1" ht="15" customHeight="1" x14ac:dyDescent="0.2">
      <c r="D4325" s="45"/>
      <c r="AA4325" s="94"/>
      <c r="AC4325" s="94"/>
      <c r="AG4325" s="94"/>
      <c r="AI4325" s="94"/>
      <c r="AM4325" s="94"/>
      <c r="AO4325" s="94"/>
      <c r="AS4325" s="94"/>
      <c r="AU4325" s="94"/>
      <c r="AY4325" s="94"/>
      <c r="BA4325" s="94"/>
      <c r="BI4325" s="45"/>
      <c r="BN4325" s="93"/>
    </row>
    <row r="4326" spans="4:66" s="48" customFormat="1" ht="15" customHeight="1" x14ac:dyDescent="0.2">
      <c r="D4326" s="45"/>
      <c r="AA4326" s="94"/>
      <c r="AC4326" s="94"/>
      <c r="AG4326" s="94"/>
      <c r="AI4326" s="94"/>
      <c r="AM4326" s="94"/>
      <c r="AO4326" s="94"/>
      <c r="AS4326" s="94"/>
      <c r="AU4326" s="94"/>
      <c r="AY4326" s="94"/>
      <c r="BA4326" s="94"/>
      <c r="BI4326" s="45"/>
      <c r="BN4326" s="93"/>
    </row>
    <row r="4327" spans="4:66" s="48" customFormat="1" ht="15" customHeight="1" x14ac:dyDescent="0.2">
      <c r="D4327" s="45"/>
      <c r="AA4327" s="94"/>
      <c r="AC4327" s="94"/>
      <c r="AG4327" s="94"/>
      <c r="AI4327" s="94"/>
      <c r="AM4327" s="94"/>
      <c r="AO4327" s="94"/>
      <c r="AS4327" s="94"/>
      <c r="AU4327" s="94"/>
      <c r="AY4327" s="94"/>
      <c r="BA4327" s="94"/>
      <c r="BI4327" s="45"/>
      <c r="BN4327" s="93"/>
    </row>
    <row r="4328" spans="4:66" s="48" customFormat="1" ht="15" customHeight="1" x14ac:dyDescent="0.2">
      <c r="D4328" s="45"/>
      <c r="AA4328" s="94"/>
      <c r="AC4328" s="94"/>
      <c r="AG4328" s="94"/>
      <c r="AI4328" s="94"/>
      <c r="AM4328" s="94"/>
      <c r="AO4328" s="94"/>
      <c r="AS4328" s="94"/>
      <c r="AU4328" s="94"/>
      <c r="AY4328" s="94"/>
      <c r="BA4328" s="94"/>
      <c r="BI4328" s="45"/>
      <c r="BN4328" s="93"/>
    </row>
    <row r="4329" spans="4:66" s="48" customFormat="1" ht="15" customHeight="1" x14ac:dyDescent="0.2">
      <c r="D4329" s="45"/>
      <c r="AA4329" s="94"/>
      <c r="AC4329" s="94"/>
      <c r="AG4329" s="94"/>
      <c r="AI4329" s="94"/>
      <c r="AM4329" s="94"/>
      <c r="AO4329" s="94"/>
      <c r="AS4329" s="94"/>
      <c r="AU4329" s="94"/>
      <c r="AY4329" s="94"/>
      <c r="BA4329" s="94"/>
      <c r="BI4329" s="45"/>
      <c r="BN4329" s="93"/>
    </row>
    <row r="4330" spans="4:66" s="48" customFormat="1" ht="15" customHeight="1" x14ac:dyDescent="0.2">
      <c r="D4330" s="45"/>
      <c r="AA4330" s="94"/>
      <c r="AC4330" s="94"/>
      <c r="AG4330" s="94"/>
      <c r="AI4330" s="94"/>
      <c r="AM4330" s="94"/>
      <c r="AO4330" s="94"/>
      <c r="AS4330" s="94"/>
      <c r="AU4330" s="94"/>
      <c r="AY4330" s="94"/>
      <c r="BA4330" s="94"/>
      <c r="BI4330" s="45"/>
      <c r="BN4330" s="93"/>
    </row>
    <row r="4331" spans="4:66" s="48" customFormat="1" ht="15" customHeight="1" x14ac:dyDescent="0.2">
      <c r="D4331" s="45"/>
      <c r="AA4331" s="94"/>
      <c r="AC4331" s="94"/>
      <c r="AG4331" s="94"/>
      <c r="AI4331" s="94"/>
      <c r="AM4331" s="94"/>
      <c r="AO4331" s="94"/>
      <c r="AS4331" s="94"/>
      <c r="AU4331" s="94"/>
      <c r="AY4331" s="94"/>
      <c r="BA4331" s="94"/>
      <c r="BI4331" s="45"/>
      <c r="BN4331" s="93"/>
    </row>
    <row r="4332" spans="4:66" s="48" customFormat="1" ht="15" customHeight="1" x14ac:dyDescent="0.2">
      <c r="D4332" s="45"/>
      <c r="AA4332" s="94"/>
      <c r="AC4332" s="94"/>
      <c r="AG4332" s="94"/>
      <c r="AI4332" s="94"/>
      <c r="AM4332" s="94"/>
      <c r="AO4332" s="94"/>
      <c r="AS4332" s="94"/>
      <c r="AU4332" s="94"/>
      <c r="AY4332" s="94"/>
      <c r="BA4332" s="94"/>
      <c r="BI4332" s="45"/>
      <c r="BN4332" s="93"/>
    </row>
    <row r="4333" spans="4:66" s="48" customFormat="1" ht="15" customHeight="1" x14ac:dyDescent="0.2">
      <c r="D4333" s="45"/>
      <c r="AA4333" s="94"/>
      <c r="AC4333" s="94"/>
      <c r="AG4333" s="94"/>
      <c r="AI4333" s="94"/>
      <c r="AM4333" s="94"/>
      <c r="AO4333" s="94"/>
      <c r="AS4333" s="94"/>
      <c r="AU4333" s="94"/>
      <c r="AY4333" s="94"/>
      <c r="BA4333" s="94"/>
      <c r="BI4333" s="45"/>
      <c r="BN4333" s="93"/>
    </row>
    <row r="4334" spans="4:66" s="48" customFormat="1" ht="15" customHeight="1" x14ac:dyDescent="0.2">
      <c r="D4334" s="45"/>
      <c r="AA4334" s="94"/>
      <c r="AC4334" s="94"/>
      <c r="AG4334" s="94"/>
      <c r="AI4334" s="94"/>
      <c r="AM4334" s="94"/>
      <c r="AO4334" s="94"/>
      <c r="AS4334" s="94"/>
      <c r="AU4334" s="94"/>
      <c r="AY4334" s="94"/>
      <c r="BA4334" s="94"/>
      <c r="BI4334" s="45"/>
      <c r="BN4334" s="93"/>
    </row>
    <row r="4335" spans="4:66" s="48" customFormat="1" ht="15" customHeight="1" x14ac:dyDescent="0.2">
      <c r="D4335" s="45"/>
      <c r="AA4335" s="94"/>
      <c r="AC4335" s="94"/>
      <c r="AG4335" s="94"/>
      <c r="AI4335" s="94"/>
      <c r="AM4335" s="94"/>
      <c r="AO4335" s="94"/>
      <c r="AS4335" s="94"/>
      <c r="AU4335" s="94"/>
      <c r="AY4335" s="94"/>
      <c r="BA4335" s="94"/>
      <c r="BI4335" s="45"/>
      <c r="BN4335" s="93"/>
    </row>
    <row r="4336" spans="4:66" s="48" customFormat="1" ht="15" customHeight="1" x14ac:dyDescent="0.2">
      <c r="D4336" s="45"/>
      <c r="AA4336" s="94"/>
      <c r="AC4336" s="94"/>
      <c r="AG4336" s="94"/>
      <c r="AI4336" s="94"/>
      <c r="AM4336" s="94"/>
      <c r="AO4336" s="94"/>
      <c r="AS4336" s="94"/>
      <c r="AU4336" s="94"/>
      <c r="AY4336" s="94"/>
      <c r="BA4336" s="94"/>
      <c r="BI4336" s="45"/>
      <c r="BN4336" s="93"/>
    </row>
    <row r="4337" spans="4:66" s="48" customFormat="1" ht="15" customHeight="1" x14ac:dyDescent="0.2">
      <c r="D4337" s="45"/>
      <c r="AA4337" s="94"/>
      <c r="AC4337" s="94"/>
      <c r="AG4337" s="94"/>
      <c r="AI4337" s="94"/>
      <c r="AM4337" s="94"/>
      <c r="AO4337" s="94"/>
      <c r="AS4337" s="94"/>
      <c r="AU4337" s="94"/>
      <c r="AY4337" s="94"/>
      <c r="BA4337" s="94"/>
      <c r="BI4337" s="45"/>
      <c r="BN4337" s="93"/>
    </row>
    <row r="4338" spans="4:66" s="48" customFormat="1" ht="15" customHeight="1" x14ac:dyDescent="0.2">
      <c r="D4338" s="45"/>
      <c r="AA4338" s="94"/>
      <c r="AC4338" s="94"/>
      <c r="AG4338" s="94"/>
      <c r="AI4338" s="94"/>
      <c r="AM4338" s="94"/>
      <c r="AO4338" s="94"/>
      <c r="AS4338" s="94"/>
      <c r="AU4338" s="94"/>
      <c r="AY4338" s="94"/>
      <c r="BA4338" s="94"/>
      <c r="BI4338" s="45"/>
      <c r="BN4338" s="93"/>
    </row>
    <row r="4339" spans="4:66" s="48" customFormat="1" ht="15" customHeight="1" x14ac:dyDescent="0.2">
      <c r="D4339" s="45"/>
      <c r="AA4339" s="94"/>
      <c r="AC4339" s="94"/>
      <c r="AG4339" s="94"/>
      <c r="AI4339" s="94"/>
      <c r="AM4339" s="94"/>
      <c r="AO4339" s="94"/>
      <c r="AS4339" s="94"/>
      <c r="AU4339" s="94"/>
      <c r="AY4339" s="94"/>
      <c r="BA4339" s="94"/>
      <c r="BI4339" s="45"/>
      <c r="BN4339" s="93"/>
    </row>
    <row r="4340" spans="4:66" s="48" customFormat="1" ht="15" customHeight="1" x14ac:dyDescent="0.2">
      <c r="D4340" s="45"/>
      <c r="AA4340" s="94"/>
      <c r="AC4340" s="94"/>
      <c r="AG4340" s="94"/>
      <c r="AI4340" s="94"/>
      <c r="AM4340" s="94"/>
      <c r="AO4340" s="94"/>
      <c r="AS4340" s="94"/>
      <c r="AU4340" s="94"/>
      <c r="AY4340" s="94"/>
      <c r="BA4340" s="94"/>
      <c r="BI4340" s="45"/>
      <c r="BN4340" s="93"/>
    </row>
    <row r="4341" spans="4:66" s="48" customFormat="1" ht="15" customHeight="1" x14ac:dyDescent="0.2">
      <c r="D4341" s="45"/>
      <c r="AA4341" s="94"/>
      <c r="AC4341" s="94"/>
      <c r="AG4341" s="94"/>
      <c r="AI4341" s="94"/>
      <c r="AM4341" s="94"/>
      <c r="AO4341" s="94"/>
      <c r="AS4341" s="94"/>
      <c r="AU4341" s="94"/>
      <c r="AY4341" s="94"/>
      <c r="BA4341" s="94"/>
      <c r="BI4341" s="45"/>
      <c r="BN4341" s="93"/>
    </row>
    <row r="4342" spans="4:66" s="48" customFormat="1" ht="15" customHeight="1" x14ac:dyDescent="0.2">
      <c r="D4342" s="45"/>
      <c r="AA4342" s="94"/>
      <c r="AC4342" s="94"/>
      <c r="AG4342" s="94"/>
      <c r="AI4342" s="94"/>
      <c r="AM4342" s="94"/>
      <c r="AO4342" s="94"/>
      <c r="AS4342" s="94"/>
      <c r="AU4342" s="94"/>
      <c r="AY4342" s="94"/>
      <c r="BA4342" s="94"/>
      <c r="BI4342" s="45"/>
      <c r="BN4342" s="93"/>
    </row>
    <row r="4343" spans="4:66" s="48" customFormat="1" ht="15" customHeight="1" x14ac:dyDescent="0.2">
      <c r="D4343" s="45"/>
      <c r="AA4343" s="94"/>
      <c r="AC4343" s="94"/>
      <c r="AG4343" s="94"/>
      <c r="AI4343" s="94"/>
      <c r="AM4343" s="94"/>
      <c r="AO4343" s="94"/>
      <c r="AS4343" s="94"/>
      <c r="AU4343" s="94"/>
      <c r="AY4343" s="94"/>
      <c r="BA4343" s="94"/>
      <c r="BI4343" s="45"/>
      <c r="BN4343" s="93"/>
    </row>
    <row r="4344" spans="4:66" s="48" customFormat="1" ht="15" customHeight="1" x14ac:dyDescent="0.2">
      <c r="D4344" s="45"/>
      <c r="AA4344" s="94"/>
      <c r="AC4344" s="94"/>
      <c r="AG4344" s="94"/>
      <c r="AI4344" s="94"/>
      <c r="AM4344" s="94"/>
      <c r="AO4344" s="94"/>
      <c r="AS4344" s="94"/>
      <c r="AU4344" s="94"/>
      <c r="AY4344" s="94"/>
      <c r="BA4344" s="94"/>
      <c r="BI4344" s="45"/>
      <c r="BN4344" s="93"/>
    </row>
    <row r="4345" spans="4:66" s="48" customFormat="1" ht="15" customHeight="1" x14ac:dyDescent="0.2">
      <c r="D4345" s="45"/>
      <c r="AA4345" s="94"/>
      <c r="AC4345" s="94"/>
      <c r="AG4345" s="94"/>
      <c r="AI4345" s="94"/>
      <c r="AM4345" s="94"/>
      <c r="AO4345" s="94"/>
      <c r="AS4345" s="94"/>
      <c r="AU4345" s="94"/>
      <c r="AY4345" s="94"/>
      <c r="BA4345" s="94"/>
      <c r="BI4345" s="45"/>
      <c r="BN4345" s="93"/>
    </row>
    <row r="4346" spans="4:66" s="48" customFormat="1" ht="15" customHeight="1" x14ac:dyDescent="0.2">
      <c r="D4346" s="45"/>
      <c r="AA4346" s="94"/>
      <c r="AC4346" s="94"/>
      <c r="AG4346" s="94"/>
      <c r="AI4346" s="94"/>
      <c r="AM4346" s="94"/>
      <c r="AO4346" s="94"/>
      <c r="AS4346" s="94"/>
      <c r="AU4346" s="94"/>
      <c r="AY4346" s="94"/>
      <c r="BA4346" s="94"/>
      <c r="BI4346" s="45"/>
      <c r="BN4346" s="93"/>
    </row>
    <row r="4347" spans="4:66" s="48" customFormat="1" ht="15" customHeight="1" x14ac:dyDescent="0.2">
      <c r="D4347" s="45"/>
      <c r="AA4347" s="94"/>
      <c r="AC4347" s="94"/>
      <c r="AG4347" s="94"/>
      <c r="AI4347" s="94"/>
      <c r="AM4347" s="94"/>
      <c r="AO4347" s="94"/>
      <c r="AS4347" s="94"/>
      <c r="AU4347" s="94"/>
      <c r="AY4347" s="94"/>
      <c r="BA4347" s="94"/>
      <c r="BI4347" s="45"/>
      <c r="BN4347" s="93"/>
    </row>
    <row r="4348" spans="4:66" s="48" customFormat="1" ht="15" customHeight="1" x14ac:dyDescent="0.2">
      <c r="D4348" s="45"/>
      <c r="AA4348" s="94"/>
      <c r="AC4348" s="94"/>
      <c r="AG4348" s="94"/>
      <c r="AI4348" s="94"/>
      <c r="AM4348" s="94"/>
      <c r="AO4348" s="94"/>
      <c r="AS4348" s="94"/>
      <c r="AU4348" s="94"/>
      <c r="AY4348" s="94"/>
      <c r="BA4348" s="94"/>
      <c r="BI4348" s="45"/>
      <c r="BN4348" s="93"/>
    </row>
    <row r="4349" spans="4:66" s="48" customFormat="1" ht="15" customHeight="1" x14ac:dyDescent="0.2">
      <c r="D4349" s="45"/>
      <c r="AA4349" s="94"/>
      <c r="AC4349" s="94"/>
      <c r="AG4349" s="94"/>
      <c r="AI4349" s="94"/>
      <c r="AM4349" s="94"/>
      <c r="AO4349" s="94"/>
      <c r="AS4349" s="94"/>
      <c r="AU4349" s="94"/>
      <c r="AY4349" s="94"/>
      <c r="BA4349" s="94"/>
      <c r="BI4349" s="45"/>
      <c r="BN4349" s="93"/>
    </row>
    <row r="4350" spans="4:66" s="48" customFormat="1" ht="15" customHeight="1" x14ac:dyDescent="0.2">
      <c r="D4350" s="45"/>
      <c r="AA4350" s="94"/>
      <c r="AC4350" s="94"/>
      <c r="AG4350" s="94"/>
      <c r="AI4350" s="94"/>
      <c r="AM4350" s="94"/>
      <c r="AO4350" s="94"/>
      <c r="AS4350" s="94"/>
      <c r="AU4350" s="94"/>
      <c r="AY4350" s="94"/>
      <c r="BA4350" s="94"/>
      <c r="BI4350" s="45"/>
      <c r="BN4350" s="93"/>
    </row>
    <row r="4351" spans="4:66" s="48" customFormat="1" ht="15" customHeight="1" x14ac:dyDescent="0.2">
      <c r="D4351" s="45"/>
      <c r="AA4351" s="94"/>
      <c r="AC4351" s="94"/>
      <c r="AG4351" s="94"/>
      <c r="AI4351" s="94"/>
      <c r="AM4351" s="94"/>
      <c r="AO4351" s="94"/>
      <c r="AS4351" s="94"/>
      <c r="AU4351" s="94"/>
      <c r="AY4351" s="94"/>
      <c r="BA4351" s="94"/>
      <c r="BI4351" s="45"/>
      <c r="BN4351" s="93"/>
    </row>
    <row r="4352" spans="4:66" s="48" customFormat="1" ht="15" customHeight="1" x14ac:dyDescent="0.2">
      <c r="D4352" s="45"/>
      <c r="AA4352" s="94"/>
      <c r="AC4352" s="94"/>
      <c r="AG4352" s="94"/>
      <c r="AI4352" s="94"/>
      <c r="AM4352" s="94"/>
      <c r="AO4352" s="94"/>
      <c r="AS4352" s="94"/>
      <c r="AU4352" s="94"/>
      <c r="AY4352" s="94"/>
      <c r="BA4352" s="94"/>
      <c r="BI4352" s="45"/>
      <c r="BN4352" s="93"/>
    </row>
    <row r="4353" spans="4:66" s="48" customFormat="1" ht="15" customHeight="1" x14ac:dyDescent="0.2">
      <c r="D4353" s="45"/>
      <c r="AA4353" s="94"/>
      <c r="AC4353" s="94"/>
      <c r="AG4353" s="94"/>
      <c r="AI4353" s="94"/>
      <c r="AM4353" s="94"/>
      <c r="AO4353" s="94"/>
      <c r="AS4353" s="94"/>
      <c r="AU4353" s="94"/>
      <c r="AY4353" s="94"/>
      <c r="BA4353" s="94"/>
      <c r="BI4353" s="45"/>
      <c r="BN4353" s="93"/>
    </row>
    <row r="4354" spans="4:66" s="48" customFormat="1" ht="15" customHeight="1" x14ac:dyDescent="0.2">
      <c r="D4354" s="45"/>
      <c r="AA4354" s="94"/>
      <c r="AC4354" s="94"/>
      <c r="AG4354" s="94"/>
      <c r="AI4354" s="94"/>
      <c r="AM4354" s="94"/>
      <c r="AO4354" s="94"/>
      <c r="AS4354" s="94"/>
      <c r="AU4354" s="94"/>
      <c r="AY4354" s="94"/>
      <c r="BA4354" s="94"/>
      <c r="BI4354" s="45"/>
      <c r="BN4354" s="93"/>
    </row>
    <row r="4355" spans="4:66" s="48" customFormat="1" ht="15" customHeight="1" x14ac:dyDescent="0.2">
      <c r="D4355" s="45"/>
      <c r="AA4355" s="94"/>
      <c r="AC4355" s="94"/>
      <c r="AG4355" s="94"/>
      <c r="AI4355" s="94"/>
      <c r="AM4355" s="94"/>
      <c r="AO4355" s="94"/>
      <c r="AS4355" s="94"/>
      <c r="AU4355" s="94"/>
      <c r="AY4355" s="94"/>
      <c r="BA4355" s="94"/>
      <c r="BI4355" s="45"/>
      <c r="BN4355" s="93"/>
    </row>
    <row r="4356" spans="4:66" s="48" customFormat="1" ht="15" customHeight="1" x14ac:dyDescent="0.2">
      <c r="D4356" s="45"/>
      <c r="AA4356" s="94"/>
      <c r="AC4356" s="94"/>
      <c r="AG4356" s="94"/>
      <c r="AI4356" s="94"/>
      <c r="AM4356" s="94"/>
      <c r="AO4356" s="94"/>
      <c r="AS4356" s="94"/>
      <c r="AU4356" s="94"/>
      <c r="AY4356" s="94"/>
      <c r="BA4356" s="94"/>
      <c r="BI4356" s="45"/>
      <c r="BN4356" s="93"/>
    </row>
    <row r="4357" spans="4:66" s="48" customFormat="1" ht="15" customHeight="1" x14ac:dyDescent="0.2">
      <c r="D4357" s="45"/>
      <c r="AA4357" s="94"/>
      <c r="AC4357" s="94"/>
      <c r="AG4357" s="94"/>
      <c r="AI4357" s="94"/>
      <c r="AM4357" s="94"/>
      <c r="AO4357" s="94"/>
      <c r="AS4357" s="94"/>
      <c r="AU4357" s="94"/>
      <c r="AY4357" s="94"/>
      <c r="BA4357" s="94"/>
      <c r="BI4357" s="45"/>
      <c r="BN4357" s="93"/>
    </row>
    <row r="4358" spans="4:66" s="48" customFormat="1" ht="15" customHeight="1" x14ac:dyDescent="0.2">
      <c r="D4358" s="45"/>
      <c r="AA4358" s="94"/>
      <c r="AC4358" s="94"/>
      <c r="AG4358" s="94"/>
      <c r="AI4358" s="94"/>
      <c r="AM4358" s="94"/>
      <c r="AO4358" s="94"/>
      <c r="AS4358" s="94"/>
      <c r="AU4358" s="94"/>
      <c r="AY4358" s="94"/>
      <c r="BA4358" s="94"/>
      <c r="BI4358" s="45"/>
      <c r="BN4358" s="93"/>
    </row>
    <row r="4359" spans="4:66" s="48" customFormat="1" ht="15" customHeight="1" x14ac:dyDescent="0.2">
      <c r="D4359" s="45"/>
      <c r="AA4359" s="94"/>
      <c r="AC4359" s="94"/>
      <c r="AG4359" s="94"/>
      <c r="AI4359" s="94"/>
      <c r="AM4359" s="94"/>
      <c r="AO4359" s="94"/>
      <c r="AS4359" s="94"/>
      <c r="AU4359" s="94"/>
      <c r="AY4359" s="94"/>
      <c r="BA4359" s="94"/>
      <c r="BI4359" s="45"/>
      <c r="BN4359" s="93"/>
    </row>
    <row r="4360" spans="4:66" s="48" customFormat="1" ht="15" customHeight="1" x14ac:dyDescent="0.2">
      <c r="D4360" s="45"/>
      <c r="AA4360" s="94"/>
      <c r="AC4360" s="94"/>
      <c r="AG4360" s="94"/>
      <c r="AI4360" s="94"/>
      <c r="AM4360" s="94"/>
      <c r="AO4360" s="94"/>
      <c r="AS4360" s="94"/>
      <c r="AU4360" s="94"/>
      <c r="AY4360" s="94"/>
      <c r="BA4360" s="94"/>
      <c r="BI4360" s="45"/>
      <c r="BN4360" s="93"/>
    </row>
    <row r="4361" spans="4:66" s="48" customFormat="1" ht="15" customHeight="1" x14ac:dyDescent="0.2">
      <c r="D4361" s="45"/>
      <c r="AA4361" s="94"/>
      <c r="AC4361" s="94"/>
      <c r="AG4361" s="94"/>
      <c r="AI4361" s="94"/>
      <c r="AM4361" s="94"/>
      <c r="AO4361" s="94"/>
      <c r="AS4361" s="94"/>
      <c r="AU4361" s="94"/>
      <c r="AY4361" s="94"/>
      <c r="BA4361" s="94"/>
      <c r="BI4361" s="45"/>
      <c r="BN4361" s="93"/>
    </row>
    <row r="4362" spans="4:66" s="48" customFormat="1" ht="15" customHeight="1" x14ac:dyDescent="0.2">
      <c r="D4362" s="45"/>
      <c r="AA4362" s="94"/>
      <c r="AC4362" s="94"/>
      <c r="AG4362" s="94"/>
      <c r="AI4362" s="94"/>
      <c r="AM4362" s="94"/>
      <c r="AO4362" s="94"/>
      <c r="AS4362" s="94"/>
      <c r="AU4362" s="94"/>
      <c r="AY4362" s="94"/>
      <c r="BA4362" s="94"/>
      <c r="BI4362" s="45"/>
      <c r="BN4362" s="93"/>
    </row>
    <row r="4363" spans="4:66" s="48" customFormat="1" ht="15" customHeight="1" x14ac:dyDescent="0.2">
      <c r="D4363" s="45"/>
      <c r="AA4363" s="94"/>
      <c r="AC4363" s="94"/>
      <c r="AG4363" s="94"/>
      <c r="AI4363" s="94"/>
      <c r="AM4363" s="94"/>
      <c r="AO4363" s="94"/>
      <c r="AS4363" s="94"/>
      <c r="AU4363" s="94"/>
      <c r="AY4363" s="94"/>
      <c r="BA4363" s="94"/>
      <c r="BI4363" s="45"/>
      <c r="BN4363" s="93"/>
    </row>
    <row r="4364" spans="4:66" s="48" customFormat="1" ht="15" customHeight="1" x14ac:dyDescent="0.2">
      <c r="D4364" s="45"/>
      <c r="AA4364" s="94"/>
      <c r="AC4364" s="94"/>
      <c r="AG4364" s="94"/>
      <c r="AI4364" s="94"/>
      <c r="AM4364" s="94"/>
      <c r="AO4364" s="94"/>
      <c r="AS4364" s="94"/>
      <c r="AU4364" s="94"/>
      <c r="AY4364" s="94"/>
      <c r="BA4364" s="94"/>
      <c r="BI4364" s="45"/>
      <c r="BN4364" s="93"/>
    </row>
    <row r="4365" spans="4:66" s="48" customFormat="1" ht="15" customHeight="1" x14ac:dyDescent="0.2">
      <c r="D4365" s="45"/>
      <c r="AA4365" s="94"/>
      <c r="AC4365" s="94"/>
      <c r="AG4365" s="94"/>
      <c r="AI4365" s="94"/>
      <c r="AM4365" s="94"/>
      <c r="AO4365" s="94"/>
      <c r="AS4365" s="94"/>
      <c r="AU4365" s="94"/>
      <c r="AY4365" s="94"/>
      <c r="BA4365" s="94"/>
      <c r="BI4365" s="45"/>
      <c r="BN4365" s="93"/>
    </row>
    <row r="4366" spans="4:66" s="48" customFormat="1" ht="15" customHeight="1" x14ac:dyDescent="0.2">
      <c r="D4366" s="45"/>
      <c r="AA4366" s="94"/>
      <c r="AC4366" s="94"/>
      <c r="AG4366" s="94"/>
      <c r="AI4366" s="94"/>
      <c r="AM4366" s="94"/>
      <c r="AO4366" s="94"/>
      <c r="AS4366" s="94"/>
      <c r="AU4366" s="94"/>
      <c r="AY4366" s="94"/>
      <c r="BA4366" s="94"/>
      <c r="BI4366" s="45"/>
      <c r="BN4366" s="93"/>
    </row>
    <row r="4367" spans="4:66" s="48" customFormat="1" ht="15" customHeight="1" x14ac:dyDescent="0.2">
      <c r="D4367" s="45"/>
      <c r="AA4367" s="94"/>
      <c r="AC4367" s="94"/>
      <c r="AG4367" s="94"/>
      <c r="AI4367" s="94"/>
      <c r="AM4367" s="94"/>
      <c r="AO4367" s="94"/>
      <c r="AS4367" s="94"/>
      <c r="AU4367" s="94"/>
      <c r="AY4367" s="94"/>
      <c r="BA4367" s="94"/>
      <c r="BI4367" s="45"/>
      <c r="BN4367" s="93"/>
    </row>
    <row r="4368" spans="4:66" s="48" customFormat="1" ht="15" customHeight="1" x14ac:dyDescent="0.2">
      <c r="D4368" s="45"/>
      <c r="AA4368" s="94"/>
      <c r="AC4368" s="94"/>
      <c r="AG4368" s="94"/>
      <c r="AI4368" s="94"/>
      <c r="AM4368" s="94"/>
      <c r="AO4368" s="94"/>
      <c r="AS4368" s="94"/>
      <c r="AU4368" s="94"/>
      <c r="AY4368" s="94"/>
      <c r="BA4368" s="94"/>
      <c r="BI4368" s="45"/>
      <c r="BN4368" s="93"/>
    </row>
    <row r="4369" spans="4:66" s="48" customFormat="1" ht="15" customHeight="1" x14ac:dyDescent="0.2">
      <c r="D4369" s="45"/>
      <c r="AA4369" s="94"/>
      <c r="AC4369" s="94"/>
      <c r="AG4369" s="94"/>
      <c r="AI4369" s="94"/>
      <c r="AM4369" s="94"/>
      <c r="AO4369" s="94"/>
      <c r="AS4369" s="94"/>
      <c r="AU4369" s="94"/>
      <c r="AY4369" s="94"/>
      <c r="BA4369" s="94"/>
      <c r="BI4369" s="45"/>
      <c r="BN4369" s="93"/>
    </row>
    <row r="4370" spans="4:66" s="48" customFormat="1" ht="15" customHeight="1" x14ac:dyDescent="0.2">
      <c r="D4370" s="45"/>
      <c r="AA4370" s="94"/>
      <c r="AC4370" s="94"/>
      <c r="AG4370" s="94"/>
      <c r="AI4370" s="94"/>
      <c r="AM4370" s="94"/>
      <c r="AO4370" s="94"/>
      <c r="AS4370" s="94"/>
      <c r="AU4370" s="94"/>
      <c r="AY4370" s="94"/>
      <c r="BA4370" s="94"/>
      <c r="BI4370" s="45"/>
      <c r="BN4370" s="93"/>
    </row>
    <row r="4371" spans="4:66" s="48" customFormat="1" ht="15" customHeight="1" x14ac:dyDescent="0.2">
      <c r="D4371" s="45"/>
      <c r="AA4371" s="94"/>
      <c r="AC4371" s="94"/>
      <c r="AG4371" s="94"/>
      <c r="AI4371" s="94"/>
      <c r="AM4371" s="94"/>
      <c r="AO4371" s="94"/>
      <c r="AS4371" s="94"/>
      <c r="AU4371" s="94"/>
      <c r="AY4371" s="94"/>
      <c r="BA4371" s="94"/>
      <c r="BI4371" s="45"/>
      <c r="BN4371" s="93"/>
    </row>
    <row r="4372" spans="4:66" s="48" customFormat="1" ht="15" customHeight="1" x14ac:dyDescent="0.2">
      <c r="D4372" s="45"/>
      <c r="AA4372" s="94"/>
      <c r="AC4372" s="94"/>
      <c r="AG4372" s="94"/>
      <c r="AI4372" s="94"/>
      <c r="AM4372" s="94"/>
      <c r="AO4372" s="94"/>
      <c r="AS4372" s="94"/>
      <c r="AU4372" s="94"/>
      <c r="AY4372" s="94"/>
      <c r="BA4372" s="94"/>
      <c r="BI4372" s="45"/>
      <c r="BN4372" s="93"/>
    </row>
    <row r="4373" spans="4:66" s="48" customFormat="1" ht="15" customHeight="1" x14ac:dyDescent="0.2">
      <c r="D4373" s="45"/>
      <c r="AA4373" s="94"/>
      <c r="AC4373" s="94"/>
      <c r="AG4373" s="94"/>
      <c r="AI4373" s="94"/>
      <c r="AM4373" s="94"/>
      <c r="AO4373" s="94"/>
      <c r="AS4373" s="94"/>
      <c r="AU4373" s="94"/>
      <c r="AY4373" s="94"/>
      <c r="BA4373" s="94"/>
      <c r="BI4373" s="45"/>
      <c r="BN4373" s="93"/>
    </row>
    <row r="4374" spans="4:66" s="48" customFormat="1" ht="15" customHeight="1" x14ac:dyDescent="0.2">
      <c r="D4374" s="45"/>
      <c r="AA4374" s="94"/>
      <c r="AC4374" s="94"/>
      <c r="AG4374" s="94"/>
      <c r="AI4374" s="94"/>
      <c r="AM4374" s="94"/>
      <c r="AO4374" s="94"/>
      <c r="AS4374" s="94"/>
      <c r="AU4374" s="94"/>
      <c r="AY4374" s="94"/>
      <c r="BA4374" s="94"/>
      <c r="BI4374" s="45"/>
      <c r="BN4374" s="93"/>
    </row>
    <row r="4375" spans="4:66" s="48" customFormat="1" ht="15" customHeight="1" x14ac:dyDescent="0.2">
      <c r="D4375" s="45"/>
      <c r="AA4375" s="94"/>
      <c r="AC4375" s="94"/>
      <c r="AG4375" s="94"/>
      <c r="AI4375" s="94"/>
      <c r="AM4375" s="94"/>
      <c r="AO4375" s="94"/>
      <c r="AS4375" s="94"/>
      <c r="AU4375" s="94"/>
      <c r="AY4375" s="94"/>
      <c r="BA4375" s="94"/>
      <c r="BI4375" s="45"/>
      <c r="BN4375" s="93"/>
    </row>
    <row r="4376" spans="4:66" s="48" customFormat="1" ht="15" customHeight="1" x14ac:dyDescent="0.2">
      <c r="D4376" s="45"/>
      <c r="AA4376" s="94"/>
      <c r="AC4376" s="94"/>
      <c r="AG4376" s="94"/>
      <c r="AI4376" s="94"/>
      <c r="AM4376" s="94"/>
      <c r="AO4376" s="94"/>
      <c r="AS4376" s="94"/>
      <c r="AU4376" s="94"/>
      <c r="AY4376" s="94"/>
      <c r="BA4376" s="94"/>
      <c r="BI4376" s="45"/>
      <c r="BN4376" s="93"/>
    </row>
    <row r="4377" spans="4:66" s="48" customFormat="1" ht="15" customHeight="1" x14ac:dyDescent="0.2">
      <c r="D4377" s="45"/>
      <c r="AA4377" s="94"/>
      <c r="AC4377" s="94"/>
      <c r="AG4377" s="94"/>
      <c r="AI4377" s="94"/>
      <c r="AM4377" s="94"/>
      <c r="AO4377" s="94"/>
      <c r="AS4377" s="94"/>
      <c r="AU4377" s="94"/>
      <c r="AY4377" s="94"/>
      <c r="BA4377" s="94"/>
      <c r="BI4377" s="45"/>
      <c r="BN4377" s="93"/>
    </row>
    <row r="4378" spans="4:66" s="48" customFormat="1" ht="15" customHeight="1" x14ac:dyDescent="0.2">
      <c r="D4378" s="45"/>
      <c r="AA4378" s="94"/>
      <c r="AC4378" s="94"/>
      <c r="AG4378" s="94"/>
      <c r="AI4378" s="94"/>
      <c r="AM4378" s="94"/>
      <c r="AO4378" s="94"/>
      <c r="AS4378" s="94"/>
      <c r="AU4378" s="94"/>
      <c r="AY4378" s="94"/>
      <c r="BA4378" s="94"/>
      <c r="BI4378" s="45"/>
      <c r="BN4378" s="93"/>
    </row>
    <row r="4379" spans="4:66" s="48" customFormat="1" ht="15" customHeight="1" x14ac:dyDescent="0.2">
      <c r="D4379" s="45"/>
      <c r="AA4379" s="94"/>
      <c r="AC4379" s="94"/>
      <c r="AG4379" s="94"/>
      <c r="AI4379" s="94"/>
      <c r="AM4379" s="94"/>
      <c r="AO4379" s="94"/>
      <c r="AS4379" s="94"/>
      <c r="AU4379" s="94"/>
      <c r="AY4379" s="94"/>
      <c r="BA4379" s="94"/>
      <c r="BI4379" s="45"/>
      <c r="BN4379" s="93"/>
    </row>
    <row r="4380" spans="4:66" s="48" customFormat="1" ht="15" customHeight="1" x14ac:dyDescent="0.2">
      <c r="D4380" s="45"/>
      <c r="AA4380" s="94"/>
      <c r="AC4380" s="94"/>
      <c r="AG4380" s="94"/>
      <c r="AI4380" s="94"/>
      <c r="AM4380" s="94"/>
      <c r="AO4380" s="94"/>
      <c r="AS4380" s="94"/>
      <c r="AU4380" s="94"/>
      <c r="AY4380" s="94"/>
      <c r="BA4380" s="94"/>
      <c r="BI4380" s="45"/>
      <c r="BN4380" s="93"/>
    </row>
    <row r="4381" spans="4:66" s="48" customFormat="1" ht="15" customHeight="1" x14ac:dyDescent="0.2">
      <c r="D4381" s="45"/>
      <c r="AA4381" s="94"/>
      <c r="AC4381" s="94"/>
      <c r="AG4381" s="94"/>
      <c r="AI4381" s="94"/>
      <c r="AM4381" s="94"/>
      <c r="AO4381" s="94"/>
      <c r="AS4381" s="94"/>
      <c r="AU4381" s="94"/>
      <c r="AY4381" s="94"/>
      <c r="BA4381" s="94"/>
      <c r="BI4381" s="45"/>
      <c r="BN4381" s="93"/>
    </row>
    <row r="4382" spans="4:66" s="48" customFormat="1" ht="15" customHeight="1" x14ac:dyDescent="0.2">
      <c r="D4382" s="45"/>
      <c r="AA4382" s="94"/>
      <c r="AC4382" s="94"/>
      <c r="AG4382" s="94"/>
      <c r="AI4382" s="94"/>
      <c r="AM4382" s="94"/>
      <c r="AO4382" s="94"/>
      <c r="AS4382" s="94"/>
      <c r="AU4382" s="94"/>
      <c r="AY4382" s="94"/>
      <c r="BA4382" s="94"/>
      <c r="BI4382" s="45"/>
      <c r="BN4382" s="93"/>
    </row>
    <row r="4383" spans="4:66" s="48" customFormat="1" ht="15" customHeight="1" x14ac:dyDescent="0.2">
      <c r="D4383" s="45"/>
      <c r="AA4383" s="94"/>
      <c r="AC4383" s="94"/>
      <c r="AG4383" s="94"/>
      <c r="AI4383" s="94"/>
      <c r="AM4383" s="94"/>
      <c r="AO4383" s="94"/>
      <c r="AS4383" s="94"/>
      <c r="AU4383" s="94"/>
      <c r="AY4383" s="94"/>
      <c r="BA4383" s="94"/>
      <c r="BI4383" s="45"/>
      <c r="BN4383" s="93"/>
    </row>
    <row r="4384" spans="4:66" s="48" customFormat="1" ht="15" customHeight="1" x14ac:dyDescent="0.2">
      <c r="D4384" s="45"/>
      <c r="AA4384" s="94"/>
      <c r="AC4384" s="94"/>
      <c r="AG4384" s="94"/>
      <c r="AI4384" s="94"/>
      <c r="AM4384" s="94"/>
      <c r="AO4384" s="94"/>
      <c r="AS4384" s="94"/>
      <c r="AU4384" s="94"/>
      <c r="AY4384" s="94"/>
      <c r="BA4384" s="94"/>
      <c r="BI4384" s="45"/>
      <c r="BN4384" s="93"/>
    </row>
    <row r="4385" spans="4:66" s="48" customFormat="1" ht="15" customHeight="1" x14ac:dyDescent="0.2">
      <c r="D4385" s="45"/>
      <c r="AA4385" s="94"/>
      <c r="AC4385" s="94"/>
      <c r="AG4385" s="94"/>
      <c r="AI4385" s="94"/>
      <c r="AM4385" s="94"/>
      <c r="AO4385" s="94"/>
      <c r="AS4385" s="94"/>
      <c r="AU4385" s="94"/>
      <c r="AY4385" s="94"/>
      <c r="BA4385" s="94"/>
      <c r="BI4385" s="45"/>
      <c r="BN4385" s="93"/>
    </row>
    <row r="4386" spans="4:66" s="48" customFormat="1" ht="15" customHeight="1" x14ac:dyDescent="0.2">
      <c r="D4386" s="45"/>
      <c r="AA4386" s="94"/>
      <c r="AC4386" s="94"/>
      <c r="AG4386" s="94"/>
      <c r="AI4386" s="94"/>
      <c r="AM4386" s="94"/>
      <c r="AO4386" s="94"/>
      <c r="AS4386" s="94"/>
      <c r="AU4386" s="94"/>
      <c r="AY4386" s="94"/>
      <c r="BA4386" s="94"/>
      <c r="BI4386" s="45"/>
      <c r="BN4386" s="93"/>
    </row>
    <row r="4387" spans="4:66" s="48" customFormat="1" ht="15" customHeight="1" x14ac:dyDescent="0.2">
      <c r="D4387" s="45"/>
      <c r="AA4387" s="94"/>
      <c r="AC4387" s="94"/>
      <c r="AG4387" s="94"/>
      <c r="AI4387" s="94"/>
      <c r="AM4387" s="94"/>
      <c r="AO4387" s="94"/>
      <c r="AS4387" s="94"/>
      <c r="AU4387" s="94"/>
      <c r="AY4387" s="94"/>
      <c r="BA4387" s="94"/>
      <c r="BI4387" s="45"/>
      <c r="BN4387" s="93"/>
    </row>
    <row r="4388" spans="4:66" s="48" customFormat="1" ht="15" customHeight="1" x14ac:dyDescent="0.2">
      <c r="D4388" s="45"/>
      <c r="AA4388" s="94"/>
      <c r="AC4388" s="94"/>
      <c r="AG4388" s="94"/>
      <c r="AI4388" s="94"/>
      <c r="AM4388" s="94"/>
      <c r="AO4388" s="94"/>
      <c r="AS4388" s="94"/>
      <c r="AU4388" s="94"/>
      <c r="AY4388" s="94"/>
      <c r="BA4388" s="94"/>
      <c r="BI4388" s="45"/>
      <c r="BN4388" s="93"/>
    </row>
    <row r="4389" spans="4:66" s="48" customFormat="1" ht="15" customHeight="1" x14ac:dyDescent="0.2">
      <c r="D4389" s="45"/>
      <c r="AA4389" s="94"/>
      <c r="AC4389" s="94"/>
      <c r="AG4389" s="94"/>
      <c r="AI4389" s="94"/>
      <c r="AM4389" s="94"/>
      <c r="AO4389" s="94"/>
      <c r="AS4389" s="94"/>
      <c r="AU4389" s="94"/>
      <c r="AY4389" s="94"/>
      <c r="BA4389" s="94"/>
      <c r="BI4389" s="45"/>
      <c r="BN4389" s="93"/>
    </row>
    <row r="4390" spans="4:66" s="48" customFormat="1" ht="15" customHeight="1" x14ac:dyDescent="0.2">
      <c r="D4390" s="45"/>
      <c r="AA4390" s="94"/>
      <c r="AC4390" s="94"/>
      <c r="AG4390" s="94"/>
      <c r="AI4390" s="94"/>
      <c r="AM4390" s="94"/>
      <c r="AO4390" s="94"/>
      <c r="AS4390" s="94"/>
      <c r="AU4390" s="94"/>
      <c r="AY4390" s="94"/>
      <c r="BA4390" s="94"/>
      <c r="BI4390" s="45"/>
      <c r="BN4390" s="93"/>
    </row>
    <row r="4391" spans="4:66" s="48" customFormat="1" ht="15" customHeight="1" x14ac:dyDescent="0.2">
      <c r="D4391" s="45"/>
      <c r="AA4391" s="94"/>
      <c r="AC4391" s="94"/>
      <c r="AG4391" s="94"/>
      <c r="AI4391" s="94"/>
      <c r="AM4391" s="94"/>
      <c r="AO4391" s="94"/>
      <c r="AS4391" s="94"/>
      <c r="AU4391" s="94"/>
      <c r="AY4391" s="94"/>
      <c r="BA4391" s="94"/>
      <c r="BI4391" s="45"/>
      <c r="BN4391" s="93"/>
    </row>
    <row r="4392" spans="4:66" s="48" customFormat="1" ht="15" customHeight="1" x14ac:dyDescent="0.2">
      <c r="D4392" s="45"/>
      <c r="AA4392" s="94"/>
      <c r="AC4392" s="94"/>
      <c r="AG4392" s="94"/>
      <c r="AI4392" s="94"/>
      <c r="AM4392" s="94"/>
      <c r="AO4392" s="94"/>
      <c r="AS4392" s="94"/>
      <c r="AU4392" s="94"/>
      <c r="AY4392" s="94"/>
      <c r="BA4392" s="94"/>
      <c r="BI4392" s="45"/>
      <c r="BN4392" s="93"/>
    </row>
    <row r="4393" spans="4:66" s="48" customFormat="1" ht="15" customHeight="1" x14ac:dyDescent="0.2">
      <c r="D4393" s="45"/>
      <c r="AA4393" s="94"/>
      <c r="AC4393" s="94"/>
      <c r="AG4393" s="94"/>
      <c r="AI4393" s="94"/>
      <c r="AM4393" s="94"/>
      <c r="AO4393" s="94"/>
      <c r="AS4393" s="94"/>
      <c r="AU4393" s="94"/>
      <c r="AY4393" s="94"/>
      <c r="BA4393" s="94"/>
      <c r="BI4393" s="45"/>
      <c r="BN4393" s="93"/>
    </row>
    <row r="4394" spans="4:66" s="48" customFormat="1" ht="15" customHeight="1" x14ac:dyDescent="0.2">
      <c r="D4394" s="45"/>
      <c r="AA4394" s="94"/>
      <c r="AC4394" s="94"/>
      <c r="AG4394" s="94"/>
      <c r="AI4394" s="94"/>
      <c r="AM4394" s="94"/>
      <c r="AO4394" s="94"/>
      <c r="AS4394" s="94"/>
      <c r="AU4394" s="94"/>
      <c r="AY4394" s="94"/>
      <c r="BA4394" s="94"/>
      <c r="BI4394" s="45"/>
      <c r="BN4394" s="93"/>
    </row>
    <row r="4395" spans="4:66" s="48" customFormat="1" ht="15" customHeight="1" x14ac:dyDescent="0.2">
      <c r="D4395" s="45"/>
      <c r="AA4395" s="94"/>
      <c r="AC4395" s="94"/>
      <c r="AG4395" s="94"/>
      <c r="AI4395" s="94"/>
      <c r="AM4395" s="94"/>
      <c r="AO4395" s="94"/>
      <c r="AS4395" s="94"/>
      <c r="AU4395" s="94"/>
      <c r="AY4395" s="94"/>
      <c r="BA4395" s="94"/>
      <c r="BI4395" s="45"/>
      <c r="BN4395" s="93"/>
    </row>
    <row r="4396" spans="4:66" s="48" customFormat="1" ht="15" customHeight="1" x14ac:dyDescent="0.2">
      <c r="D4396" s="45"/>
      <c r="AA4396" s="94"/>
      <c r="AC4396" s="94"/>
      <c r="AG4396" s="94"/>
      <c r="AI4396" s="94"/>
      <c r="AM4396" s="94"/>
      <c r="AO4396" s="94"/>
      <c r="AS4396" s="94"/>
      <c r="AU4396" s="94"/>
      <c r="AY4396" s="94"/>
      <c r="BA4396" s="94"/>
      <c r="BI4396" s="45"/>
      <c r="BN4396" s="93"/>
    </row>
    <row r="4397" spans="4:66" s="48" customFormat="1" ht="15" customHeight="1" x14ac:dyDescent="0.2">
      <c r="D4397" s="45"/>
      <c r="AA4397" s="94"/>
      <c r="AC4397" s="94"/>
      <c r="AG4397" s="94"/>
      <c r="AI4397" s="94"/>
      <c r="AM4397" s="94"/>
      <c r="AO4397" s="94"/>
      <c r="AS4397" s="94"/>
      <c r="AU4397" s="94"/>
      <c r="AY4397" s="94"/>
      <c r="BA4397" s="94"/>
      <c r="BI4397" s="45"/>
      <c r="BN4397" s="93"/>
    </row>
    <row r="4398" spans="4:66" s="48" customFormat="1" ht="15" customHeight="1" x14ac:dyDescent="0.2">
      <c r="D4398" s="45"/>
      <c r="AA4398" s="94"/>
      <c r="AC4398" s="94"/>
      <c r="AG4398" s="94"/>
      <c r="AI4398" s="94"/>
      <c r="AM4398" s="94"/>
      <c r="AO4398" s="94"/>
      <c r="AS4398" s="94"/>
      <c r="AU4398" s="94"/>
      <c r="AY4398" s="94"/>
      <c r="BA4398" s="94"/>
      <c r="BI4398" s="45"/>
      <c r="BN4398" s="93"/>
    </row>
    <row r="4399" spans="4:66" s="48" customFormat="1" ht="15" customHeight="1" x14ac:dyDescent="0.2">
      <c r="D4399" s="45"/>
      <c r="AA4399" s="94"/>
      <c r="AC4399" s="94"/>
      <c r="AG4399" s="94"/>
      <c r="AI4399" s="94"/>
      <c r="AM4399" s="94"/>
      <c r="AO4399" s="94"/>
      <c r="AS4399" s="94"/>
      <c r="AU4399" s="94"/>
      <c r="AY4399" s="94"/>
      <c r="BA4399" s="94"/>
      <c r="BI4399" s="45"/>
      <c r="BN4399" s="93"/>
    </row>
    <row r="4400" spans="4:66" s="48" customFormat="1" ht="15" customHeight="1" x14ac:dyDescent="0.2">
      <c r="D4400" s="45"/>
      <c r="AA4400" s="94"/>
      <c r="AC4400" s="94"/>
      <c r="AG4400" s="94"/>
      <c r="AI4400" s="94"/>
      <c r="AM4400" s="94"/>
      <c r="AO4400" s="94"/>
      <c r="AS4400" s="94"/>
      <c r="AU4400" s="94"/>
      <c r="AY4400" s="94"/>
      <c r="BA4400" s="94"/>
      <c r="BI4400" s="45"/>
      <c r="BN4400" s="93"/>
    </row>
    <row r="4401" spans="4:66" s="48" customFormat="1" ht="15" customHeight="1" x14ac:dyDescent="0.2">
      <c r="D4401" s="45"/>
      <c r="AA4401" s="94"/>
      <c r="AC4401" s="94"/>
      <c r="AG4401" s="94"/>
      <c r="AI4401" s="94"/>
      <c r="AM4401" s="94"/>
      <c r="AO4401" s="94"/>
      <c r="AS4401" s="94"/>
      <c r="AU4401" s="94"/>
      <c r="AY4401" s="94"/>
      <c r="BA4401" s="94"/>
      <c r="BI4401" s="45"/>
      <c r="BN4401" s="93"/>
    </row>
    <row r="4402" spans="4:66" s="48" customFormat="1" ht="15" customHeight="1" x14ac:dyDescent="0.2">
      <c r="D4402" s="45"/>
      <c r="AA4402" s="94"/>
      <c r="AC4402" s="94"/>
      <c r="AG4402" s="94"/>
      <c r="AI4402" s="94"/>
      <c r="AM4402" s="94"/>
      <c r="AO4402" s="94"/>
      <c r="AS4402" s="94"/>
      <c r="AU4402" s="94"/>
      <c r="AY4402" s="94"/>
      <c r="BA4402" s="94"/>
      <c r="BI4402" s="45"/>
      <c r="BN4402" s="93"/>
    </row>
    <row r="4403" spans="4:66" s="48" customFormat="1" ht="15" customHeight="1" x14ac:dyDescent="0.2">
      <c r="D4403" s="45"/>
      <c r="AA4403" s="94"/>
      <c r="AC4403" s="94"/>
      <c r="AG4403" s="94"/>
      <c r="AI4403" s="94"/>
      <c r="AM4403" s="94"/>
      <c r="AO4403" s="94"/>
      <c r="AS4403" s="94"/>
      <c r="AU4403" s="94"/>
      <c r="AY4403" s="94"/>
      <c r="BA4403" s="94"/>
      <c r="BI4403" s="45"/>
      <c r="BN4403" s="93"/>
    </row>
    <row r="4404" spans="4:66" s="48" customFormat="1" ht="15" customHeight="1" x14ac:dyDescent="0.2">
      <c r="D4404" s="45"/>
      <c r="AA4404" s="94"/>
      <c r="AC4404" s="94"/>
      <c r="AG4404" s="94"/>
      <c r="AI4404" s="94"/>
      <c r="AM4404" s="94"/>
      <c r="AO4404" s="94"/>
      <c r="AS4404" s="94"/>
      <c r="AU4404" s="94"/>
      <c r="AY4404" s="94"/>
      <c r="BA4404" s="94"/>
      <c r="BI4404" s="45"/>
      <c r="BN4404" s="93"/>
    </row>
    <row r="4405" spans="4:66" s="48" customFormat="1" ht="15" customHeight="1" x14ac:dyDescent="0.2">
      <c r="D4405" s="45"/>
      <c r="AA4405" s="94"/>
      <c r="AC4405" s="94"/>
      <c r="AG4405" s="94"/>
      <c r="AI4405" s="94"/>
      <c r="AM4405" s="94"/>
      <c r="AO4405" s="94"/>
      <c r="AS4405" s="94"/>
      <c r="AU4405" s="94"/>
      <c r="AY4405" s="94"/>
      <c r="BA4405" s="94"/>
      <c r="BI4405" s="45"/>
      <c r="BN4405" s="93"/>
    </row>
    <row r="4406" spans="4:66" s="48" customFormat="1" ht="15" customHeight="1" x14ac:dyDescent="0.2">
      <c r="D4406" s="45"/>
      <c r="AA4406" s="94"/>
      <c r="AC4406" s="94"/>
      <c r="AG4406" s="94"/>
      <c r="AI4406" s="94"/>
      <c r="AM4406" s="94"/>
      <c r="AO4406" s="94"/>
      <c r="AS4406" s="94"/>
      <c r="AU4406" s="94"/>
      <c r="AY4406" s="94"/>
      <c r="BA4406" s="94"/>
      <c r="BI4406" s="45"/>
      <c r="BN4406" s="93"/>
    </row>
    <row r="4407" spans="4:66" s="48" customFormat="1" ht="15" customHeight="1" x14ac:dyDescent="0.2">
      <c r="D4407" s="45"/>
      <c r="AA4407" s="94"/>
      <c r="AC4407" s="94"/>
      <c r="AG4407" s="94"/>
      <c r="AI4407" s="94"/>
      <c r="AM4407" s="94"/>
      <c r="AO4407" s="94"/>
      <c r="AS4407" s="94"/>
      <c r="AU4407" s="94"/>
      <c r="AY4407" s="94"/>
      <c r="BA4407" s="94"/>
      <c r="BI4407" s="45"/>
      <c r="BN4407" s="93"/>
    </row>
    <row r="4408" spans="4:66" s="48" customFormat="1" ht="15" customHeight="1" x14ac:dyDescent="0.2">
      <c r="D4408" s="45"/>
      <c r="AA4408" s="94"/>
      <c r="AC4408" s="94"/>
      <c r="AG4408" s="94"/>
      <c r="AI4408" s="94"/>
      <c r="AM4408" s="94"/>
      <c r="AO4408" s="94"/>
      <c r="AS4408" s="94"/>
      <c r="AU4408" s="94"/>
      <c r="AY4408" s="94"/>
      <c r="BA4408" s="94"/>
      <c r="BI4408" s="45"/>
      <c r="BN4408" s="93"/>
    </row>
    <row r="4409" spans="4:66" s="48" customFormat="1" ht="15" customHeight="1" x14ac:dyDescent="0.2">
      <c r="D4409" s="45"/>
      <c r="AA4409" s="94"/>
      <c r="AC4409" s="94"/>
      <c r="AG4409" s="94"/>
      <c r="AI4409" s="94"/>
      <c r="AM4409" s="94"/>
      <c r="AO4409" s="94"/>
      <c r="AS4409" s="94"/>
      <c r="AU4409" s="94"/>
      <c r="AY4409" s="94"/>
      <c r="BA4409" s="94"/>
      <c r="BI4409" s="45"/>
      <c r="BN4409" s="93"/>
    </row>
    <row r="4410" spans="4:66" s="48" customFormat="1" ht="15" customHeight="1" x14ac:dyDescent="0.2">
      <c r="D4410" s="45"/>
      <c r="AA4410" s="94"/>
      <c r="AC4410" s="94"/>
      <c r="AG4410" s="94"/>
      <c r="AI4410" s="94"/>
      <c r="AM4410" s="94"/>
      <c r="AO4410" s="94"/>
      <c r="AS4410" s="94"/>
      <c r="AU4410" s="94"/>
      <c r="AY4410" s="94"/>
      <c r="BA4410" s="94"/>
      <c r="BI4410" s="45"/>
      <c r="BN4410" s="93"/>
    </row>
    <row r="4411" spans="4:66" s="48" customFormat="1" ht="15" customHeight="1" x14ac:dyDescent="0.2">
      <c r="D4411" s="45"/>
      <c r="AA4411" s="94"/>
      <c r="AC4411" s="94"/>
      <c r="AG4411" s="94"/>
      <c r="AI4411" s="94"/>
      <c r="AM4411" s="94"/>
      <c r="AO4411" s="94"/>
      <c r="AS4411" s="94"/>
      <c r="AU4411" s="94"/>
      <c r="AY4411" s="94"/>
      <c r="BA4411" s="94"/>
      <c r="BI4411" s="45"/>
      <c r="BN4411" s="93"/>
    </row>
    <row r="4412" spans="4:66" s="48" customFormat="1" ht="15" customHeight="1" x14ac:dyDescent="0.2">
      <c r="D4412" s="45"/>
      <c r="AA4412" s="94"/>
      <c r="AC4412" s="94"/>
      <c r="AG4412" s="94"/>
      <c r="AI4412" s="94"/>
      <c r="AM4412" s="94"/>
      <c r="AO4412" s="94"/>
      <c r="AS4412" s="94"/>
      <c r="AU4412" s="94"/>
      <c r="AY4412" s="94"/>
      <c r="BA4412" s="94"/>
      <c r="BI4412" s="45"/>
      <c r="BN4412" s="93"/>
    </row>
    <row r="4413" spans="4:66" s="48" customFormat="1" ht="15" customHeight="1" x14ac:dyDescent="0.2">
      <c r="D4413" s="45"/>
      <c r="AA4413" s="94"/>
      <c r="AC4413" s="94"/>
      <c r="AG4413" s="94"/>
      <c r="AI4413" s="94"/>
      <c r="AM4413" s="94"/>
      <c r="AO4413" s="94"/>
      <c r="AS4413" s="94"/>
      <c r="AU4413" s="94"/>
      <c r="AY4413" s="94"/>
      <c r="BA4413" s="94"/>
      <c r="BI4413" s="45"/>
      <c r="BN4413" s="93"/>
    </row>
    <row r="4414" spans="4:66" s="48" customFormat="1" ht="15" customHeight="1" x14ac:dyDescent="0.2">
      <c r="D4414" s="45"/>
      <c r="AA4414" s="94"/>
      <c r="AC4414" s="94"/>
      <c r="AG4414" s="94"/>
      <c r="AI4414" s="94"/>
      <c r="AM4414" s="94"/>
      <c r="AO4414" s="94"/>
      <c r="AS4414" s="94"/>
      <c r="AU4414" s="94"/>
      <c r="AY4414" s="94"/>
      <c r="BA4414" s="94"/>
      <c r="BI4414" s="45"/>
      <c r="BN4414" s="93"/>
    </row>
    <row r="4415" spans="4:66" s="48" customFormat="1" ht="15" customHeight="1" x14ac:dyDescent="0.2">
      <c r="D4415" s="45"/>
      <c r="AA4415" s="94"/>
      <c r="AC4415" s="94"/>
      <c r="AG4415" s="94"/>
      <c r="AI4415" s="94"/>
      <c r="AM4415" s="94"/>
      <c r="AO4415" s="94"/>
      <c r="AS4415" s="94"/>
      <c r="AU4415" s="94"/>
      <c r="AY4415" s="94"/>
      <c r="BA4415" s="94"/>
      <c r="BI4415" s="45"/>
      <c r="BN4415" s="93"/>
    </row>
    <row r="4416" spans="4:66" s="48" customFormat="1" ht="15" customHeight="1" x14ac:dyDescent="0.2">
      <c r="D4416" s="45"/>
      <c r="AA4416" s="94"/>
      <c r="AC4416" s="94"/>
      <c r="AG4416" s="94"/>
      <c r="AI4416" s="94"/>
      <c r="AM4416" s="94"/>
      <c r="AO4416" s="94"/>
      <c r="AS4416" s="94"/>
      <c r="AU4416" s="94"/>
      <c r="AY4416" s="94"/>
      <c r="BA4416" s="94"/>
      <c r="BI4416" s="45"/>
      <c r="BN4416" s="93"/>
    </row>
    <row r="4417" spans="4:66" s="48" customFormat="1" ht="15" customHeight="1" x14ac:dyDescent="0.2">
      <c r="D4417" s="45"/>
      <c r="AA4417" s="94"/>
      <c r="AC4417" s="94"/>
      <c r="AG4417" s="94"/>
      <c r="AI4417" s="94"/>
      <c r="AM4417" s="94"/>
      <c r="AO4417" s="94"/>
      <c r="AS4417" s="94"/>
      <c r="AU4417" s="94"/>
      <c r="AY4417" s="94"/>
      <c r="BA4417" s="94"/>
      <c r="BI4417" s="45"/>
      <c r="BN4417" s="93"/>
    </row>
    <row r="4418" spans="4:66" s="48" customFormat="1" ht="15" customHeight="1" x14ac:dyDescent="0.2">
      <c r="D4418" s="45"/>
      <c r="AA4418" s="94"/>
      <c r="AC4418" s="94"/>
      <c r="AG4418" s="94"/>
      <c r="AI4418" s="94"/>
      <c r="AM4418" s="94"/>
      <c r="AO4418" s="94"/>
      <c r="AS4418" s="94"/>
      <c r="AU4418" s="94"/>
      <c r="AY4418" s="94"/>
      <c r="BA4418" s="94"/>
      <c r="BI4418" s="45"/>
      <c r="BN4418" s="93"/>
    </row>
    <row r="4419" spans="4:66" s="48" customFormat="1" ht="15" customHeight="1" x14ac:dyDescent="0.2">
      <c r="D4419" s="45"/>
      <c r="AA4419" s="94"/>
      <c r="AC4419" s="94"/>
      <c r="AG4419" s="94"/>
      <c r="AI4419" s="94"/>
      <c r="AM4419" s="94"/>
      <c r="AO4419" s="94"/>
      <c r="AS4419" s="94"/>
      <c r="AU4419" s="94"/>
      <c r="AY4419" s="94"/>
      <c r="BA4419" s="94"/>
      <c r="BI4419" s="45"/>
      <c r="BN4419" s="93"/>
    </row>
    <row r="4420" spans="4:66" s="48" customFormat="1" ht="15" customHeight="1" x14ac:dyDescent="0.2">
      <c r="D4420" s="45"/>
      <c r="AA4420" s="94"/>
      <c r="AC4420" s="94"/>
      <c r="AG4420" s="94"/>
      <c r="AI4420" s="94"/>
      <c r="AM4420" s="94"/>
      <c r="AO4420" s="94"/>
      <c r="AS4420" s="94"/>
      <c r="AU4420" s="94"/>
      <c r="AY4420" s="94"/>
      <c r="BA4420" s="94"/>
      <c r="BI4420" s="45"/>
      <c r="BN4420" s="93"/>
    </row>
    <row r="4421" spans="4:66" s="48" customFormat="1" ht="15" customHeight="1" x14ac:dyDescent="0.2">
      <c r="D4421" s="45"/>
      <c r="AA4421" s="94"/>
      <c r="AC4421" s="94"/>
      <c r="AG4421" s="94"/>
      <c r="AI4421" s="94"/>
      <c r="AM4421" s="94"/>
      <c r="AO4421" s="94"/>
      <c r="AS4421" s="94"/>
      <c r="AU4421" s="94"/>
      <c r="AY4421" s="94"/>
      <c r="BA4421" s="94"/>
      <c r="BI4421" s="45"/>
      <c r="BN4421" s="93"/>
    </row>
    <row r="4422" spans="4:66" s="48" customFormat="1" ht="15" customHeight="1" x14ac:dyDescent="0.2">
      <c r="D4422" s="45"/>
      <c r="AA4422" s="94"/>
      <c r="AC4422" s="94"/>
      <c r="AG4422" s="94"/>
      <c r="AI4422" s="94"/>
      <c r="AM4422" s="94"/>
      <c r="AO4422" s="94"/>
      <c r="AS4422" s="94"/>
      <c r="AU4422" s="94"/>
      <c r="AY4422" s="94"/>
      <c r="BA4422" s="94"/>
      <c r="BI4422" s="45"/>
      <c r="BN4422" s="93"/>
    </row>
    <row r="4423" spans="4:66" s="48" customFormat="1" ht="15" customHeight="1" x14ac:dyDescent="0.2">
      <c r="D4423" s="45"/>
      <c r="AA4423" s="94"/>
      <c r="AC4423" s="94"/>
      <c r="AG4423" s="94"/>
      <c r="AI4423" s="94"/>
      <c r="AM4423" s="94"/>
      <c r="AO4423" s="94"/>
      <c r="AS4423" s="94"/>
      <c r="AU4423" s="94"/>
      <c r="AY4423" s="94"/>
      <c r="BA4423" s="94"/>
      <c r="BI4423" s="45"/>
      <c r="BN4423" s="93"/>
    </row>
    <row r="4424" spans="4:66" s="48" customFormat="1" ht="15" customHeight="1" x14ac:dyDescent="0.2">
      <c r="D4424" s="45"/>
      <c r="AA4424" s="94"/>
      <c r="AC4424" s="94"/>
      <c r="AG4424" s="94"/>
      <c r="AI4424" s="94"/>
      <c r="AM4424" s="94"/>
      <c r="AO4424" s="94"/>
      <c r="AS4424" s="94"/>
      <c r="AU4424" s="94"/>
      <c r="AY4424" s="94"/>
      <c r="BA4424" s="94"/>
      <c r="BI4424" s="45"/>
      <c r="BN4424" s="93"/>
    </row>
    <row r="4425" spans="4:66" s="48" customFormat="1" ht="15" customHeight="1" x14ac:dyDescent="0.2">
      <c r="D4425" s="45"/>
      <c r="AA4425" s="94"/>
      <c r="AC4425" s="94"/>
      <c r="AG4425" s="94"/>
      <c r="AI4425" s="94"/>
      <c r="AM4425" s="94"/>
      <c r="AO4425" s="94"/>
      <c r="AS4425" s="94"/>
      <c r="AU4425" s="94"/>
      <c r="AY4425" s="94"/>
      <c r="BA4425" s="94"/>
      <c r="BI4425" s="45"/>
      <c r="BN4425" s="93"/>
    </row>
    <row r="4426" spans="4:66" s="48" customFormat="1" ht="15" customHeight="1" x14ac:dyDescent="0.2">
      <c r="D4426" s="45"/>
      <c r="AA4426" s="94"/>
      <c r="AC4426" s="94"/>
      <c r="AG4426" s="94"/>
      <c r="AI4426" s="94"/>
      <c r="AM4426" s="94"/>
      <c r="AO4426" s="94"/>
      <c r="AS4426" s="94"/>
      <c r="AU4426" s="94"/>
      <c r="AY4426" s="94"/>
      <c r="BA4426" s="94"/>
      <c r="BI4426" s="45"/>
      <c r="BN4426" s="93"/>
    </row>
    <row r="4427" spans="4:66" s="48" customFormat="1" ht="15" customHeight="1" x14ac:dyDescent="0.2">
      <c r="D4427" s="45"/>
      <c r="AA4427" s="94"/>
      <c r="AC4427" s="94"/>
      <c r="AG4427" s="94"/>
      <c r="AI4427" s="94"/>
      <c r="AM4427" s="94"/>
      <c r="AO4427" s="94"/>
      <c r="AS4427" s="94"/>
      <c r="AU4427" s="94"/>
      <c r="AY4427" s="94"/>
      <c r="BA4427" s="94"/>
      <c r="BI4427" s="45"/>
      <c r="BN4427" s="93"/>
    </row>
    <row r="4428" spans="4:66" s="48" customFormat="1" ht="15" customHeight="1" x14ac:dyDescent="0.2">
      <c r="D4428" s="45"/>
      <c r="AA4428" s="94"/>
      <c r="AC4428" s="94"/>
      <c r="AG4428" s="94"/>
      <c r="AI4428" s="94"/>
      <c r="AM4428" s="94"/>
      <c r="AO4428" s="94"/>
      <c r="AS4428" s="94"/>
      <c r="AU4428" s="94"/>
      <c r="AY4428" s="94"/>
      <c r="BA4428" s="94"/>
      <c r="BI4428" s="45"/>
      <c r="BN4428" s="93"/>
    </row>
    <row r="4429" spans="4:66" s="48" customFormat="1" ht="15" customHeight="1" x14ac:dyDescent="0.2">
      <c r="D4429" s="45"/>
      <c r="AA4429" s="94"/>
      <c r="AC4429" s="94"/>
      <c r="AG4429" s="94"/>
      <c r="AI4429" s="94"/>
      <c r="AM4429" s="94"/>
      <c r="AO4429" s="94"/>
      <c r="AS4429" s="94"/>
      <c r="AU4429" s="94"/>
      <c r="AY4429" s="94"/>
      <c r="BA4429" s="94"/>
      <c r="BI4429" s="45"/>
      <c r="BN4429" s="93"/>
    </row>
    <row r="4430" spans="4:66" s="48" customFormat="1" ht="15" customHeight="1" x14ac:dyDescent="0.2">
      <c r="D4430" s="45"/>
      <c r="AA4430" s="94"/>
      <c r="AC4430" s="94"/>
      <c r="AG4430" s="94"/>
      <c r="AI4430" s="94"/>
      <c r="AM4430" s="94"/>
      <c r="AO4430" s="94"/>
      <c r="AS4430" s="94"/>
      <c r="AU4430" s="94"/>
      <c r="AY4430" s="94"/>
      <c r="BA4430" s="94"/>
      <c r="BI4430" s="45"/>
      <c r="BN4430" s="93"/>
    </row>
    <row r="4431" spans="4:66" s="48" customFormat="1" ht="15" customHeight="1" x14ac:dyDescent="0.2">
      <c r="D4431" s="45"/>
      <c r="AA4431" s="94"/>
      <c r="AC4431" s="94"/>
      <c r="AG4431" s="94"/>
      <c r="AI4431" s="94"/>
      <c r="AM4431" s="94"/>
      <c r="AO4431" s="94"/>
      <c r="AS4431" s="94"/>
      <c r="AU4431" s="94"/>
      <c r="AY4431" s="94"/>
      <c r="BA4431" s="94"/>
      <c r="BI4431" s="45"/>
      <c r="BN4431" s="93"/>
    </row>
    <row r="4432" spans="4:66" s="48" customFormat="1" ht="15" customHeight="1" x14ac:dyDescent="0.2">
      <c r="D4432" s="45"/>
      <c r="AA4432" s="94"/>
      <c r="AC4432" s="94"/>
      <c r="AG4432" s="94"/>
      <c r="AI4432" s="94"/>
      <c r="AM4432" s="94"/>
      <c r="AO4432" s="94"/>
      <c r="AS4432" s="94"/>
      <c r="AU4432" s="94"/>
      <c r="AY4432" s="94"/>
      <c r="BA4432" s="94"/>
      <c r="BI4432" s="45"/>
      <c r="BN4432" s="93"/>
    </row>
    <row r="4433" spans="4:66" s="48" customFormat="1" ht="15" customHeight="1" x14ac:dyDescent="0.2">
      <c r="D4433" s="45"/>
      <c r="AA4433" s="94"/>
      <c r="AC4433" s="94"/>
      <c r="AG4433" s="94"/>
      <c r="AI4433" s="94"/>
      <c r="AM4433" s="94"/>
      <c r="AO4433" s="94"/>
      <c r="AS4433" s="94"/>
      <c r="AU4433" s="94"/>
      <c r="AY4433" s="94"/>
      <c r="BA4433" s="94"/>
      <c r="BI4433" s="45"/>
      <c r="BN4433" s="93"/>
    </row>
    <row r="4434" spans="4:66" s="48" customFormat="1" ht="15" customHeight="1" x14ac:dyDescent="0.2">
      <c r="D4434" s="45"/>
      <c r="AA4434" s="94"/>
      <c r="AC4434" s="94"/>
      <c r="AG4434" s="94"/>
      <c r="AI4434" s="94"/>
      <c r="AM4434" s="94"/>
      <c r="AO4434" s="94"/>
      <c r="AS4434" s="94"/>
      <c r="AU4434" s="94"/>
      <c r="AY4434" s="94"/>
      <c r="BA4434" s="94"/>
      <c r="BI4434" s="45"/>
      <c r="BN4434" s="93"/>
    </row>
    <row r="4435" spans="4:66" s="48" customFormat="1" ht="15" customHeight="1" x14ac:dyDescent="0.2">
      <c r="D4435" s="45"/>
      <c r="AA4435" s="94"/>
      <c r="AC4435" s="94"/>
      <c r="AG4435" s="94"/>
      <c r="AI4435" s="94"/>
      <c r="AM4435" s="94"/>
      <c r="AO4435" s="94"/>
      <c r="AS4435" s="94"/>
      <c r="AU4435" s="94"/>
      <c r="AY4435" s="94"/>
      <c r="BA4435" s="94"/>
      <c r="BI4435" s="45"/>
      <c r="BN4435" s="93"/>
    </row>
    <row r="4436" spans="4:66" s="48" customFormat="1" ht="15" customHeight="1" x14ac:dyDescent="0.2">
      <c r="D4436" s="45"/>
      <c r="AA4436" s="94"/>
      <c r="AC4436" s="94"/>
      <c r="AG4436" s="94"/>
      <c r="AI4436" s="94"/>
      <c r="AM4436" s="94"/>
      <c r="AO4436" s="94"/>
      <c r="AS4436" s="94"/>
      <c r="AU4436" s="94"/>
      <c r="AY4436" s="94"/>
      <c r="BA4436" s="94"/>
      <c r="BI4436" s="45"/>
      <c r="BN4436" s="93"/>
    </row>
    <row r="4437" spans="4:66" s="48" customFormat="1" ht="15" customHeight="1" x14ac:dyDescent="0.2">
      <c r="D4437" s="45"/>
      <c r="AA4437" s="94"/>
      <c r="AC4437" s="94"/>
      <c r="AG4437" s="94"/>
      <c r="AI4437" s="94"/>
      <c r="AM4437" s="94"/>
      <c r="AO4437" s="94"/>
      <c r="AS4437" s="94"/>
      <c r="AU4437" s="94"/>
      <c r="AY4437" s="94"/>
      <c r="BA4437" s="94"/>
      <c r="BI4437" s="45"/>
      <c r="BN4437" s="93"/>
    </row>
    <row r="4438" spans="4:66" s="48" customFormat="1" ht="15" customHeight="1" x14ac:dyDescent="0.2">
      <c r="D4438" s="45"/>
      <c r="AA4438" s="94"/>
      <c r="AC4438" s="94"/>
      <c r="AG4438" s="94"/>
      <c r="AI4438" s="94"/>
      <c r="AM4438" s="94"/>
      <c r="AO4438" s="94"/>
      <c r="AS4438" s="94"/>
      <c r="AU4438" s="94"/>
      <c r="AY4438" s="94"/>
      <c r="BA4438" s="94"/>
      <c r="BI4438" s="45"/>
      <c r="BN4438" s="93"/>
    </row>
    <row r="4439" spans="4:66" s="48" customFormat="1" ht="15" customHeight="1" x14ac:dyDescent="0.2">
      <c r="D4439" s="45"/>
      <c r="AA4439" s="94"/>
      <c r="AC4439" s="94"/>
      <c r="AG4439" s="94"/>
      <c r="AI4439" s="94"/>
      <c r="AM4439" s="94"/>
      <c r="AO4439" s="94"/>
      <c r="AS4439" s="94"/>
      <c r="AU4439" s="94"/>
      <c r="AY4439" s="94"/>
      <c r="BA4439" s="94"/>
      <c r="BI4439" s="45"/>
      <c r="BN4439" s="93"/>
    </row>
    <row r="4440" spans="4:66" s="48" customFormat="1" ht="15" customHeight="1" x14ac:dyDescent="0.2">
      <c r="D4440" s="45"/>
      <c r="AA4440" s="94"/>
      <c r="AC4440" s="94"/>
      <c r="AG4440" s="94"/>
      <c r="AI4440" s="94"/>
      <c r="AM4440" s="94"/>
      <c r="AO4440" s="94"/>
      <c r="AS4440" s="94"/>
      <c r="AU4440" s="94"/>
      <c r="AY4440" s="94"/>
      <c r="BA4440" s="94"/>
      <c r="BI4440" s="45"/>
      <c r="BN4440" s="93"/>
    </row>
    <row r="4441" spans="4:66" s="48" customFormat="1" ht="15" customHeight="1" x14ac:dyDescent="0.2">
      <c r="D4441" s="45"/>
      <c r="AA4441" s="94"/>
      <c r="AC4441" s="94"/>
      <c r="AG4441" s="94"/>
      <c r="AI4441" s="94"/>
      <c r="AM4441" s="94"/>
      <c r="AO4441" s="94"/>
      <c r="AS4441" s="94"/>
      <c r="AU4441" s="94"/>
      <c r="AY4441" s="94"/>
      <c r="BA4441" s="94"/>
      <c r="BI4441" s="45"/>
      <c r="BN4441" s="93"/>
    </row>
    <row r="4442" spans="4:66" s="48" customFormat="1" ht="15" customHeight="1" x14ac:dyDescent="0.2">
      <c r="D4442" s="45"/>
      <c r="AA4442" s="94"/>
      <c r="AC4442" s="94"/>
      <c r="AG4442" s="94"/>
      <c r="AI4442" s="94"/>
      <c r="AM4442" s="94"/>
      <c r="AO4442" s="94"/>
      <c r="AS4442" s="94"/>
      <c r="AU4442" s="94"/>
      <c r="AY4442" s="94"/>
      <c r="BA4442" s="94"/>
      <c r="BI4442" s="45"/>
      <c r="BN4442" s="93"/>
    </row>
    <row r="4443" spans="4:66" s="48" customFormat="1" ht="15" customHeight="1" x14ac:dyDescent="0.2">
      <c r="D4443" s="45"/>
      <c r="AA4443" s="94"/>
      <c r="AC4443" s="94"/>
      <c r="AG4443" s="94"/>
      <c r="AI4443" s="94"/>
      <c r="AM4443" s="94"/>
      <c r="AO4443" s="94"/>
      <c r="AS4443" s="94"/>
      <c r="AU4443" s="94"/>
      <c r="AY4443" s="94"/>
      <c r="BA4443" s="94"/>
      <c r="BI4443" s="45"/>
      <c r="BN4443" s="93"/>
    </row>
    <row r="4444" spans="4:66" s="48" customFormat="1" ht="15" customHeight="1" x14ac:dyDescent="0.2">
      <c r="D4444" s="45"/>
      <c r="AA4444" s="94"/>
      <c r="AC4444" s="94"/>
      <c r="AG4444" s="94"/>
      <c r="AI4444" s="94"/>
      <c r="AM4444" s="94"/>
      <c r="AO4444" s="94"/>
      <c r="AS4444" s="94"/>
      <c r="AU4444" s="94"/>
      <c r="AY4444" s="94"/>
      <c r="BA4444" s="94"/>
      <c r="BI4444" s="45"/>
      <c r="BN4444" s="93"/>
    </row>
    <row r="4445" spans="4:66" s="48" customFormat="1" ht="15" customHeight="1" x14ac:dyDescent="0.2">
      <c r="D4445" s="45"/>
      <c r="AA4445" s="94"/>
      <c r="AC4445" s="94"/>
      <c r="AG4445" s="94"/>
      <c r="AI4445" s="94"/>
      <c r="AM4445" s="94"/>
      <c r="AO4445" s="94"/>
      <c r="AS4445" s="94"/>
      <c r="AU4445" s="94"/>
      <c r="AY4445" s="94"/>
      <c r="BA4445" s="94"/>
      <c r="BI4445" s="45"/>
      <c r="BN4445" s="93"/>
    </row>
    <row r="4446" spans="4:66" s="48" customFormat="1" ht="15" customHeight="1" x14ac:dyDescent="0.2">
      <c r="D4446" s="45"/>
      <c r="AA4446" s="94"/>
      <c r="AC4446" s="94"/>
      <c r="AG4446" s="94"/>
      <c r="AI4446" s="94"/>
      <c r="AM4446" s="94"/>
      <c r="AO4446" s="94"/>
      <c r="AS4446" s="94"/>
      <c r="AU4446" s="94"/>
      <c r="AY4446" s="94"/>
      <c r="BA4446" s="94"/>
      <c r="BI4446" s="45"/>
      <c r="BN4446" s="93"/>
    </row>
    <row r="4447" spans="4:66" s="48" customFormat="1" ht="15" customHeight="1" x14ac:dyDescent="0.2">
      <c r="D4447" s="45"/>
      <c r="AA4447" s="94"/>
      <c r="AC4447" s="94"/>
      <c r="AG4447" s="94"/>
      <c r="AI4447" s="94"/>
      <c r="AM4447" s="94"/>
      <c r="AO4447" s="94"/>
      <c r="AS4447" s="94"/>
      <c r="AU4447" s="94"/>
      <c r="AY4447" s="94"/>
      <c r="BA4447" s="94"/>
      <c r="BI4447" s="45"/>
      <c r="BN4447" s="93"/>
    </row>
    <row r="4448" spans="4:66" s="48" customFormat="1" ht="15" customHeight="1" x14ac:dyDescent="0.2">
      <c r="D4448" s="45"/>
      <c r="AA4448" s="94"/>
      <c r="AC4448" s="94"/>
      <c r="AG4448" s="94"/>
      <c r="AI4448" s="94"/>
      <c r="AM4448" s="94"/>
      <c r="AO4448" s="94"/>
      <c r="AS4448" s="94"/>
      <c r="AU4448" s="94"/>
      <c r="AY4448" s="94"/>
      <c r="BA4448" s="94"/>
      <c r="BI4448" s="45"/>
      <c r="BN4448" s="93"/>
    </row>
    <row r="4449" spans="4:66" s="48" customFormat="1" ht="15" customHeight="1" x14ac:dyDescent="0.2">
      <c r="D4449" s="45"/>
      <c r="AA4449" s="94"/>
      <c r="AC4449" s="94"/>
      <c r="AG4449" s="94"/>
      <c r="AI4449" s="94"/>
      <c r="AM4449" s="94"/>
      <c r="AO4449" s="94"/>
      <c r="AS4449" s="94"/>
      <c r="AU4449" s="94"/>
      <c r="AY4449" s="94"/>
      <c r="BA4449" s="94"/>
      <c r="BI4449" s="45"/>
      <c r="BN4449" s="93"/>
    </row>
    <row r="4450" spans="4:66" s="48" customFormat="1" ht="15" customHeight="1" x14ac:dyDescent="0.2">
      <c r="D4450" s="45"/>
      <c r="AA4450" s="94"/>
      <c r="AC4450" s="94"/>
      <c r="AG4450" s="94"/>
      <c r="AI4450" s="94"/>
      <c r="AM4450" s="94"/>
      <c r="AO4450" s="94"/>
      <c r="AS4450" s="94"/>
      <c r="AU4450" s="94"/>
      <c r="AY4450" s="94"/>
      <c r="BA4450" s="94"/>
      <c r="BI4450" s="45"/>
      <c r="BN4450" s="93"/>
    </row>
    <row r="4451" spans="4:66" s="48" customFormat="1" ht="15" customHeight="1" x14ac:dyDescent="0.2">
      <c r="D4451" s="45"/>
      <c r="AA4451" s="94"/>
      <c r="AC4451" s="94"/>
      <c r="AG4451" s="94"/>
      <c r="AI4451" s="94"/>
      <c r="AM4451" s="94"/>
      <c r="AO4451" s="94"/>
      <c r="AS4451" s="94"/>
      <c r="AU4451" s="94"/>
      <c r="AY4451" s="94"/>
      <c r="BA4451" s="94"/>
      <c r="BI4451" s="45"/>
      <c r="BN4451" s="93"/>
    </row>
    <row r="4452" spans="4:66" s="48" customFormat="1" ht="15" customHeight="1" x14ac:dyDescent="0.2">
      <c r="D4452" s="45"/>
      <c r="AA4452" s="94"/>
      <c r="AC4452" s="94"/>
      <c r="AG4452" s="94"/>
      <c r="AI4452" s="94"/>
      <c r="AM4452" s="94"/>
      <c r="AO4452" s="94"/>
      <c r="AS4452" s="94"/>
      <c r="AU4452" s="94"/>
      <c r="AY4452" s="94"/>
      <c r="BA4452" s="94"/>
      <c r="BI4452" s="45"/>
      <c r="BN4452" s="93"/>
    </row>
    <row r="4453" spans="4:66" s="48" customFormat="1" ht="15" customHeight="1" x14ac:dyDescent="0.2">
      <c r="D4453" s="45"/>
      <c r="AA4453" s="94"/>
      <c r="AC4453" s="94"/>
      <c r="AG4453" s="94"/>
      <c r="AI4453" s="94"/>
      <c r="AM4453" s="94"/>
      <c r="AO4453" s="94"/>
      <c r="AS4453" s="94"/>
      <c r="AU4453" s="94"/>
      <c r="AY4453" s="94"/>
      <c r="BA4453" s="94"/>
      <c r="BI4453" s="45"/>
      <c r="BN4453" s="93"/>
    </row>
    <row r="4454" spans="4:66" s="48" customFormat="1" ht="15" customHeight="1" x14ac:dyDescent="0.2">
      <c r="D4454" s="45"/>
      <c r="AA4454" s="94"/>
      <c r="AC4454" s="94"/>
      <c r="AG4454" s="94"/>
      <c r="AI4454" s="94"/>
      <c r="AM4454" s="94"/>
      <c r="AO4454" s="94"/>
      <c r="AS4454" s="94"/>
      <c r="AU4454" s="94"/>
      <c r="AY4454" s="94"/>
      <c r="BA4454" s="94"/>
      <c r="BI4454" s="45"/>
      <c r="BN4454" s="93"/>
    </row>
    <row r="4455" spans="4:66" s="48" customFormat="1" ht="15" customHeight="1" x14ac:dyDescent="0.2">
      <c r="D4455" s="45"/>
      <c r="AA4455" s="94"/>
      <c r="AC4455" s="94"/>
      <c r="AG4455" s="94"/>
      <c r="AI4455" s="94"/>
      <c r="AM4455" s="94"/>
      <c r="AO4455" s="94"/>
      <c r="AS4455" s="94"/>
      <c r="AU4455" s="94"/>
      <c r="AY4455" s="94"/>
      <c r="BA4455" s="94"/>
      <c r="BI4455" s="45"/>
      <c r="BN4455" s="93"/>
    </row>
    <row r="4456" spans="4:66" s="48" customFormat="1" ht="15" customHeight="1" x14ac:dyDescent="0.2">
      <c r="D4456" s="45"/>
      <c r="AA4456" s="94"/>
      <c r="AC4456" s="94"/>
      <c r="AG4456" s="94"/>
      <c r="AI4456" s="94"/>
      <c r="AM4456" s="94"/>
      <c r="AO4456" s="94"/>
      <c r="AS4456" s="94"/>
      <c r="AU4456" s="94"/>
      <c r="AY4456" s="94"/>
      <c r="BA4456" s="94"/>
      <c r="BI4456" s="45"/>
      <c r="BN4456" s="93"/>
    </row>
    <row r="4457" spans="4:66" s="48" customFormat="1" ht="15" customHeight="1" x14ac:dyDescent="0.2">
      <c r="D4457" s="45"/>
      <c r="AA4457" s="94"/>
      <c r="AC4457" s="94"/>
      <c r="AG4457" s="94"/>
      <c r="AI4457" s="94"/>
      <c r="AM4457" s="94"/>
      <c r="AO4457" s="94"/>
      <c r="AS4457" s="94"/>
      <c r="AU4457" s="94"/>
      <c r="AY4457" s="94"/>
      <c r="BA4457" s="94"/>
      <c r="BI4457" s="45"/>
      <c r="BN4457" s="93"/>
    </row>
    <row r="4458" spans="4:66" s="48" customFormat="1" ht="15" customHeight="1" x14ac:dyDescent="0.2">
      <c r="D4458" s="45"/>
      <c r="AA4458" s="94"/>
      <c r="AC4458" s="94"/>
      <c r="AG4458" s="94"/>
      <c r="AI4458" s="94"/>
      <c r="AM4458" s="94"/>
      <c r="AO4458" s="94"/>
      <c r="AS4458" s="94"/>
      <c r="AU4458" s="94"/>
      <c r="AY4458" s="94"/>
      <c r="BA4458" s="94"/>
      <c r="BI4458" s="45"/>
      <c r="BN4458" s="93"/>
    </row>
    <row r="4459" spans="4:66" s="48" customFormat="1" ht="15" customHeight="1" x14ac:dyDescent="0.2">
      <c r="D4459" s="45"/>
      <c r="AA4459" s="94"/>
      <c r="AC4459" s="94"/>
      <c r="AG4459" s="94"/>
      <c r="AI4459" s="94"/>
      <c r="AM4459" s="94"/>
      <c r="AO4459" s="94"/>
      <c r="AS4459" s="94"/>
      <c r="AU4459" s="94"/>
      <c r="AY4459" s="94"/>
      <c r="BA4459" s="94"/>
      <c r="BI4459" s="45"/>
      <c r="BN4459" s="93"/>
    </row>
    <row r="4460" spans="4:66" s="48" customFormat="1" ht="15" customHeight="1" x14ac:dyDescent="0.2">
      <c r="D4460" s="45"/>
      <c r="AA4460" s="94"/>
      <c r="AC4460" s="94"/>
      <c r="AG4460" s="94"/>
      <c r="AI4460" s="94"/>
      <c r="AM4460" s="94"/>
      <c r="AO4460" s="94"/>
      <c r="AS4460" s="94"/>
      <c r="AU4460" s="94"/>
      <c r="AY4460" s="94"/>
      <c r="BA4460" s="94"/>
      <c r="BI4460" s="45"/>
      <c r="BN4460" s="93"/>
    </row>
    <row r="4461" spans="4:66" s="48" customFormat="1" ht="15" customHeight="1" x14ac:dyDescent="0.2">
      <c r="D4461" s="45"/>
      <c r="AA4461" s="94"/>
      <c r="AC4461" s="94"/>
      <c r="AG4461" s="94"/>
      <c r="AI4461" s="94"/>
      <c r="AM4461" s="94"/>
      <c r="AO4461" s="94"/>
      <c r="AS4461" s="94"/>
      <c r="AU4461" s="94"/>
      <c r="AY4461" s="94"/>
      <c r="BA4461" s="94"/>
      <c r="BI4461" s="45"/>
      <c r="BN4461" s="93"/>
    </row>
    <row r="4462" spans="4:66" s="48" customFormat="1" ht="15" customHeight="1" x14ac:dyDescent="0.2">
      <c r="D4462" s="45"/>
      <c r="AA4462" s="94"/>
      <c r="AC4462" s="94"/>
      <c r="AG4462" s="94"/>
      <c r="AI4462" s="94"/>
      <c r="AM4462" s="94"/>
      <c r="AO4462" s="94"/>
      <c r="AS4462" s="94"/>
      <c r="AU4462" s="94"/>
      <c r="AY4462" s="94"/>
      <c r="BA4462" s="94"/>
      <c r="BI4462" s="45"/>
      <c r="BN4462" s="93"/>
    </row>
    <row r="4463" spans="4:66" s="48" customFormat="1" ht="15" customHeight="1" x14ac:dyDescent="0.2">
      <c r="D4463" s="45"/>
      <c r="AA4463" s="94"/>
      <c r="AC4463" s="94"/>
      <c r="AG4463" s="94"/>
      <c r="AI4463" s="94"/>
      <c r="AM4463" s="94"/>
      <c r="AO4463" s="94"/>
      <c r="AS4463" s="94"/>
      <c r="AU4463" s="94"/>
      <c r="AY4463" s="94"/>
      <c r="BA4463" s="94"/>
      <c r="BI4463" s="45"/>
      <c r="BN4463" s="93"/>
    </row>
    <row r="4464" spans="4:66" s="48" customFormat="1" ht="15" customHeight="1" x14ac:dyDescent="0.2">
      <c r="D4464" s="45"/>
      <c r="AA4464" s="94"/>
      <c r="AC4464" s="94"/>
      <c r="AG4464" s="94"/>
      <c r="AI4464" s="94"/>
      <c r="AM4464" s="94"/>
      <c r="AO4464" s="94"/>
      <c r="AS4464" s="94"/>
      <c r="AU4464" s="94"/>
      <c r="AY4464" s="94"/>
      <c r="BA4464" s="94"/>
      <c r="BI4464" s="45"/>
      <c r="BN4464" s="93"/>
    </row>
    <row r="4465" spans="4:66" s="48" customFormat="1" ht="15" customHeight="1" x14ac:dyDescent="0.2">
      <c r="D4465" s="45"/>
      <c r="AA4465" s="94"/>
      <c r="AC4465" s="94"/>
      <c r="AG4465" s="94"/>
      <c r="AI4465" s="94"/>
      <c r="AM4465" s="94"/>
      <c r="AO4465" s="94"/>
      <c r="AS4465" s="94"/>
      <c r="AU4465" s="94"/>
      <c r="AY4465" s="94"/>
      <c r="BA4465" s="94"/>
      <c r="BI4465" s="45"/>
      <c r="BN4465" s="93"/>
    </row>
    <row r="4466" spans="4:66" s="48" customFormat="1" ht="15" customHeight="1" x14ac:dyDescent="0.2">
      <c r="D4466" s="45"/>
      <c r="AA4466" s="94"/>
      <c r="AC4466" s="94"/>
      <c r="AG4466" s="94"/>
      <c r="AI4466" s="94"/>
      <c r="AM4466" s="94"/>
      <c r="AO4466" s="94"/>
      <c r="AS4466" s="94"/>
      <c r="AU4466" s="94"/>
      <c r="AY4466" s="94"/>
      <c r="BA4466" s="94"/>
      <c r="BI4466" s="45"/>
      <c r="BN4466" s="93"/>
    </row>
    <row r="4467" spans="4:66" s="48" customFormat="1" ht="15" customHeight="1" x14ac:dyDescent="0.2">
      <c r="D4467" s="45"/>
      <c r="AA4467" s="94"/>
      <c r="AC4467" s="94"/>
      <c r="AG4467" s="94"/>
      <c r="AI4467" s="94"/>
      <c r="AM4467" s="94"/>
      <c r="AO4467" s="94"/>
      <c r="AS4467" s="94"/>
      <c r="AU4467" s="94"/>
      <c r="AY4467" s="94"/>
      <c r="BA4467" s="94"/>
      <c r="BI4467" s="45"/>
      <c r="BN4467" s="93"/>
    </row>
    <row r="4468" spans="4:66" s="48" customFormat="1" ht="15" customHeight="1" x14ac:dyDescent="0.2">
      <c r="D4468" s="45"/>
      <c r="AA4468" s="94"/>
      <c r="AC4468" s="94"/>
      <c r="AG4468" s="94"/>
      <c r="AI4468" s="94"/>
      <c r="AM4468" s="94"/>
      <c r="AO4468" s="94"/>
      <c r="AS4468" s="94"/>
      <c r="AU4468" s="94"/>
      <c r="AY4468" s="94"/>
      <c r="BA4468" s="94"/>
      <c r="BI4468" s="45"/>
      <c r="BN4468" s="93"/>
    </row>
    <row r="4469" spans="4:66" s="48" customFormat="1" ht="15" customHeight="1" x14ac:dyDescent="0.2">
      <c r="D4469" s="45"/>
      <c r="AA4469" s="94"/>
      <c r="AC4469" s="94"/>
      <c r="AG4469" s="94"/>
      <c r="AI4469" s="94"/>
      <c r="AM4469" s="94"/>
      <c r="AO4469" s="94"/>
      <c r="AS4469" s="94"/>
      <c r="AU4469" s="94"/>
      <c r="AY4469" s="94"/>
      <c r="BA4469" s="94"/>
      <c r="BI4469" s="45"/>
      <c r="BN4469" s="93"/>
    </row>
    <row r="4470" spans="4:66" s="48" customFormat="1" ht="15" customHeight="1" x14ac:dyDescent="0.2">
      <c r="D4470" s="45"/>
      <c r="AA4470" s="94"/>
      <c r="AC4470" s="94"/>
      <c r="AG4470" s="94"/>
      <c r="AI4470" s="94"/>
      <c r="AM4470" s="94"/>
      <c r="AO4470" s="94"/>
      <c r="AS4470" s="94"/>
      <c r="AU4470" s="94"/>
      <c r="AY4470" s="94"/>
      <c r="BA4470" s="94"/>
      <c r="BI4470" s="45"/>
      <c r="BN4470" s="93"/>
    </row>
    <row r="4471" spans="4:66" s="48" customFormat="1" ht="15" customHeight="1" x14ac:dyDescent="0.2">
      <c r="D4471" s="45"/>
      <c r="AA4471" s="94"/>
      <c r="AC4471" s="94"/>
      <c r="AG4471" s="94"/>
      <c r="AI4471" s="94"/>
      <c r="AM4471" s="94"/>
      <c r="AO4471" s="94"/>
      <c r="AS4471" s="94"/>
      <c r="AU4471" s="94"/>
      <c r="AY4471" s="94"/>
      <c r="BA4471" s="94"/>
      <c r="BI4471" s="45"/>
      <c r="BN4471" s="93"/>
    </row>
    <row r="4472" spans="4:66" s="48" customFormat="1" ht="15" customHeight="1" x14ac:dyDescent="0.2">
      <c r="D4472" s="45"/>
      <c r="AA4472" s="94"/>
      <c r="AC4472" s="94"/>
      <c r="AG4472" s="94"/>
      <c r="AI4472" s="94"/>
      <c r="AM4472" s="94"/>
      <c r="AO4472" s="94"/>
      <c r="AS4472" s="94"/>
      <c r="AU4472" s="94"/>
      <c r="AY4472" s="94"/>
      <c r="BA4472" s="94"/>
      <c r="BI4472" s="45"/>
      <c r="BN4472" s="93"/>
    </row>
    <row r="4473" spans="4:66" s="48" customFormat="1" ht="15" customHeight="1" x14ac:dyDescent="0.2">
      <c r="D4473" s="45"/>
      <c r="AA4473" s="94"/>
      <c r="AC4473" s="94"/>
      <c r="AG4473" s="94"/>
      <c r="AI4473" s="94"/>
      <c r="AM4473" s="94"/>
      <c r="AO4473" s="94"/>
      <c r="AS4473" s="94"/>
      <c r="AU4473" s="94"/>
      <c r="AY4473" s="94"/>
      <c r="BA4473" s="94"/>
      <c r="BI4473" s="45"/>
      <c r="BN4473" s="93"/>
    </row>
    <row r="4474" spans="4:66" s="48" customFormat="1" ht="15" customHeight="1" x14ac:dyDescent="0.2">
      <c r="D4474" s="45"/>
      <c r="AA4474" s="94"/>
      <c r="AC4474" s="94"/>
      <c r="AG4474" s="94"/>
      <c r="AI4474" s="94"/>
      <c r="AM4474" s="94"/>
      <c r="AO4474" s="94"/>
      <c r="AS4474" s="94"/>
      <c r="AU4474" s="94"/>
      <c r="AY4474" s="94"/>
      <c r="BA4474" s="94"/>
      <c r="BI4474" s="45"/>
      <c r="BN4474" s="93"/>
    </row>
    <row r="4475" spans="4:66" s="48" customFormat="1" ht="15" customHeight="1" x14ac:dyDescent="0.2">
      <c r="D4475" s="45"/>
      <c r="AA4475" s="94"/>
      <c r="AC4475" s="94"/>
      <c r="AG4475" s="94"/>
      <c r="AI4475" s="94"/>
      <c r="AM4475" s="94"/>
      <c r="AO4475" s="94"/>
      <c r="AS4475" s="94"/>
      <c r="AU4475" s="94"/>
      <c r="AY4475" s="94"/>
      <c r="BA4475" s="94"/>
      <c r="BI4475" s="45"/>
      <c r="BN4475" s="93"/>
    </row>
    <row r="4476" spans="4:66" s="48" customFormat="1" ht="15" customHeight="1" x14ac:dyDescent="0.2">
      <c r="D4476" s="45"/>
      <c r="AA4476" s="94"/>
      <c r="AC4476" s="94"/>
      <c r="AG4476" s="94"/>
      <c r="AI4476" s="94"/>
      <c r="AM4476" s="94"/>
      <c r="AO4476" s="94"/>
      <c r="AS4476" s="94"/>
      <c r="AU4476" s="94"/>
      <c r="AY4476" s="94"/>
      <c r="BA4476" s="94"/>
      <c r="BI4476" s="45"/>
      <c r="BN4476" s="93"/>
    </row>
    <row r="4477" spans="4:66" s="48" customFormat="1" ht="15" customHeight="1" x14ac:dyDescent="0.2">
      <c r="D4477" s="45"/>
      <c r="AA4477" s="94"/>
      <c r="AC4477" s="94"/>
      <c r="AG4477" s="94"/>
      <c r="AI4477" s="94"/>
      <c r="AM4477" s="94"/>
      <c r="AO4477" s="94"/>
      <c r="AS4477" s="94"/>
      <c r="AU4477" s="94"/>
      <c r="AY4477" s="94"/>
      <c r="BA4477" s="94"/>
      <c r="BI4477" s="45"/>
      <c r="BN4477" s="93"/>
    </row>
    <row r="4478" spans="4:66" s="48" customFormat="1" ht="15" customHeight="1" x14ac:dyDescent="0.2">
      <c r="D4478" s="45"/>
      <c r="AA4478" s="94"/>
      <c r="AC4478" s="94"/>
      <c r="AG4478" s="94"/>
      <c r="AI4478" s="94"/>
      <c r="AM4478" s="94"/>
      <c r="AO4478" s="94"/>
      <c r="AS4478" s="94"/>
      <c r="AU4478" s="94"/>
      <c r="AY4478" s="94"/>
      <c r="BA4478" s="94"/>
      <c r="BI4478" s="45"/>
      <c r="BN4478" s="93"/>
    </row>
    <row r="4479" spans="4:66" s="48" customFormat="1" ht="15" customHeight="1" x14ac:dyDescent="0.2">
      <c r="D4479" s="45"/>
      <c r="AA4479" s="94"/>
      <c r="AC4479" s="94"/>
      <c r="AG4479" s="94"/>
      <c r="AI4479" s="94"/>
      <c r="AM4479" s="94"/>
      <c r="AO4479" s="94"/>
      <c r="AS4479" s="94"/>
      <c r="AU4479" s="94"/>
      <c r="AY4479" s="94"/>
      <c r="BA4479" s="94"/>
      <c r="BI4479" s="45"/>
      <c r="BN4479" s="93"/>
    </row>
    <row r="4480" spans="4:66" s="48" customFormat="1" ht="15" customHeight="1" x14ac:dyDescent="0.2">
      <c r="D4480" s="45"/>
      <c r="AA4480" s="94"/>
      <c r="AC4480" s="94"/>
      <c r="AG4480" s="94"/>
      <c r="AI4480" s="94"/>
      <c r="AM4480" s="94"/>
      <c r="AO4480" s="94"/>
      <c r="AS4480" s="94"/>
      <c r="AU4480" s="94"/>
      <c r="AY4480" s="94"/>
      <c r="BA4480" s="94"/>
      <c r="BI4480" s="45"/>
      <c r="BN4480" s="93"/>
    </row>
    <row r="4481" spans="4:66" s="48" customFormat="1" ht="15" customHeight="1" x14ac:dyDescent="0.2">
      <c r="D4481" s="45"/>
      <c r="AA4481" s="94"/>
      <c r="AC4481" s="94"/>
      <c r="AG4481" s="94"/>
      <c r="AI4481" s="94"/>
      <c r="AM4481" s="94"/>
      <c r="AO4481" s="94"/>
      <c r="AS4481" s="94"/>
      <c r="AU4481" s="94"/>
      <c r="AY4481" s="94"/>
      <c r="BA4481" s="94"/>
      <c r="BI4481" s="45"/>
      <c r="BN4481" s="93"/>
    </row>
    <row r="4482" spans="4:66" s="48" customFormat="1" ht="15" customHeight="1" x14ac:dyDescent="0.2">
      <c r="D4482" s="45"/>
      <c r="AA4482" s="94"/>
      <c r="AC4482" s="94"/>
      <c r="AG4482" s="94"/>
      <c r="AI4482" s="94"/>
      <c r="AM4482" s="94"/>
      <c r="AO4482" s="94"/>
      <c r="AS4482" s="94"/>
      <c r="AU4482" s="94"/>
      <c r="AY4482" s="94"/>
      <c r="BA4482" s="94"/>
      <c r="BI4482" s="45"/>
      <c r="BN4482" s="93"/>
    </row>
    <row r="4483" spans="4:66" s="48" customFormat="1" ht="15" customHeight="1" x14ac:dyDescent="0.2">
      <c r="D4483" s="45"/>
      <c r="AA4483" s="94"/>
      <c r="AC4483" s="94"/>
      <c r="AG4483" s="94"/>
      <c r="AI4483" s="94"/>
      <c r="AM4483" s="94"/>
      <c r="AO4483" s="94"/>
      <c r="AS4483" s="94"/>
      <c r="AU4483" s="94"/>
      <c r="AY4483" s="94"/>
      <c r="BA4483" s="94"/>
      <c r="BI4483" s="45"/>
      <c r="BN4483" s="93"/>
    </row>
    <row r="4484" spans="4:66" s="48" customFormat="1" ht="15" customHeight="1" x14ac:dyDescent="0.2">
      <c r="D4484" s="45"/>
      <c r="AA4484" s="94"/>
      <c r="AC4484" s="94"/>
      <c r="AG4484" s="94"/>
      <c r="AI4484" s="94"/>
      <c r="AM4484" s="94"/>
      <c r="AO4484" s="94"/>
      <c r="AS4484" s="94"/>
      <c r="AU4484" s="94"/>
      <c r="AY4484" s="94"/>
      <c r="BA4484" s="94"/>
      <c r="BI4484" s="45"/>
      <c r="BN4484" s="93"/>
    </row>
    <row r="4485" spans="4:66" s="48" customFormat="1" ht="15" customHeight="1" x14ac:dyDescent="0.2">
      <c r="D4485" s="45"/>
      <c r="AA4485" s="94"/>
      <c r="AC4485" s="94"/>
      <c r="AG4485" s="94"/>
      <c r="AI4485" s="94"/>
      <c r="AM4485" s="94"/>
      <c r="AO4485" s="94"/>
      <c r="AS4485" s="94"/>
      <c r="AU4485" s="94"/>
      <c r="AY4485" s="94"/>
      <c r="BA4485" s="94"/>
      <c r="BI4485" s="45"/>
      <c r="BN4485" s="93"/>
    </row>
    <row r="4486" spans="4:66" s="48" customFormat="1" ht="15" customHeight="1" x14ac:dyDescent="0.2">
      <c r="D4486" s="45"/>
      <c r="AA4486" s="94"/>
      <c r="AC4486" s="94"/>
      <c r="AG4486" s="94"/>
      <c r="AI4486" s="94"/>
      <c r="AM4486" s="94"/>
      <c r="AO4486" s="94"/>
      <c r="AS4486" s="94"/>
      <c r="AU4486" s="94"/>
      <c r="AY4486" s="94"/>
      <c r="BA4486" s="94"/>
      <c r="BI4486" s="45"/>
      <c r="BN4486" s="93"/>
    </row>
    <row r="4487" spans="4:66" s="48" customFormat="1" ht="15" customHeight="1" x14ac:dyDescent="0.2">
      <c r="D4487" s="45"/>
      <c r="AA4487" s="94"/>
      <c r="AC4487" s="94"/>
      <c r="AG4487" s="94"/>
      <c r="AI4487" s="94"/>
      <c r="AM4487" s="94"/>
      <c r="AO4487" s="94"/>
      <c r="AS4487" s="94"/>
      <c r="AU4487" s="94"/>
      <c r="AY4487" s="94"/>
      <c r="BA4487" s="94"/>
      <c r="BI4487" s="45"/>
      <c r="BN4487" s="93"/>
    </row>
    <row r="4488" spans="4:66" s="48" customFormat="1" ht="15" customHeight="1" x14ac:dyDescent="0.2">
      <c r="D4488" s="45"/>
      <c r="AA4488" s="94"/>
      <c r="AC4488" s="94"/>
      <c r="AG4488" s="94"/>
      <c r="AI4488" s="94"/>
      <c r="AM4488" s="94"/>
      <c r="AO4488" s="94"/>
      <c r="AS4488" s="94"/>
      <c r="AU4488" s="94"/>
      <c r="AY4488" s="94"/>
      <c r="BA4488" s="94"/>
      <c r="BI4488" s="45"/>
      <c r="BN4488" s="93"/>
    </row>
    <row r="4489" spans="4:66" s="48" customFormat="1" ht="15" customHeight="1" x14ac:dyDescent="0.2">
      <c r="D4489" s="45"/>
      <c r="AA4489" s="94"/>
      <c r="AC4489" s="94"/>
      <c r="AG4489" s="94"/>
      <c r="AI4489" s="94"/>
      <c r="AM4489" s="94"/>
      <c r="AO4489" s="94"/>
      <c r="AS4489" s="94"/>
      <c r="AU4489" s="94"/>
      <c r="AY4489" s="94"/>
      <c r="BA4489" s="94"/>
      <c r="BI4489" s="45"/>
      <c r="BN4489" s="93"/>
    </row>
    <row r="4490" spans="4:66" s="48" customFormat="1" ht="15" customHeight="1" x14ac:dyDescent="0.2">
      <c r="D4490" s="45"/>
      <c r="AA4490" s="94"/>
      <c r="AC4490" s="94"/>
      <c r="AG4490" s="94"/>
      <c r="AI4490" s="94"/>
      <c r="AM4490" s="94"/>
      <c r="AO4490" s="94"/>
      <c r="AS4490" s="94"/>
      <c r="AU4490" s="94"/>
      <c r="AY4490" s="94"/>
      <c r="BA4490" s="94"/>
      <c r="BI4490" s="45"/>
      <c r="BN4490" s="93"/>
    </row>
    <row r="4491" spans="4:66" s="48" customFormat="1" ht="15" customHeight="1" x14ac:dyDescent="0.2">
      <c r="D4491" s="45"/>
      <c r="AA4491" s="94"/>
      <c r="AC4491" s="94"/>
      <c r="AG4491" s="94"/>
      <c r="AI4491" s="94"/>
      <c r="AM4491" s="94"/>
      <c r="AO4491" s="94"/>
      <c r="AS4491" s="94"/>
      <c r="AU4491" s="94"/>
      <c r="AY4491" s="94"/>
      <c r="BA4491" s="94"/>
      <c r="BI4491" s="45"/>
      <c r="BN4491" s="93"/>
    </row>
    <row r="4492" spans="4:66" s="48" customFormat="1" ht="15" customHeight="1" x14ac:dyDescent="0.2">
      <c r="D4492" s="45"/>
      <c r="AA4492" s="94"/>
      <c r="AC4492" s="94"/>
      <c r="AG4492" s="94"/>
      <c r="AI4492" s="94"/>
      <c r="AM4492" s="94"/>
      <c r="AO4492" s="94"/>
      <c r="AS4492" s="94"/>
      <c r="AU4492" s="94"/>
      <c r="AY4492" s="94"/>
      <c r="BA4492" s="94"/>
      <c r="BI4492" s="45"/>
      <c r="BN4492" s="93"/>
    </row>
    <row r="4493" spans="4:66" s="48" customFormat="1" ht="15" customHeight="1" x14ac:dyDescent="0.2">
      <c r="D4493" s="45"/>
      <c r="AA4493" s="94"/>
      <c r="AC4493" s="94"/>
      <c r="AG4493" s="94"/>
      <c r="AI4493" s="94"/>
      <c r="AM4493" s="94"/>
      <c r="AO4493" s="94"/>
      <c r="AS4493" s="94"/>
      <c r="AU4493" s="94"/>
      <c r="AY4493" s="94"/>
      <c r="BA4493" s="94"/>
      <c r="BI4493" s="45"/>
      <c r="BN4493" s="93"/>
    </row>
    <row r="4494" spans="4:66" s="48" customFormat="1" ht="15" customHeight="1" x14ac:dyDescent="0.2">
      <c r="D4494" s="45"/>
      <c r="AA4494" s="94"/>
      <c r="AC4494" s="94"/>
      <c r="AG4494" s="94"/>
      <c r="AI4494" s="94"/>
      <c r="AM4494" s="94"/>
      <c r="AO4494" s="94"/>
      <c r="AS4494" s="94"/>
      <c r="AU4494" s="94"/>
      <c r="AY4494" s="94"/>
      <c r="BA4494" s="94"/>
      <c r="BI4494" s="45"/>
      <c r="BN4494" s="93"/>
    </row>
    <row r="4495" spans="4:66" s="48" customFormat="1" ht="15" customHeight="1" x14ac:dyDescent="0.2">
      <c r="D4495" s="45"/>
      <c r="AA4495" s="94"/>
      <c r="AC4495" s="94"/>
      <c r="AG4495" s="94"/>
      <c r="AI4495" s="94"/>
      <c r="AM4495" s="94"/>
      <c r="AO4495" s="94"/>
      <c r="AS4495" s="94"/>
      <c r="AU4495" s="94"/>
      <c r="AY4495" s="94"/>
      <c r="BA4495" s="94"/>
      <c r="BI4495" s="45"/>
      <c r="BN4495" s="93"/>
    </row>
    <row r="4496" spans="4:66" s="48" customFormat="1" ht="15" customHeight="1" x14ac:dyDescent="0.2">
      <c r="D4496" s="45"/>
      <c r="AA4496" s="94"/>
      <c r="AC4496" s="94"/>
      <c r="AG4496" s="94"/>
      <c r="AI4496" s="94"/>
      <c r="AM4496" s="94"/>
      <c r="AO4496" s="94"/>
      <c r="AS4496" s="94"/>
      <c r="AU4496" s="94"/>
      <c r="AY4496" s="94"/>
      <c r="BA4496" s="94"/>
      <c r="BI4496" s="45"/>
      <c r="BN4496" s="93"/>
    </row>
    <row r="4497" spans="4:66" s="48" customFormat="1" ht="15" customHeight="1" x14ac:dyDescent="0.2">
      <c r="D4497" s="45"/>
      <c r="AA4497" s="94"/>
      <c r="AC4497" s="94"/>
      <c r="AG4497" s="94"/>
      <c r="AI4497" s="94"/>
      <c r="AM4497" s="94"/>
      <c r="AO4497" s="94"/>
      <c r="AS4497" s="94"/>
      <c r="AU4497" s="94"/>
      <c r="AY4497" s="94"/>
      <c r="BA4497" s="94"/>
      <c r="BI4497" s="45"/>
      <c r="BN4497" s="93"/>
    </row>
    <row r="4498" spans="4:66" s="48" customFormat="1" ht="15" customHeight="1" x14ac:dyDescent="0.2">
      <c r="D4498" s="45"/>
      <c r="AA4498" s="94"/>
      <c r="AC4498" s="94"/>
      <c r="AG4498" s="94"/>
      <c r="AI4498" s="94"/>
      <c r="AM4498" s="94"/>
      <c r="AO4498" s="94"/>
      <c r="AS4498" s="94"/>
      <c r="AU4498" s="94"/>
      <c r="AY4498" s="94"/>
      <c r="BA4498" s="94"/>
      <c r="BI4498" s="45"/>
      <c r="BN4498" s="93"/>
    </row>
    <row r="4499" spans="4:66" s="48" customFormat="1" ht="15" customHeight="1" x14ac:dyDescent="0.2">
      <c r="D4499" s="45"/>
      <c r="AA4499" s="94"/>
      <c r="AC4499" s="94"/>
      <c r="AG4499" s="94"/>
      <c r="AI4499" s="94"/>
      <c r="AM4499" s="94"/>
      <c r="AO4499" s="94"/>
      <c r="AS4499" s="94"/>
      <c r="AU4499" s="94"/>
      <c r="AY4499" s="94"/>
      <c r="BA4499" s="94"/>
      <c r="BI4499" s="45"/>
      <c r="BN4499" s="93"/>
    </row>
    <row r="4500" spans="4:66" s="48" customFormat="1" ht="15" customHeight="1" x14ac:dyDescent="0.2">
      <c r="D4500" s="45"/>
      <c r="AA4500" s="94"/>
      <c r="AC4500" s="94"/>
      <c r="AG4500" s="94"/>
      <c r="AI4500" s="94"/>
      <c r="AM4500" s="94"/>
      <c r="AO4500" s="94"/>
      <c r="AS4500" s="94"/>
      <c r="AU4500" s="94"/>
      <c r="AY4500" s="94"/>
      <c r="BA4500" s="94"/>
      <c r="BI4500" s="45"/>
      <c r="BN4500" s="93"/>
    </row>
    <row r="4501" spans="4:66" s="48" customFormat="1" ht="15" customHeight="1" x14ac:dyDescent="0.2">
      <c r="D4501" s="45"/>
      <c r="AA4501" s="94"/>
      <c r="AC4501" s="94"/>
      <c r="AG4501" s="94"/>
      <c r="AI4501" s="94"/>
      <c r="AM4501" s="94"/>
      <c r="AO4501" s="94"/>
      <c r="AS4501" s="94"/>
      <c r="AU4501" s="94"/>
      <c r="AY4501" s="94"/>
      <c r="BA4501" s="94"/>
      <c r="BI4501" s="45"/>
      <c r="BN4501" s="93"/>
    </row>
    <row r="4502" spans="4:66" s="48" customFormat="1" ht="15" customHeight="1" x14ac:dyDescent="0.2">
      <c r="D4502" s="45"/>
      <c r="AA4502" s="94"/>
      <c r="AC4502" s="94"/>
      <c r="AG4502" s="94"/>
      <c r="AI4502" s="94"/>
      <c r="AM4502" s="94"/>
      <c r="AO4502" s="94"/>
      <c r="AS4502" s="94"/>
      <c r="AU4502" s="94"/>
      <c r="AY4502" s="94"/>
      <c r="BA4502" s="94"/>
      <c r="BI4502" s="45"/>
      <c r="BN4502" s="93"/>
    </row>
    <row r="4503" spans="4:66" s="48" customFormat="1" ht="15" customHeight="1" x14ac:dyDescent="0.2">
      <c r="D4503" s="45"/>
      <c r="AA4503" s="94"/>
      <c r="AC4503" s="94"/>
      <c r="AG4503" s="94"/>
      <c r="AI4503" s="94"/>
      <c r="AM4503" s="94"/>
      <c r="AO4503" s="94"/>
      <c r="AS4503" s="94"/>
      <c r="AU4503" s="94"/>
      <c r="AY4503" s="94"/>
      <c r="BA4503" s="94"/>
      <c r="BI4503" s="45"/>
      <c r="BN4503" s="93"/>
    </row>
    <row r="4504" spans="4:66" s="48" customFormat="1" ht="15" customHeight="1" x14ac:dyDescent="0.2">
      <c r="D4504" s="45"/>
      <c r="AA4504" s="94"/>
      <c r="AC4504" s="94"/>
      <c r="AG4504" s="94"/>
      <c r="AI4504" s="94"/>
      <c r="AM4504" s="94"/>
      <c r="AO4504" s="94"/>
      <c r="AS4504" s="94"/>
      <c r="AU4504" s="94"/>
      <c r="AY4504" s="94"/>
      <c r="BA4504" s="94"/>
      <c r="BI4504" s="45"/>
      <c r="BN4504" s="93"/>
    </row>
    <row r="4505" spans="4:66" s="48" customFormat="1" ht="15" customHeight="1" x14ac:dyDescent="0.2">
      <c r="D4505" s="45"/>
      <c r="AA4505" s="94"/>
      <c r="AC4505" s="94"/>
      <c r="AG4505" s="94"/>
      <c r="AI4505" s="94"/>
      <c r="AM4505" s="94"/>
      <c r="AO4505" s="94"/>
      <c r="AS4505" s="94"/>
      <c r="AU4505" s="94"/>
      <c r="AY4505" s="94"/>
      <c r="BA4505" s="94"/>
      <c r="BI4505" s="45"/>
      <c r="BN4505" s="93"/>
    </row>
    <row r="4506" spans="4:66" s="48" customFormat="1" ht="15" customHeight="1" x14ac:dyDescent="0.2">
      <c r="D4506" s="45"/>
      <c r="AA4506" s="94"/>
      <c r="AC4506" s="94"/>
      <c r="AG4506" s="94"/>
      <c r="AI4506" s="94"/>
      <c r="AM4506" s="94"/>
      <c r="AO4506" s="94"/>
      <c r="AS4506" s="94"/>
      <c r="AU4506" s="94"/>
      <c r="AY4506" s="94"/>
      <c r="BA4506" s="94"/>
      <c r="BI4506" s="45"/>
      <c r="BN4506" s="93"/>
    </row>
    <row r="4507" spans="4:66" s="48" customFormat="1" ht="15" customHeight="1" x14ac:dyDescent="0.2">
      <c r="D4507" s="45"/>
      <c r="AA4507" s="94"/>
      <c r="AC4507" s="94"/>
      <c r="AG4507" s="94"/>
      <c r="AI4507" s="94"/>
      <c r="AM4507" s="94"/>
      <c r="AO4507" s="94"/>
      <c r="AS4507" s="94"/>
      <c r="AU4507" s="94"/>
      <c r="AY4507" s="94"/>
      <c r="BA4507" s="94"/>
      <c r="BI4507" s="45"/>
      <c r="BN4507" s="93"/>
    </row>
    <row r="4508" spans="4:66" s="48" customFormat="1" ht="15" customHeight="1" x14ac:dyDescent="0.2">
      <c r="D4508" s="45"/>
      <c r="AA4508" s="94"/>
      <c r="AC4508" s="94"/>
      <c r="AG4508" s="94"/>
      <c r="AI4508" s="94"/>
      <c r="AM4508" s="94"/>
      <c r="AO4508" s="94"/>
      <c r="AS4508" s="94"/>
      <c r="AU4508" s="94"/>
      <c r="AY4508" s="94"/>
      <c r="BA4508" s="94"/>
      <c r="BI4508" s="45"/>
      <c r="BN4508" s="93"/>
    </row>
    <row r="4509" spans="4:66" s="48" customFormat="1" ht="15" customHeight="1" x14ac:dyDescent="0.2">
      <c r="D4509" s="45"/>
      <c r="AA4509" s="94"/>
      <c r="AC4509" s="94"/>
      <c r="AG4509" s="94"/>
      <c r="AI4509" s="94"/>
      <c r="AM4509" s="94"/>
      <c r="AO4509" s="94"/>
      <c r="AS4509" s="94"/>
      <c r="AU4509" s="94"/>
      <c r="AY4509" s="94"/>
      <c r="BA4509" s="94"/>
      <c r="BI4509" s="45"/>
      <c r="BN4509" s="93"/>
    </row>
    <row r="4510" spans="4:66" s="48" customFormat="1" ht="15" customHeight="1" x14ac:dyDescent="0.2">
      <c r="D4510" s="45"/>
      <c r="AA4510" s="94"/>
      <c r="AC4510" s="94"/>
      <c r="AG4510" s="94"/>
      <c r="AI4510" s="94"/>
      <c r="AM4510" s="94"/>
      <c r="AO4510" s="94"/>
      <c r="AS4510" s="94"/>
      <c r="AU4510" s="94"/>
      <c r="AY4510" s="94"/>
      <c r="BA4510" s="94"/>
      <c r="BI4510" s="45"/>
      <c r="BN4510" s="93"/>
    </row>
    <row r="4511" spans="4:66" s="48" customFormat="1" ht="15" customHeight="1" x14ac:dyDescent="0.2">
      <c r="D4511" s="45"/>
      <c r="AA4511" s="94"/>
      <c r="AC4511" s="94"/>
      <c r="AG4511" s="94"/>
      <c r="AI4511" s="94"/>
      <c r="AM4511" s="94"/>
      <c r="AO4511" s="94"/>
      <c r="AS4511" s="94"/>
      <c r="AU4511" s="94"/>
      <c r="AY4511" s="94"/>
      <c r="BA4511" s="94"/>
      <c r="BI4511" s="45"/>
      <c r="BN4511" s="93"/>
    </row>
    <row r="4512" spans="4:66" s="48" customFormat="1" ht="15" customHeight="1" x14ac:dyDescent="0.2">
      <c r="D4512" s="45"/>
      <c r="AA4512" s="94"/>
      <c r="AC4512" s="94"/>
      <c r="AG4512" s="94"/>
      <c r="AI4512" s="94"/>
      <c r="AM4512" s="94"/>
      <c r="AO4512" s="94"/>
      <c r="AS4512" s="94"/>
      <c r="AU4512" s="94"/>
      <c r="AY4512" s="94"/>
      <c r="BA4512" s="94"/>
      <c r="BI4512" s="45"/>
      <c r="BN4512" s="93"/>
    </row>
    <row r="4513" spans="4:66" s="48" customFormat="1" ht="15" customHeight="1" x14ac:dyDescent="0.2">
      <c r="D4513" s="45"/>
      <c r="AA4513" s="94"/>
      <c r="AC4513" s="94"/>
      <c r="AG4513" s="94"/>
      <c r="AI4513" s="94"/>
      <c r="AM4513" s="94"/>
      <c r="AO4513" s="94"/>
      <c r="AS4513" s="94"/>
      <c r="AU4513" s="94"/>
      <c r="AY4513" s="94"/>
      <c r="BA4513" s="94"/>
      <c r="BI4513" s="45"/>
      <c r="BN4513" s="93"/>
    </row>
    <row r="4514" spans="4:66" s="48" customFormat="1" ht="15" customHeight="1" x14ac:dyDescent="0.2">
      <c r="D4514" s="45"/>
      <c r="AA4514" s="94"/>
      <c r="AC4514" s="94"/>
      <c r="AG4514" s="94"/>
      <c r="AI4514" s="94"/>
      <c r="AM4514" s="94"/>
      <c r="AO4514" s="94"/>
      <c r="AS4514" s="94"/>
      <c r="AU4514" s="94"/>
      <c r="AY4514" s="94"/>
      <c r="BA4514" s="94"/>
      <c r="BI4514" s="45"/>
      <c r="BN4514" s="93"/>
    </row>
    <row r="4515" spans="4:66" s="48" customFormat="1" ht="15" customHeight="1" x14ac:dyDescent="0.2">
      <c r="D4515" s="45"/>
      <c r="AA4515" s="94"/>
      <c r="AC4515" s="94"/>
      <c r="AG4515" s="94"/>
      <c r="AI4515" s="94"/>
      <c r="AM4515" s="94"/>
      <c r="AO4515" s="94"/>
      <c r="AS4515" s="94"/>
      <c r="AU4515" s="94"/>
      <c r="AY4515" s="94"/>
      <c r="BA4515" s="94"/>
      <c r="BI4515" s="45"/>
      <c r="BN4515" s="93"/>
    </row>
    <row r="4516" spans="4:66" s="48" customFormat="1" ht="15" customHeight="1" x14ac:dyDescent="0.2">
      <c r="D4516" s="45"/>
      <c r="AA4516" s="94"/>
      <c r="AC4516" s="94"/>
      <c r="AG4516" s="94"/>
      <c r="AI4516" s="94"/>
      <c r="AM4516" s="94"/>
      <c r="AO4516" s="94"/>
      <c r="AS4516" s="94"/>
      <c r="AU4516" s="94"/>
      <c r="AY4516" s="94"/>
      <c r="BA4516" s="94"/>
      <c r="BI4516" s="45"/>
      <c r="BN4516" s="93"/>
    </row>
    <row r="4517" spans="4:66" s="48" customFormat="1" ht="15" customHeight="1" x14ac:dyDescent="0.2">
      <c r="D4517" s="45"/>
      <c r="AA4517" s="94"/>
      <c r="AC4517" s="94"/>
      <c r="AG4517" s="94"/>
      <c r="AI4517" s="94"/>
      <c r="AM4517" s="94"/>
      <c r="AO4517" s="94"/>
      <c r="AS4517" s="94"/>
      <c r="AU4517" s="94"/>
      <c r="AY4517" s="94"/>
      <c r="BA4517" s="94"/>
      <c r="BI4517" s="45"/>
      <c r="BN4517" s="93"/>
    </row>
    <row r="4518" spans="4:66" s="48" customFormat="1" ht="15" customHeight="1" x14ac:dyDescent="0.2">
      <c r="D4518" s="45"/>
      <c r="AA4518" s="94"/>
      <c r="AC4518" s="94"/>
      <c r="AG4518" s="94"/>
      <c r="AI4518" s="94"/>
      <c r="AM4518" s="94"/>
      <c r="AO4518" s="94"/>
      <c r="AS4518" s="94"/>
      <c r="AU4518" s="94"/>
      <c r="AY4518" s="94"/>
      <c r="BA4518" s="94"/>
      <c r="BI4518" s="45"/>
      <c r="BN4518" s="93"/>
    </row>
    <row r="4519" spans="4:66" s="48" customFormat="1" ht="15" customHeight="1" x14ac:dyDescent="0.2">
      <c r="D4519" s="45"/>
      <c r="AA4519" s="94"/>
      <c r="AC4519" s="94"/>
      <c r="AG4519" s="94"/>
      <c r="AI4519" s="94"/>
      <c r="AM4519" s="94"/>
      <c r="AO4519" s="94"/>
      <c r="AS4519" s="94"/>
      <c r="AU4519" s="94"/>
      <c r="AY4519" s="94"/>
      <c r="BA4519" s="94"/>
      <c r="BI4519" s="45"/>
      <c r="BN4519" s="93"/>
    </row>
    <row r="4520" spans="4:66" s="48" customFormat="1" ht="15" customHeight="1" x14ac:dyDescent="0.2">
      <c r="D4520" s="45"/>
      <c r="AA4520" s="94"/>
      <c r="AC4520" s="94"/>
      <c r="AG4520" s="94"/>
      <c r="AI4520" s="94"/>
      <c r="AM4520" s="94"/>
      <c r="AO4520" s="94"/>
      <c r="AS4520" s="94"/>
      <c r="AU4520" s="94"/>
      <c r="AY4520" s="94"/>
      <c r="BA4520" s="94"/>
      <c r="BI4520" s="45"/>
      <c r="BN4520" s="93"/>
    </row>
    <row r="4521" spans="4:66" s="48" customFormat="1" ht="15" customHeight="1" x14ac:dyDescent="0.2">
      <c r="D4521" s="45"/>
      <c r="AA4521" s="94"/>
      <c r="AC4521" s="94"/>
      <c r="AG4521" s="94"/>
      <c r="AI4521" s="94"/>
      <c r="AM4521" s="94"/>
      <c r="AO4521" s="94"/>
      <c r="AS4521" s="94"/>
      <c r="AU4521" s="94"/>
      <c r="AY4521" s="94"/>
      <c r="BA4521" s="94"/>
      <c r="BI4521" s="45"/>
      <c r="BN4521" s="93"/>
    </row>
    <row r="4522" spans="4:66" s="48" customFormat="1" ht="15" customHeight="1" x14ac:dyDescent="0.2">
      <c r="D4522" s="45"/>
      <c r="AA4522" s="94"/>
      <c r="AC4522" s="94"/>
      <c r="AG4522" s="94"/>
      <c r="AI4522" s="94"/>
      <c r="AM4522" s="94"/>
      <c r="AO4522" s="94"/>
      <c r="AS4522" s="94"/>
      <c r="AU4522" s="94"/>
      <c r="AY4522" s="94"/>
      <c r="BA4522" s="94"/>
      <c r="BI4522" s="45"/>
      <c r="BN4522" s="93"/>
    </row>
    <row r="4523" spans="4:66" s="48" customFormat="1" ht="15" customHeight="1" x14ac:dyDescent="0.2">
      <c r="D4523" s="45"/>
      <c r="AA4523" s="94"/>
      <c r="AC4523" s="94"/>
      <c r="AG4523" s="94"/>
      <c r="AI4523" s="94"/>
      <c r="AM4523" s="94"/>
      <c r="AO4523" s="94"/>
      <c r="AS4523" s="94"/>
      <c r="AU4523" s="94"/>
      <c r="AY4523" s="94"/>
      <c r="BA4523" s="94"/>
      <c r="BI4523" s="45"/>
      <c r="BN4523" s="93"/>
    </row>
    <row r="4524" spans="4:66" s="48" customFormat="1" ht="15" customHeight="1" x14ac:dyDescent="0.2">
      <c r="D4524" s="45"/>
      <c r="AA4524" s="94"/>
      <c r="AC4524" s="94"/>
      <c r="AG4524" s="94"/>
      <c r="AI4524" s="94"/>
      <c r="AM4524" s="94"/>
      <c r="AO4524" s="94"/>
      <c r="AS4524" s="94"/>
      <c r="AU4524" s="94"/>
      <c r="AY4524" s="94"/>
      <c r="BA4524" s="94"/>
      <c r="BI4524" s="45"/>
      <c r="BN4524" s="93"/>
    </row>
    <row r="4525" spans="4:66" s="48" customFormat="1" ht="15" customHeight="1" x14ac:dyDescent="0.2">
      <c r="D4525" s="45"/>
      <c r="AA4525" s="94"/>
      <c r="AC4525" s="94"/>
      <c r="AG4525" s="94"/>
      <c r="AI4525" s="94"/>
      <c r="AM4525" s="94"/>
      <c r="AO4525" s="94"/>
      <c r="AS4525" s="94"/>
      <c r="AU4525" s="94"/>
      <c r="AY4525" s="94"/>
      <c r="BA4525" s="94"/>
      <c r="BI4525" s="45"/>
      <c r="BN4525" s="93"/>
    </row>
    <row r="4526" spans="4:66" s="48" customFormat="1" ht="15" customHeight="1" x14ac:dyDescent="0.2">
      <c r="D4526" s="45"/>
      <c r="AA4526" s="94"/>
      <c r="AC4526" s="94"/>
      <c r="AG4526" s="94"/>
      <c r="AI4526" s="94"/>
      <c r="AM4526" s="94"/>
      <c r="AO4526" s="94"/>
      <c r="AS4526" s="94"/>
      <c r="AU4526" s="94"/>
      <c r="AY4526" s="94"/>
      <c r="BA4526" s="94"/>
      <c r="BI4526" s="45"/>
      <c r="BN4526" s="93"/>
    </row>
    <row r="4527" spans="4:66" s="48" customFormat="1" ht="15" customHeight="1" x14ac:dyDescent="0.2">
      <c r="D4527" s="45"/>
      <c r="AA4527" s="94"/>
      <c r="AC4527" s="94"/>
      <c r="AG4527" s="94"/>
      <c r="AI4527" s="94"/>
      <c r="AM4527" s="94"/>
      <c r="AO4527" s="94"/>
      <c r="AS4527" s="94"/>
      <c r="AU4527" s="94"/>
      <c r="AY4527" s="94"/>
      <c r="BA4527" s="94"/>
      <c r="BI4527" s="45"/>
      <c r="BN4527" s="93"/>
    </row>
    <row r="4528" spans="4:66" s="48" customFormat="1" ht="15" customHeight="1" x14ac:dyDescent="0.2">
      <c r="D4528" s="45"/>
      <c r="AA4528" s="94"/>
      <c r="AC4528" s="94"/>
      <c r="AG4528" s="94"/>
      <c r="AI4528" s="94"/>
      <c r="AM4528" s="94"/>
      <c r="AO4528" s="94"/>
      <c r="AS4528" s="94"/>
      <c r="AU4528" s="94"/>
      <c r="AY4528" s="94"/>
      <c r="BA4528" s="94"/>
      <c r="BI4528" s="45"/>
      <c r="BN4528" s="93"/>
    </row>
    <row r="4529" spans="4:66" s="48" customFormat="1" ht="15" customHeight="1" x14ac:dyDescent="0.2">
      <c r="D4529" s="45"/>
      <c r="AA4529" s="94"/>
      <c r="AC4529" s="94"/>
      <c r="AG4529" s="94"/>
      <c r="AI4529" s="94"/>
      <c r="AM4529" s="94"/>
      <c r="AO4529" s="94"/>
      <c r="AS4529" s="94"/>
      <c r="AU4529" s="94"/>
      <c r="AY4529" s="94"/>
      <c r="BA4529" s="94"/>
      <c r="BI4529" s="45"/>
      <c r="BN4529" s="93"/>
    </row>
    <row r="4530" spans="4:66" s="48" customFormat="1" ht="15" customHeight="1" x14ac:dyDescent="0.2">
      <c r="D4530" s="45"/>
      <c r="AA4530" s="94"/>
      <c r="AC4530" s="94"/>
      <c r="AG4530" s="94"/>
      <c r="AI4530" s="94"/>
      <c r="AM4530" s="94"/>
      <c r="AO4530" s="94"/>
      <c r="AS4530" s="94"/>
      <c r="AU4530" s="94"/>
      <c r="AY4530" s="94"/>
      <c r="BA4530" s="94"/>
      <c r="BI4530" s="45"/>
      <c r="BN4530" s="93"/>
    </row>
    <row r="4531" spans="4:66" s="48" customFormat="1" ht="15" customHeight="1" x14ac:dyDescent="0.2">
      <c r="D4531" s="45"/>
      <c r="AA4531" s="94"/>
      <c r="AC4531" s="94"/>
      <c r="AG4531" s="94"/>
      <c r="AI4531" s="94"/>
      <c r="AM4531" s="94"/>
      <c r="AO4531" s="94"/>
      <c r="AS4531" s="94"/>
      <c r="AU4531" s="94"/>
      <c r="AY4531" s="94"/>
      <c r="BA4531" s="94"/>
      <c r="BI4531" s="45"/>
      <c r="BN4531" s="93"/>
    </row>
    <row r="4532" spans="4:66" s="48" customFormat="1" ht="15" customHeight="1" x14ac:dyDescent="0.2">
      <c r="D4532" s="45"/>
      <c r="AA4532" s="94"/>
      <c r="AC4532" s="94"/>
      <c r="AG4532" s="94"/>
      <c r="AI4532" s="94"/>
      <c r="AM4532" s="94"/>
      <c r="AO4532" s="94"/>
      <c r="AS4532" s="94"/>
      <c r="AU4532" s="94"/>
      <c r="AY4532" s="94"/>
      <c r="BA4532" s="94"/>
      <c r="BI4532" s="45"/>
      <c r="BN4532" s="93"/>
    </row>
    <row r="4533" spans="4:66" s="48" customFormat="1" ht="15" customHeight="1" x14ac:dyDescent="0.2">
      <c r="D4533" s="45"/>
      <c r="AA4533" s="94"/>
      <c r="AC4533" s="94"/>
      <c r="AG4533" s="94"/>
      <c r="AI4533" s="94"/>
      <c r="AM4533" s="94"/>
      <c r="AO4533" s="94"/>
      <c r="AS4533" s="94"/>
      <c r="AU4533" s="94"/>
      <c r="AY4533" s="94"/>
      <c r="BA4533" s="94"/>
      <c r="BI4533" s="45"/>
      <c r="BN4533" s="93"/>
    </row>
    <row r="4534" spans="4:66" s="48" customFormat="1" ht="15" customHeight="1" x14ac:dyDescent="0.2">
      <c r="D4534" s="45"/>
      <c r="AA4534" s="94"/>
      <c r="AC4534" s="94"/>
      <c r="AG4534" s="94"/>
      <c r="AI4534" s="94"/>
      <c r="AM4534" s="94"/>
      <c r="AO4534" s="94"/>
      <c r="AS4534" s="94"/>
      <c r="AU4534" s="94"/>
      <c r="AY4534" s="94"/>
      <c r="BA4534" s="94"/>
      <c r="BI4534" s="45"/>
      <c r="BN4534" s="93"/>
    </row>
    <row r="4535" spans="4:66" s="48" customFormat="1" ht="15" customHeight="1" x14ac:dyDescent="0.2">
      <c r="D4535" s="45"/>
      <c r="AA4535" s="94"/>
      <c r="AC4535" s="94"/>
      <c r="AG4535" s="94"/>
      <c r="AI4535" s="94"/>
      <c r="AM4535" s="94"/>
      <c r="AO4535" s="94"/>
      <c r="AS4535" s="94"/>
      <c r="AU4535" s="94"/>
      <c r="AY4535" s="94"/>
      <c r="BA4535" s="94"/>
      <c r="BI4535" s="45"/>
      <c r="BN4535" s="93"/>
    </row>
    <row r="4536" spans="4:66" s="48" customFormat="1" ht="15" customHeight="1" x14ac:dyDescent="0.2">
      <c r="D4536" s="45"/>
      <c r="AA4536" s="94"/>
      <c r="AC4536" s="94"/>
      <c r="AG4536" s="94"/>
      <c r="AI4536" s="94"/>
      <c r="AM4536" s="94"/>
      <c r="AO4536" s="94"/>
      <c r="AS4536" s="94"/>
      <c r="AU4536" s="94"/>
      <c r="AY4536" s="94"/>
      <c r="BA4536" s="94"/>
      <c r="BI4536" s="45"/>
      <c r="BN4536" s="93"/>
    </row>
    <row r="4537" spans="4:66" s="48" customFormat="1" ht="15" customHeight="1" x14ac:dyDescent="0.2">
      <c r="D4537" s="45"/>
      <c r="AA4537" s="94"/>
      <c r="AC4537" s="94"/>
      <c r="AG4537" s="94"/>
      <c r="AI4537" s="94"/>
      <c r="AM4537" s="94"/>
      <c r="AO4537" s="94"/>
      <c r="AS4537" s="94"/>
      <c r="AU4537" s="94"/>
      <c r="AY4537" s="94"/>
      <c r="BA4537" s="94"/>
      <c r="BI4537" s="45"/>
      <c r="BN4537" s="93"/>
    </row>
    <row r="4538" spans="4:66" s="48" customFormat="1" ht="15" customHeight="1" x14ac:dyDescent="0.2">
      <c r="D4538" s="45"/>
      <c r="AA4538" s="94"/>
      <c r="AC4538" s="94"/>
      <c r="AG4538" s="94"/>
      <c r="AI4538" s="94"/>
      <c r="AM4538" s="94"/>
      <c r="AO4538" s="94"/>
      <c r="AS4538" s="94"/>
      <c r="AU4538" s="94"/>
      <c r="AY4538" s="94"/>
      <c r="BA4538" s="94"/>
      <c r="BI4538" s="45"/>
      <c r="BN4538" s="93"/>
    </row>
    <row r="4539" spans="4:66" s="48" customFormat="1" ht="15" customHeight="1" x14ac:dyDescent="0.2">
      <c r="D4539" s="45"/>
      <c r="AA4539" s="94"/>
      <c r="AC4539" s="94"/>
      <c r="AG4539" s="94"/>
      <c r="AI4539" s="94"/>
      <c r="AM4539" s="94"/>
      <c r="AO4539" s="94"/>
      <c r="AS4539" s="94"/>
      <c r="AU4539" s="94"/>
      <c r="AY4539" s="94"/>
      <c r="BA4539" s="94"/>
      <c r="BI4539" s="45"/>
      <c r="BN4539" s="93"/>
    </row>
    <row r="4540" spans="4:66" s="48" customFormat="1" ht="15" customHeight="1" x14ac:dyDescent="0.2">
      <c r="D4540" s="45"/>
      <c r="AA4540" s="94"/>
      <c r="AC4540" s="94"/>
      <c r="AG4540" s="94"/>
      <c r="AI4540" s="94"/>
      <c r="AM4540" s="94"/>
      <c r="AO4540" s="94"/>
      <c r="AS4540" s="94"/>
      <c r="AU4540" s="94"/>
      <c r="AY4540" s="94"/>
      <c r="BA4540" s="94"/>
      <c r="BI4540" s="45"/>
      <c r="BN4540" s="93"/>
    </row>
    <row r="4541" spans="4:66" s="48" customFormat="1" ht="15" customHeight="1" x14ac:dyDescent="0.2">
      <c r="D4541" s="45"/>
      <c r="AA4541" s="94"/>
      <c r="AC4541" s="94"/>
      <c r="AG4541" s="94"/>
      <c r="AI4541" s="94"/>
      <c r="AM4541" s="94"/>
      <c r="AO4541" s="94"/>
      <c r="AS4541" s="94"/>
      <c r="AU4541" s="94"/>
      <c r="AY4541" s="94"/>
      <c r="BA4541" s="94"/>
      <c r="BI4541" s="45"/>
      <c r="BN4541" s="93"/>
    </row>
    <row r="4542" spans="4:66" s="48" customFormat="1" ht="15" customHeight="1" x14ac:dyDescent="0.2">
      <c r="D4542" s="45"/>
      <c r="AA4542" s="94"/>
      <c r="AC4542" s="94"/>
      <c r="AG4542" s="94"/>
      <c r="AI4542" s="94"/>
      <c r="AM4542" s="94"/>
      <c r="AO4542" s="94"/>
      <c r="AS4542" s="94"/>
      <c r="AU4542" s="94"/>
      <c r="AY4542" s="94"/>
      <c r="BA4542" s="94"/>
      <c r="BI4542" s="45"/>
      <c r="BN4542" s="93"/>
    </row>
    <row r="4543" spans="4:66" s="48" customFormat="1" ht="15" customHeight="1" x14ac:dyDescent="0.2">
      <c r="D4543" s="45"/>
      <c r="AA4543" s="94"/>
      <c r="AC4543" s="94"/>
      <c r="AG4543" s="94"/>
      <c r="AI4543" s="94"/>
      <c r="AM4543" s="94"/>
      <c r="AO4543" s="94"/>
      <c r="AS4543" s="94"/>
      <c r="AU4543" s="94"/>
      <c r="AY4543" s="94"/>
      <c r="BA4543" s="94"/>
      <c r="BI4543" s="45"/>
      <c r="BN4543" s="93"/>
    </row>
    <row r="4544" spans="4:66" s="48" customFormat="1" ht="15" customHeight="1" x14ac:dyDescent="0.2">
      <c r="D4544" s="45"/>
      <c r="AA4544" s="94"/>
      <c r="AC4544" s="94"/>
      <c r="AG4544" s="94"/>
      <c r="AI4544" s="94"/>
      <c r="AM4544" s="94"/>
      <c r="AO4544" s="94"/>
      <c r="AS4544" s="94"/>
      <c r="AU4544" s="94"/>
      <c r="AY4544" s="94"/>
      <c r="BA4544" s="94"/>
      <c r="BI4544" s="45"/>
      <c r="BN4544" s="93"/>
    </row>
    <row r="4545" spans="4:66" s="48" customFormat="1" ht="15" customHeight="1" x14ac:dyDescent="0.2">
      <c r="D4545" s="45"/>
      <c r="AA4545" s="94"/>
      <c r="AC4545" s="94"/>
      <c r="AG4545" s="94"/>
      <c r="AI4545" s="94"/>
      <c r="AM4545" s="94"/>
      <c r="AO4545" s="94"/>
      <c r="AS4545" s="94"/>
      <c r="AU4545" s="94"/>
      <c r="AY4545" s="94"/>
      <c r="BA4545" s="94"/>
      <c r="BI4545" s="45"/>
      <c r="BN4545" s="93"/>
    </row>
    <row r="4546" spans="4:66" s="48" customFormat="1" ht="15" customHeight="1" x14ac:dyDescent="0.2">
      <c r="D4546" s="45"/>
      <c r="AA4546" s="94"/>
      <c r="AC4546" s="94"/>
      <c r="AG4546" s="94"/>
      <c r="AI4546" s="94"/>
      <c r="AM4546" s="94"/>
      <c r="AO4546" s="94"/>
      <c r="AS4546" s="94"/>
      <c r="AU4546" s="94"/>
      <c r="AY4546" s="94"/>
      <c r="BA4546" s="94"/>
      <c r="BI4546" s="45"/>
      <c r="BN4546" s="93"/>
    </row>
    <row r="4547" spans="4:66" s="48" customFormat="1" ht="15" customHeight="1" x14ac:dyDescent="0.2">
      <c r="D4547" s="45"/>
      <c r="AA4547" s="94"/>
      <c r="AC4547" s="94"/>
      <c r="AG4547" s="94"/>
      <c r="AI4547" s="94"/>
      <c r="AM4547" s="94"/>
      <c r="AO4547" s="94"/>
      <c r="AS4547" s="94"/>
      <c r="AU4547" s="94"/>
      <c r="AY4547" s="94"/>
      <c r="BA4547" s="94"/>
      <c r="BI4547" s="45"/>
      <c r="BN4547" s="93"/>
    </row>
    <row r="4548" spans="4:66" s="48" customFormat="1" ht="15" customHeight="1" x14ac:dyDescent="0.2">
      <c r="D4548" s="45"/>
      <c r="AA4548" s="94"/>
      <c r="AC4548" s="94"/>
      <c r="AG4548" s="94"/>
      <c r="AI4548" s="94"/>
      <c r="AM4548" s="94"/>
      <c r="AO4548" s="94"/>
      <c r="AS4548" s="94"/>
      <c r="AU4548" s="94"/>
      <c r="AY4548" s="94"/>
      <c r="BA4548" s="94"/>
      <c r="BI4548" s="45"/>
      <c r="BN4548" s="93"/>
    </row>
    <row r="4549" spans="4:66" s="48" customFormat="1" ht="15" customHeight="1" x14ac:dyDescent="0.2">
      <c r="D4549" s="45"/>
      <c r="AA4549" s="94"/>
      <c r="AC4549" s="94"/>
      <c r="AG4549" s="94"/>
      <c r="AI4549" s="94"/>
      <c r="AM4549" s="94"/>
      <c r="AO4549" s="94"/>
      <c r="AS4549" s="94"/>
      <c r="AU4549" s="94"/>
      <c r="AY4549" s="94"/>
      <c r="BA4549" s="94"/>
      <c r="BI4549" s="45"/>
      <c r="BN4549" s="93"/>
    </row>
    <row r="4550" spans="4:66" s="48" customFormat="1" ht="15" customHeight="1" x14ac:dyDescent="0.2">
      <c r="D4550" s="45"/>
      <c r="AA4550" s="94"/>
      <c r="AC4550" s="94"/>
      <c r="AG4550" s="94"/>
      <c r="AI4550" s="94"/>
      <c r="AM4550" s="94"/>
      <c r="AO4550" s="94"/>
      <c r="AS4550" s="94"/>
      <c r="AU4550" s="94"/>
      <c r="AY4550" s="94"/>
      <c r="BA4550" s="94"/>
      <c r="BI4550" s="45"/>
      <c r="BN4550" s="93"/>
    </row>
    <row r="4551" spans="4:66" s="48" customFormat="1" ht="15" customHeight="1" x14ac:dyDescent="0.2">
      <c r="D4551" s="45"/>
      <c r="AA4551" s="94"/>
      <c r="AC4551" s="94"/>
      <c r="AG4551" s="94"/>
      <c r="AI4551" s="94"/>
      <c r="AM4551" s="94"/>
      <c r="AO4551" s="94"/>
      <c r="AS4551" s="94"/>
      <c r="AU4551" s="94"/>
      <c r="AY4551" s="94"/>
      <c r="BA4551" s="94"/>
      <c r="BI4551" s="45"/>
      <c r="BN4551" s="93"/>
    </row>
    <row r="4552" spans="4:66" s="48" customFormat="1" ht="15" customHeight="1" x14ac:dyDescent="0.2">
      <c r="D4552" s="45"/>
      <c r="AA4552" s="94"/>
      <c r="AC4552" s="94"/>
      <c r="AG4552" s="94"/>
      <c r="AI4552" s="94"/>
      <c r="AM4552" s="94"/>
      <c r="AO4552" s="94"/>
      <c r="AS4552" s="94"/>
      <c r="AU4552" s="94"/>
      <c r="AY4552" s="94"/>
      <c r="BA4552" s="94"/>
      <c r="BI4552" s="45"/>
      <c r="BN4552" s="93"/>
    </row>
    <row r="4553" spans="4:66" s="48" customFormat="1" ht="15" customHeight="1" x14ac:dyDescent="0.2">
      <c r="D4553" s="45"/>
      <c r="AA4553" s="94"/>
      <c r="AC4553" s="94"/>
      <c r="AG4553" s="94"/>
      <c r="AI4553" s="94"/>
      <c r="AM4553" s="94"/>
      <c r="AO4553" s="94"/>
      <c r="AS4553" s="94"/>
      <c r="AU4553" s="94"/>
      <c r="AY4553" s="94"/>
      <c r="BA4553" s="94"/>
      <c r="BI4553" s="45"/>
      <c r="BN4553" s="93"/>
    </row>
    <row r="4554" spans="4:66" s="48" customFormat="1" ht="15" customHeight="1" x14ac:dyDescent="0.2">
      <c r="D4554" s="45"/>
      <c r="AA4554" s="94"/>
      <c r="AC4554" s="94"/>
      <c r="AG4554" s="94"/>
      <c r="AI4554" s="94"/>
      <c r="AM4554" s="94"/>
      <c r="AO4554" s="94"/>
      <c r="AS4554" s="94"/>
      <c r="AU4554" s="94"/>
      <c r="AY4554" s="94"/>
      <c r="BA4554" s="94"/>
      <c r="BI4554" s="45"/>
      <c r="BN4554" s="93"/>
    </row>
    <row r="4555" spans="4:66" s="48" customFormat="1" ht="15" customHeight="1" x14ac:dyDescent="0.2">
      <c r="D4555" s="45"/>
      <c r="AA4555" s="94"/>
      <c r="AC4555" s="94"/>
      <c r="AG4555" s="94"/>
      <c r="AI4555" s="94"/>
      <c r="AM4555" s="94"/>
      <c r="AO4555" s="94"/>
      <c r="AS4555" s="94"/>
      <c r="AU4555" s="94"/>
      <c r="AY4555" s="94"/>
      <c r="BA4555" s="94"/>
      <c r="BI4555" s="45"/>
      <c r="BN4555" s="93"/>
    </row>
    <row r="4556" spans="4:66" s="48" customFormat="1" ht="15" customHeight="1" x14ac:dyDescent="0.2">
      <c r="D4556" s="45"/>
      <c r="AA4556" s="94"/>
      <c r="AC4556" s="94"/>
      <c r="AG4556" s="94"/>
      <c r="AI4556" s="94"/>
      <c r="AM4556" s="94"/>
      <c r="AO4556" s="94"/>
      <c r="AS4556" s="94"/>
      <c r="AU4556" s="94"/>
      <c r="AY4556" s="94"/>
      <c r="BA4556" s="94"/>
      <c r="BI4556" s="45"/>
      <c r="BN4556" s="93"/>
    </row>
    <row r="4557" spans="4:66" s="48" customFormat="1" ht="15" customHeight="1" x14ac:dyDescent="0.2">
      <c r="D4557" s="45"/>
      <c r="AA4557" s="94"/>
      <c r="AC4557" s="94"/>
      <c r="AG4557" s="94"/>
      <c r="AI4557" s="94"/>
      <c r="AM4557" s="94"/>
      <c r="AO4557" s="94"/>
      <c r="AS4557" s="94"/>
      <c r="AU4557" s="94"/>
      <c r="AY4557" s="94"/>
      <c r="BA4557" s="94"/>
      <c r="BI4557" s="45"/>
      <c r="BN4557" s="93"/>
    </row>
    <row r="4558" spans="4:66" s="48" customFormat="1" ht="15" customHeight="1" x14ac:dyDescent="0.2">
      <c r="D4558" s="45"/>
      <c r="AA4558" s="94"/>
      <c r="AC4558" s="94"/>
      <c r="AG4558" s="94"/>
      <c r="AI4558" s="94"/>
      <c r="AM4558" s="94"/>
      <c r="AO4558" s="94"/>
      <c r="AS4558" s="94"/>
      <c r="AU4558" s="94"/>
      <c r="AY4558" s="94"/>
      <c r="BA4558" s="94"/>
      <c r="BI4558" s="45"/>
      <c r="BN4558" s="93"/>
    </row>
    <row r="4559" spans="4:66" s="48" customFormat="1" ht="15" customHeight="1" x14ac:dyDescent="0.2">
      <c r="D4559" s="45"/>
      <c r="AA4559" s="94"/>
      <c r="AC4559" s="94"/>
      <c r="AG4559" s="94"/>
      <c r="AI4559" s="94"/>
      <c r="AM4559" s="94"/>
      <c r="AO4559" s="94"/>
      <c r="AS4559" s="94"/>
      <c r="AU4559" s="94"/>
      <c r="AY4559" s="94"/>
      <c r="BA4559" s="94"/>
      <c r="BI4559" s="45"/>
      <c r="BN4559" s="93"/>
    </row>
    <row r="4560" spans="4:66" s="48" customFormat="1" ht="15" customHeight="1" x14ac:dyDescent="0.2">
      <c r="D4560" s="45"/>
      <c r="AA4560" s="94"/>
      <c r="AC4560" s="94"/>
      <c r="AG4560" s="94"/>
      <c r="AI4560" s="94"/>
      <c r="AM4560" s="94"/>
      <c r="AO4560" s="94"/>
      <c r="AS4560" s="94"/>
      <c r="AU4560" s="94"/>
      <c r="AY4560" s="94"/>
      <c r="BA4560" s="94"/>
      <c r="BI4560" s="45"/>
      <c r="BN4560" s="93"/>
    </row>
    <row r="4561" spans="4:66" s="48" customFormat="1" ht="15" customHeight="1" x14ac:dyDescent="0.2">
      <c r="D4561" s="45"/>
      <c r="AA4561" s="94"/>
      <c r="AC4561" s="94"/>
      <c r="AG4561" s="94"/>
      <c r="AI4561" s="94"/>
      <c r="AM4561" s="94"/>
      <c r="AO4561" s="94"/>
      <c r="AS4561" s="94"/>
      <c r="AU4561" s="94"/>
      <c r="AY4561" s="94"/>
      <c r="BA4561" s="94"/>
      <c r="BI4561" s="45"/>
      <c r="BN4561" s="93"/>
    </row>
    <row r="4562" spans="4:66" s="48" customFormat="1" ht="15" customHeight="1" x14ac:dyDescent="0.2">
      <c r="D4562" s="45"/>
      <c r="AA4562" s="94"/>
      <c r="AC4562" s="94"/>
      <c r="AG4562" s="94"/>
      <c r="AI4562" s="94"/>
      <c r="AM4562" s="94"/>
      <c r="AO4562" s="94"/>
      <c r="AS4562" s="94"/>
      <c r="AU4562" s="94"/>
      <c r="AY4562" s="94"/>
      <c r="BA4562" s="94"/>
      <c r="BI4562" s="45"/>
      <c r="BN4562" s="93"/>
    </row>
    <row r="4563" spans="4:66" s="48" customFormat="1" ht="15" customHeight="1" x14ac:dyDescent="0.2">
      <c r="D4563" s="45"/>
      <c r="AA4563" s="94"/>
      <c r="AC4563" s="94"/>
      <c r="AG4563" s="94"/>
      <c r="AI4563" s="94"/>
      <c r="AM4563" s="94"/>
      <c r="AO4563" s="94"/>
      <c r="AS4563" s="94"/>
      <c r="AU4563" s="94"/>
      <c r="AY4563" s="94"/>
      <c r="BA4563" s="94"/>
      <c r="BI4563" s="45"/>
      <c r="BN4563" s="93"/>
    </row>
    <row r="4564" spans="4:66" s="48" customFormat="1" ht="15" customHeight="1" x14ac:dyDescent="0.2">
      <c r="D4564" s="45"/>
      <c r="AA4564" s="94"/>
      <c r="AC4564" s="94"/>
      <c r="AG4564" s="94"/>
      <c r="AI4564" s="94"/>
      <c r="AM4564" s="94"/>
      <c r="AO4564" s="94"/>
      <c r="AS4564" s="94"/>
      <c r="AU4564" s="94"/>
      <c r="AY4564" s="94"/>
      <c r="BA4564" s="94"/>
      <c r="BI4564" s="45"/>
      <c r="BN4564" s="93"/>
    </row>
    <row r="4565" spans="4:66" s="48" customFormat="1" ht="15" customHeight="1" x14ac:dyDescent="0.2">
      <c r="D4565" s="45"/>
      <c r="AA4565" s="94"/>
      <c r="AC4565" s="94"/>
      <c r="AG4565" s="94"/>
      <c r="AI4565" s="94"/>
      <c r="AM4565" s="94"/>
      <c r="AO4565" s="94"/>
      <c r="AS4565" s="94"/>
      <c r="AU4565" s="94"/>
      <c r="AY4565" s="94"/>
      <c r="BA4565" s="94"/>
      <c r="BI4565" s="45"/>
      <c r="BN4565" s="93"/>
    </row>
    <row r="4566" spans="4:66" s="48" customFormat="1" ht="15" customHeight="1" x14ac:dyDescent="0.2">
      <c r="D4566" s="45"/>
      <c r="AA4566" s="94"/>
      <c r="AC4566" s="94"/>
      <c r="AG4566" s="94"/>
      <c r="AI4566" s="94"/>
      <c r="AM4566" s="94"/>
      <c r="AO4566" s="94"/>
      <c r="AS4566" s="94"/>
      <c r="AU4566" s="94"/>
      <c r="AY4566" s="94"/>
      <c r="BA4566" s="94"/>
      <c r="BI4566" s="45"/>
      <c r="BN4566" s="93"/>
    </row>
    <row r="4567" spans="4:66" s="48" customFormat="1" ht="15" customHeight="1" x14ac:dyDescent="0.2">
      <c r="D4567" s="45"/>
      <c r="AA4567" s="94"/>
      <c r="AC4567" s="94"/>
      <c r="AG4567" s="94"/>
      <c r="AI4567" s="94"/>
      <c r="AM4567" s="94"/>
      <c r="AO4567" s="94"/>
      <c r="AS4567" s="94"/>
      <c r="AU4567" s="94"/>
      <c r="AY4567" s="94"/>
      <c r="BA4567" s="94"/>
      <c r="BI4567" s="45"/>
      <c r="BN4567" s="93"/>
    </row>
    <row r="4568" spans="4:66" s="48" customFormat="1" ht="15" customHeight="1" x14ac:dyDescent="0.2">
      <c r="D4568" s="45"/>
      <c r="AA4568" s="94"/>
      <c r="AC4568" s="94"/>
      <c r="AG4568" s="94"/>
      <c r="AI4568" s="94"/>
      <c r="AM4568" s="94"/>
      <c r="AO4568" s="94"/>
      <c r="AS4568" s="94"/>
      <c r="AU4568" s="94"/>
      <c r="AY4568" s="94"/>
      <c r="BA4568" s="94"/>
      <c r="BI4568" s="45"/>
      <c r="BN4568" s="93"/>
    </row>
    <row r="4569" spans="4:66" s="48" customFormat="1" ht="15" customHeight="1" x14ac:dyDescent="0.2">
      <c r="D4569" s="45"/>
      <c r="AA4569" s="94"/>
      <c r="AC4569" s="94"/>
      <c r="AG4569" s="94"/>
      <c r="AI4569" s="94"/>
      <c r="AM4569" s="94"/>
      <c r="AO4569" s="94"/>
      <c r="AS4569" s="94"/>
      <c r="AU4569" s="94"/>
      <c r="AY4569" s="94"/>
      <c r="BA4569" s="94"/>
      <c r="BI4569" s="45"/>
      <c r="BN4569" s="93"/>
    </row>
    <row r="4570" spans="4:66" s="48" customFormat="1" ht="15" customHeight="1" x14ac:dyDescent="0.2">
      <c r="D4570" s="45"/>
      <c r="AA4570" s="94"/>
      <c r="AC4570" s="94"/>
      <c r="AG4570" s="94"/>
      <c r="AI4570" s="94"/>
      <c r="AM4570" s="94"/>
      <c r="AO4570" s="94"/>
      <c r="AS4570" s="94"/>
      <c r="AU4570" s="94"/>
      <c r="AY4570" s="94"/>
      <c r="BA4570" s="94"/>
      <c r="BI4570" s="45"/>
      <c r="BN4570" s="93"/>
    </row>
    <row r="4571" spans="4:66" s="48" customFormat="1" ht="15" customHeight="1" x14ac:dyDescent="0.2">
      <c r="D4571" s="45"/>
      <c r="AA4571" s="94"/>
      <c r="AC4571" s="94"/>
      <c r="AG4571" s="94"/>
      <c r="AI4571" s="94"/>
      <c r="AM4571" s="94"/>
      <c r="AO4571" s="94"/>
      <c r="AS4571" s="94"/>
      <c r="AU4571" s="94"/>
      <c r="AY4571" s="94"/>
      <c r="BA4571" s="94"/>
      <c r="BI4571" s="45"/>
      <c r="BN4571" s="93"/>
    </row>
    <row r="4572" spans="4:66" s="48" customFormat="1" ht="15" customHeight="1" x14ac:dyDescent="0.2">
      <c r="D4572" s="45"/>
      <c r="AA4572" s="94"/>
      <c r="AC4572" s="94"/>
      <c r="AG4572" s="94"/>
      <c r="AI4572" s="94"/>
      <c r="AM4572" s="94"/>
      <c r="AO4572" s="94"/>
      <c r="AS4572" s="94"/>
      <c r="AU4572" s="94"/>
      <c r="AY4572" s="94"/>
      <c r="BA4572" s="94"/>
      <c r="BI4572" s="45"/>
      <c r="BN4572" s="93"/>
    </row>
    <row r="4573" spans="4:66" s="48" customFormat="1" ht="15" customHeight="1" x14ac:dyDescent="0.2">
      <c r="D4573" s="45"/>
      <c r="AA4573" s="94"/>
      <c r="AC4573" s="94"/>
      <c r="AG4573" s="94"/>
      <c r="AI4573" s="94"/>
      <c r="AM4573" s="94"/>
      <c r="AO4573" s="94"/>
      <c r="AS4573" s="94"/>
      <c r="AU4573" s="94"/>
      <c r="AY4573" s="94"/>
      <c r="BA4573" s="94"/>
      <c r="BI4573" s="45"/>
      <c r="BN4573" s="93"/>
    </row>
    <row r="4574" spans="4:66" s="48" customFormat="1" ht="15" customHeight="1" x14ac:dyDescent="0.2">
      <c r="D4574" s="45"/>
      <c r="AA4574" s="94"/>
      <c r="AC4574" s="94"/>
      <c r="AG4574" s="94"/>
      <c r="AI4574" s="94"/>
      <c r="AM4574" s="94"/>
      <c r="AO4574" s="94"/>
      <c r="AS4574" s="94"/>
      <c r="AU4574" s="94"/>
      <c r="AY4574" s="94"/>
      <c r="BA4574" s="94"/>
      <c r="BI4574" s="45"/>
      <c r="BN4574" s="93"/>
    </row>
    <row r="4575" spans="4:66" s="48" customFormat="1" ht="15" customHeight="1" x14ac:dyDescent="0.2">
      <c r="D4575" s="45"/>
      <c r="AA4575" s="94"/>
      <c r="AC4575" s="94"/>
      <c r="AG4575" s="94"/>
      <c r="AI4575" s="94"/>
      <c r="AM4575" s="94"/>
      <c r="AO4575" s="94"/>
      <c r="AS4575" s="94"/>
      <c r="AU4575" s="94"/>
      <c r="AY4575" s="94"/>
      <c r="BA4575" s="94"/>
      <c r="BI4575" s="45"/>
      <c r="BN4575" s="93"/>
    </row>
    <row r="4576" spans="4:66" s="48" customFormat="1" ht="15" customHeight="1" x14ac:dyDescent="0.2">
      <c r="D4576" s="45"/>
      <c r="AA4576" s="94"/>
      <c r="AC4576" s="94"/>
      <c r="AG4576" s="94"/>
      <c r="AI4576" s="94"/>
      <c r="AM4576" s="94"/>
      <c r="AO4576" s="94"/>
      <c r="AS4576" s="94"/>
      <c r="AU4576" s="94"/>
      <c r="AY4576" s="94"/>
      <c r="BA4576" s="94"/>
      <c r="BI4576" s="45"/>
      <c r="BN4576" s="93"/>
    </row>
    <row r="4577" spans="4:66" s="48" customFormat="1" ht="15" customHeight="1" x14ac:dyDescent="0.2">
      <c r="D4577" s="45"/>
      <c r="AA4577" s="94"/>
      <c r="AC4577" s="94"/>
      <c r="AG4577" s="94"/>
      <c r="AI4577" s="94"/>
      <c r="AM4577" s="94"/>
      <c r="AO4577" s="94"/>
      <c r="AS4577" s="94"/>
      <c r="AU4577" s="94"/>
      <c r="AY4577" s="94"/>
      <c r="BA4577" s="94"/>
      <c r="BI4577" s="45"/>
      <c r="BN4577" s="93"/>
    </row>
    <row r="4578" spans="4:66" s="48" customFormat="1" ht="15" customHeight="1" x14ac:dyDescent="0.2">
      <c r="D4578" s="45"/>
      <c r="AA4578" s="94"/>
      <c r="AC4578" s="94"/>
      <c r="AG4578" s="94"/>
      <c r="AI4578" s="94"/>
      <c r="AM4578" s="94"/>
      <c r="AO4578" s="94"/>
      <c r="AS4578" s="94"/>
      <c r="AU4578" s="94"/>
      <c r="AY4578" s="94"/>
      <c r="BA4578" s="94"/>
      <c r="BI4578" s="45"/>
      <c r="BN4578" s="93"/>
    </row>
    <row r="4579" spans="4:66" s="48" customFormat="1" ht="15" customHeight="1" x14ac:dyDescent="0.2">
      <c r="D4579" s="45"/>
      <c r="AA4579" s="94"/>
      <c r="AC4579" s="94"/>
      <c r="AG4579" s="94"/>
      <c r="AI4579" s="94"/>
      <c r="AM4579" s="94"/>
      <c r="AO4579" s="94"/>
      <c r="AS4579" s="94"/>
      <c r="AU4579" s="94"/>
      <c r="AY4579" s="94"/>
      <c r="BA4579" s="94"/>
      <c r="BI4579" s="45"/>
      <c r="BN4579" s="93"/>
    </row>
    <row r="4580" spans="4:66" s="48" customFormat="1" ht="15" customHeight="1" x14ac:dyDescent="0.2">
      <c r="D4580" s="45"/>
      <c r="AA4580" s="94"/>
      <c r="AC4580" s="94"/>
      <c r="AG4580" s="94"/>
      <c r="AI4580" s="94"/>
      <c r="AM4580" s="94"/>
      <c r="AO4580" s="94"/>
      <c r="AS4580" s="94"/>
      <c r="AU4580" s="94"/>
      <c r="AY4580" s="94"/>
      <c r="BA4580" s="94"/>
      <c r="BI4580" s="45"/>
      <c r="BN4580" s="93"/>
    </row>
    <row r="4581" spans="4:66" s="48" customFormat="1" ht="15" customHeight="1" x14ac:dyDescent="0.2">
      <c r="D4581" s="45"/>
      <c r="AA4581" s="94"/>
      <c r="AC4581" s="94"/>
      <c r="AG4581" s="94"/>
      <c r="AI4581" s="94"/>
      <c r="AM4581" s="94"/>
      <c r="AO4581" s="94"/>
      <c r="AS4581" s="94"/>
      <c r="AU4581" s="94"/>
      <c r="AY4581" s="94"/>
      <c r="BA4581" s="94"/>
      <c r="BI4581" s="45"/>
      <c r="BN4581" s="93"/>
    </row>
    <row r="4582" spans="4:66" s="48" customFormat="1" ht="15" customHeight="1" x14ac:dyDescent="0.2">
      <c r="D4582" s="45"/>
      <c r="AA4582" s="94"/>
      <c r="AC4582" s="94"/>
      <c r="AG4582" s="94"/>
      <c r="AI4582" s="94"/>
      <c r="AM4582" s="94"/>
      <c r="AO4582" s="94"/>
      <c r="AS4582" s="94"/>
      <c r="AU4582" s="94"/>
      <c r="AY4582" s="94"/>
      <c r="BA4582" s="94"/>
      <c r="BI4582" s="45"/>
      <c r="BN4582" s="93"/>
    </row>
    <row r="4583" spans="4:66" s="48" customFormat="1" ht="15" customHeight="1" x14ac:dyDescent="0.2">
      <c r="D4583" s="45"/>
      <c r="AA4583" s="94"/>
      <c r="AC4583" s="94"/>
      <c r="AG4583" s="94"/>
      <c r="AI4583" s="94"/>
      <c r="AM4583" s="94"/>
      <c r="AO4583" s="94"/>
      <c r="AS4583" s="94"/>
      <c r="AU4583" s="94"/>
      <c r="AY4583" s="94"/>
      <c r="BA4583" s="94"/>
      <c r="BI4583" s="45"/>
      <c r="BN4583" s="93"/>
    </row>
    <row r="4584" spans="4:66" s="48" customFormat="1" ht="15" customHeight="1" x14ac:dyDescent="0.2">
      <c r="D4584" s="45"/>
      <c r="AA4584" s="94"/>
      <c r="AC4584" s="94"/>
      <c r="AG4584" s="94"/>
      <c r="AI4584" s="94"/>
      <c r="AM4584" s="94"/>
      <c r="AO4584" s="94"/>
      <c r="AS4584" s="94"/>
      <c r="AU4584" s="94"/>
      <c r="AY4584" s="94"/>
      <c r="BA4584" s="94"/>
      <c r="BI4584" s="45"/>
      <c r="BN4584" s="93"/>
    </row>
    <row r="4585" spans="4:66" s="48" customFormat="1" ht="15" customHeight="1" x14ac:dyDescent="0.2">
      <c r="D4585" s="45"/>
      <c r="AA4585" s="94"/>
      <c r="AC4585" s="94"/>
      <c r="AG4585" s="94"/>
      <c r="AI4585" s="94"/>
      <c r="AM4585" s="94"/>
      <c r="AO4585" s="94"/>
      <c r="AS4585" s="94"/>
      <c r="AU4585" s="94"/>
      <c r="AY4585" s="94"/>
      <c r="BA4585" s="94"/>
      <c r="BI4585" s="45"/>
      <c r="BN4585" s="93"/>
    </row>
    <row r="4586" spans="4:66" s="48" customFormat="1" ht="15" customHeight="1" x14ac:dyDescent="0.2">
      <c r="D4586" s="45"/>
      <c r="AA4586" s="94"/>
      <c r="AC4586" s="94"/>
      <c r="AG4586" s="94"/>
      <c r="AI4586" s="94"/>
      <c r="AM4586" s="94"/>
      <c r="AO4586" s="94"/>
      <c r="AS4586" s="94"/>
      <c r="AU4586" s="94"/>
      <c r="AY4586" s="94"/>
      <c r="BA4586" s="94"/>
      <c r="BI4586" s="45"/>
      <c r="BN4586" s="93"/>
    </row>
    <row r="4587" spans="4:66" s="48" customFormat="1" ht="15" customHeight="1" x14ac:dyDescent="0.2">
      <c r="D4587" s="45"/>
      <c r="AA4587" s="94"/>
      <c r="AC4587" s="94"/>
      <c r="AG4587" s="94"/>
      <c r="AI4587" s="94"/>
      <c r="AM4587" s="94"/>
      <c r="AO4587" s="94"/>
      <c r="AS4587" s="94"/>
      <c r="AU4587" s="94"/>
      <c r="AY4587" s="94"/>
      <c r="BA4587" s="94"/>
      <c r="BI4587" s="45"/>
      <c r="BN4587" s="93"/>
    </row>
    <row r="4588" spans="4:66" s="48" customFormat="1" ht="15" customHeight="1" x14ac:dyDescent="0.2">
      <c r="D4588" s="45"/>
      <c r="AA4588" s="94"/>
      <c r="AC4588" s="94"/>
      <c r="AG4588" s="94"/>
      <c r="AI4588" s="94"/>
      <c r="AM4588" s="94"/>
      <c r="AO4588" s="94"/>
      <c r="AS4588" s="94"/>
      <c r="AU4588" s="94"/>
      <c r="AY4588" s="94"/>
      <c r="BA4588" s="94"/>
      <c r="BI4588" s="45"/>
      <c r="BN4588" s="93"/>
    </row>
    <row r="4589" spans="4:66" s="48" customFormat="1" ht="15" customHeight="1" x14ac:dyDescent="0.2">
      <c r="D4589" s="45"/>
      <c r="AA4589" s="94"/>
      <c r="AC4589" s="94"/>
      <c r="AG4589" s="94"/>
      <c r="AI4589" s="94"/>
      <c r="AM4589" s="94"/>
      <c r="AO4589" s="94"/>
      <c r="AS4589" s="94"/>
      <c r="AU4589" s="94"/>
      <c r="AY4589" s="94"/>
      <c r="BA4589" s="94"/>
      <c r="BI4589" s="45"/>
      <c r="BN4589" s="93"/>
    </row>
    <row r="4590" spans="4:66" s="48" customFormat="1" ht="15" customHeight="1" x14ac:dyDescent="0.2">
      <c r="D4590" s="45"/>
      <c r="AA4590" s="94"/>
      <c r="AC4590" s="94"/>
      <c r="AG4590" s="94"/>
      <c r="AI4590" s="94"/>
      <c r="AM4590" s="94"/>
      <c r="AO4590" s="94"/>
      <c r="AS4590" s="94"/>
      <c r="AU4590" s="94"/>
      <c r="AY4590" s="94"/>
      <c r="BA4590" s="94"/>
      <c r="BI4590" s="45"/>
      <c r="BN4590" s="93"/>
    </row>
    <row r="4591" spans="4:66" s="48" customFormat="1" ht="15" customHeight="1" x14ac:dyDescent="0.2">
      <c r="D4591" s="45"/>
      <c r="AA4591" s="94"/>
      <c r="AC4591" s="94"/>
      <c r="AG4591" s="94"/>
      <c r="AI4591" s="94"/>
      <c r="AM4591" s="94"/>
      <c r="AO4591" s="94"/>
      <c r="AS4591" s="94"/>
      <c r="AU4591" s="94"/>
      <c r="AY4591" s="94"/>
      <c r="BA4591" s="94"/>
      <c r="BI4591" s="45"/>
      <c r="BN4591" s="93"/>
    </row>
    <row r="4592" spans="4:66" s="48" customFormat="1" ht="15" customHeight="1" x14ac:dyDescent="0.2">
      <c r="D4592" s="45"/>
      <c r="AA4592" s="94"/>
      <c r="AC4592" s="94"/>
      <c r="AG4592" s="94"/>
      <c r="AI4592" s="94"/>
      <c r="AM4592" s="94"/>
      <c r="AO4592" s="94"/>
      <c r="AS4592" s="94"/>
      <c r="AU4592" s="94"/>
      <c r="AY4592" s="94"/>
      <c r="BA4592" s="94"/>
      <c r="BI4592" s="45"/>
      <c r="BN4592" s="93"/>
    </row>
    <row r="4593" spans="4:66" s="48" customFormat="1" ht="15" customHeight="1" x14ac:dyDescent="0.2">
      <c r="D4593" s="45"/>
      <c r="AA4593" s="94"/>
      <c r="AC4593" s="94"/>
      <c r="AG4593" s="94"/>
      <c r="AI4593" s="94"/>
      <c r="AM4593" s="94"/>
      <c r="AO4593" s="94"/>
      <c r="AS4593" s="94"/>
      <c r="AU4593" s="94"/>
      <c r="AY4593" s="94"/>
      <c r="BA4593" s="94"/>
      <c r="BI4593" s="45"/>
      <c r="BN4593" s="93"/>
    </row>
    <row r="4594" spans="4:66" s="48" customFormat="1" ht="15" customHeight="1" x14ac:dyDescent="0.2">
      <c r="D4594" s="45"/>
      <c r="AA4594" s="94"/>
      <c r="AC4594" s="94"/>
      <c r="AG4594" s="94"/>
      <c r="AI4594" s="94"/>
      <c r="AM4594" s="94"/>
      <c r="AO4594" s="94"/>
      <c r="AS4594" s="94"/>
      <c r="AU4594" s="94"/>
      <c r="AY4594" s="94"/>
      <c r="BA4594" s="94"/>
      <c r="BI4594" s="45"/>
      <c r="BN4594" s="93"/>
    </row>
    <row r="4595" spans="4:66" s="48" customFormat="1" ht="15" customHeight="1" x14ac:dyDescent="0.2">
      <c r="D4595" s="45"/>
      <c r="AA4595" s="94"/>
      <c r="AC4595" s="94"/>
      <c r="AG4595" s="94"/>
      <c r="AI4595" s="94"/>
      <c r="AM4595" s="94"/>
      <c r="AO4595" s="94"/>
      <c r="AS4595" s="94"/>
      <c r="AU4595" s="94"/>
      <c r="AY4595" s="94"/>
      <c r="BA4595" s="94"/>
      <c r="BI4595" s="45"/>
      <c r="BN4595" s="93"/>
    </row>
    <row r="4596" spans="4:66" s="48" customFormat="1" ht="15" customHeight="1" x14ac:dyDescent="0.2">
      <c r="D4596" s="45"/>
      <c r="AA4596" s="94"/>
      <c r="AC4596" s="94"/>
      <c r="AG4596" s="94"/>
      <c r="AI4596" s="94"/>
      <c r="AM4596" s="94"/>
      <c r="AO4596" s="94"/>
      <c r="AS4596" s="94"/>
      <c r="AU4596" s="94"/>
      <c r="AY4596" s="94"/>
      <c r="BA4596" s="94"/>
      <c r="BI4596" s="45"/>
      <c r="BN4596" s="93"/>
    </row>
    <row r="4597" spans="4:66" s="48" customFormat="1" ht="15" customHeight="1" x14ac:dyDescent="0.2">
      <c r="D4597" s="45"/>
      <c r="AA4597" s="94"/>
      <c r="AC4597" s="94"/>
      <c r="AG4597" s="94"/>
      <c r="AI4597" s="94"/>
      <c r="AM4597" s="94"/>
      <c r="AO4597" s="94"/>
      <c r="AS4597" s="94"/>
      <c r="AU4597" s="94"/>
      <c r="AY4597" s="94"/>
      <c r="BA4597" s="94"/>
      <c r="BI4597" s="45"/>
      <c r="BN4597" s="93"/>
    </row>
    <row r="4598" spans="4:66" s="48" customFormat="1" ht="15" customHeight="1" x14ac:dyDescent="0.2">
      <c r="D4598" s="45"/>
      <c r="AA4598" s="94"/>
      <c r="AC4598" s="94"/>
      <c r="AG4598" s="94"/>
      <c r="AI4598" s="94"/>
      <c r="AM4598" s="94"/>
      <c r="AO4598" s="94"/>
      <c r="AS4598" s="94"/>
      <c r="AU4598" s="94"/>
      <c r="AY4598" s="94"/>
      <c r="BA4598" s="94"/>
      <c r="BI4598" s="45"/>
      <c r="BN4598" s="93"/>
    </row>
    <row r="4599" spans="4:66" s="48" customFormat="1" ht="15" customHeight="1" x14ac:dyDescent="0.2">
      <c r="D4599" s="45"/>
      <c r="AA4599" s="94"/>
      <c r="AC4599" s="94"/>
      <c r="AG4599" s="94"/>
      <c r="AI4599" s="94"/>
      <c r="AM4599" s="94"/>
      <c r="AO4599" s="94"/>
      <c r="AS4599" s="94"/>
      <c r="AU4599" s="94"/>
      <c r="AY4599" s="94"/>
      <c r="BA4599" s="94"/>
      <c r="BI4599" s="45"/>
      <c r="BN4599" s="93"/>
    </row>
    <row r="4600" spans="4:66" s="48" customFormat="1" ht="15" customHeight="1" x14ac:dyDescent="0.2">
      <c r="D4600" s="45"/>
      <c r="AA4600" s="94"/>
      <c r="AC4600" s="94"/>
      <c r="AG4600" s="94"/>
      <c r="AI4600" s="94"/>
      <c r="AM4600" s="94"/>
      <c r="AO4600" s="94"/>
      <c r="AS4600" s="94"/>
      <c r="AU4600" s="94"/>
      <c r="AY4600" s="94"/>
      <c r="BA4600" s="94"/>
      <c r="BI4600" s="45"/>
      <c r="BN4600" s="93"/>
    </row>
    <row r="4601" spans="4:66" s="48" customFormat="1" ht="15" customHeight="1" x14ac:dyDescent="0.2">
      <c r="D4601" s="45"/>
      <c r="AA4601" s="94"/>
      <c r="AC4601" s="94"/>
      <c r="AG4601" s="94"/>
      <c r="AI4601" s="94"/>
      <c r="AM4601" s="94"/>
      <c r="AO4601" s="94"/>
      <c r="AS4601" s="94"/>
      <c r="AU4601" s="94"/>
      <c r="AY4601" s="94"/>
      <c r="BA4601" s="94"/>
      <c r="BI4601" s="45"/>
      <c r="BN4601" s="93"/>
    </row>
    <row r="4602" spans="4:66" s="48" customFormat="1" ht="15" customHeight="1" x14ac:dyDescent="0.2">
      <c r="D4602" s="45"/>
      <c r="AA4602" s="94"/>
      <c r="AC4602" s="94"/>
      <c r="AG4602" s="94"/>
      <c r="AI4602" s="94"/>
      <c r="AM4602" s="94"/>
      <c r="AO4602" s="94"/>
      <c r="AS4602" s="94"/>
      <c r="AU4602" s="94"/>
      <c r="AY4602" s="94"/>
      <c r="BA4602" s="94"/>
      <c r="BI4602" s="45"/>
      <c r="BN4602" s="93"/>
    </row>
    <row r="4603" spans="4:66" s="48" customFormat="1" ht="15" customHeight="1" x14ac:dyDescent="0.2">
      <c r="D4603" s="45"/>
      <c r="AA4603" s="94"/>
      <c r="AC4603" s="94"/>
      <c r="AG4603" s="94"/>
      <c r="AI4603" s="94"/>
      <c r="AM4603" s="94"/>
      <c r="AO4603" s="94"/>
      <c r="AS4603" s="94"/>
      <c r="AU4603" s="94"/>
      <c r="AY4603" s="94"/>
      <c r="BA4603" s="94"/>
      <c r="BI4603" s="45"/>
      <c r="BN4603" s="93"/>
    </row>
    <row r="4604" spans="4:66" s="48" customFormat="1" ht="15" customHeight="1" x14ac:dyDescent="0.2">
      <c r="D4604" s="45"/>
      <c r="AA4604" s="94"/>
      <c r="AC4604" s="94"/>
      <c r="AG4604" s="94"/>
      <c r="AI4604" s="94"/>
      <c r="AM4604" s="94"/>
      <c r="AO4604" s="94"/>
      <c r="AS4604" s="94"/>
      <c r="AU4604" s="94"/>
      <c r="AY4604" s="94"/>
      <c r="BA4604" s="94"/>
      <c r="BI4604" s="45"/>
      <c r="BN4604" s="93"/>
    </row>
    <row r="4605" spans="4:66" s="48" customFormat="1" ht="15" customHeight="1" x14ac:dyDescent="0.2">
      <c r="D4605" s="45"/>
      <c r="AA4605" s="94"/>
      <c r="AC4605" s="94"/>
      <c r="AG4605" s="94"/>
      <c r="AI4605" s="94"/>
      <c r="AM4605" s="94"/>
      <c r="AO4605" s="94"/>
      <c r="AS4605" s="94"/>
      <c r="AU4605" s="94"/>
      <c r="AY4605" s="94"/>
      <c r="BA4605" s="94"/>
      <c r="BI4605" s="45"/>
      <c r="BN4605" s="93"/>
    </row>
    <row r="4606" spans="4:66" s="48" customFormat="1" ht="15" customHeight="1" x14ac:dyDescent="0.2">
      <c r="D4606" s="45"/>
      <c r="AA4606" s="94"/>
      <c r="AC4606" s="94"/>
      <c r="AG4606" s="94"/>
      <c r="AI4606" s="94"/>
      <c r="AM4606" s="94"/>
      <c r="AO4606" s="94"/>
      <c r="AS4606" s="94"/>
      <c r="AU4606" s="94"/>
      <c r="AY4606" s="94"/>
      <c r="BA4606" s="94"/>
      <c r="BI4606" s="45"/>
      <c r="BN4606" s="93"/>
    </row>
    <row r="4607" spans="4:66" s="48" customFormat="1" ht="15" customHeight="1" x14ac:dyDescent="0.2">
      <c r="D4607" s="45"/>
      <c r="AA4607" s="94"/>
      <c r="AC4607" s="94"/>
      <c r="AG4607" s="94"/>
      <c r="AI4607" s="94"/>
      <c r="AM4607" s="94"/>
      <c r="AO4607" s="94"/>
      <c r="AS4607" s="94"/>
      <c r="AU4607" s="94"/>
      <c r="AY4607" s="94"/>
      <c r="BA4607" s="94"/>
      <c r="BI4607" s="45"/>
      <c r="BN4607" s="93"/>
    </row>
    <row r="4608" spans="4:66" s="48" customFormat="1" ht="15" customHeight="1" x14ac:dyDescent="0.2">
      <c r="D4608" s="45"/>
      <c r="AA4608" s="94"/>
      <c r="AC4608" s="94"/>
      <c r="AG4608" s="94"/>
      <c r="AI4608" s="94"/>
      <c r="AM4608" s="94"/>
      <c r="AO4608" s="94"/>
      <c r="AS4608" s="94"/>
      <c r="AU4608" s="94"/>
      <c r="AY4608" s="94"/>
      <c r="BA4608" s="94"/>
      <c r="BI4608" s="45"/>
      <c r="BN4608" s="93"/>
    </row>
    <row r="4609" spans="4:66" s="48" customFormat="1" ht="15" customHeight="1" x14ac:dyDescent="0.2">
      <c r="D4609" s="45"/>
      <c r="AA4609" s="94"/>
      <c r="AC4609" s="94"/>
      <c r="AG4609" s="94"/>
      <c r="AI4609" s="94"/>
      <c r="AM4609" s="94"/>
      <c r="AO4609" s="94"/>
      <c r="AS4609" s="94"/>
      <c r="AU4609" s="94"/>
      <c r="AY4609" s="94"/>
      <c r="BA4609" s="94"/>
      <c r="BI4609" s="45"/>
      <c r="BN4609" s="93"/>
    </row>
    <row r="4610" spans="4:66" s="48" customFormat="1" ht="15" customHeight="1" x14ac:dyDescent="0.2">
      <c r="D4610" s="45"/>
      <c r="AA4610" s="94"/>
      <c r="AC4610" s="94"/>
      <c r="AG4610" s="94"/>
      <c r="AI4610" s="94"/>
      <c r="AM4610" s="94"/>
      <c r="AO4610" s="94"/>
      <c r="AS4610" s="94"/>
      <c r="AU4610" s="94"/>
      <c r="AY4610" s="94"/>
      <c r="BA4610" s="94"/>
      <c r="BI4610" s="45"/>
      <c r="BN4610" s="93"/>
    </row>
    <row r="4611" spans="4:66" s="48" customFormat="1" ht="15" customHeight="1" x14ac:dyDescent="0.2">
      <c r="D4611" s="45"/>
      <c r="AA4611" s="94"/>
      <c r="AC4611" s="94"/>
      <c r="AG4611" s="94"/>
      <c r="AI4611" s="94"/>
      <c r="AM4611" s="94"/>
      <c r="AO4611" s="94"/>
      <c r="AS4611" s="94"/>
      <c r="AU4611" s="94"/>
      <c r="AY4611" s="94"/>
      <c r="BA4611" s="94"/>
      <c r="BI4611" s="45"/>
      <c r="BN4611" s="93"/>
    </row>
    <row r="4612" spans="4:66" s="48" customFormat="1" ht="15" customHeight="1" x14ac:dyDescent="0.2">
      <c r="D4612" s="45"/>
      <c r="AA4612" s="94"/>
      <c r="AC4612" s="94"/>
      <c r="AG4612" s="94"/>
      <c r="AI4612" s="94"/>
      <c r="AM4612" s="94"/>
      <c r="AO4612" s="94"/>
      <c r="AS4612" s="94"/>
      <c r="AU4612" s="94"/>
      <c r="AY4612" s="94"/>
      <c r="BA4612" s="94"/>
      <c r="BI4612" s="45"/>
      <c r="BN4612" s="93"/>
    </row>
    <row r="4613" spans="4:66" s="48" customFormat="1" ht="15" customHeight="1" x14ac:dyDescent="0.2">
      <c r="D4613" s="45"/>
      <c r="AA4613" s="94"/>
      <c r="AC4613" s="94"/>
      <c r="AG4613" s="94"/>
      <c r="AI4613" s="94"/>
      <c r="AM4613" s="94"/>
      <c r="AO4613" s="94"/>
      <c r="AS4613" s="94"/>
      <c r="AU4613" s="94"/>
      <c r="AY4613" s="94"/>
      <c r="BA4613" s="94"/>
      <c r="BI4613" s="45"/>
      <c r="BN4613" s="93"/>
    </row>
    <row r="4614" spans="4:66" s="48" customFormat="1" ht="15" customHeight="1" x14ac:dyDescent="0.2">
      <c r="D4614" s="45"/>
      <c r="AA4614" s="94"/>
      <c r="AC4614" s="94"/>
      <c r="AG4614" s="94"/>
      <c r="AI4614" s="94"/>
      <c r="AM4614" s="94"/>
      <c r="AO4614" s="94"/>
      <c r="AS4614" s="94"/>
      <c r="AU4614" s="94"/>
      <c r="AY4614" s="94"/>
      <c r="BA4614" s="94"/>
      <c r="BI4614" s="45"/>
      <c r="BN4614" s="93"/>
    </row>
    <row r="4615" spans="4:66" s="48" customFormat="1" ht="15" customHeight="1" x14ac:dyDescent="0.2">
      <c r="D4615" s="45"/>
      <c r="AA4615" s="94"/>
      <c r="AC4615" s="94"/>
      <c r="AG4615" s="94"/>
      <c r="AI4615" s="94"/>
      <c r="AM4615" s="94"/>
      <c r="AO4615" s="94"/>
      <c r="AS4615" s="94"/>
      <c r="AU4615" s="94"/>
      <c r="AY4615" s="94"/>
      <c r="BA4615" s="94"/>
      <c r="BI4615" s="45"/>
      <c r="BN4615" s="93"/>
    </row>
    <row r="4616" spans="4:66" s="48" customFormat="1" ht="15" customHeight="1" x14ac:dyDescent="0.2">
      <c r="D4616" s="45"/>
      <c r="AA4616" s="94"/>
      <c r="AC4616" s="94"/>
      <c r="AG4616" s="94"/>
      <c r="AI4616" s="94"/>
      <c r="AM4616" s="94"/>
      <c r="AO4616" s="94"/>
      <c r="AS4616" s="94"/>
      <c r="AU4616" s="94"/>
      <c r="AY4616" s="94"/>
      <c r="BA4616" s="94"/>
      <c r="BI4616" s="45"/>
      <c r="BN4616" s="93"/>
    </row>
    <row r="4617" spans="4:66" s="48" customFormat="1" ht="15" customHeight="1" x14ac:dyDescent="0.2">
      <c r="D4617" s="45"/>
      <c r="AA4617" s="94"/>
      <c r="AC4617" s="94"/>
      <c r="AG4617" s="94"/>
      <c r="AI4617" s="94"/>
      <c r="AM4617" s="94"/>
      <c r="AO4617" s="94"/>
      <c r="AS4617" s="94"/>
      <c r="AU4617" s="94"/>
      <c r="AY4617" s="94"/>
      <c r="BA4617" s="94"/>
      <c r="BI4617" s="45"/>
      <c r="BN4617" s="93"/>
    </row>
    <row r="4618" spans="4:66" s="48" customFormat="1" ht="15" customHeight="1" x14ac:dyDescent="0.2">
      <c r="D4618" s="45"/>
      <c r="AA4618" s="94"/>
      <c r="AC4618" s="94"/>
      <c r="AG4618" s="94"/>
      <c r="AI4618" s="94"/>
      <c r="AM4618" s="94"/>
      <c r="AO4618" s="94"/>
      <c r="AS4618" s="94"/>
      <c r="AU4618" s="94"/>
      <c r="AY4618" s="94"/>
      <c r="BA4618" s="94"/>
      <c r="BI4618" s="45"/>
      <c r="BN4618" s="93"/>
    </row>
    <row r="4619" spans="4:66" s="48" customFormat="1" ht="15" customHeight="1" x14ac:dyDescent="0.2">
      <c r="D4619" s="45"/>
      <c r="AA4619" s="94"/>
      <c r="AC4619" s="94"/>
      <c r="AG4619" s="94"/>
      <c r="AI4619" s="94"/>
      <c r="AM4619" s="94"/>
      <c r="AO4619" s="94"/>
      <c r="AS4619" s="94"/>
      <c r="AU4619" s="94"/>
      <c r="AY4619" s="94"/>
      <c r="BA4619" s="94"/>
      <c r="BI4619" s="45"/>
      <c r="BN4619" s="93"/>
    </row>
    <row r="4620" spans="4:66" s="48" customFormat="1" ht="15" customHeight="1" x14ac:dyDescent="0.2">
      <c r="D4620" s="45"/>
      <c r="AA4620" s="94"/>
      <c r="AC4620" s="94"/>
      <c r="AG4620" s="94"/>
      <c r="AI4620" s="94"/>
      <c r="AM4620" s="94"/>
      <c r="AO4620" s="94"/>
      <c r="AS4620" s="94"/>
      <c r="AU4620" s="94"/>
      <c r="AY4620" s="94"/>
      <c r="BA4620" s="94"/>
      <c r="BI4620" s="45"/>
      <c r="BN4620" s="93"/>
    </row>
    <row r="4621" spans="4:66" s="48" customFormat="1" ht="15" customHeight="1" x14ac:dyDescent="0.2">
      <c r="D4621" s="45"/>
      <c r="AA4621" s="94"/>
      <c r="AC4621" s="94"/>
      <c r="AG4621" s="94"/>
      <c r="AI4621" s="94"/>
      <c r="AM4621" s="94"/>
      <c r="AO4621" s="94"/>
      <c r="AS4621" s="94"/>
      <c r="AU4621" s="94"/>
      <c r="AY4621" s="94"/>
      <c r="BA4621" s="94"/>
      <c r="BI4621" s="45"/>
      <c r="BN4621" s="93"/>
    </row>
    <row r="4622" spans="4:66" s="48" customFormat="1" ht="15" customHeight="1" x14ac:dyDescent="0.2">
      <c r="D4622" s="45"/>
      <c r="AA4622" s="94"/>
      <c r="AC4622" s="94"/>
      <c r="AG4622" s="94"/>
      <c r="AI4622" s="94"/>
      <c r="AM4622" s="94"/>
      <c r="AO4622" s="94"/>
      <c r="AS4622" s="94"/>
      <c r="AU4622" s="94"/>
      <c r="AY4622" s="94"/>
      <c r="BA4622" s="94"/>
      <c r="BI4622" s="45"/>
      <c r="BN4622" s="93"/>
    </row>
    <row r="4623" spans="4:66" s="48" customFormat="1" ht="15" customHeight="1" x14ac:dyDescent="0.2">
      <c r="D4623" s="45"/>
      <c r="AA4623" s="94"/>
      <c r="AC4623" s="94"/>
      <c r="AG4623" s="94"/>
      <c r="AI4623" s="94"/>
      <c r="AM4623" s="94"/>
      <c r="AO4623" s="94"/>
      <c r="AS4623" s="94"/>
      <c r="AU4623" s="94"/>
      <c r="AY4623" s="94"/>
      <c r="BA4623" s="94"/>
      <c r="BI4623" s="45"/>
      <c r="BN4623" s="93"/>
    </row>
    <row r="4624" spans="4:66" s="48" customFormat="1" ht="15" customHeight="1" x14ac:dyDescent="0.2">
      <c r="D4624" s="45"/>
      <c r="AA4624" s="94"/>
      <c r="AC4624" s="94"/>
      <c r="AG4624" s="94"/>
      <c r="AI4624" s="94"/>
      <c r="AM4624" s="94"/>
      <c r="AO4624" s="94"/>
      <c r="AS4624" s="94"/>
      <c r="AU4624" s="94"/>
      <c r="AY4624" s="94"/>
      <c r="BA4624" s="94"/>
      <c r="BI4624" s="45"/>
      <c r="BN4624" s="93"/>
    </row>
    <row r="4625" spans="4:66" s="48" customFormat="1" ht="15" customHeight="1" x14ac:dyDescent="0.2">
      <c r="D4625" s="45"/>
      <c r="AA4625" s="94"/>
      <c r="AC4625" s="94"/>
      <c r="AG4625" s="94"/>
      <c r="AI4625" s="94"/>
      <c r="AM4625" s="94"/>
      <c r="AO4625" s="94"/>
      <c r="AS4625" s="94"/>
      <c r="AU4625" s="94"/>
      <c r="AY4625" s="94"/>
      <c r="BA4625" s="94"/>
      <c r="BI4625" s="45"/>
      <c r="BN4625" s="93"/>
    </row>
    <row r="4626" spans="4:66" s="48" customFormat="1" ht="15" customHeight="1" x14ac:dyDescent="0.2">
      <c r="D4626" s="45"/>
      <c r="AA4626" s="94"/>
      <c r="AC4626" s="94"/>
      <c r="AG4626" s="94"/>
      <c r="AI4626" s="94"/>
      <c r="AM4626" s="94"/>
      <c r="AO4626" s="94"/>
      <c r="AS4626" s="94"/>
      <c r="AU4626" s="94"/>
      <c r="AY4626" s="94"/>
      <c r="BA4626" s="94"/>
      <c r="BI4626" s="45"/>
      <c r="BN4626" s="93"/>
    </row>
    <row r="4627" spans="4:66" s="48" customFormat="1" ht="15" customHeight="1" x14ac:dyDescent="0.2">
      <c r="D4627" s="45"/>
      <c r="AA4627" s="94"/>
      <c r="AC4627" s="94"/>
      <c r="AG4627" s="94"/>
      <c r="AI4627" s="94"/>
      <c r="AM4627" s="94"/>
      <c r="AO4627" s="94"/>
      <c r="AS4627" s="94"/>
      <c r="AU4627" s="94"/>
      <c r="AY4627" s="94"/>
      <c r="BA4627" s="94"/>
      <c r="BI4627" s="45"/>
      <c r="BN4627" s="93"/>
    </row>
    <row r="4628" spans="4:66" s="48" customFormat="1" ht="15" customHeight="1" x14ac:dyDescent="0.2">
      <c r="D4628" s="45"/>
      <c r="AA4628" s="94"/>
      <c r="AC4628" s="94"/>
      <c r="AG4628" s="94"/>
      <c r="AI4628" s="94"/>
      <c r="AM4628" s="94"/>
      <c r="AO4628" s="94"/>
      <c r="AS4628" s="94"/>
      <c r="AU4628" s="94"/>
      <c r="AY4628" s="94"/>
      <c r="BA4628" s="94"/>
      <c r="BI4628" s="45"/>
      <c r="BN4628" s="93"/>
    </row>
    <row r="4629" spans="4:66" s="48" customFormat="1" ht="15" customHeight="1" x14ac:dyDescent="0.2">
      <c r="D4629" s="45"/>
      <c r="AA4629" s="94"/>
      <c r="AC4629" s="94"/>
      <c r="AG4629" s="94"/>
      <c r="AI4629" s="94"/>
      <c r="AM4629" s="94"/>
      <c r="AO4629" s="94"/>
      <c r="AS4629" s="94"/>
      <c r="AU4629" s="94"/>
      <c r="AY4629" s="94"/>
      <c r="BA4629" s="94"/>
      <c r="BI4629" s="45"/>
      <c r="BN4629" s="93"/>
    </row>
    <row r="4630" spans="4:66" s="48" customFormat="1" ht="15" customHeight="1" x14ac:dyDescent="0.2">
      <c r="D4630" s="45"/>
      <c r="AA4630" s="94"/>
      <c r="AC4630" s="94"/>
      <c r="AG4630" s="94"/>
      <c r="AI4630" s="94"/>
      <c r="AM4630" s="94"/>
      <c r="AO4630" s="94"/>
      <c r="AS4630" s="94"/>
      <c r="AU4630" s="94"/>
      <c r="AY4630" s="94"/>
      <c r="BA4630" s="94"/>
      <c r="BI4630" s="45"/>
      <c r="BN4630" s="93"/>
    </row>
    <row r="4631" spans="4:66" s="48" customFormat="1" ht="15" customHeight="1" x14ac:dyDescent="0.2">
      <c r="D4631" s="45"/>
      <c r="AA4631" s="94"/>
      <c r="AC4631" s="94"/>
      <c r="AG4631" s="94"/>
      <c r="AI4631" s="94"/>
      <c r="AM4631" s="94"/>
      <c r="AO4631" s="94"/>
      <c r="AS4631" s="94"/>
      <c r="AU4631" s="94"/>
      <c r="AY4631" s="94"/>
      <c r="BA4631" s="94"/>
      <c r="BI4631" s="45"/>
      <c r="BN4631" s="93"/>
    </row>
    <row r="4632" spans="4:66" s="48" customFormat="1" ht="15" customHeight="1" x14ac:dyDescent="0.2">
      <c r="D4632" s="45"/>
      <c r="AA4632" s="94"/>
      <c r="AC4632" s="94"/>
      <c r="AG4632" s="94"/>
      <c r="AI4632" s="94"/>
      <c r="AM4632" s="94"/>
      <c r="AO4632" s="94"/>
      <c r="AS4632" s="94"/>
      <c r="AU4632" s="94"/>
      <c r="AY4632" s="94"/>
      <c r="BA4632" s="94"/>
      <c r="BI4632" s="45"/>
      <c r="BN4632" s="93"/>
    </row>
    <row r="4633" spans="4:66" s="48" customFormat="1" ht="15" customHeight="1" x14ac:dyDescent="0.2">
      <c r="D4633" s="45"/>
      <c r="AA4633" s="94"/>
      <c r="AC4633" s="94"/>
      <c r="AG4633" s="94"/>
      <c r="AI4633" s="94"/>
      <c r="AM4633" s="94"/>
      <c r="AO4633" s="94"/>
      <c r="AS4633" s="94"/>
      <c r="AU4633" s="94"/>
      <c r="AY4633" s="94"/>
      <c r="BA4633" s="94"/>
      <c r="BI4633" s="45"/>
      <c r="BN4633" s="93"/>
    </row>
    <row r="4634" spans="4:66" s="48" customFormat="1" ht="15" customHeight="1" x14ac:dyDescent="0.2">
      <c r="D4634" s="45"/>
      <c r="AA4634" s="94"/>
      <c r="AC4634" s="94"/>
      <c r="AG4634" s="94"/>
      <c r="AI4634" s="94"/>
      <c r="AM4634" s="94"/>
      <c r="AO4634" s="94"/>
      <c r="AS4634" s="94"/>
      <c r="AU4634" s="94"/>
      <c r="AY4634" s="94"/>
      <c r="BA4634" s="94"/>
      <c r="BI4634" s="45"/>
      <c r="BN4634" s="93"/>
    </row>
    <row r="4635" spans="4:66" s="48" customFormat="1" ht="15" customHeight="1" x14ac:dyDescent="0.2">
      <c r="D4635" s="45"/>
      <c r="AA4635" s="94"/>
      <c r="AC4635" s="94"/>
      <c r="AG4635" s="94"/>
      <c r="AI4635" s="94"/>
      <c r="AM4635" s="94"/>
      <c r="AO4635" s="94"/>
      <c r="AS4635" s="94"/>
      <c r="AU4635" s="94"/>
      <c r="AY4635" s="94"/>
      <c r="BA4635" s="94"/>
      <c r="BI4635" s="45"/>
      <c r="BN4635" s="93"/>
    </row>
    <row r="4636" spans="4:66" s="48" customFormat="1" ht="15" customHeight="1" x14ac:dyDescent="0.2">
      <c r="D4636" s="45"/>
      <c r="AA4636" s="94"/>
      <c r="AC4636" s="94"/>
      <c r="AG4636" s="94"/>
      <c r="AI4636" s="94"/>
      <c r="AM4636" s="94"/>
      <c r="AO4636" s="94"/>
      <c r="AS4636" s="94"/>
      <c r="AU4636" s="94"/>
      <c r="AY4636" s="94"/>
      <c r="BA4636" s="94"/>
      <c r="BI4636" s="45"/>
      <c r="BN4636" s="93"/>
    </row>
    <row r="4637" spans="4:66" s="48" customFormat="1" ht="15" customHeight="1" x14ac:dyDescent="0.2">
      <c r="D4637" s="45"/>
      <c r="AA4637" s="94"/>
      <c r="AC4637" s="94"/>
      <c r="AG4637" s="94"/>
      <c r="AI4637" s="94"/>
      <c r="AM4637" s="94"/>
      <c r="AO4637" s="94"/>
      <c r="AS4637" s="94"/>
      <c r="AU4637" s="94"/>
      <c r="AY4637" s="94"/>
      <c r="BA4637" s="94"/>
      <c r="BI4637" s="45"/>
      <c r="BN4637" s="93"/>
    </row>
    <row r="4638" spans="4:66" s="48" customFormat="1" ht="15" customHeight="1" x14ac:dyDescent="0.2">
      <c r="D4638" s="45"/>
      <c r="AA4638" s="94"/>
      <c r="AC4638" s="94"/>
      <c r="AG4638" s="94"/>
      <c r="AI4638" s="94"/>
      <c r="AM4638" s="94"/>
      <c r="AO4638" s="94"/>
      <c r="AS4638" s="94"/>
      <c r="AU4638" s="94"/>
      <c r="AY4638" s="94"/>
      <c r="BA4638" s="94"/>
      <c r="BI4638" s="45"/>
      <c r="BN4638" s="93"/>
    </row>
    <row r="4639" spans="4:66" s="48" customFormat="1" ht="15" customHeight="1" x14ac:dyDescent="0.2">
      <c r="D4639" s="45"/>
      <c r="AA4639" s="94"/>
      <c r="AC4639" s="94"/>
      <c r="AG4639" s="94"/>
      <c r="AI4639" s="94"/>
      <c r="AM4639" s="94"/>
      <c r="AO4639" s="94"/>
      <c r="AS4639" s="94"/>
      <c r="AU4639" s="94"/>
      <c r="AY4639" s="94"/>
      <c r="BA4639" s="94"/>
      <c r="BI4639" s="45"/>
      <c r="BN4639" s="93"/>
    </row>
    <row r="4640" spans="4:66" s="48" customFormat="1" ht="15" customHeight="1" x14ac:dyDescent="0.2">
      <c r="D4640" s="45"/>
      <c r="AA4640" s="94"/>
      <c r="AC4640" s="94"/>
      <c r="AG4640" s="94"/>
      <c r="AI4640" s="94"/>
      <c r="AM4640" s="94"/>
      <c r="AO4640" s="94"/>
      <c r="AS4640" s="94"/>
      <c r="AU4640" s="94"/>
      <c r="AY4640" s="94"/>
      <c r="BA4640" s="94"/>
      <c r="BI4640" s="45"/>
      <c r="BN4640" s="93"/>
    </row>
    <row r="4641" spans="4:66" s="48" customFormat="1" ht="15" customHeight="1" x14ac:dyDescent="0.2">
      <c r="D4641" s="45"/>
      <c r="AA4641" s="94"/>
      <c r="AC4641" s="94"/>
      <c r="AG4641" s="94"/>
      <c r="AI4641" s="94"/>
      <c r="AM4641" s="94"/>
      <c r="AO4641" s="94"/>
      <c r="AS4641" s="94"/>
      <c r="AU4641" s="94"/>
      <c r="AY4641" s="94"/>
      <c r="BA4641" s="94"/>
      <c r="BI4641" s="45"/>
      <c r="BN4641" s="93"/>
    </row>
    <row r="4642" spans="4:66" s="48" customFormat="1" ht="15" customHeight="1" x14ac:dyDescent="0.2">
      <c r="D4642" s="45"/>
      <c r="AA4642" s="94"/>
      <c r="AC4642" s="94"/>
      <c r="AG4642" s="94"/>
      <c r="AI4642" s="94"/>
      <c r="AM4642" s="94"/>
      <c r="AO4642" s="94"/>
      <c r="AS4642" s="94"/>
      <c r="AU4642" s="94"/>
      <c r="AY4642" s="94"/>
      <c r="BA4642" s="94"/>
      <c r="BI4642" s="45"/>
      <c r="BN4642" s="93"/>
    </row>
    <row r="4643" spans="4:66" s="48" customFormat="1" ht="15" customHeight="1" x14ac:dyDescent="0.2">
      <c r="D4643" s="45"/>
      <c r="AA4643" s="94"/>
      <c r="AC4643" s="94"/>
      <c r="AG4643" s="94"/>
      <c r="AI4643" s="94"/>
      <c r="AM4643" s="94"/>
      <c r="AO4643" s="94"/>
      <c r="AS4643" s="94"/>
      <c r="AU4643" s="94"/>
      <c r="AY4643" s="94"/>
      <c r="BA4643" s="94"/>
      <c r="BI4643" s="45"/>
      <c r="BN4643" s="93"/>
    </row>
    <row r="4644" spans="4:66" s="48" customFormat="1" ht="15" customHeight="1" x14ac:dyDescent="0.2">
      <c r="D4644" s="45"/>
      <c r="AA4644" s="94"/>
      <c r="AC4644" s="94"/>
      <c r="AG4644" s="94"/>
      <c r="AI4644" s="94"/>
      <c r="AM4644" s="94"/>
      <c r="AO4644" s="94"/>
      <c r="AS4644" s="94"/>
      <c r="AU4644" s="94"/>
      <c r="AY4644" s="94"/>
      <c r="BA4644" s="94"/>
      <c r="BI4644" s="45"/>
      <c r="BN4644" s="93"/>
    </row>
    <row r="4645" spans="4:66" s="48" customFormat="1" ht="15" customHeight="1" x14ac:dyDescent="0.2">
      <c r="D4645" s="45"/>
      <c r="AA4645" s="94"/>
      <c r="AC4645" s="94"/>
      <c r="AG4645" s="94"/>
      <c r="AI4645" s="94"/>
      <c r="AM4645" s="94"/>
      <c r="AO4645" s="94"/>
      <c r="AS4645" s="94"/>
      <c r="AU4645" s="94"/>
      <c r="AY4645" s="94"/>
      <c r="BA4645" s="94"/>
      <c r="BI4645" s="45"/>
      <c r="BN4645" s="93"/>
    </row>
    <row r="4646" spans="4:66" s="48" customFormat="1" ht="15" customHeight="1" x14ac:dyDescent="0.2">
      <c r="D4646" s="45"/>
      <c r="AA4646" s="94"/>
      <c r="AC4646" s="94"/>
      <c r="AG4646" s="94"/>
      <c r="AI4646" s="94"/>
      <c r="AM4646" s="94"/>
      <c r="AO4646" s="94"/>
      <c r="AS4646" s="94"/>
      <c r="AU4646" s="94"/>
      <c r="AY4646" s="94"/>
      <c r="BA4646" s="94"/>
      <c r="BI4646" s="45"/>
      <c r="BN4646" s="93"/>
    </row>
    <row r="4647" spans="4:66" s="48" customFormat="1" ht="15" customHeight="1" x14ac:dyDescent="0.2">
      <c r="D4647" s="45"/>
      <c r="AA4647" s="94"/>
      <c r="AC4647" s="94"/>
      <c r="AG4647" s="94"/>
      <c r="AI4647" s="94"/>
      <c r="AM4647" s="94"/>
      <c r="AO4647" s="94"/>
      <c r="AS4647" s="94"/>
      <c r="AU4647" s="94"/>
      <c r="AY4647" s="94"/>
      <c r="BA4647" s="94"/>
      <c r="BI4647" s="45"/>
      <c r="BN4647" s="93"/>
    </row>
    <row r="4648" spans="4:66" s="48" customFormat="1" ht="15" customHeight="1" x14ac:dyDescent="0.2">
      <c r="D4648" s="45"/>
      <c r="AA4648" s="94"/>
      <c r="AC4648" s="94"/>
      <c r="AG4648" s="94"/>
      <c r="AI4648" s="94"/>
      <c r="AM4648" s="94"/>
      <c r="AO4648" s="94"/>
      <c r="AS4648" s="94"/>
      <c r="AU4648" s="94"/>
      <c r="AY4648" s="94"/>
      <c r="BA4648" s="94"/>
      <c r="BI4648" s="45"/>
      <c r="BN4648" s="93"/>
    </row>
    <row r="4649" spans="4:66" s="48" customFormat="1" ht="15" customHeight="1" x14ac:dyDescent="0.2">
      <c r="D4649" s="45"/>
      <c r="AA4649" s="94"/>
      <c r="AC4649" s="94"/>
      <c r="AG4649" s="94"/>
      <c r="AI4649" s="94"/>
      <c r="AM4649" s="94"/>
      <c r="AO4649" s="94"/>
      <c r="AS4649" s="94"/>
      <c r="AU4649" s="94"/>
      <c r="AY4649" s="94"/>
      <c r="BA4649" s="94"/>
      <c r="BI4649" s="45"/>
      <c r="BN4649" s="93"/>
    </row>
    <row r="4650" spans="4:66" s="48" customFormat="1" ht="15" customHeight="1" x14ac:dyDescent="0.2">
      <c r="D4650" s="45"/>
      <c r="AA4650" s="94"/>
      <c r="AC4650" s="94"/>
      <c r="AG4650" s="94"/>
      <c r="AI4650" s="94"/>
      <c r="AM4650" s="94"/>
      <c r="AO4650" s="94"/>
      <c r="AS4650" s="94"/>
      <c r="AU4650" s="94"/>
      <c r="AY4650" s="94"/>
      <c r="BA4650" s="94"/>
      <c r="BI4650" s="45"/>
      <c r="BN4650" s="93"/>
    </row>
    <row r="4651" spans="4:66" s="48" customFormat="1" ht="15" customHeight="1" x14ac:dyDescent="0.2">
      <c r="D4651" s="45"/>
      <c r="AA4651" s="94"/>
      <c r="AC4651" s="94"/>
      <c r="AG4651" s="94"/>
      <c r="AI4651" s="94"/>
      <c r="AM4651" s="94"/>
      <c r="AO4651" s="94"/>
      <c r="AS4651" s="94"/>
      <c r="AU4651" s="94"/>
      <c r="AY4651" s="94"/>
      <c r="BA4651" s="94"/>
      <c r="BI4651" s="45"/>
      <c r="BN4651" s="93"/>
    </row>
    <row r="4652" spans="4:66" s="48" customFormat="1" ht="15" customHeight="1" x14ac:dyDescent="0.2">
      <c r="D4652" s="45"/>
      <c r="AA4652" s="94"/>
      <c r="AC4652" s="94"/>
      <c r="AG4652" s="94"/>
      <c r="AI4652" s="94"/>
      <c r="AM4652" s="94"/>
      <c r="AO4652" s="94"/>
      <c r="AS4652" s="94"/>
      <c r="AU4652" s="94"/>
      <c r="AY4652" s="94"/>
      <c r="BA4652" s="94"/>
      <c r="BI4652" s="45"/>
      <c r="BN4652" s="93"/>
    </row>
    <row r="4653" spans="4:66" s="48" customFormat="1" ht="15" customHeight="1" x14ac:dyDescent="0.2">
      <c r="D4653" s="45"/>
      <c r="AA4653" s="94"/>
      <c r="AC4653" s="94"/>
      <c r="AG4653" s="94"/>
      <c r="AI4653" s="94"/>
      <c r="AM4653" s="94"/>
      <c r="AO4653" s="94"/>
      <c r="AS4653" s="94"/>
      <c r="AU4653" s="94"/>
      <c r="AY4653" s="94"/>
      <c r="BA4653" s="94"/>
      <c r="BI4653" s="45"/>
      <c r="BN4653" s="93"/>
    </row>
    <row r="4654" spans="4:66" s="48" customFormat="1" ht="15" customHeight="1" x14ac:dyDescent="0.2">
      <c r="D4654" s="45"/>
      <c r="AA4654" s="94"/>
      <c r="AC4654" s="94"/>
      <c r="AG4654" s="94"/>
      <c r="AI4654" s="94"/>
      <c r="AM4654" s="94"/>
      <c r="AO4654" s="94"/>
      <c r="AS4654" s="94"/>
      <c r="AU4654" s="94"/>
      <c r="AY4654" s="94"/>
      <c r="BA4654" s="94"/>
      <c r="BI4654" s="45"/>
      <c r="BN4654" s="93"/>
    </row>
    <row r="4655" spans="4:66" s="48" customFormat="1" ht="15" customHeight="1" x14ac:dyDescent="0.2">
      <c r="D4655" s="45"/>
      <c r="AA4655" s="94"/>
      <c r="AC4655" s="94"/>
      <c r="AG4655" s="94"/>
      <c r="AI4655" s="94"/>
      <c r="AM4655" s="94"/>
      <c r="AO4655" s="94"/>
      <c r="AS4655" s="94"/>
      <c r="AU4655" s="94"/>
      <c r="AY4655" s="94"/>
      <c r="BA4655" s="94"/>
      <c r="BI4655" s="45"/>
      <c r="BN4655" s="93"/>
    </row>
    <row r="4656" spans="4:66" s="48" customFormat="1" ht="15" customHeight="1" x14ac:dyDescent="0.2">
      <c r="D4656" s="45"/>
      <c r="AA4656" s="94"/>
      <c r="AC4656" s="94"/>
      <c r="AG4656" s="94"/>
      <c r="AI4656" s="94"/>
      <c r="AM4656" s="94"/>
      <c r="AO4656" s="94"/>
      <c r="AS4656" s="94"/>
      <c r="AU4656" s="94"/>
      <c r="AY4656" s="94"/>
      <c r="BA4656" s="94"/>
      <c r="BI4656" s="45"/>
      <c r="BN4656" s="93"/>
    </row>
    <row r="4657" spans="4:66" s="48" customFormat="1" ht="15" customHeight="1" x14ac:dyDescent="0.2">
      <c r="D4657" s="45"/>
      <c r="AA4657" s="94"/>
      <c r="AC4657" s="94"/>
      <c r="AG4657" s="94"/>
      <c r="AI4657" s="94"/>
      <c r="AM4657" s="94"/>
      <c r="AO4657" s="94"/>
      <c r="AS4657" s="94"/>
      <c r="AU4657" s="94"/>
      <c r="AY4657" s="94"/>
      <c r="BA4657" s="94"/>
      <c r="BI4657" s="45"/>
      <c r="BN4657" s="93"/>
    </row>
    <row r="4658" spans="4:66" s="48" customFormat="1" ht="15" customHeight="1" x14ac:dyDescent="0.2">
      <c r="D4658" s="45"/>
      <c r="AA4658" s="94"/>
      <c r="AC4658" s="94"/>
      <c r="AG4658" s="94"/>
      <c r="AI4658" s="94"/>
      <c r="AM4658" s="94"/>
      <c r="AO4658" s="94"/>
      <c r="AS4658" s="94"/>
      <c r="AU4658" s="94"/>
      <c r="AY4658" s="94"/>
      <c r="BA4658" s="94"/>
      <c r="BI4658" s="45"/>
      <c r="BN4658" s="93"/>
    </row>
    <row r="4659" spans="4:66" s="48" customFormat="1" ht="15" customHeight="1" x14ac:dyDescent="0.2">
      <c r="D4659" s="45"/>
      <c r="AA4659" s="94"/>
      <c r="AC4659" s="94"/>
      <c r="AG4659" s="94"/>
      <c r="AI4659" s="94"/>
      <c r="AM4659" s="94"/>
      <c r="AO4659" s="94"/>
      <c r="AS4659" s="94"/>
      <c r="AU4659" s="94"/>
      <c r="AY4659" s="94"/>
      <c r="BA4659" s="94"/>
      <c r="BI4659" s="45"/>
      <c r="BN4659" s="93"/>
    </row>
    <row r="4660" spans="4:66" s="48" customFormat="1" ht="15" customHeight="1" x14ac:dyDescent="0.2">
      <c r="D4660" s="45"/>
      <c r="AA4660" s="94"/>
      <c r="AC4660" s="94"/>
      <c r="AG4660" s="94"/>
      <c r="AI4660" s="94"/>
      <c r="AM4660" s="94"/>
      <c r="AO4660" s="94"/>
      <c r="AS4660" s="94"/>
      <c r="AU4660" s="94"/>
      <c r="AY4660" s="94"/>
      <c r="BA4660" s="94"/>
      <c r="BI4660" s="45"/>
      <c r="BN4660" s="93"/>
    </row>
    <row r="4661" spans="4:66" s="48" customFormat="1" ht="15" customHeight="1" x14ac:dyDescent="0.2">
      <c r="D4661" s="45"/>
      <c r="AA4661" s="94"/>
      <c r="AC4661" s="94"/>
      <c r="AG4661" s="94"/>
      <c r="AI4661" s="94"/>
      <c r="AM4661" s="94"/>
      <c r="AO4661" s="94"/>
      <c r="AS4661" s="94"/>
      <c r="AU4661" s="94"/>
      <c r="AY4661" s="94"/>
      <c r="BA4661" s="94"/>
      <c r="BI4661" s="45"/>
      <c r="BN4661" s="93"/>
    </row>
    <row r="4662" spans="4:66" s="48" customFormat="1" ht="15" customHeight="1" x14ac:dyDescent="0.2">
      <c r="D4662" s="45"/>
      <c r="AA4662" s="94"/>
      <c r="AC4662" s="94"/>
      <c r="AG4662" s="94"/>
      <c r="AI4662" s="94"/>
      <c r="AM4662" s="94"/>
      <c r="AO4662" s="94"/>
      <c r="AS4662" s="94"/>
      <c r="AU4662" s="94"/>
      <c r="AY4662" s="94"/>
      <c r="BA4662" s="94"/>
      <c r="BI4662" s="45"/>
      <c r="BN4662" s="93"/>
    </row>
    <row r="4663" spans="4:66" s="48" customFormat="1" ht="15" customHeight="1" x14ac:dyDescent="0.2">
      <c r="D4663" s="45"/>
      <c r="AA4663" s="94"/>
      <c r="AC4663" s="94"/>
      <c r="AG4663" s="94"/>
      <c r="AI4663" s="94"/>
      <c r="AM4663" s="94"/>
      <c r="AO4663" s="94"/>
      <c r="AS4663" s="94"/>
      <c r="AU4663" s="94"/>
      <c r="AY4663" s="94"/>
      <c r="BA4663" s="94"/>
      <c r="BI4663" s="45"/>
      <c r="BN4663" s="93"/>
    </row>
    <row r="4664" spans="4:66" s="48" customFormat="1" ht="15" customHeight="1" x14ac:dyDescent="0.2">
      <c r="D4664" s="45"/>
      <c r="AA4664" s="94"/>
      <c r="AC4664" s="94"/>
      <c r="AG4664" s="94"/>
      <c r="AI4664" s="94"/>
      <c r="AM4664" s="94"/>
      <c r="AO4664" s="94"/>
      <c r="AS4664" s="94"/>
      <c r="AU4664" s="94"/>
      <c r="AY4664" s="94"/>
      <c r="BA4664" s="94"/>
      <c r="BI4664" s="45"/>
      <c r="BN4664" s="93"/>
    </row>
    <row r="4665" spans="4:66" s="48" customFormat="1" ht="15" customHeight="1" x14ac:dyDescent="0.2">
      <c r="D4665" s="45"/>
      <c r="AA4665" s="94"/>
      <c r="AC4665" s="94"/>
      <c r="AG4665" s="94"/>
      <c r="AI4665" s="94"/>
      <c r="AM4665" s="94"/>
      <c r="AO4665" s="94"/>
      <c r="AS4665" s="94"/>
      <c r="AU4665" s="94"/>
      <c r="AY4665" s="94"/>
      <c r="BA4665" s="94"/>
      <c r="BI4665" s="45"/>
      <c r="BN4665" s="93"/>
    </row>
    <row r="4666" spans="4:66" s="48" customFormat="1" ht="15" customHeight="1" x14ac:dyDescent="0.2">
      <c r="D4666" s="45"/>
      <c r="AA4666" s="94"/>
      <c r="AC4666" s="94"/>
      <c r="AG4666" s="94"/>
      <c r="AI4666" s="94"/>
      <c r="AM4666" s="94"/>
      <c r="AO4666" s="94"/>
      <c r="AS4666" s="94"/>
      <c r="AU4666" s="94"/>
      <c r="AY4666" s="94"/>
      <c r="BA4666" s="94"/>
      <c r="BI4666" s="45"/>
      <c r="BN4666" s="93"/>
    </row>
    <row r="4667" spans="4:66" s="48" customFormat="1" ht="15" customHeight="1" x14ac:dyDescent="0.2">
      <c r="D4667" s="45"/>
      <c r="AA4667" s="94"/>
      <c r="AC4667" s="94"/>
      <c r="AG4667" s="94"/>
      <c r="AI4667" s="94"/>
      <c r="AM4667" s="94"/>
      <c r="AO4667" s="94"/>
      <c r="AS4667" s="94"/>
      <c r="AU4667" s="94"/>
      <c r="AY4667" s="94"/>
      <c r="BA4667" s="94"/>
      <c r="BI4667" s="45"/>
      <c r="BN4667" s="93"/>
    </row>
    <row r="4668" spans="4:66" s="48" customFormat="1" ht="15" customHeight="1" x14ac:dyDescent="0.2">
      <c r="D4668" s="45"/>
      <c r="AA4668" s="94"/>
      <c r="AC4668" s="94"/>
      <c r="AG4668" s="94"/>
      <c r="AI4668" s="94"/>
      <c r="AM4668" s="94"/>
      <c r="AO4668" s="94"/>
      <c r="AS4668" s="94"/>
      <c r="AU4668" s="94"/>
      <c r="AY4668" s="94"/>
      <c r="BA4668" s="94"/>
      <c r="BI4668" s="45"/>
      <c r="BN4668" s="93"/>
    </row>
    <row r="4669" spans="4:66" s="48" customFormat="1" ht="15" customHeight="1" x14ac:dyDescent="0.2">
      <c r="D4669" s="45"/>
      <c r="AA4669" s="94"/>
      <c r="AC4669" s="94"/>
      <c r="AG4669" s="94"/>
      <c r="AI4669" s="94"/>
      <c r="AM4669" s="94"/>
      <c r="AO4669" s="94"/>
      <c r="AS4669" s="94"/>
      <c r="AU4669" s="94"/>
      <c r="AY4669" s="94"/>
      <c r="BA4669" s="94"/>
      <c r="BI4669" s="45"/>
      <c r="BN4669" s="93"/>
    </row>
    <row r="4670" spans="4:66" s="48" customFormat="1" ht="15" customHeight="1" x14ac:dyDescent="0.2">
      <c r="D4670" s="45"/>
      <c r="AA4670" s="94"/>
      <c r="AC4670" s="94"/>
      <c r="AG4670" s="94"/>
      <c r="AI4670" s="94"/>
      <c r="AM4670" s="94"/>
      <c r="AO4670" s="94"/>
      <c r="AS4670" s="94"/>
      <c r="AU4670" s="94"/>
      <c r="AY4670" s="94"/>
      <c r="BA4670" s="94"/>
      <c r="BI4670" s="45"/>
      <c r="BN4670" s="93"/>
    </row>
    <row r="4671" spans="4:66" s="48" customFormat="1" ht="15" customHeight="1" x14ac:dyDescent="0.2">
      <c r="D4671" s="45"/>
      <c r="AA4671" s="94"/>
      <c r="AC4671" s="94"/>
      <c r="AG4671" s="94"/>
      <c r="AI4671" s="94"/>
      <c r="AM4671" s="94"/>
      <c r="AO4671" s="94"/>
      <c r="AS4671" s="94"/>
      <c r="AU4671" s="94"/>
      <c r="AY4671" s="94"/>
      <c r="BA4671" s="94"/>
      <c r="BI4671" s="45"/>
      <c r="BN4671" s="93"/>
    </row>
    <row r="4672" spans="4:66" s="48" customFormat="1" ht="15" customHeight="1" x14ac:dyDescent="0.2">
      <c r="D4672" s="45"/>
      <c r="AA4672" s="94"/>
      <c r="AC4672" s="94"/>
      <c r="AG4672" s="94"/>
      <c r="AI4672" s="94"/>
      <c r="AM4672" s="94"/>
      <c r="AO4672" s="94"/>
      <c r="AS4672" s="94"/>
      <c r="AU4672" s="94"/>
      <c r="AY4672" s="94"/>
      <c r="BA4672" s="94"/>
      <c r="BI4672" s="45"/>
      <c r="BN4672" s="93"/>
    </row>
    <row r="4673" spans="4:66" s="48" customFormat="1" ht="15" customHeight="1" x14ac:dyDescent="0.2">
      <c r="D4673" s="45"/>
      <c r="AA4673" s="94"/>
      <c r="AC4673" s="94"/>
      <c r="AG4673" s="94"/>
      <c r="AI4673" s="94"/>
      <c r="AM4673" s="94"/>
      <c r="AO4673" s="94"/>
      <c r="AS4673" s="94"/>
      <c r="AU4673" s="94"/>
      <c r="AY4673" s="94"/>
      <c r="BA4673" s="94"/>
      <c r="BI4673" s="45"/>
      <c r="BN4673" s="93"/>
    </row>
    <row r="4674" spans="4:66" s="48" customFormat="1" ht="15" customHeight="1" x14ac:dyDescent="0.2">
      <c r="D4674" s="45"/>
      <c r="AA4674" s="94"/>
      <c r="AC4674" s="94"/>
      <c r="AG4674" s="94"/>
      <c r="AI4674" s="94"/>
      <c r="AM4674" s="94"/>
      <c r="AO4674" s="94"/>
      <c r="AS4674" s="94"/>
      <c r="AU4674" s="94"/>
      <c r="AY4674" s="94"/>
      <c r="BA4674" s="94"/>
      <c r="BI4674" s="45"/>
      <c r="BN4674" s="93"/>
    </row>
    <row r="4675" spans="4:66" s="48" customFormat="1" ht="15" customHeight="1" x14ac:dyDescent="0.2">
      <c r="D4675" s="45"/>
      <c r="AA4675" s="94"/>
      <c r="AC4675" s="94"/>
      <c r="AG4675" s="94"/>
      <c r="AI4675" s="94"/>
      <c r="AM4675" s="94"/>
      <c r="AO4675" s="94"/>
      <c r="AS4675" s="94"/>
      <c r="AU4675" s="94"/>
      <c r="AY4675" s="94"/>
      <c r="BA4675" s="94"/>
      <c r="BI4675" s="45"/>
      <c r="BN4675" s="93"/>
    </row>
    <row r="4676" spans="4:66" s="48" customFormat="1" ht="15" customHeight="1" x14ac:dyDescent="0.2">
      <c r="D4676" s="45"/>
      <c r="AA4676" s="94"/>
      <c r="AC4676" s="94"/>
      <c r="AG4676" s="94"/>
      <c r="AI4676" s="94"/>
      <c r="AM4676" s="94"/>
      <c r="AO4676" s="94"/>
      <c r="AS4676" s="94"/>
      <c r="AU4676" s="94"/>
      <c r="AY4676" s="94"/>
      <c r="BA4676" s="94"/>
      <c r="BI4676" s="45"/>
      <c r="BN4676" s="93"/>
    </row>
    <row r="4677" spans="4:66" s="48" customFormat="1" ht="15" customHeight="1" x14ac:dyDescent="0.2">
      <c r="D4677" s="45"/>
      <c r="AA4677" s="94"/>
      <c r="AC4677" s="94"/>
      <c r="AG4677" s="94"/>
      <c r="AI4677" s="94"/>
      <c r="AM4677" s="94"/>
      <c r="AO4677" s="94"/>
      <c r="AS4677" s="94"/>
      <c r="AU4677" s="94"/>
      <c r="AY4677" s="94"/>
      <c r="BA4677" s="94"/>
      <c r="BI4677" s="45"/>
      <c r="BN4677" s="93"/>
    </row>
    <row r="4678" spans="4:66" s="48" customFormat="1" ht="15" customHeight="1" x14ac:dyDescent="0.2">
      <c r="D4678" s="45"/>
      <c r="AA4678" s="94"/>
      <c r="AC4678" s="94"/>
      <c r="AG4678" s="94"/>
      <c r="AI4678" s="94"/>
      <c r="AM4678" s="94"/>
      <c r="AO4678" s="94"/>
      <c r="AS4678" s="94"/>
      <c r="AU4678" s="94"/>
      <c r="AY4678" s="94"/>
      <c r="BA4678" s="94"/>
      <c r="BI4678" s="45"/>
      <c r="BN4678" s="93"/>
    </row>
    <row r="4679" spans="4:66" s="48" customFormat="1" ht="15" customHeight="1" x14ac:dyDescent="0.2">
      <c r="D4679" s="45"/>
      <c r="AA4679" s="94"/>
      <c r="AC4679" s="94"/>
      <c r="AG4679" s="94"/>
      <c r="AI4679" s="94"/>
      <c r="AM4679" s="94"/>
      <c r="AO4679" s="94"/>
      <c r="AS4679" s="94"/>
      <c r="AU4679" s="94"/>
      <c r="AY4679" s="94"/>
      <c r="BA4679" s="94"/>
      <c r="BI4679" s="45"/>
      <c r="BN4679" s="93"/>
    </row>
    <row r="4680" spans="4:66" s="48" customFormat="1" ht="15" customHeight="1" x14ac:dyDescent="0.2">
      <c r="D4680" s="45"/>
      <c r="AA4680" s="94"/>
      <c r="AC4680" s="94"/>
      <c r="AG4680" s="94"/>
      <c r="AI4680" s="94"/>
      <c r="AM4680" s="94"/>
      <c r="AO4680" s="94"/>
      <c r="AS4680" s="94"/>
      <c r="AU4680" s="94"/>
      <c r="AY4680" s="94"/>
      <c r="BA4680" s="94"/>
      <c r="BI4680" s="45"/>
      <c r="BN4680" s="93"/>
    </row>
    <row r="4681" spans="4:66" s="48" customFormat="1" ht="15" customHeight="1" x14ac:dyDescent="0.2">
      <c r="D4681" s="45"/>
      <c r="AA4681" s="94"/>
      <c r="AC4681" s="94"/>
      <c r="AG4681" s="94"/>
      <c r="AI4681" s="94"/>
      <c r="AM4681" s="94"/>
      <c r="AO4681" s="94"/>
      <c r="AS4681" s="94"/>
      <c r="AU4681" s="94"/>
      <c r="AY4681" s="94"/>
      <c r="BA4681" s="94"/>
      <c r="BI4681" s="45"/>
      <c r="BN4681" s="93"/>
    </row>
    <row r="4682" spans="4:66" s="48" customFormat="1" ht="15" customHeight="1" x14ac:dyDescent="0.2">
      <c r="D4682" s="45"/>
      <c r="AA4682" s="94"/>
      <c r="AC4682" s="94"/>
      <c r="AG4682" s="94"/>
      <c r="AI4682" s="94"/>
      <c r="AM4682" s="94"/>
      <c r="AO4682" s="94"/>
      <c r="AS4682" s="94"/>
      <c r="AU4682" s="94"/>
      <c r="AY4682" s="94"/>
      <c r="BA4682" s="94"/>
      <c r="BI4682" s="45"/>
      <c r="BN4682" s="93"/>
    </row>
    <row r="4683" spans="4:66" s="48" customFormat="1" ht="15" customHeight="1" x14ac:dyDescent="0.2">
      <c r="D4683" s="45"/>
      <c r="AA4683" s="94"/>
      <c r="AC4683" s="94"/>
      <c r="AG4683" s="94"/>
      <c r="AI4683" s="94"/>
      <c r="AM4683" s="94"/>
      <c r="AO4683" s="94"/>
      <c r="AS4683" s="94"/>
      <c r="AU4683" s="94"/>
      <c r="AY4683" s="94"/>
      <c r="BA4683" s="94"/>
      <c r="BI4683" s="45"/>
      <c r="BN4683" s="93"/>
    </row>
    <row r="4684" spans="4:66" s="48" customFormat="1" ht="15" customHeight="1" x14ac:dyDescent="0.2">
      <c r="D4684" s="45"/>
      <c r="AA4684" s="94"/>
      <c r="AC4684" s="94"/>
      <c r="AG4684" s="94"/>
      <c r="AI4684" s="94"/>
      <c r="AM4684" s="94"/>
      <c r="AO4684" s="94"/>
      <c r="AS4684" s="94"/>
      <c r="AU4684" s="94"/>
      <c r="AY4684" s="94"/>
      <c r="BA4684" s="94"/>
      <c r="BI4684" s="45"/>
      <c r="BN4684" s="93"/>
    </row>
    <row r="4685" spans="4:66" s="48" customFormat="1" ht="15" customHeight="1" x14ac:dyDescent="0.2">
      <c r="D4685" s="45"/>
      <c r="AA4685" s="94"/>
      <c r="AC4685" s="94"/>
      <c r="AG4685" s="94"/>
      <c r="AI4685" s="94"/>
      <c r="AM4685" s="94"/>
      <c r="AO4685" s="94"/>
      <c r="AS4685" s="94"/>
      <c r="AU4685" s="94"/>
      <c r="AY4685" s="94"/>
      <c r="BA4685" s="94"/>
      <c r="BI4685" s="45"/>
      <c r="BN4685" s="93"/>
    </row>
    <row r="4686" spans="4:66" s="48" customFormat="1" ht="15" customHeight="1" x14ac:dyDescent="0.2">
      <c r="D4686" s="45"/>
      <c r="AA4686" s="94"/>
      <c r="AC4686" s="94"/>
      <c r="AG4686" s="94"/>
      <c r="AI4686" s="94"/>
      <c r="AM4686" s="94"/>
      <c r="AO4686" s="94"/>
      <c r="AS4686" s="94"/>
      <c r="AU4686" s="94"/>
      <c r="AY4686" s="94"/>
      <c r="BA4686" s="94"/>
      <c r="BI4686" s="45"/>
      <c r="BN4686" s="93"/>
    </row>
    <row r="4687" spans="4:66" s="48" customFormat="1" ht="15" customHeight="1" x14ac:dyDescent="0.2">
      <c r="D4687" s="45"/>
      <c r="AA4687" s="94"/>
      <c r="AC4687" s="94"/>
      <c r="AG4687" s="94"/>
      <c r="AI4687" s="94"/>
      <c r="AM4687" s="94"/>
      <c r="AO4687" s="94"/>
      <c r="AS4687" s="94"/>
      <c r="AU4687" s="94"/>
      <c r="AY4687" s="94"/>
      <c r="BA4687" s="94"/>
      <c r="BI4687" s="45"/>
      <c r="BN4687" s="93"/>
    </row>
    <row r="4688" spans="4:66" s="48" customFormat="1" ht="15" customHeight="1" x14ac:dyDescent="0.2">
      <c r="D4688" s="45"/>
      <c r="AA4688" s="94"/>
      <c r="AC4688" s="94"/>
      <c r="AG4688" s="94"/>
      <c r="AI4688" s="94"/>
      <c r="AM4688" s="94"/>
      <c r="AO4688" s="94"/>
      <c r="AS4688" s="94"/>
      <c r="AU4688" s="94"/>
      <c r="AY4688" s="94"/>
      <c r="BA4688" s="94"/>
      <c r="BI4688" s="45"/>
      <c r="BN4688" s="93"/>
    </row>
    <row r="4689" spans="4:66" s="48" customFormat="1" ht="15" customHeight="1" x14ac:dyDescent="0.2">
      <c r="D4689" s="45"/>
      <c r="AA4689" s="94"/>
      <c r="AC4689" s="94"/>
      <c r="AG4689" s="94"/>
      <c r="AI4689" s="94"/>
      <c r="AM4689" s="94"/>
      <c r="AO4689" s="94"/>
      <c r="AS4689" s="94"/>
      <c r="AU4689" s="94"/>
      <c r="AY4689" s="94"/>
      <c r="BA4689" s="94"/>
      <c r="BI4689" s="45"/>
      <c r="BN4689" s="93"/>
    </row>
    <row r="4690" spans="4:66" s="48" customFormat="1" ht="15" customHeight="1" x14ac:dyDescent="0.2">
      <c r="D4690" s="45"/>
      <c r="AA4690" s="94"/>
      <c r="AC4690" s="94"/>
      <c r="AG4690" s="94"/>
      <c r="AI4690" s="94"/>
      <c r="AM4690" s="94"/>
      <c r="AO4690" s="94"/>
      <c r="AS4690" s="94"/>
      <c r="AU4690" s="94"/>
      <c r="AY4690" s="94"/>
      <c r="BA4690" s="94"/>
      <c r="BI4690" s="45"/>
      <c r="BN4690" s="93"/>
    </row>
    <row r="4691" spans="4:66" s="48" customFormat="1" ht="15" customHeight="1" x14ac:dyDescent="0.2">
      <c r="D4691" s="45"/>
      <c r="AA4691" s="94"/>
      <c r="AC4691" s="94"/>
      <c r="AG4691" s="94"/>
      <c r="AI4691" s="94"/>
      <c r="AM4691" s="94"/>
      <c r="AO4691" s="94"/>
      <c r="AS4691" s="94"/>
      <c r="AU4691" s="94"/>
      <c r="AY4691" s="94"/>
      <c r="BA4691" s="94"/>
      <c r="BI4691" s="45"/>
      <c r="BN4691" s="93"/>
    </row>
    <row r="4692" spans="4:66" s="48" customFormat="1" ht="15" customHeight="1" x14ac:dyDescent="0.2">
      <c r="D4692" s="45"/>
      <c r="AA4692" s="94"/>
      <c r="AC4692" s="94"/>
      <c r="AG4692" s="94"/>
      <c r="AI4692" s="94"/>
      <c r="AM4692" s="94"/>
      <c r="AO4692" s="94"/>
      <c r="AS4692" s="94"/>
      <c r="AU4692" s="94"/>
      <c r="AY4692" s="94"/>
      <c r="BA4692" s="94"/>
      <c r="BI4692" s="45"/>
      <c r="BN4692" s="93"/>
    </row>
    <row r="4693" spans="4:66" s="48" customFormat="1" ht="15" customHeight="1" x14ac:dyDescent="0.2">
      <c r="D4693" s="45"/>
      <c r="AA4693" s="94"/>
      <c r="AC4693" s="94"/>
      <c r="AG4693" s="94"/>
      <c r="AI4693" s="94"/>
      <c r="AM4693" s="94"/>
      <c r="AO4693" s="94"/>
      <c r="AS4693" s="94"/>
      <c r="AU4693" s="94"/>
      <c r="AY4693" s="94"/>
      <c r="BA4693" s="94"/>
      <c r="BI4693" s="45"/>
      <c r="BN4693" s="93"/>
    </row>
    <row r="4694" spans="4:66" s="48" customFormat="1" ht="15" customHeight="1" x14ac:dyDescent="0.2">
      <c r="D4694" s="45"/>
      <c r="AA4694" s="94"/>
      <c r="AC4694" s="94"/>
      <c r="AG4694" s="94"/>
      <c r="AI4694" s="94"/>
      <c r="AM4694" s="94"/>
      <c r="AO4694" s="94"/>
      <c r="AS4694" s="94"/>
      <c r="AU4694" s="94"/>
      <c r="AY4694" s="94"/>
      <c r="BA4694" s="94"/>
      <c r="BI4694" s="45"/>
      <c r="BN4694" s="93"/>
    </row>
    <row r="4695" spans="4:66" s="48" customFormat="1" ht="15" customHeight="1" x14ac:dyDescent="0.2">
      <c r="D4695" s="45"/>
      <c r="AA4695" s="94"/>
      <c r="AC4695" s="94"/>
      <c r="AG4695" s="94"/>
      <c r="AI4695" s="94"/>
      <c r="AM4695" s="94"/>
      <c r="AO4695" s="94"/>
      <c r="AS4695" s="94"/>
      <c r="AU4695" s="94"/>
      <c r="AY4695" s="94"/>
      <c r="BA4695" s="94"/>
      <c r="BI4695" s="45"/>
      <c r="BN4695" s="93"/>
    </row>
    <row r="4696" spans="4:66" s="48" customFormat="1" ht="15" customHeight="1" x14ac:dyDescent="0.2">
      <c r="D4696" s="45"/>
      <c r="AA4696" s="94"/>
      <c r="AC4696" s="94"/>
      <c r="AG4696" s="94"/>
      <c r="AI4696" s="94"/>
      <c r="AM4696" s="94"/>
      <c r="AO4696" s="94"/>
      <c r="AS4696" s="94"/>
      <c r="AU4696" s="94"/>
      <c r="AY4696" s="94"/>
      <c r="BA4696" s="94"/>
      <c r="BI4696" s="45"/>
      <c r="BN4696" s="93"/>
    </row>
    <row r="4697" spans="4:66" s="48" customFormat="1" ht="15" customHeight="1" x14ac:dyDescent="0.2">
      <c r="D4697" s="45"/>
      <c r="AA4697" s="94"/>
      <c r="AC4697" s="94"/>
      <c r="AG4697" s="94"/>
      <c r="AI4697" s="94"/>
      <c r="AM4697" s="94"/>
      <c r="AO4697" s="94"/>
      <c r="AS4697" s="94"/>
      <c r="AU4697" s="94"/>
      <c r="AY4697" s="94"/>
      <c r="BA4697" s="94"/>
      <c r="BI4697" s="45"/>
      <c r="BN4697" s="93"/>
    </row>
    <row r="4698" spans="4:66" s="48" customFormat="1" ht="15" customHeight="1" x14ac:dyDescent="0.2">
      <c r="D4698" s="45"/>
      <c r="AA4698" s="94"/>
      <c r="AC4698" s="94"/>
      <c r="AG4698" s="94"/>
      <c r="AI4698" s="94"/>
      <c r="AM4698" s="94"/>
      <c r="AO4698" s="94"/>
      <c r="AS4698" s="94"/>
      <c r="AU4698" s="94"/>
      <c r="AY4698" s="94"/>
      <c r="BA4698" s="94"/>
      <c r="BI4698" s="45"/>
      <c r="BN4698" s="93"/>
    </row>
    <row r="4699" spans="4:66" s="48" customFormat="1" ht="15" customHeight="1" x14ac:dyDescent="0.2">
      <c r="D4699" s="45"/>
      <c r="AA4699" s="94"/>
      <c r="AC4699" s="94"/>
      <c r="AG4699" s="94"/>
      <c r="AI4699" s="94"/>
      <c r="AM4699" s="94"/>
      <c r="AO4699" s="94"/>
      <c r="AS4699" s="94"/>
      <c r="AU4699" s="94"/>
      <c r="AY4699" s="94"/>
      <c r="BA4699" s="94"/>
      <c r="BI4699" s="45"/>
      <c r="BN4699" s="93"/>
    </row>
    <row r="4700" spans="4:66" s="48" customFormat="1" ht="15" customHeight="1" x14ac:dyDescent="0.2">
      <c r="D4700" s="45"/>
      <c r="AA4700" s="94"/>
      <c r="AC4700" s="94"/>
      <c r="AG4700" s="94"/>
      <c r="AI4700" s="94"/>
      <c r="AM4700" s="94"/>
      <c r="AO4700" s="94"/>
      <c r="AS4700" s="94"/>
      <c r="AU4700" s="94"/>
      <c r="AY4700" s="94"/>
      <c r="BA4700" s="94"/>
      <c r="BI4700" s="45"/>
      <c r="BN4700" s="93"/>
    </row>
    <row r="4701" spans="4:66" s="48" customFormat="1" ht="15" customHeight="1" x14ac:dyDescent="0.2">
      <c r="D4701" s="45"/>
      <c r="AA4701" s="94"/>
      <c r="AC4701" s="94"/>
      <c r="AG4701" s="94"/>
      <c r="AI4701" s="94"/>
      <c r="AM4701" s="94"/>
      <c r="AO4701" s="94"/>
      <c r="AS4701" s="94"/>
      <c r="AU4701" s="94"/>
      <c r="AY4701" s="94"/>
      <c r="BA4701" s="94"/>
      <c r="BI4701" s="45"/>
      <c r="BN4701" s="93"/>
    </row>
    <row r="4702" spans="4:66" s="48" customFormat="1" ht="15" customHeight="1" x14ac:dyDescent="0.2">
      <c r="D4702" s="45"/>
      <c r="AA4702" s="94"/>
      <c r="AC4702" s="94"/>
      <c r="AG4702" s="94"/>
      <c r="AI4702" s="94"/>
      <c r="AM4702" s="94"/>
      <c r="AO4702" s="94"/>
      <c r="AS4702" s="94"/>
      <c r="AU4702" s="94"/>
      <c r="AY4702" s="94"/>
      <c r="BA4702" s="94"/>
      <c r="BI4702" s="45"/>
      <c r="BN4702" s="93"/>
    </row>
    <row r="4703" spans="4:66" s="48" customFormat="1" ht="15" customHeight="1" x14ac:dyDescent="0.2">
      <c r="D4703" s="45"/>
      <c r="AA4703" s="94"/>
      <c r="AC4703" s="94"/>
      <c r="AG4703" s="94"/>
      <c r="AI4703" s="94"/>
      <c r="AM4703" s="94"/>
      <c r="AO4703" s="94"/>
      <c r="AS4703" s="94"/>
      <c r="AU4703" s="94"/>
      <c r="AY4703" s="94"/>
      <c r="BA4703" s="94"/>
      <c r="BI4703" s="45"/>
      <c r="BN4703" s="93"/>
    </row>
    <row r="4704" spans="4:66" s="48" customFormat="1" ht="15" customHeight="1" x14ac:dyDescent="0.2">
      <c r="D4704" s="45"/>
      <c r="AA4704" s="94"/>
      <c r="AC4704" s="94"/>
      <c r="AG4704" s="94"/>
      <c r="AI4704" s="94"/>
      <c r="AM4704" s="94"/>
      <c r="AO4704" s="94"/>
      <c r="AS4704" s="94"/>
      <c r="AU4704" s="94"/>
      <c r="AY4704" s="94"/>
      <c r="BA4704" s="94"/>
      <c r="BI4704" s="45"/>
      <c r="BN4704" s="93"/>
    </row>
    <row r="4705" spans="4:66" s="48" customFormat="1" ht="15" customHeight="1" x14ac:dyDescent="0.2">
      <c r="D4705" s="45"/>
      <c r="AA4705" s="94"/>
      <c r="AC4705" s="94"/>
      <c r="AG4705" s="94"/>
      <c r="AI4705" s="94"/>
      <c r="AM4705" s="94"/>
      <c r="AO4705" s="94"/>
      <c r="AS4705" s="94"/>
      <c r="AU4705" s="94"/>
      <c r="AY4705" s="94"/>
      <c r="BA4705" s="94"/>
      <c r="BI4705" s="45"/>
      <c r="BN4705" s="93"/>
    </row>
    <row r="4706" spans="4:66" s="48" customFormat="1" ht="15" customHeight="1" x14ac:dyDescent="0.2">
      <c r="D4706" s="45"/>
      <c r="AA4706" s="94"/>
      <c r="AC4706" s="94"/>
      <c r="AG4706" s="94"/>
      <c r="AI4706" s="94"/>
      <c r="AM4706" s="94"/>
      <c r="AO4706" s="94"/>
      <c r="AS4706" s="94"/>
      <c r="AU4706" s="94"/>
      <c r="AY4706" s="94"/>
      <c r="BA4706" s="94"/>
      <c r="BI4706" s="45"/>
      <c r="BN4706" s="93"/>
    </row>
    <row r="4707" spans="4:66" s="48" customFormat="1" ht="15" customHeight="1" x14ac:dyDescent="0.2">
      <c r="D4707" s="45"/>
      <c r="AA4707" s="94"/>
      <c r="AC4707" s="94"/>
      <c r="AG4707" s="94"/>
      <c r="AI4707" s="94"/>
      <c r="AM4707" s="94"/>
      <c r="AO4707" s="94"/>
      <c r="AS4707" s="94"/>
      <c r="AU4707" s="94"/>
      <c r="AY4707" s="94"/>
      <c r="BA4707" s="94"/>
      <c r="BI4707" s="45"/>
      <c r="BN4707" s="93"/>
    </row>
    <row r="4708" spans="4:66" s="48" customFormat="1" ht="15" customHeight="1" x14ac:dyDescent="0.2">
      <c r="D4708" s="45"/>
      <c r="AA4708" s="94"/>
      <c r="AC4708" s="94"/>
      <c r="AG4708" s="94"/>
      <c r="AI4708" s="94"/>
      <c r="AM4708" s="94"/>
      <c r="AO4708" s="94"/>
      <c r="AS4708" s="94"/>
      <c r="AU4708" s="94"/>
      <c r="AY4708" s="94"/>
      <c r="BA4708" s="94"/>
      <c r="BI4708" s="45"/>
      <c r="BN4708" s="93"/>
    </row>
    <row r="4709" spans="4:66" s="48" customFormat="1" ht="15" customHeight="1" x14ac:dyDescent="0.2">
      <c r="D4709" s="45"/>
      <c r="AA4709" s="94"/>
      <c r="AC4709" s="94"/>
      <c r="AG4709" s="94"/>
      <c r="AI4709" s="94"/>
      <c r="AM4709" s="94"/>
      <c r="AO4709" s="94"/>
      <c r="AS4709" s="94"/>
      <c r="AU4709" s="94"/>
      <c r="AY4709" s="94"/>
      <c r="BA4709" s="94"/>
      <c r="BI4709" s="45"/>
      <c r="BN4709" s="93"/>
    </row>
    <row r="4710" spans="4:66" s="48" customFormat="1" ht="15" customHeight="1" x14ac:dyDescent="0.2">
      <c r="D4710" s="45"/>
      <c r="AA4710" s="94"/>
      <c r="AC4710" s="94"/>
      <c r="AG4710" s="94"/>
      <c r="AI4710" s="94"/>
      <c r="AM4710" s="94"/>
      <c r="AO4710" s="94"/>
      <c r="AS4710" s="94"/>
      <c r="AU4710" s="94"/>
      <c r="AY4710" s="94"/>
      <c r="BA4710" s="94"/>
      <c r="BI4710" s="45"/>
      <c r="BN4710" s="93"/>
    </row>
    <row r="4711" spans="4:66" s="48" customFormat="1" ht="15" customHeight="1" x14ac:dyDescent="0.2">
      <c r="D4711" s="45"/>
      <c r="AA4711" s="94"/>
      <c r="AC4711" s="94"/>
      <c r="AG4711" s="94"/>
      <c r="AI4711" s="94"/>
      <c r="AM4711" s="94"/>
      <c r="AO4711" s="94"/>
      <c r="AS4711" s="94"/>
      <c r="AU4711" s="94"/>
      <c r="AY4711" s="94"/>
      <c r="BA4711" s="94"/>
      <c r="BI4711" s="45"/>
      <c r="BN4711" s="93"/>
    </row>
    <row r="4712" spans="4:66" s="48" customFormat="1" ht="15" customHeight="1" x14ac:dyDescent="0.2">
      <c r="D4712" s="45"/>
      <c r="AA4712" s="94"/>
      <c r="AC4712" s="94"/>
      <c r="AG4712" s="94"/>
      <c r="AI4712" s="94"/>
      <c r="AM4712" s="94"/>
      <c r="AO4712" s="94"/>
      <c r="AS4712" s="94"/>
      <c r="AU4712" s="94"/>
      <c r="AY4712" s="94"/>
      <c r="BA4712" s="94"/>
      <c r="BI4712" s="45"/>
      <c r="BN4712" s="93"/>
    </row>
    <row r="4713" spans="4:66" s="48" customFormat="1" ht="15" customHeight="1" x14ac:dyDescent="0.2">
      <c r="D4713" s="45"/>
      <c r="AA4713" s="94"/>
      <c r="AC4713" s="94"/>
      <c r="AG4713" s="94"/>
      <c r="AI4713" s="94"/>
      <c r="AM4713" s="94"/>
      <c r="AO4713" s="94"/>
      <c r="AS4713" s="94"/>
      <c r="AU4713" s="94"/>
      <c r="AY4713" s="94"/>
      <c r="BA4713" s="94"/>
      <c r="BI4713" s="45"/>
      <c r="BN4713" s="93"/>
    </row>
    <row r="4714" spans="4:66" s="48" customFormat="1" ht="15" customHeight="1" x14ac:dyDescent="0.2">
      <c r="D4714" s="45"/>
      <c r="AA4714" s="94"/>
      <c r="AC4714" s="94"/>
      <c r="AG4714" s="94"/>
      <c r="AI4714" s="94"/>
      <c r="AM4714" s="94"/>
      <c r="AO4714" s="94"/>
      <c r="AS4714" s="94"/>
      <c r="AU4714" s="94"/>
      <c r="AY4714" s="94"/>
      <c r="BA4714" s="94"/>
      <c r="BI4714" s="45"/>
      <c r="BN4714" s="93"/>
    </row>
    <row r="4715" spans="4:66" s="48" customFormat="1" ht="15" customHeight="1" x14ac:dyDescent="0.2">
      <c r="D4715" s="45"/>
      <c r="AA4715" s="94"/>
      <c r="AC4715" s="94"/>
      <c r="AG4715" s="94"/>
      <c r="AI4715" s="94"/>
      <c r="AM4715" s="94"/>
      <c r="AO4715" s="94"/>
      <c r="AS4715" s="94"/>
      <c r="AU4715" s="94"/>
      <c r="AY4715" s="94"/>
      <c r="BA4715" s="94"/>
      <c r="BI4715" s="45"/>
      <c r="BN4715" s="93"/>
    </row>
    <row r="4716" spans="4:66" s="48" customFormat="1" ht="15" customHeight="1" x14ac:dyDescent="0.2">
      <c r="D4716" s="45"/>
      <c r="AA4716" s="94"/>
      <c r="AC4716" s="94"/>
      <c r="AG4716" s="94"/>
      <c r="AI4716" s="94"/>
      <c r="AM4716" s="94"/>
      <c r="AO4716" s="94"/>
      <c r="AS4716" s="94"/>
      <c r="AU4716" s="94"/>
      <c r="AY4716" s="94"/>
      <c r="BA4716" s="94"/>
      <c r="BI4716" s="45"/>
      <c r="BN4716" s="93"/>
    </row>
    <row r="4717" spans="4:66" s="48" customFormat="1" ht="15" customHeight="1" x14ac:dyDescent="0.2">
      <c r="D4717" s="45"/>
      <c r="AA4717" s="94"/>
      <c r="AC4717" s="94"/>
      <c r="AG4717" s="94"/>
      <c r="AI4717" s="94"/>
      <c r="AM4717" s="94"/>
      <c r="AO4717" s="94"/>
      <c r="AS4717" s="94"/>
      <c r="AU4717" s="94"/>
      <c r="AY4717" s="94"/>
      <c r="BA4717" s="94"/>
      <c r="BI4717" s="45"/>
      <c r="BN4717" s="93"/>
    </row>
    <row r="4718" spans="4:66" s="48" customFormat="1" ht="15" customHeight="1" x14ac:dyDescent="0.2">
      <c r="D4718" s="45"/>
      <c r="AA4718" s="94"/>
      <c r="AC4718" s="94"/>
      <c r="AG4718" s="94"/>
      <c r="AI4718" s="94"/>
      <c r="AM4718" s="94"/>
      <c r="AO4718" s="94"/>
      <c r="AS4718" s="94"/>
      <c r="AU4718" s="94"/>
      <c r="AY4718" s="94"/>
      <c r="BA4718" s="94"/>
      <c r="BI4718" s="45"/>
      <c r="BN4718" s="93"/>
    </row>
    <row r="4719" spans="4:66" s="48" customFormat="1" ht="15" customHeight="1" x14ac:dyDescent="0.2">
      <c r="D4719" s="45"/>
      <c r="AA4719" s="94"/>
      <c r="AC4719" s="94"/>
      <c r="AG4719" s="94"/>
      <c r="AI4719" s="94"/>
      <c r="AM4719" s="94"/>
      <c r="AO4719" s="94"/>
      <c r="AS4719" s="94"/>
      <c r="AU4719" s="94"/>
      <c r="AY4719" s="94"/>
      <c r="BA4719" s="94"/>
      <c r="BI4719" s="45"/>
      <c r="BN4719" s="93"/>
    </row>
    <row r="4720" spans="4:66" s="48" customFormat="1" ht="15" customHeight="1" x14ac:dyDescent="0.2">
      <c r="D4720" s="45"/>
      <c r="AA4720" s="94"/>
      <c r="AC4720" s="94"/>
      <c r="AG4720" s="94"/>
      <c r="AI4720" s="94"/>
      <c r="AM4720" s="94"/>
      <c r="AO4720" s="94"/>
      <c r="AS4720" s="94"/>
      <c r="AU4720" s="94"/>
      <c r="AY4720" s="94"/>
      <c r="BA4720" s="94"/>
      <c r="BI4720" s="45"/>
      <c r="BN4720" s="93"/>
    </row>
    <row r="4721" spans="4:66" s="48" customFormat="1" ht="15" customHeight="1" x14ac:dyDescent="0.2">
      <c r="D4721" s="45"/>
      <c r="AA4721" s="94"/>
      <c r="AC4721" s="94"/>
      <c r="AG4721" s="94"/>
      <c r="AI4721" s="94"/>
      <c r="AM4721" s="94"/>
      <c r="AO4721" s="94"/>
      <c r="AS4721" s="94"/>
      <c r="AU4721" s="94"/>
      <c r="AY4721" s="94"/>
      <c r="BA4721" s="94"/>
      <c r="BI4721" s="45"/>
      <c r="BN4721" s="93"/>
    </row>
    <row r="4722" spans="4:66" s="48" customFormat="1" ht="15" customHeight="1" x14ac:dyDescent="0.2">
      <c r="D4722" s="45"/>
      <c r="AA4722" s="94"/>
      <c r="AC4722" s="94"/>
      <c r="AG4722" s="94"/>
      <c r="AI4722" s="94"/>
      <c r="AM4722" s="94"/>
      <c r="AO4722" s="94"/>
      <c r="AS4722" s="94"/>
      <c r="AU4722" s="94"/>
      <c r="AY4722" s="94"/>
      <c r="BA4722" s="94"/>
      <c r="BI4722" s="45"/>
      <c r="BN4722" s="93"/>
    </row>
    <row r="4723" spans="4:66" s="48" customFormat="1" ht="15" customHeight="1" x14ac:dyDescent="0.2">
      <c r="D4723" s="45"/>
      <c r="AA4723" s="94"/>
      <c r="AC4723" s="94"/>
      <c r="AG4723" s="94"/>
      <c r="AI4723" s="94"/>
      <c r="AM4723" s="94"/>
      <c r="AO4723" s="94"/>
      <c r="AS4723" s="94"/>
      <c r="AU4723" s="94"/>
      <c r="AY4723" s="94"/>
      <c r="BA4723" s="94"/>
      <c r="BI4723" s="45"/>
      <c r="BN4723" s="93"/>
    </row>
    <row r="4724" spans="4:66" s="48" customFormat="1" ht="15" customHeight="1" x14ac:dyDescent="0.2">
      <c r="D4724" s="45"/>
      <c r="AA4724" s="94"/>
      <c r="AC4724" s="94"/>
      <c r="AG4724" s="94"/>
      <c r="AI4724" s="94"/>
      <c r="AM4724" s="94"/>
      <c r="AO4724" s="94"/>
      <c r="AS4724" s="94"/>
      <c r="AU4724" s="94"/>
      <c r="AY4724" s="94"/>
      <c r="BA4724" s="94"/>
      <c r="BI4724" s="45"/>
      <c r="BN4724" s="93"/>
    </row>
    <row r="4725" spans="4:66" s="48" customFormat="1" ht="15" customHeight="1" x14ac:dyDescent="0.2">
      <c r="D4725" s="45"/>
      <c r="AA4725" s="94"/>
      <c r="AC4725" s="94"/>
      <c r="AG4725" s="94"/>
      <c r="AI4725" s="94"/>
      <c r="AM4725" s="94"/>
      <c r="AO4725" s="94"/>
      <c r="AS4725" s="94"/>
      <c r="AU4725" s="94"/>
      <c r="AY4725" s="94"/>
      <c r="BA4725" s="94"/>
      <c r="BI4725" s="45"/>
      <c r="BN4725" s="93"/>
    </row>
    <row r="4726" spans="4:66" s="48" customFormat="1" ht="15" customHeight="1" x14ac:dyDescent="0.2">
      <c r="D4726" s="45"/>
      <c r="AA4726" s="94"/>
      <c r="AC4726" s="94"/>
      <c r="AG4726" s="94"/>
      <c r="AI4726" s="94"/>
      <c r="AM4726" s="94"/>
      <c r="AO4726" s="94"/>
      <c r="AS4726" s="94"/>
      <c r="AU4726" s="94"/>
      <c r="AY4726" s="94"/>
      <c r="BA4726" s="94"/>
      <c r="BI4726" s="45"/>
      <c r="BN4726" s="93"/>
    </row>
    <row r="4727" spans="4:66" s="48" customFormat="1" ht="15" customHeight="1" x14ac:dyDescent="0.2">
      <c r="D4727" s="45"/>
      <c r="AA4727" s="94"/>
      <c r="AC4727" s="94"/>
      <c r="AG4727" s="94"/>
      <c r="AI4727" s="94"/>
      <c r="AM4727" s="94"/>
      <c r="AO4727" s="94"/>
      <c r="AS4727" s="94"/>
      <c r="AU4727" s="94"/>
      <c r="AY4727" s="94"/>
      <c r="BA4727" s="94"/>
      <c r="BI4727" s="45"/>
      <c r="BN4727" s="93"/>
    </row>
    <row r="4728" spans="4:66" s="48" customFormat="1" ht="15" customHeight="1" x14ac:dyDescent="0.2">
      <c r="D4728" s="45"/>
      <c r="AA4728" s="94"/>
      <c r="AC4728" s="94"/>
      <c r="AG4728" s="94"/>
      <c r="AI4728" s="94"/>
      <c r="AM4728" s="94"/>
      <c r="AO4728" s="94"/>
      <c r="AS4728" s="94"/>
      <c r="AU4728" s="94"/>
      <c r="AY4728" s="94"/>
      <c r="BA4728" s="94"/>
      <c r="BI4728" s="45"/>
      <c r="BN4728" s="93"/>
    </row>
    <row r="4729" spans="4:66" s="48" customFormat="1" ht="15" customHeight="1" x14ac:dyDescent="0.2">
      <c r="D4729" s="45"/>
      <c r="AA4729" s="94"/>
      <c r="AC4729" s="94"/>
      <c r="AG4729" s="94"/>
      <c r="AI4729" s="94"/>
      <c r="AM4729" s="94"/>
      <c r="AO4729" s="94"/>
      <c r="AS4729" s="94"/>
      <c r="AU4729" s="94"/>
      <c r="AY4729" s="94"/>
      <c r="BA4729" s="94"/>
      <c r="BI4729" s="45"/>
      <c r="BN4729" s="93"/>
    </row>
    <row r="4730" spans="4:66" s="48" customFormat="1" ht="15" customHeight="1" x14ac:dyDescent="0.2">
      <c r="D4730" s="45"/>
      <c r="AA4730" s="94"/>
      <c r="AC4730" s="94"/>
      <c r="AG4730" s="94"/>
      <c r="AI4730" s="94"/>
      <c r="AM4730" s="94"/>
      <c r="AO4730" s="94"/>
      <c r="AS4730" s="94"/>
      <c r="AU4730" s="94"/>
      <c r="AY4730" s="94"/>
      <c r="BA4730" s="94"/>
      <c r="BI4730" s="45"/>
      <c r="BN4730" s="93"/>
    </row>
    <row r="4731" spans="4:66" s="48" customFormat="1" ht="15" customHeight="1" x14ac:dyDescent="0.2">
      <c r="D4731" s="45"/>
      <c r="AA4731" s="94"/>
      <c r="AC4731" s="94"/>
      <c r="AG4731" s="94"/>
      <c r="AI4731" s="94"/>
      <c r="AM4731" s="94"/>
      <c r="AO4731" s="94"/>
      <c r="AS4731" s="94"/>
      <c r="AU4731" s="94"/>
      <c r="AY4731" s="94"/>
      <c r="BA4731" s="94"/>
      <c r="BI4731" s="45"/>
      <c r="BN4731" s="93"/>
    </row>
    <row r="4732" spans="4:66" s="48" customFormat="1" ht="15" customHeight="1" x14ac:dyDescent="0.2">
      <c r="D4732" s="45"/>
      <c r="AA4732" s="94"/>
      <c r="AC4732" s="94"/>
      <c r="AG4732" s="94"/>
      <c r="AI4732" s="94"/>
      <c r="AM4732" s="94"/>
      <c r="AO4732" s="94"/>
      <c r="AS4732" s="94"/>
      <c r="AU4732" s="94"/>
      <c r="AY4732" s="94"/>
      <c r="BA4732" s="94"/>
      <c r="BI4732" s="45"/>
      <c r="BN4732" s="93"/>
    </row>
    <row r="4733" spans="4:66" s="48" customFormat="1" ht="15" customHeight="1" x14ac:dyDescent="0.2">
      <c r="D4733" s="45"/>
      <c r="AA4733" s="94"/>
      <c r="AC4733" s="94"/>
      <c r="AG4733" s="94"/>
      <c r="AI4733" s="94"/>
      <c r="AM4733" s="94"/>
      <c r="AO4733" s="94"/>
      <c r="AS4733" s="94"/>
      <c r="AU4733" s="94"/>
      <c r="AY4733" s="94"/>
      <c r="BA4733" s="94"/>
      <c r="BI4733" s="45"/>
      <c r="BN4733" s="93"/>
    </row>
    <row r="4734" spans="4:66" s="48" customFormat="1" ht="15" customHeight="1" x14ac:dyDescent="0.2">
      <c r="D4734" s="45"/>
      <c r="AA4734" s="94"/>
      <c r="AC4734" s="94"/>
      <c r="AG4734" s="94"/>
      <c r="AI4734" s="94"/>
      <c r="AM4734" s="94"/>
      <c r="AO4734" s="94"/>
      <c r="AS4734" s="94"/>
      <c r="AU4734" s="94"/>
      <c r="AY4734" s="94"/>
      <c r="BA4734" s="94"/>
      <c r="BI4734" s="45"/>
      <c r="BN4734" s="93"/>
    </row>
    <row r="4735" spans="4:66" s="48" customFormat="1" ht="15" customHeight="1" x14ac:dyDescent="0.2">
      <c r="D4735" s="45"/>
      <c r="AA4735" s="94"/>
      <c r="AC4735" s="94"/>
      <c r="AG4735" s="94"/>
      <c r="AI4735" s="94"/>
      <c r="AM4735" s="94"/>
      <c r="AO4735" s="94"/>
      <c r="AS4735" s="94"/>
      <c r="AU4735" s="94"/>
      <c r="AY4735" s="94"/>
      <c r="BA4735" s="94"/>
      <c r="BI4735" s="45"/>
      <c r="BN4735" s="93"/>
    </row>
    <row r="4736" spans="4:66" s="48" customFormat="1" ht="15" customHeight="1" x14ac:dyDescent="0.2">
      <c r="D4736" s="45"/>
      <c r="AA4736" s="94"/>
      <c r="AC4736" s="94"/>
      <c r="AG4736" s="94"/>
      <c r="AI4736" s="94"/>
      <c r="AM4736" s="94"/>
      <c r="AO4736" s="94"/>
      <c r="AS4736" s="94"/>
      <c r="AU4736" s="94"/>
      <c r="AY4736" s="94"/>
      <c r="BA4736" s="94"/>
      <c r="BI4736" s="45"/>
      <c r="BN4736" s="93"/>
    </row>
    <row r="4737" spans="4:66" s="48" customFormat="1" ht="15" customHeight="1" x14ac:dyDescent="0.2">
      <c r="D4737" s="45"/>
      <c r="AA4737" s="94"/>
      <c r="AC4737" s="94"/>
      <c r="AG4737" s="94"/>
      <c r="AI4737" s="94"/>
      <c r="AM4737" s="94"/>
      <c r="AO4737" s="94"/>
      <c r="AS4737" s="94"/>
      <c r="AU4737" s="94"/>
      <c r="AY4737" s="94"/>
      <c r="BA4737" s="94"/>
      <c r="BI4737" s="45"/>
      <c r="BN4737" s="93"/>
    </row>
    <row r="4738" spans="4:66" s="48" customFormat="1" ht="15" customHeight="1" x14ac:dyDescent="0.2">
      <c r="D4738" s="45"/>
      <c r="AA4738" s="94"/>
      <c r="AC4738" s="94"/>
      <c r="AG4738" s="94"/>
      <c r="AI4738" s="94"/>
      <c r="AM4738" s="94"/>
      <c r="AO4738" s="94"/>
      <c r="AS4738" s="94"/>
      <c r="AU4738" s="94"/>
      <c r="AY4738" s="94"/>
      <c r="BA4738" s="94"/>
      <c r="BI4738" s="45"/>
      <c r="BN4738" s="93"/>
    </row>
    <row r="4739" spans="4:66" s="48" customFormat="1" ht="15" customHeight="1" x14ac:dyDescent="0.2">
      <c r="D4739" s="45"/>
      <c r="AA4739" s="94"/>
      <c r="AC4739" s="94"/>
      <c r="AG4739" s="94"/>
      <c r="AI4739" s="94"/>
      <c r="AM4739" s="94"/>
      <c r="AO4739" s="94"/>
      <c r="AS4739" s="94"/>
      <c r="AU4739" s="94"/>
      <c r="AY4739" s="94"/>
      <c r="BA4739" s="94"/>
      <c r="BI4739" s="45"/>
      <c r="BN4739" s="93"/>
    </row>
    <row r="4740" spans="4:66" s="48" customFormat="1" ht="15" customHeight="1" x14ac:dyDescent="0.2">
      <c r="D4740" s="45"/>
      <c r="AA4740" s="94"/>
      <c r="AC4740" s="94"/>
      <c r="AG4740" s="94"/>
      <c r="AI4740" s="94"/>
      <c r="AM4740" s="94"/>
      <c r="AO4740" s="94"/>
      <c r="AS4740" s="94"/>
      <c r="AU4740" s="94"/>
      <c r="AY4740" s="94"/>
      <c r="BA4740" s="94"/>
      <c r="BI4740" s="45"/>
      <c r="BN4740" s="93"/>
    </row>
    <row r="4741" spans="4:66" s="48" customFormat="1" ht="15" customHeight="1" x14ac:dyDescent="0.2">
      <c r="D4741" s="45"/>
      <c r="AA4741" s="94"/>
      <c r="AC4741" s="94"/>
      <c r="AG4741" s="94"/>
      <c r="AI4741" s="94"/>
      <c r="AM4741" s="94"/>
      <c r="AO4741" s="94"/>
      <c r="AS4741" s="94"/>
      <c r="AU4741" s="94"/>
      <c r="AY4741" s="94"/>
      <c r="BA4741" s="94"/>
      <c r="BI4741" s="45"/>
      <c r="BN4741" s="93"/>
    </row>
    <row r="4742" spans="4:66" s="48" customFormat="1" ht="15" customHeight="1" x14ac:dyDescent="0.2">
      <c r="D4742" s="45"/>
      <c r="AA4742" s="94"/>
      <c r="AC4742" s="94"/>
      <c r="AG4742" s="94"/>
      <c r="AI4742" s="94"/>
      <c r="AM4742" s="94"/>
      <c r="AO4742" s="94"/>
      <c r="AS4742" s="94"/>
      <c r="AU4742" s="94"/>
      <c r="AY4742" s="94"/>
      <c r="BA4742" s="94"/>
      <c r="BI4742" s="45"/>
      <c r="BN4742" s="93"/>
    </row>
    <row r="4743" spans="4:66" s="48" customFormat="1" ht="15" customHeight="1" x14ac:dyDescent="0.2">
      <c r="D4743" s="45"/>
      <c r="AA4743" s="94"/>
      <c r="AC4743" s="94"/>
      <c r="AG4743" s="94"/>
      <c r="AI4743" s="94"/>
      <c r="AM4743" s="94"/>
      <c r="AO4743" s="94"/>
      <c r="AS4743" s="94"/>
      <c r="AU4743" s="94"/>
      <c r="AY4743" s="94"/>
      <c r="BA4743" s="94"/>
      <c r="BI4743" s="45"/>
      <c r="BN4743" s="93"/>
    </row>
    <row r="4744" spans="4:66" s="48" customFormat="1" ht="15" customHeight="1" x14ac:dyDescent="0.2">
      <c r="D4744" s="45"/>
      <c r="AA4744" s="94"/>
      <c r="AC4744" s="94"/>
      <c r="AG4744" s="94"/>
      <c r="AI4744" s="94"/>
      <c r="AM4744" s="94"/>
      <c r="AO4744" s="94"/>
      <c r="AS4744" s="94"/>
      <c r="AU4744" s="94"/>
      <c r="AY4744" s="94"/>
      <c r="BA4744" s="94"/>
      <c r="BI4744" s="45"/>
      <c r="BN4744" s="93"/>
    </row>
    <row r="4745" spans="4:66" s="48" customFormat="1" ht="15" customHeight="1" x14ac:dyDescent="0.2">
      <c r="D4745" s="45"/>
      <c r="AA4745" s="94"/>
      <c r="AC4745" s="94"/>
      <c r="AG4745" s="94"/>
      <c r="AI4745" s="94"/>
      <c r="AM4745" s="94"/>
      <c r="AO4745" s="94"/>
      <c r="AS4745" s="94"/>
      <c r="AU4745" s="94"/>
      <c r="AY4745" s="94"/>
      <c r="BA4745" s="94"/>
      <c r="BI4745" s="45"/>
      <c r="BN4745" s="93"/>
    </row>
    <row r="4746" spans="4:66" s="48" customFormat="1" ht="15" customHeight="1" x14ac:dyDescent="0.2">
      <c r="D4746" s="45"/>
      <c r="AA4746" s="94"/>
      <c r="AC4746" s="94"/>
      <c r="AG4746" s="94"/>
      <c r="AI4746" s="94"/>
      <c r="AM4746" s="94"/>
      <c r="AO4746" s="94"/>
      <c r="AS4746" s="94"/>
      <c r="AU4746" s="94"/>
      <c r="AY4746" s="94"/>
      <c r="BA4746" s="94"/>
      <c r="BI4746" s="45"/>
      <c r="BN4746" s="93"/>
    </row>
    <row r="4747" spans="4:66" s="48" customFormat="1" ht="15" customHeight="1" x14ac:dyDescent="0.2">
      <c r="D4747" s="45"/>
      <c r="AA4747" s="94"/>
      <c r="AC4747" s="94"/>
      <c r="AG4747" s="94"/>
      <c r="AI4747" s="94"/>
      <c r="AM4747" s="94"/>
      <c r="AO4747" s="94"/>
      <c r="AS4747" s="94"/>
      <c r="AU4747" s="94"/>
      <c r="AY4747" s="94"/>
      <c r="BA4747" s="94"/>
      <c r="BI4747" s="45"/>
      <c r="BN4747" s="93"/>
    </row>
    <row r="4748" spans="4:66" s="48" customFormat="1" ht="15" customHeight="1" x14ac:dyDescent="0.2">
      <c r="D4748" s="45"/>
      <c r="AA4748" s="94"/>
      <c r="AC4748" s="94"/>
      <c r="AG4748" s="94"/>
      <c r="AI4748" s="94"/>
      <c r="AM4748" s="94"/>
      <c r="AO4748" s="94"/>
      <c r="AS4748" s="94"/>
      <c r="AU4748" s="94"/>
      <c r="AY4748" s="94"/>
      <c r="BA4748" s="94"/>
      <c r="BI4748" s="45"/>
      <c r="BN4748" s="93"/>
    </row>
    <row r="4749" spans="4:66" s="48" customFormat="1" ht="15" customHeight="1" x14ac:dyDescent="0.2">
      <c r="D4749" s="45"/>
      <c r="AA4749" s="94"/>
      <c r="AC4749" s="94"/>
      <c r="AG4749" s="94"/>
      <c r="AI4749" s="94"/>
      <c r="AM4749" s="94"/>
      <c r="AO4749" s="94"/>
      <c r="AS4749" s="94"/>
      <c r="AU4749" s="94"/>
      <c r="AY4749" s="94"/>
      <c r="BA4749" s="94"/>
      <c r="BI4749" s="45"/>
      <c r="BN4749" s="93"/>
    </row>
    <row r="4750" spans="4:66" s="48" customFormat="1" ht="15" customHeight="1" x14ac:dyDescent="0.2">
      <c r="D4750" s="45"/>
      <c r="AA4750" s="94"/>
      <c r="AC4750" s="94"/>
      <c r="AG4750" s="94"/>
      <c r="AI4750" s="94"/>
      <c r="AM4750" s="94"/>
      <c r="AO4750" s="94"/>
      <c r="AS4750" s="94"/>
      <c r="AU4750" s="94"/>
      <c r="AY4750" s="94"/>
      <c r="BA4750" s="94"/>
      <c r="BI4750" s="45"/>
      <c r="BN4750" s="93"/>
    </row>
    <row r="4751" spans="4:66" s="48" customFormat="1" ht="15" customHeight="1" x14ac:dyDescent="0.2">
      <c r="D4751" s="45"/>
      <c r="AA4751" s="94"/>
      <c r="AC4751" s="94"/>
      <c r="AG4751" s="94"/>
      <c r="AI4751" s="94"/>
      <c r="AM4751" s="94"/>
      <c r="AO4751" s="94"/>
      <c r="AS4751" s="94"/>
      <c r="AU4751" s="94"/>
      <c r="AY4751" s="94"/>
      <c r="BA4751" s="94"/>
      <c r="BI4751" s="45"/>
      <c r="BN4751" s="93"/>
    </row>
    <row r="4752" spans="4:66" s="48" customFormat="1" ht="15" customHeight="1" x14ac:dyDescent="0.2">
      <c r="D4752" s="45"/>
      <c r="AA4752" s="94"/>
      <c r="AC4752" s="94"/>
      <c r="AG4752" s="94"/>
      <c r="AI4752" s="94"/>
      <c r="AM4752" s="94"/>
      <c r="AO4752" s="94"/>
      <c r="AS4752" s="94"/>
      <c r="AU4752" s="94"/>
      <c r="AY4752" s="94"/>
      <c r="BA4752" s="94"/>
      <c r="BI4752" s="45"/>
      <c r="BN4752" s="93"/>
    </row>
    <row r="4753" spans="4:66" s="48" customFormat="1" ht="15" customHeight="1" x14ac:dyDescent="0.2">
      <c r="D4753" s="45"/>
      <c r="AA4753" s="94"/>
      <c r="AC4753" s="94"/>
      <c r="AG4753" s="94"/>
      <c r="AI4753" s="94"/>
      <c r="AM4753" s="94"/>
      <c r="AO4753" s="94"/>
      <c r="AS4753" s="94"/>
      <c r="AU4753" s="94"/>
      <c r="AY4753" s="94"/>
      <c r="BA4753" s="94"/>
      <c r="BI4753" s="45"/>
      <c r="BN4753" s="93"/>
    </row>
    <row r="4754" spans="4:66" s="48" customFormat="1" ht="15" customHeight="1" x14ac:dyDescent="0.2">
      <c r="D4754" s="45"/>
      <c r="AA4754" s="94"/>
      <c r="AC4754" s="94"/>
      <c r="AG4754" s="94"/>
      <c r="AI4754" s="94"/>
      <c r="AM4754" s="94"/>
      <c r="AO4754" s="94"/>
      <c r="AS4754" s="94"/>
      <c r="AU4754" s="94"/>
      <c r="AY4754" s="94"/>
      <c r="BA4754" s="94"/>
      <c r="BI4754" s="45"/>
      <c r="BN4754" s="93"/>
    </row>
    <row r="4755" spans="4:66" s="48" customFormat="1" ht="15" customHeight="1" x14ac:dyDescent="0.2">
      <c r="D4755" s="45"/>
      <c r="AA4755" s="94"/>
      <c r="AC4755" s="94"/>
      <c r="AG4755" s="94"/>
      <c r="AI4755" s="94"/>
      <c r="AM4755" s="94"/>
      <c r="AO4755" s="94"/>
      <c r="AS4755" s="94"/>
      <c r="AU4755" s="94"/>
      <c r="AY4755" s="94"/>
      <c r="BA4755" s="94"/>
      <c r="BI4755" s="45"/>
      <c r="BN4755" s="93"/>
    </row>
    <row r="4756" spans="4:66" s="48" customFormat="1" ht="15" customHeight="1" x14ac:dyDescent="0.2">
      <c r="D4756" s="45"/>
      <c r="AA4756" s="94"/>
      <c r="AC4756" s="94"/>
      <c r="AG4756" s="94"/>
      <c r="AI4756" s="94"/>
      <c r="AM4756" s="94"/>
      <c r="AO4756" s="94"/>
      <c r="AS4756" s="94"/>
      <c r="AU4756" s="94"/>
      <c r="AY4756" s="94"/>
      <c r="BA4756" s="94"/>
      <c r="BI4756" s="45"/>
      <c r="BN4756" s="93"/>
    </row>
    <row r="4757" spans="4:66" s="48" customFormat="1" ht="15" customHeight="1" x14ac:dyDescent="0.2">
      <c r="D4757" s="45"/>
      <c r="AA4757" s="94"/>
      <c r="AC4757" s="94"/>
      <c r="AG4757" s="94"/>
      <c r="AI4757" s="94"/>
      <c r="AM4757" s="94"/>
      <c r="AO4757" s="94"/>
      <c r="AS4757" s="94"/>
      <c r="AU4757" s="94"/>
      <c r="AY4757" s="94"/>
      <c r="BA4757" s="94"/>
      <c r="BI4757" s="45"/>
      <c r="BN4757" s="93"/>
    </row>
    <row r="4758" spans="4:66" s="48" customFormat="1" ht="15" customHeight="1" x14ac:dyDescent="0.2">
      <c r="D4758" s="45"/>
      <c r="AA4758" s="94"/>
      <c r="AC4758" s="94"/>
      <c r="AG4758" s="94"/>
      <c r="AI4758" s="94"/>
      <c r="AM4758" s="94"/>
      <c r="AO4758" s="94"/>
      <c r="AS4758" s="94"/>
      <c r="AU4758" s="94"/>
      <c r="AY4758" s="94"/>
      <c r="BA4758" s="94"/>
      <c r="BI4758" s="45"/>
      <c r="BN4758" s="93"/>
    </row>
    <row r="4759" spans="4:66" s="48" customFormat="1" ht="15" customHeight="1" x14ac:dyDescent="0.2">
      <c r="D4759" s="45"/>
      <c r="AA4759" s="94"/>
      <c r="AC4759" s="94"/>
      <c r="AG4759" s="94"/>
      <c r="AI4759" s="94"/>
      <c r="AM4759" s="94"/>
      <c r="AO4759" s="94"/>
      <c r="AS4759" s="94"/>
      <c r="AU4759" s="94"/>
      <c r="AY4759" s="94"/>
      <c r="BA4759" s="94"/>
      <c r="BI4759" s="45"/>
      <c r="BN4759" s="93"/>
    </row>
    <row r="4760" spans="4:66" s="48" customFormat="1" ht="15" customHeight="1" x14ac:dyDescent="0.2">
      <c r="D4760" s="45"/>
      <c r="AA4760" s="94"/>
      <c r="AC4760" s="94"/>
      <c r="AG4760" s="94"/>
      <c r="AI4760" s="94"/>
      <c r="AM4760" s="94"/>
      <c r="AO4760" s="94"/>
      <c r="AS4760" s="94"/>
      <c r="AU4760" s="94"/>
      <c r="AY4760" s="94"/>
      <c r="BA4760" s="94"/>
      <c r="BI4760" s="45"/>
      <c r="BN4760" s="93"/>
    </row>
    <row r="4761" spans="4:66" s="48" customFormat="1" ht="15" customHeight="1" x14ac:dyDescent="0.2">
      <c r="D4761" s="45"/>
      <c r="AA4761" s="94"/>
      <c r="AC4761" s="94"/>
      <c r="AG4761" s="94"/>
      <c r="AI4761" s="94"/>
      <c r="AM4761" s="94"/>
      <c r="AO4761" s="94"/>
      <c r="AS4761" s="94"/>
      <c r="AU4761" s="94"/>
      <c r="AY4761" s="94"/>
      <c r="BA4761" s="94"/>
      <c r="BI4761" s="45"/>
      <c r="BN4761" s="93"/>
    </row>
    <row r="4762" spans="4:66" s="48" customFormat="1" ht="15" customHeight="1" x14ac:dyDescent="0.2">
      <c r="D4762" s="45"/>
      <c r="AA4762" s="94"/>
      <c r="AC4762" s="94"/>
      <c r="AG4762" s="94"/>
      <c r="AI4762" s="94"/>
      <c r="AM4762" s="94"/>
      <c r="AO4762" s="94"/>
      <c r="AS4762" s="94"/>
      <c r="AU4762" s="94"/>
      <c r="AY4762" s="94"/>
      <c r="BA4762" s="94"/>
      <c r="BI4762" s="45"/>
      <c r="BN4762" s="93"/>
    </row>
    <row r="4763" spans="4:66" s="48" customFormat="1" ht="15" customHeight="1" x14ac:dyDescent="0.2">
      <c r="D4763" s="45"/>
      <c r="AA4763" s="94"/>
      <c r="AC4763" s="94"/>
      <c r="AG4763" s="94"/>
      <c r="AI4763" s="94"/>
      <c r="AM4763" s="94"/>
      <c r="AO4763" s="94"/>
      <c r="AS4763" s="94"/>
      <c r="AU4763" s="94"/>
      <c r="AY4763" s="94"/>
      <c r="BA4763" s="94"/>
      <c r="BI4763" s="45"/>
      <c r="BN4763" s="93"/>
    </row>
    <row r="4764" spans="4:66" s="48" customFormat="1" ht="15" customHeight="1" x14ac:dyDescent="0.2">
      <c r="D4764" s="45"/>
      <c r="AA4764" s="94"/>
      <c r="AC4764" s="94"/>
      <c r="AG4764" s="94"/>
      <c r="AI4764" s="94"/>
      <c r="AM4764" s="94"/>
      <c r="AO4764" s="94"/>
      <c r="AS4764" s="94"/>
      <c r="AU4764" s="94"/>
      <c r="AY4764" s="94"/>
      <c r="BA4764" s="94"/>
      <c r="BI4764" s="45"/>
      <c r="BN4764" s="93"/>
    </row>
    <row r="4765" spans="4:66" s="48" customFormat="1" ht="15" customHeight="1" x14ac:dyDescent="0.2">
      <c r="D4765" s="45"/>
      <c r="AA4765" s="94"/>
      <c r="AC4765" s="94"/>
      <c r="AG4765" s="94"/>
      <c r="AI4765" s="94"/>
      <c r="AM4765" s="94"/>
      <c r="AO4765" s="94"/>
      <c r="AS4765" s="94"/>
      <c r="AU4765" s="94"/>
      <c r="AY4765" s="94"/>
      <c r="BA4765" s="94"/>
      <c r="BI4765" s="45"/>
      <c r="BN4765" s="93"/>
    </row>
    <row r="4766" spans="4:66" s="48" customFormat="1" ht="15" customHeight="1" x14ac:dyDescent="0.2">
      <c r="D4766" s="45"/>
      <c r="AA4766" s="94"/>
      <c r="AC4766" s="94"/>
      <c r="AG4766" s="94"/>
      <c r="AI4766" s="94"/>
      <c r="AM4766" s="94"/>
      <c r="AO4766" s="94"/>
      <c r="AS4766" s="94"/>
      <c r="AU4766" s="94"/>
      <c r="AY4766" s="94"/>
      <c r="BA4766" s="94"/>
      <c r="BI4766" s="45"/>
      <c r="BN4766" s="93"/>
    </row>
    <row r="4767" spans="4:66" s="48" customFormat="1" ht="15" customHeight="1" x14ac:dyDescent="0.2">
      <c r="D4767" s="45"/>
      <c r="AA4767" s="94"/>
      <c r="AC4767" s="94"/>
      <c r="AG4767" s="94"/>
      <c r="AI4767" s="94"/>
      <c r="AM4767" s="94"/>
      <c r="AO4767" s="94"/>
      <c r="AS4767" s="94"/>
      <c r="AU4767" s="94"/>
      <c r="AY4767" s="94"/>
      <c r="BA4767" s="94"/>
      <c r="BI4767" s="45"/>
      <c r="BN4767" s="93"/>
    </row>
    <row r="4768" spans="4:66" s="48" customFormat="1" ht="15" customHeight="1" x14ac:dyDescent="0.2">
      <c r="D4768" s="45"/>
      <c r="AA4768" s="94"/>
      <c r="AC4768" s="94"/>
      <c r="AG4768" s="94"/>
      <c r="AI4768" s="94"/>
      <c r="AM4768" s="94"/>
      <c r="AO4768" s="94"/>
      <c r="AS4768" s="94"/>
      <c r="AU4768" s="94"/>
      <c r="AY4768" s="94"/>
      <c r="BA4768" s="94"/>
      <c r="BI4768" s="45"/>
      <c r="BN4768" s="93"/>
    </row>
    <row r="4769" spans="4:66" s="48" customFormat="1" ht="15" customHeight="1" x14ac:dyDescent="0.2">
      <c r="D4769" s="45"/>
      <c r="AA4769" s="94"/>
      <c r="AC4769" s="94"/>
      <c r="AG4769" s="94"/>
      <c r="AI4769" s="94"/>
      <c r="AM4769" s="94"/>
      <c r="AO4769" s="94"/>
      <c r="AS4769" s="94"/>
      <c r="AU4769" s="94"/>
      <c r="AY4769" s="94"/>
      <c r="BA4769" s="94"/>
      <c r="BI4769" s="45"/>
      <c r="BN4769" s="93"/>
    </row>
    <row r="4770" spans="4:66" s="48" customFormat="1" ht="15" customHeight="1" x14ac:dyDescent="0.2">
      <c r="D4770" s="45"/>
      <c r="AA4770" s="94"/>
      <c r="AC4770" s="94"/>
      <c r="AG4770" s="94"/>
      <c r="AI4770" s="94"/>
      <c r="AM4770" s="94"/>
      <c r="AO4770" s="94"/>
      <c r="AS4770" s="94"/>
      <c r="AU4770" s="94"/>
      <c r="AY4770" s="94"/>
      <c r="BA4770" s="94"/>
      <c r="BI4770" s="45"/>
      <c r="BN4770" s="93"/>
    </row>
    <row r="4771" spans="4:66" s="48" customFormat="1" ht="15" customHeight="1" x14ac:dyDescent="0.2">
      <c r="D4771" s="45"/>
      <c r="AA4771" s="94"/>
      <c r="AC4771" s="94"/>
      <c r="AG4771" s="94"/>
      <c r="AI4771" s="94"/>
      <c r="AM4771" s="94"/>
      <c r="AO4771" s="94"/>
      <c r="AS4771" s="94"/>
      <c r="AU4771" s="94"/>
      <c r="AY4771" s="94"/>
      <c r="BA4771" s="94"/>
      <c r="BI4771" s="45"/>
      <c r="BN4771" s="93"/>
    </row>
    <row r="4772" spans="4:66" s="48" customFormat="1" ht="15" customHeight="1" x14ac:dyDescent="0.2">
      <c r="D4772" s="45"/>
      <c r="AA4772" s="94"/>
      <c r="AC4772" s="94"/>
      <c r="AG4772" s="94"/>
      <c r="AI4772" s="94"/>
      <c r="AM4772" s="94"/>
      <c r="AO4772" s="94"/>
      <c r="AS4772" s="94"/>
      <c r="AU4772" s="94"/>
      <c r="AY4772" s="94"/>
      <c r="BA4772" s="94"/>
      <c r="BI4772" s="45"/>
      <c r="BN4772" s="93"/>
    </row>
    <row r="4773" spans="4:66" s="48" customFormat="1" ht="15" customHeight="1" x14ac:dyDescent="0.2">
      <c r="D4773" s="45"/>
      <c r="AA4773" s="94"/>
      <c r="AC4773" s="94"/>
      <c r="AG4773" s="94"/>
      <c r="AI4773" s="94"/>
      <c r="AM4773" s="94"/>
      <c r="AO4773" s="94"/>
      <c r="AS4773" s="94"/>
      <c r="AU4773" s="94"/>
      <c r="AY4773" s="94"/>
      <c r="BA4773" s="94"/>
      <c r="BI4773" s="45"/>
      <c r="BN4773" s="93"/>
    </row>
    <row r="4774" spans="4:66" s="48" customFormat="1" ht="15" customHeight="1" x14ac:dyDescent="0.2">
      <c r="D4774" s="45"/>
      <c r="AA4774" s="94"/>
      <c r="AC4774" s="94"/>
      <c r="AG4774" s="94"/>
      <c r="AI4774" s="94"/>
      <c r="AM4774" s="94"/>
      <c r="AO4774" s="94"/>
      <c r="AS4774" s="94"/>
      <c r="AU4774" s="94"/>
      <c r="AY4774" s="94"/>
      <c r="BA4774" s="94"/>
      <c r="BI4774" s="45"/>
      <c r="BN4774" s="93"/>
    </row>
    <row r="4775" spans="4:66" s="48" customFormat="1" ht="15" customHeight="1" x14ac:dyDescent="0.2">
      <c r="D4775" s="45"/>
      <c r="AA4775" s="94"/>
      <c r="AC4775" s="94"/>
      <c r="AG4775" s="94"/>
      <c r="AI4775" s="94"/>
      <c r="AM4775" s="94"/>
      <c r="AO4775" s="94"/>
      <c r="AS4775" s="94"/>
      <c r="AU4775" s="94"/>
      <c r="AY4775" s="94"/>
      <c r="BA4775" s="94"/>
      <c r="BI4775" s="45"/>
      <c r="BN4775" s="93"/>
    </row>
    <row r="4776" spans="4:66" s="48" customFormat="1" ht="15" customHeight="1" x14ac:dyDescent="0.2">
      <c r="D4776" s="45"/>
      <c r="AA4776" s="94"/>
      <c r="AC4776" s="94"/>
      <c r="AG4776" s="94"/>
      <c r="AI4776" s="94"/>
      <c r="AM4776" s="94"/>
      <c r="AO4776" s="94"/>
      <c r="AS4776" s="94"/>
      <c r="AU4776" s="94"/>
      <c r="AY4776" s="94"/>
      <c r="BA4776" s="94"/>
      <c r="BI4776" s="45"/>
      <c r="BN4776" s="93"/>
    </row>
    <row r="4777" spans="4:66" s="48" customFormat="1" ht="15" customHeight="1" x14ac:dyDescent="0.2">
      <c r="D4777" s="45"/>
      <c r="AA4777" s="94"/>
      <c r="AC4777" s="94"/>
      <c r="AG4777" s="94"/>
      <c r="AI4777" s="94"/>
      <c r="AM4777" s="94"/>
      <c r="AO4777" s="94"/>
      <c r="AS4777" s="94"/>
      <c r="AU4777" s="94"/>
      <c r="AY4777" s="94"/>
      <c r="BA4777" s="94"/>
      <c r="BI4777" s="45"/>
      <c r="BN4777" s="93"/>
    </row>
    <row r="4778" spans="4:66" s="48" customFormat="1" ht="15" customHeight="1" x14ac:dyDescent="0.2">
      <c r="D4778" s="45"/>
      <c r="AA4778" s="94"/>
      <c r="AC4778" s="94"/>
      <c r="AG4778" s="94"/>
      <c r="AI4778" s="94"/>
      <c r="AM4778" s="94"/>
      <c r="AO4778" s="94"/>
      <c r="AS4778" s="94"/>
      <c r="AU4778" s="94"/>
      <c r="AY4778" s="94"/>
      <c r="BA4778" s="94"/>
      <c r="BI4778" s="45"/>
      <c r="BN4778" s="93"/>
    </row>
    <row r="4779" spans="4:66" s="48" customFormat="1" ht="15" customHeight="1" x14ac:dyDescent="0.2">
      <c r="D4779" s="45"/>
      <c r="AA4779" s="94"/>
      <c r="AC4779" s="94"/>
      <c r="AG4779" s="94"/>
      <c r="AI4779" s="94"/>
      <c r="AM4779" s="94"/>
      <c r="AO4779" s="94"/>
      <c r="AS4779" s="94"/>
      <c r="AU4779" s="94"/>
      <c r="AY4779" s="94"/>
      <c r="BA4779" s="94"/>
      <c r="BI4779" s="45"/>
      <c r="BN4779" s="93"/>
    </row>
    <row r="4780" spans="4:66" s="48" customFormat="1" ht="15" customHeight="1" x14ac:dyDescent="0.2">
      <c r="D4780" s="45"/>
      <c r="AA4780" s="94"/>
      <c r="AC4780" s="94"/>
      <c r="AG4780" s="94"/>
      <c r="AI4780" s="94"/>
      <c r="AM4780" s="94"/>
      <c r="AO4780" s="94"/>
      <c r="AS4780" s="94"/>
      <c r="AU4780" s="94"/>
      <c r="AY4780" s="94"/>
      <c r="BA4780" s="94"/>
      <c r="BI4780" s="45"/>
      <c r="BN4780" s="93"/>
    </row>
    <row r="4781" spans="4:66" s="48" customFormat="1" ht="15" customHeight="1" x14ac:dyDescent="0.2">
      <c r="D4781" s="45"/>
      <c r="AA4781" s="94"/>
      <c r="AC4781" s="94"/>
      <c r="AG4781" s="94"/>
      <c r="AI4781" s="94"/>
      <c r="AM4781" s="94"/>
      <c r="AO4781" s="94"/>
      <c r="AS4781" s="94"/>
      <c r="AU4781" s="94"/>
      <c r="AY4781" s="94"/>
      <c r="BA4781" s="94"/>
      <c r="BI4781" s="45"/>
      <c r="BN4781" s="93"/>
    </row>
    <row r="4782" spans="4:66" s="48" customFormat="1" ht="15" customHeight="1" x14ac:dyDescent="0.2">
      <c r="D4782" s="45"/>
      <c r="AA4782" s="94"/>
      <c r="AC4782" s="94"/>
      <c r="AG4782" s="94"/>
      <c r="AI4782" s="94"/>
      <c r="AM4782" s="94"/>
      <c r="AO4782" s="94"/>
      <c r="AS4782" s="94"/>
      <c r="AU4782" s="94"/>
      <c r="AY4782" s="94"/>
      <c r="BA4782" s="94"/>
      <c r="BI4782" s="45"/>
      <c r="BN4782" s="93"/>
    </row>
    <row r="4783" spans="4:66" s="48" customFormat="1" ht="15" customHeight="1" x14ac:dyDescent="0.2">
      <c r="D4783" s="45"/>
      <c r="AA4783" s="94"/>
      <c r="AC4783" s="94"/>
      <c r="AG4783" s="94"/>
      <c r="AI4783" s="94"/>
      <c r="AM4783" s="94"/>
      <c r="AO4783" s="94"/>
      <c r="AS4783" s="94"/>
      <c r="AU4783" s="94"/>
      <c r="AY4783" s="94"/>
      <c r="BA4783" s="94"/>
      <c r="BI4783" s="45"/>
      <c r="BN4783" s="93"/>
    </row>
    <row r="4784" spans="4:66" s="48" customFormat="1" ht="15" customHeight="1" x14ac:dyDescent="0.2">
      <c r="D4784" s="45"/>
      <c r="AA4784" s="94"/>
      <c r="AC4784" s="94"/>
      <c r="AG4784" s="94"/>
      <c r="AI4784" s="94"/>
      <c r="AM4784" s="94"/>
      <c r="AO4784" s="94"/>
      <c r="AS4784" s="94"/>
      <c r="AU4784" s="94"/>
      <c r="AY4784" s="94"/>
      <c r="BA4784" s="94"/>
      <c r="BI4784" s="45"/>
      <c r="BN4784" s="93"/>
    </row>
    <row r="4785" spans="4:66" s="48" customFormat="1" ht="15" customHeight="1" x14ac:dyDescent="0.2">
      <c r="D4785" s="45"/>
      <c r="AA4785" s="94"/>
      <c r="AC4785" s="94"/>
      <c r="AG4785" s="94"/>
      <c r="AI4785" s="94"/>
      <c r="AM4785" s="94"/>
      <c r="AO4785" s="94"/>
      <c r="AS4785" s="94"/>
      <c r="AU4785" s="94"/>
      <c r="AY4785" s="94"/>
      <c r="BA4785" s="94"/>
      <c r="BI4785" s="45"/>
      <c r="BN4785" s="93"/>
    </row>
    <row r="4786" spans="4:66" s="48" customFormat="1" ht="15" customHeight="1" x14ac:dyDescent="0.2">
      <c r="D4786" s="45"/>
      <c r="AA4786" s="94"/>
      <c r="AC4786" s="94"/>
      <c r="AG4786" s="94"/>
      <c r="AI4786" s="94"/>
      <c r="AM4786" s="94"/>
      <c r="AO4786" s="94"/>
      <c r="AS4786" s="94"/>
      <c r="AU4786" s="94"/>
      <c r="AY4786" s="94"/>
      <c r="BA4786" s="94"/>
      <c r="BI4786" s="45"/>
      <c r="BN4786" s="93"/>
    </row>
    <row r="4787" spans="4:66" s="48" customFormat="1" ht="15" customHeight="1" x14ac:dyDescent="0.2">
      <c r="D4787" s="45"/>
      <c r="AA4787" s="94"/>
      <c r="AC4787" s="94"/>
      <c r="AG4787" s="94"/>
      <c r="AI4787" s="94"/>
      <c r="AM4787" s="94"/>
      <c r="AO4787" s="94"/>
      <c r="AS4787" s="94"/>
      <c r="AU4787" s="94"/>
      <c r="AY4787" s="94"/>
      <c r="BA4787" s="94"/>
      <c r="BI4787" s="45"/>
      <c r="BN4787" s="93"/>
    </row>
    <row r="4788" spans="4:66" s="48" customFormat="1" ht="15" customHeight="1" x14ac:dyDescent="0.2">
      <c r="D4788" s="45"/>
      <c r="AA4788" s="94"/>
      <c r="AC4788" s="94"/>
      <c r="AG4788" s="94"/>
      <c r="AI4788" s="94"/>
      <c r="AM4788" s="94"/>
      <c r="AO4788" s="94"/>
      <c r="AS4788" s="94"/>
      <c r="AU4788" s="94"/>
      <c r="AY4788" s="94"/>
      <c r="BA4788" s="94"/>
      <c r="BI4788" s="45"/>
      <c r="BN4788" s="93"/>
    </row>
    <row r="4789" spans="4:66" s="48" customFormat="1" ht="15" customHeight="1" x14ac:dyDescent="0.2">
      <c r="D4789" s="45"/>
      <c r="AA4789" s="94"/>
      <c r="AC4789" s="94"/>
      <c r="AG4789" s="94"/>
      <c r="AI4789" s="94"/>
      <c r="AM4789" s="94"/>
      <c r="AO4789" s="94"/>
      <c r="AS4789" s="94"/>
      <c r="AU4789" s="94"/>
      <c r="AY4789" s="94"/>
      <c r="BA4789" s="94"/>
      <c r="BI4789" s="45"/>
      <c r="BN4789" s="93"/>
    </row>
    <row r="4790" spans="4:66" s="48" customFormat="1" ht="15" customHeight="1" x14ac:dyDescent="0.2">
      <c r="D4790" s="45"/>
      <c r="AA4790" s="94"/>
      <c r="AC4790" s="94"/>
      <c r="AG4790" s="94"/>
      <c r="AI4790" s="94"/>
      <c r="AM4790" s="94"/>
      <c r="AO4790" s="94"/>
      <c r="AS4790" s="94"/>
      <c r="AU4790" s="94"/>
      <c r="AY4790" s="94"/>
      <c r="BA4790" s="94"/>
      <c r="BI4790" s="45"/>
      <c r="BN4790" s="93"/>
    </row>
    <row r="4791" spans="4:66" s="48" customFormat="1" ht="15" customHeight="1" x14ac:dyDescent="0.2">
      <c r="D4791" s="45"/>
      <c r="AA4791" s="94"/>
      <c r="AC4791" s="94"/>
      <c r="AG4791" s="94"/>
      <c r="AI4791" s="94"/>
      <c r="AM4791" s="94"/>
      <c r="AO4791" s="94"/>
      <c r="AS4791" s="94"/>
      <c r="AU4791" s="94"/>
      <c r="AY4791" s="94"/>
      <c r="BA4791" s="94"/>
      <c r="BI4791" s="45"/>
      <c r="BN4791" s="93"/>
    </row>
    <row r="4792" spans="4:66" s="48" customFormat="1" ht="15" customHeight="1" x14ac:dyDescent="0.2">
      <c r="D4792" s="45"/>
      <c r="AA4792" s="94"/>
      <c r="AC4792" s="94"/>
      <c r="AG4792" s="94"/>
      <c r="AI4792" s="94"/>
      <c r="AM4792" s="94"/>
      <c r="AO4792" s="94"/>
      <c r="AS4792" s="94"/>
      <c r="AU4792" s="94"/>
      <c r="AY4792" s="94"/>
      <c r="BA4792" s="94"/>
      <c r="BI4792" s="45"/>
      <c r="BN4792" s="93"/>
    </row>
    <row r="4793" spans="4:66" s="48" customFormat="1" ht="15" customHeight="1" x14ac:dyDescent="0.2">
      <c r="D4793" s="45"/>
      <c r="AA4793" s="94"/>
      <c r="AC4793" s="94"/>
      <c r="AG4793" s="94"/>
      <c r="AI4793" s="94"/>
      <c r="AM4793" s="94"/>
      <c r="AO4793" s="94"/>
      <c r="AS4793" s="94"/>
      <c r="AU4793" s="94"/>
      <c r="AY4793" s="94"/>
      <c r="BA4793" s="94"/>
      <c r="BI4793" s="45"/>
      <c r="BN4793" s="93"/>
    </row>
    <row r="4794" spans="4:66" s="48" customFormat="1" ht="15" customHeight="1" x14ac:dyDescent="0.2">
      <c r="D4794" s="45"/>
      <c r="AA4794" s="94"/>
      <c r="AC4794" s="94"/>
      <c r="AG4794" s="94"/>
      <c r="AI4794" s="94"/>
      <c r="AM4794" s="94"/>
      <c r="AO4794" s="94"/>
      <c r="AS4794" s="94"/>
      <c r="AU4794" s="94"/>
      <c r="AY4794" s="94"/>
      <c r="BA4794" s="94"/>
      <c r="BI4794" s="45"/>
      <c r="BN4794" s="93"/>
    </row>
    <row r="4795" spans="4:66" s="48" customFormat="1" ht="15" customHeight="1" x14ac:dyDescent="0.2">
      <c r="D4795" s="45"/>
      <c r="AA4795" s="94"/>
      <c r="AC4795" s="94"/>
      <c r="AG4795" s="94"/>
      <c r="AI4795" s="94"/>
      <c r="AM4795" s="94"/>
      <c r="AO4795" s="94"/>
      <c r="AS4795" s="94"/>
      <c r="AU4795" s="94"/>
      <c r="AY4795" s="94"/>
      <c r="BA4795" s="94"/>
      <c r="BI4795" s="45"/>
      <c r="BN4795" s="93"/>
    </row>
    <row r="4796" spans="4:66" s="48" customFormat="1" ht="15" customHeight="1" x14ac:dyDescent="0.2">
      <c r="D4796" s="45"/>
      <c r="AA4796" s="94"/>
      <c r="AC4796" s="94"/>
      <c r="AG4796" s="94"/>
      <c r="AI4796" s="94"/>
      <c r="AM4796" s="94"/>
      <c r="AO4796" s="94"/>
      <c r="AS4796" s="94"/>
      <c r="AU4796" s="94"/>
      <c r="AY4796" s="94"/>
      <c r="BA4796" s="94"/>
      <c r="BI4796" s="45"/>
      <c r="BN4796" s="93"/>
    </row>
    <row r="4797" spans="4:66" s="48" customFormat="1" ht="15" customHeight="1" x14ac:dyDescent="0.2">
      <c r="D4797" s="45"/>
      <c r="AA4797" s="94"/>
      <c r="AC4797" s="94"/>
      <c r="AG4797" s="94"/>
      <c r="AI4797" s="94"/>
      <c r="AM4797" s="94"/>
      <c r="AO4797" s="94"/>
      <c r="AS4797" s="94"/>
      <c r="AU4797" s="94"/>
      <c r="AY4797" s="94"/>
      <c r="BA4797" s="94"/>
      <c r="BI4797" s="45"/>
      <c r="BN4797" s="93"/>
    </row>
    <row r="4798" spans="4:66" s="48" customFormat="1" ht="15" customHeight="1" x14ac:dyDescent="0.2">
      <c r="D4798" s="45"/>
      <c r="AA4798" s="94"/>
      <c r="AC4798" s="94"/>
      <c r="AG4798" s="94"/>
      <c r="AI4798" s="94"/>
      <c r="AM4798" s="94"/>
      <c r="AO4798" s="94"/>
      <c r="AS4798" s="94"/>
      <c r="AU4798" s="94"/>
      <c r="AY4798" s="94"/>
      <c r="BA4798" s="94"/>
      <c r="BI4798" s="45"/>
      <c r="BN4798" s="93"/>
    </row>
    <row r="4799" spans="4:66" s="48" customFormat="1" ht="15" customHeight="1" x14ac:dyDescent="0.2">
      <c r="D4799" s="45"/>
      <c r="AA4799" s="94"/>
      <c r="AC4799" s="94"/>
      <c r="AG4799" s="94"/>
      <c r="AI4799" s="94"/>
      <c r="AM4799" s="94"/>
      <c r="AO4799" s="94"/>
      <c r="AS4799" s="94"/>
      <c r="AU4799" s="94"/>
      <c r="AY4799" s="94"/>
      <c r="BA4799" s="94"/>
      <c r="BI4799" s="45"/>
      <c r="BN4799" s="93"/>
    </row>
    <row r="4800" spans="4:66" s="48" customFormat="1" ht="15" customHeight="1" x14ac:dyDescent="0.2">
      <c r="D4800" s="45"/>
      <c r="AA4800" s="94"/>
      <c r="AC4800" s="94"/>
      <c r="AG4800" s="94"/>
      <c r="AI4800" s="94"/>
      <c r="AM4800" s="94"/>
      <c r="AO4800" s="94"/>
      <c r="AS4800" s="94"/>
      <c r="AU4800" s="94"/>
      <c r="AY4800" s="94"/>
      <c r="BA4800" s="94"/>
      <c r="BI4800" s="45"/>
      <c r="BN4800" s="93"/>
    </row>
    <row r="4801" spans="4:66" s="48" customFormat="1" ht="15" customHeight="1" x14ac:dyDescent="0.2">
      <c r="D4801" s="45"/>
      <c r="AA4801" s="94"/>
      <c r="AC4801" s="94"/>
      <c r="AG4801" s="94"/>
      <c r="AI4801" s="94"/>
      <c r="AM4801" s="94"/>
      <c r="AO4801" s="94"/>
      <c r="AS4801" s="94"/>
      <c r="AU4801" s="94"/>
      <c r="AY4801" s="94"/>
      <c r="BA4801" s="94"/>
      <c r="BI4801" s="45"/>
      <c r="BN4801" s="93"/>
    </row>
    <row r="4802" spans="4:66" s="48" customFormat="1" ht="15" customHeight="1" x14ac:dyDescent="0.2">
      <c r="D4802" s="45"/>
      <c r="AA4802" s="94"/>
      <c r="AC4802" s="94"/>
      <c r="AG4802" s="94"/>
      <c r="AI4802" s="94"/>
      <c r="AM4802" s="94"/>
      <c r="AO4802" s="94"/>
      <c r="AS4802" s="94"/>
      <c r="AU4802" s="94"/>
      <c r="AY4802" s="94"/>
      <c r="BA4802" s="94"/>
      <c r="BI4802" s="45"/>
      <c r="BN4802" s="93"/>
    </row>
    <row r="4803" spans="4:66" s="48" customFormat="1" ht="15" customHeight="1" x14ac:dyDescent="0.2">
      <c r="D4803" s="45"/>
      <c r="AA4803" s="94"/>
      <c r="AC4803" s="94"/>
      <c r="AG4803" s="94"/>
      <c r="AI4803" s="94"/>
      <c r="AM4803" s="94"/>
      <c r="AO4803" s="94"/>
      <c r="AS4803" s="94"/>
      <c r="AU4803" s="94"/>
      <c r="AY4803" s="94"/>
      <c r="BA4803" s="94"/>
      <c r="BI4803" s="45"/>
      <c r="BN4803" s="93"/>
    </row>
    <row r="4804" spans="4:66" s="48" customFormat="1" ht="15" customHeight="1" x14ac:dyDescent="0.2">
      <c r="D4804" s="45"/>
      <c r="AA4804" s="94"/>
      <c r="AC4804" s="94"/>
      <c r="AG4804" s="94"/>
      <c r="AI4804" s="94"/>
      <c r="AM4804" s="94"/>
      <c r="AO4804" s="94"/>
      <c r="AS4804" s="94"/>
      <c r="AU4804" s="94"/>
      <c r="AY4804" s="94"/>
      <c r="BA4804" s="94"/>
      <c r="BI4804" s="45"/>
      <c r="BN4804" s="93"/>
    </row>
    <row r="4805" spans="4:66" s="48" customFormat="1" ht="15" customHeight="1" x14ac:dyDescent="0.2">
      <c r="D4805" s="45"/>
      <c r="AA4805" s="94"/>
      <c r="AC4805" s="94"/>
      <c r="AG4805" s="94"/>
      <c r="AI4805" s="94"/>
      <c r="AM4805" s="94"/>
      <c r="AO4805" s="94"/>
      <c r="AS4805" s="94"/>
      <c r="AU4805" s="94"/>
      <c r="AY4805" s="94"/>
      <c r="BA4805" s="94"/>
      <c r="BI4805" s="45"/>
      <c r="BN4805" s="93"/>
    </row>
    <row r="4806" spans="4:66" s="48" customFormat="1" ht="15" customHeight="1" x14ac:dyDescent="0.2">
      <c r="D4806" s="45"/>
      <c r="AA4806" s="94"/>
      <c r="AC4806" s="94"/>
      <c r="AG4806" s="94"/>
      <c r="AI4806" s="94"/>
      <c r="AM4806" s="94"/>
      <c r="AO4806" s="94"/>
      <c r="AS4806" s="94"/>
      <c r="AU4806" s="94"/>
      <c r="AY4806" s="94"/>
      <c r="BA4806" s="94"/>
      <c r="BI4806" s="45"/>
      <c r="BN4806" s="93"/>
    </row>
    <row r="4807" spans="4:66" s="48" customFormat="1" ht="15" customHeight="1" x14ac:dyDescent="0.2">
      <c r="D4807" s="45"/>
      <c r="AA4807" s="94"/>
      <c r="AC4807" s="94"/>
      <c r="AG4807" s="94"/>
      <c r="AI4807" s="94"/>
      <c r="AM4807" s="94"/>
      <c r="AO4807" s="94"/>
      <c r="AS4807" s="94"/>
      <c r="AU4807" s="94"/>
      <c r="AY4807" s="94"/>
      <c r="BA4807" s="94"/>
      <c r="BI4807" s="45"/>
      <c r="BN4807" s="93"/>
    </row>
    <row r="4808" spans="4:66" s="48" customFormat="1" ht="15" customHeight="1" x14ac:dyDescent="0.2">
      <c r="D4808" s="45"/>
      <c r="AA4808" s="94"/>
      <c r="AC4808" s="94"/>
      <c r="AG4808" s="94"/>
      <c r="AI4808" s="94"/>
      <c r="AM4808" s="94"/>
      <c r="AO4808" s="94"/>
      <c r="AS4808" s="94"/>
      <c r="AU4808" s="94"/>
      <c r="AY4808" s="94"/>
      <c r="BA4808" s="94"/>
      <c r="BI4808" s="45"/>
      <c r="BN4808" s="93"/>
    </row>
    <row r="4809" spans="4:66" s="48" customFormat="1" ht="15" customHeight="1" x14ac:dyDescent="0.2">
      <c r="D4809" s="45"/>
      <c r="AA4809" s="94"/>
      <c r="AC4809" s="94"/>
      <c r="AG4809" s="94"/>
      <c r="AI4809" s="94"/>
      <c r="AM4809" s="94"/>
      <c r="AO4809" s="94"/>
      <c r="AS4809" s="94"/>
      <c r="AU4809" s="94"/>
      <c r="AY4809" s="94"/>
      <c r="BA4809" s="94"/>
      <c r="BI4809" s="45"/>
      <c r="BN4809" s="93"/>
    </row>
    <row r="4810" spans="4:66" s="48" customFormat="1" ht="15" customHeight="1" x14ac:dyDescent="0.2">
      <c r="D4810" s="45"/>
      <c r="AA4810" s="94"/>
      <c r="AC4810" s="94"/>
      <c r="AG4810" s="94"/>
      <c r="AI4810" s="94"/>
      <c r="AM4810" s="94"/>
      <c r="AO4810" s="94"/>
      <c r="AS4810" s="94"/>
      <c r="AU4810" s="94"/>
      <c r="AY4810" s="94"/>
      <c r="BA4810" s="94"/>
      <c r="BI4810" s="45"/>
      <c r="BN4810" s="93"/>
    </row>
    <row r="4811" spans="4:66" s="48" customFormat="1" ht="15" customHeight="1" x14ac:dyDescent="0.2">
      <c r="D4811" s="45"/>
      <c r="AA4811" s="94"/>
      <c r="AC4811" s="94"/>
      <c r="AG4811" s="94"/>
      <c r="AI4811" s="94"/>
      <c r="AM4811" s="94"/>
      <c r="AO4811" s="94"/>
      <c r="AS4811" s="94"/>
      <c r="AU4811" s="94"/>
      <c r="AY4811" s="94"/>
      <c r="BA4811" s="94"/>
      <c r="BI4811" s="45"/>
      <c r="BN4811" s="93"/>
    </row>
    <row r="4812" spans="4:66" s="48" customFormat="1" ht="15" customHeight="1" x14ac:dyDescent="0.2">
      <c r="D4812" s="45"/>
      <c r="AA4812" s="94"/>
      <c r="AC4812" s="94"/>
      <c r="AG4812" s="94"/>
      <c r="AI4812" s="94"/>
      <c r="AM4812" s="94"/>
      <c r="AO4812" s="94"/>
      <c r="AS4812" s="94"/>
      <c r="AU4812" s="94"/>
      <c r="AY4812" s="94"/>
      <c r="BA4812" s="94"/>
      <c r="BI4812" s="45"/>
      <c r="BN4812" s="93"/>
    </row>
    <row r="4813" spans="4:66" s="48" customFormat="1" ht="15" customHeight="1" x14ac:dyDescent="0.2">
      <c r="D4813" s="45"/>
      <c r="AA4813" s="94"/>
      <c r="AC4813" s="94"/>
      <c r="AG4813" s="94"/>
      <c r="AI4813" s="94"/>
      <c r="AM4813" s="94"/>
      <c r="AO4813" s="94"/>
      <c r="AS4813" s="94"/>
      <c r="AU4813" s="94"/>
      <c r="AY4813" s="94"/>
      <c r="BA4813" s="94"/>
      <c r="BI4813" s="45"/>
      <c r="BN4813" s="93"/>
    </row>
    <row r="4814" spans="4:66" s="48" customFormat="1" ht="15" customHeight="1" x14ac:dyDescent="0.2">
      <c r="D4814" s="45"/>
      <c r="AA4814" s="94"/>
      <c r="AC4814" s="94"/>
      <c r="AG4814" s="94"/>
      <c r="AI4814" s="94"/>
      <c r="AM4814" s="94"/>
      <c r="AO4814" s="94"/>
      <c r="AS4814" s="94"/>
      <c r="AU4814" s="94"/>
      <c r="AY4814" s="94"/>
      <c r="BA4814" s="94"/>
      <c r="BI4814" s="45"/>
      <c r="BN4814" s="93"/>
    </row>
    <row r="4815" spans="4:66" s="48" customFormat="1" ht="15" customHeight="1" x14ac:dyDescent="0.2">
      <c r="D4815" s="45"/>
      <c r="AA4815" s="94"/>
      <c r="AC4815" s="94"/>
      <c r="AG4815" s="94"/>
      <c r="AI4815" s="94"/>
      <c r="AM4815" s="94"/>
      <c r="AO4815" s="94"/>
      <c r="AS4815" s="94"/>
      <c r="AU4815" s="94"/>
      <c r="AY4815" s="94"/>
      <c r="BA4815" s="94"/>
      <c r="BI4815" s="45"/>
      <c r="BN4815" s="93"/>
    </row>
    <row r="4816" spans="4:66" s="48" customFormat="1" ht="15" customHeight="1" x14ac:dyDescent="0.2">
      <c r="D4816" s="45"/>
      <c r="AA4816" s="94"/>
      <c r="AC4816" s="94"/>
      <c r="AG4816" s="94"/>
      <c r="AI4816" s="94"/>
      <c r="AM4816" s="94"/>
      <c r="AO4816" s="94"/>
      <c r="AS4816" s="94"/>
      <c r="AU4816" s="94"/>
      <c r="AY4816" s="94"/>
      <c r="BA4816" s="94"/>
      <c r="BI4816" s="45"/>
      <c r="BN4816" s="93"/>
    </row>
    <row r="4817" spans="4:66" s="48" customFormat="1" ht="15" customHeight="1" x14ac:dyDescent="0.2">
      <c r="D4817" s="45"/>
      <c r="AA4817" s="94"/>
      <c r="AC4817" s="94"/>
      <c r="AG4817" s="94"/>
      <c r="AI4817" s="94"/>
      <c r="AM4817" s="94"/>
      <c r="AO4817" s="94"/>
      <c r="AS4817" s="94"/>
      <c r="AU4817" s="94"/>
      <c r="AY4817" s="94"/>
      <c r="BA4817" s="94"/>
      <c r="BI4817" s="45"/>
      <c r="BN4817" s="93"/>
    </row>
    <row r="4818" spans="4:66" s="48" customFormat="1" ht="15" customHeight="1" x14ac:dyDescent="0.2">
      <c r="D4818" s="45"/>
      <c r="AA4818" s="94"/>
      <c r="AC4818" s="94"/>
      <c r="AG4818" s="94"/>
      <c r="AI4818" s="94"/>
      <c r="AM4818" s="94"/>
      <c r="AO4818" s="94"/>
      <c r="AS4818" s="94"/>
      <c r="AU4818" s="94"/>
      <c r="AY4818" s="94"/>
      <c r="BA4818" s="94"/>
      <c r="BI4818" s="45"/>
      <c r="BN4818" s="93"/>
    </row>
    <row r="4819" spans="4:66" s="48" customFormat="1" ht="15" customHeight="1" x14ac:dyDescent="0.2">
      <c r="D4819" s="45"/>
      <c r="AA4819" s="94"/>
      <c r="AC4819" s="94"/>
      <c r="AG4819" s="94"/>
      <c r="AI4819" s="94"/>
      <c r="AM4819" s="94"/>
      <c r="AO4819" s="94"/>
      <c r="AS4819" s="94"/>
      <c r="AU4819" s="94"/>
      <c r="AY4819" s="94"/>
      <c r="BA4819" s="94"/>
      <c r="BI4819" s="45"/>
      <c r="BN4819" s="93"/>
    </row>
    <row r="4820" spans="4:66" s="48" customFormat="1" ht="15" customHeight="1" x14ac:dyDescent="0.2">
      <c r="D4820" s="45"/>
      <c r="AA4820" s="94"/>
      <c r="AC4820" s="94"/>
      <c r="AG4820" s="94"/>
      <c r="AI4820" s="94"/>
      <c r="AM4820" s="94"/>
      <c r="AO4820" s="94"/>
      <c r="AS4820" s="94"/>
      <c r="AU4820" s="94"/>
      <c r="AY4820" s="94"/>
      <c r="BA4820" s="94"/>
      <c r="BI4820" s="45"/>
      <c r="BN4820" s="93"/>
    </row>
    <row r="4821" spans="4:66" s="48" customFormat="1" ht="15" customHeight="1" x14ac:dyDescent="0.2">
      <c r="D4821" s="45"/>
      <c r="AA4821" s="94"/>
      <c r="AC4821" s="94"/>
      <c r="AG4821" s="94"/>
      <c r="AI4821" s="94"/>
      <c r="AM4821" s="94"/>
      <c r="AO4821" s="94"/>
      <c r="AS4821" s="94"/>
      <c r="AU4821" s="94"/>
      <c r="AY4821" s="94"/>
      <c r="BA4821" s="94"/>
      <c r="BI4821" s="45"/>
      <c r="BN4821" s="93"/>
    </row>
    <row r="4822" spans="4:66" s="48" customFormat="1" ht="15" customHeight="1" x14ac:dyDescent="0.2">
      <c r="D4822" s="45"/>
      <c r="AA4822" s="94"/>
      <c r="AC4822" s="94"/>
      <c r="AG4822" s="94"/>
      <c r="AI4822" s="94"/>
      <c r="AM4822" s="94"/>
      <c r="AO4822" s="94"/>
      <c r="AS4822" s="94"/>
      <c r="AU4822" s="94"/>
      <c r="AY4822" s="94"/>
      <c r="BA4822" s="94"/>
      <c r="BI4822" s="45"/>
      <c r="BN4822" s="93"/>
    </row>
    <row r="4823" spans="4:66" s="48" customFormat="1" ht="15" customHeight="1" x14ac:dyDescent="0.2">
      <c r="D4823" s="45"/>
      <c r="AA4823" s="94"/>
      <c r="AC4823" s="94"/>
      <c r="AG4823" s="94"/>
      <c r="AI4823" s="94"/>
      <c r="AM4823" s="94"/>
      <c r="AO4823" s="94"/>
      <c r="AS4823" s="94"/>
      <c r="AU4823" s="94"/>
      <c r="AY4823" s="94"/>
      <c r="BA4823" s="94"/>
      <c r="BI4823" s="45"/>
      <c r="BN4823" s="93"/>
    </row>
    <row r="4824" spans="4:66" s="48" customFormat="1" ht="15" customHeight="1" x14ac:dyDescent="0.2">
      <c r="D4824" s="45"/>
      <c r="AA4824" s="94"/>
      <c r="AC4824" s="94"/>
      <c r="AG4824" s="94"/>
      <c r="AI4824" s="94"/>
      <c r="AM4824" s="94"/>
      <c r="AO4824" s="94"/>
      <c r="AS4824" s="94"/>
      <c r="AU4824" s="94"/>
      <c r="AY4824" s="94"/>
      <c r="BA4824" s="94"/>
      <c r="BI4824" s="45"/>
      <c r="BN4824" s="93"/>
    </row>
    <row r="4825" spans="4:66" s="48" customFormat="1" ht="15" customHeight="1" x14ac:dyDescent="0.2">
      <c r="D4825" s="45"/>
      <c r="AA4825" s="94"/>
      <c r="AC4825" s="94"/>
      <c r="AG4825" s="94"/>
      <c r="AI4825" s="94"/>
      <c r="AM4825" s="94"/>
      <c r="AO4825" s="94"/>
      <c r="AS4825" s="94"/>
      <c r="AU4825" s="94"/>
      <c r="AY4825" s="94"/>
      <c r="BA4825" s="94"/>
      <c r="BI4825" s="45"/>
      <c r="BN4825" s="93"/>
    </row>
    <row r="4826" spans="4:66" s="48" customFormat="1" ht="15" customHeight="1" x14ac:dyDescent="0.2">
      <c r="D4826" s="45"/>
      <c r="AA4826" s="94"/>
      <c r="AC4826" s="94"/>
      <c r="AG4826" s="94"/>
      <c r="AI4826" s="94"/>
      <c r="AM4826" s="94"/>
      <c r="AO4826" s="94"/>
      <c r="AS4826" s="94"/>
      <c r="AU4826" s="94"/>
      <c r="AY4826" s="94"/>
      <c r="BA4826" s="94"/>
      <c r="BI4826" s="45"/>
      <c r="BN4826" s="93"/>
    </row>
    <row r="4827" spans="4:66" s="48" customFormat="1" ht="15" customHeight="1" x14ac:dyDescent="0.2">
      <c r="D4827" s="45"/>
      <c r="AA4827" s="94"/>
      <c r="AC4827" s="94"/>
      <c r="AG4827" s="94"/>
      <c r="AI4827" s="94"/>
      <c r="AM4827" s="94"/>
      <c r="AO4827" s="94"/>
      <c r="AS4827" s="94"/>
      <c r="AU4827" s="94"/>
      <c r="AY4827" s="94"/>
      <c r="BA4827" s="94"/>
      <c r="BI4827" s="45"/>
      <c r="BN4827" s="93"/>
    </row>
    <row r="4828" spans="4:66" s="48" customFormat="1" ht="15" customHeight="1" x14ac:dyDescent="0.2">
      <c r="D4828" s="45"/>
      <c r="AA4828" s="94"/>
      <c r="AC4828" s="94"/>
      <c r="AG4828" s="94"/>
      <c r="AI4828" s="94"/>
      <c r="AM4828" s="94"/>
      <c r="AO4828" s="94"/>
      <c r="AS4828" s="94"/>
      <c r="AU4828" s="94"/>
      <c r="AY4828" s="94"/>
      <c r="BA4828" s="94"/>
      <c r="BI4828" s="45"/>
      <c r="BN4828" s="93"/>
    </row>
    <row r="4829" spans="4:66" s="48" customFormat="1" ht="15" customHeight="1" x14ac:dyDescent="0.2">
      <c r="D4829" s="45"/>
      <c r="AA4829" s="94"/>
      <c r="AC4829" s="94"/>
      <c r="AG4829" s="94"/>
      <c r="AI4829" s="94"/>
      <c r="AM4829" s="94"/>
      <c r="AO4829" s="94"/>
      <c r="AS4829" s="94"/>
      <c r="AU4829" s="94"/>
      <c r="AY4829" s="94"/>
      <c r="BA4829" s="94"/>
      <c r="BI4829" s="45"/>
      <c r="BN4829" s="93"/>
    </row>
    <row r="4830" spans="4:66" s="48" customFormat="1" ht="15" customHeight="1" x14ac:dyDescent="0.2">
      <c r="D4830" s="45"/>
      <c r="AA4830" s="94"/>
      <c r="AC4830" s="94"/>
      <c r="AG4830" s="94"/>
      <c r="AI4830" s="94"/>
      <c r="AM4830" s="94"/>
      <c r="AO4830" s="94"/>
      <c r="AS4830" s="94"/>
      <c r="AU4830" s="94"/>
      <c r="AY4830" s="94"/>
      <c r="BA4830" s="94"/>
      <c r="BI4830" s="45"/>
      <c r="BN4830" s="93"/>
    </row>
    <row r="4831" spans="4:66" s="48" customFormat="1" ht="15" customHeight="1" x14ac:dyDescent="0.2">
      <c r="D4831" s="45"/>
      <c r="AA4831" s="94"/>
      <c r="AC4831" s="94"/>
      <c r="AG4831" s="94"/>
      <c r="AI4831" s="94"/>
      <c r="AM4831" s="94"/>
      <c r="AO4831" s="94"/>
      <c r="AS4831" s="94"/>
      <c r="AU4831" s="94"/>
      <c r="AY4831" s="94"/>
      <c r="BA4831" s="94"/>
      <c r="BI4831" s="45"/>
      <c r="BN4831" s="93"/>
    </row>
    <row r="4832" spans="4:66" s="48" customFormat="1" ht="15" customHeight="1" x14ac:dyDescent="0.2">
      <c r="D4832" s="45"/>
      <c r="AA4832" s="94"/>
      <c r="AC4832" s="94"/>
      <c r="AG4832" s="94"/>
      <c r="AI4832" s="94"/>
      <c r="AM4832" s="94"/>
      <c r="AO4832" s="94"/>
      <c r="AS4832" s="94"/>
      <c r="AU4832" s="94"/>
      <c r="AY4832" s="94"/>
      <c r="BA4832" s="94"/>
      <c r="BI4832" s="45"/>
      <c r="BN4832" s="93"/>
    </row>
    <row r="4833" spans="4:66" s="48" customFormat="1" ht="15" customHeight="1" x14ac:dyDescent="0.2">
      <c r="D4833" s="45"/>
      <c r="AA4833" s="94"/>
      <c r="AC4833" s="94"/>
      <c r="AG4833" s="94"/>
      <c r="AI4833" s="94"/>
      <c r="AM4833" s="94"/>
      <c r="AO4833" s="94"/>
      <c r="AS4833" s="94"/>
      <c r="AU4833" s="94"/>
      <c r="AY4833" s="94"/>
      <c r="BA4833" s="94"/>
      <c r="BI4833" s="45"/>
      <c r="BN4833" s="93"/>
    </row>
    <row r="4834" spans="4:66" s="48" customFormat="1" ht="15" customHeight="1" x14ac:dyDescent="0.2">
      <c r="D4834" s="45"/>
      <c r="AA4834" s="94"/>
      <c r="AC4834" s="94"/>
      <c r="AG4834" s="94"/>
      <c r="AI4834" s="94"/>
      <c r="AM4834" s="94"/>
      <c r="AO4834" s="94"/>
      <c r="AS4834" s="94"/>
      <c r="AU4834" s="94"/>
      <c r="AY4834" s="94"/>
      <c r="BA4834" s="94"/>
      <c r="BI4834" s="45"/>
      <c r="BN4834" s="93"/>
    </row>
    <row r="4835" spans="4:66" s="48" customFormat="1" ht="15" customHeight="1" x14ac:dyDescent="0.2">
      <c r="D4835" s="45"/>
      <c r="AA4835" s="94"/>
      <c r="AC4835" s="94"/>
      <c r="AG4835" s="94"/>
      <c r="AI4835" s="94"/>
      <c r="AM4835" s="94"/>
      <c r="AO4835" s="94"/>
      <c r="AS4835" s="94"/>
      <c r="AU4835" s="94"/>
      <c r="AY4835" s="94"/>
      <c r="BA4835" s="94"/>
      <c r="BI4835" s="45"/>
      <c r="BN4835" s="93"/>
    </row>
    <row r="4836" spans="4:66" s="48" customFormat="1" ht="15" customHeight="1" x14ac:dyDescent="0.2">
      <c r="D4836" s="45"/>
      <c r="AA4836" s="94"/>
      <c r="AC4836" s="94"/>
      <c r="AG4836" s="94"/>
      <c r="AI4836" s="94"/>
      <c r="AM4836" s="94"/>
      <c r="AO4836" s="94"/>
      <c r="AS4836" s="94"/>
      <c r="AU4836" s="94"/>
      <c r="AY4836" s="94"/>
      <c r="BA4836" s="94"/>
      <c r="BI4836" s="45"/>
      <c r="BN4836" s="93"/>
    </row>
    <row r="4837" spans="4:66" s="48" customFormat="1" ht="15" customHeight="1" x14ac:dyDescent="0.2">
      <c r="D4837" s="45"/>
      <c r="AA4837" s="94"/>
      <c r="AC4837" s="94"/>
      <c r="AG4837" s="94"/>
      <c r="AI4837" s="94"/>
      <c r="AM4837" s="94"/>
      <c r="AO4837" s="94"/>
      <c r="AS4837" s="94"/>
      <c r="AU4837" s="94"/>
      <c r="AY4837" s="94"/>
      <c r="BA4837" s="94"/>
      <c r="BI4837" s="45"/>
      <c r="BN4837" s="93"/>
    </row>
    <row r="4838" spans="4:66" s="48" customFormat="1" ht="15" customHeight="1" x14ac:dyDescent="0.2">
      <c r="D4838" s="45"/>
      <c r="AA4838" s="94"/>
      <c r="AC4838" s="94"/>
      <c r="AG4838" s="94"/>
      <c r="AI4838" s="94"/>
      <c r="AM4838" s="94"/>
      <c r="AO4838" s="94"/>
      <c r="AS4838" s="94"/>
      <c r="AU4838" s="94"/>
      <c r="AY4838" s="94"/>
      <c r="BA4838" s="94"/>
      <c r="BI4838" s="45"/>
      <c r="BN4838" s="93"/>
    </row>
    <row r="4839" spans="4:66" s="48" customFormat="1" ht="15" customHeight="1" x14ac:dyDescent="0.2">
      <c r="D4839" s="45"/>
      <c r="AA4839" s="94"/>
      <c r="AC4839" s="94"/>
      <c r="AG4839" s="94"/>
      <c r="AI4839" s="94"/>
      <c r="AM4839" s="94"/>
      <c r="AO4839" s="94"/>
      <c r="AS4839" s="94"/>
      <c r="AU4839" s="94"/>
      <c r="AY4839" s="94"/>
      <c r="BA4839" s="94"/>
      <c r="BI4839" s="45"/>
      <c r="BN4839" s="93"/>
    </row>
    <row r="4840" spans="4:66" s="48" customFormat="1" ht="15" customHeight="1" x14ac:dyDescent="0.2">
      <c r="D4840" s="45"/>
      <c r="AA4840" s="94"/>
      <c r="AC4840" s="94"/>
      <c r="AG4840" s="94"/>
      <c r="AI4840" s="94"/>
      <c r="AM4840" s="94"/>
      <c r="AO4840" s="94"/>
      <c r="AS4840" s="94"/>
      <c r="AU4840" s="94"/>
      <c r="AY4840" s="94"/>
      <c r="BA4840" s="94"/>
      <c r="BI4840" s="45"/>
      <c r="BN4840" s="93"/>
    </row>
    <row r="4841" spans="4:66" s="48" customFormat="1" ht="15" customHeight="1" x14ac:dyDescent="0.2">
      <c r="D4841" s="45"/>
      <c r="AA4841" s="94"/>
      <c r="AC4841" s="94"/>
      <c r="AG4841" s="94"/>
      <c r="AI4841" s="94"/>
      <c r="AM4841" s="94"/>
      <c r="AO4841" s="94"/>
      <c r="AS4841" s="94"/>
      <c r="AU4841" s="94"/>
      <c r="AY4841" s="94"/>
      <c r="BA4841" s="94"/>
      <c r="BI4841" s="45"/>
      <c r="BN4841" s="93"/>
    </row>
    <row r="4842" spans="4:66" s="48" customFormat="1" ht="15" customHeight="1" x14ac:dyDescent="0.2">
      <c r="D4842" s="45"/>
      <c r="AA4842" s="94"/>
      <c r="AC4842" s="94"/>
      <c r="AG4842" s="94"/>
      <c r="AI4842" s="94"/>
      <c r="AM4842" s="94"/>
      <c r="AO4842" s="94"/>
      <c r="AS4842" s="94"/>
      <c r="AU4842" s="94"/>
      <c r="AY4842" s="94"/>
      <c r="BA4842" s="94"/>
      <c r="BI4842" s="45"/>
      <c r="BN4842" s="93"/>
    </row>
    <row r="4843" spans="4:66" s="48" customFormat="1" ht="15" customHeight="1" x14ac:dyDescent="0.2">
      <c r="D4843" s="45"/>
      <c r="AA4843" s="94"/>
      <c r="AC4843" s="94"/>
      <c r="AG4843" s="94"/>
      <c r="AI4843" s="94"/>
      <c r="AM4843" s="94"/>
      <c r="AO4843" s="94"/>
      <c r="AS4843" s="94"/>
      <c r="AU4843" s="94"/>
      <c r="AY4843" s="94"/>
      <c r="BA4843" s="94"/>
      <c r="BI4843" s="45"/>
      <c r="BN4843" s="93"/>
    </row>
    <row r="4844" spans="4:66" s="48" customFormat="1" ht="15" customHeight="1" x14ac:dyDescent="0.2">
      <c r="D4844" s="45"/>
      <c r="AA4844" s="94"/>
      <c r="AC4844" s="94"/>
      <c r="AG4844" s="94"/>
      <c r="AI4844" s="94"/>
      <c r="AM4844" s="94"/>
      <c r="AO4844" s="94"/>
      <c r="AS4844" s="94"/>
      <c r="AU4844" s="94"/>
      <c r="AY4844" s="94"/>
      <c r="BA4844" s="94"/>
      <c r="BI4844" s="45"/>
      <c r="BN4844" s="93"/>
    </row>
    <row r="4845" spans="4:66" s="48" customFormat="1" ht="15" customHeight="1" x14ac:dyDescent="0.2">
      <c r="D4845" s="45"/>
      <c r="AA4845" s="94"/>
      <c r="AC4845" s="94"/>
      <c r="AG4845" s="94"/>
      <c r="AI4845" s="94"/>
      <c r="AM4845" s="94"/>
      <c r="AO4845" s="94"/>
      <c r="AS4845" s="94"/>
      <c r="AU4845" s="94"/>
      <c r="AY4845" s="94"/>
      <c r="BA4845" s="94"/>
      <c r="BI4845" s="45"/>
      <c r="BN4845" s="93"/>
    </row>
    <row r="4846" spans="4:66" s="48" customFormat="1" ht="15" customHeight="1" x14ac:dyDescent="0.2">
      <c r="D4846" s="45"/>
      <c r="AA4846" s="94"/>
      <c r="AC4846" s="94"/>
      <c r="AG4846" s="94"/>
      <c r="AI4846" s="94"/>
      <c r="AM4846" s="94"/>
      <c r="AO4846" s="94"/>
      <c r="AS4846" s="94"/>
      <c r="AU4846" s="94"/>
      <c r="AY4846" s="94"/>
      <c r="BA4846" s="94"/>
      <c r="BI4846" s="45"/>
      <c r="BN4846" s="93"/>
    </row>
    <row r="4847" spans="4:66" s="48" customFormat="1" ht="15" customHeight="1" x14ac:dyDescent="0.2">
      <c r="D4847" s="45"/>
      <c r="AA4847" s="94"/>
      <c r="AC4847" s="94"/>
      <c r="AG4847" s="94"/>
      <c r="AI4847" s="94"/>
      <c r="AM4847" s="94"/>
      <c r="AO4847" s="94"/>
      <c r="AS4847" s="94"/>
      <c r="AU4847" s="94"/>
      <c r="AY4847" s="94"/>
      <c r="BA4847" s="94"/>
      <c r="BI4847" s="45"/>
      <c r="BN4847" s="93"/>
    </row>
    <row r="4848" spans="4:66" s="48" customFormat="1" ht="15" customHeight="1" x14ac:dyDescent="0.2">
      <c r="D4848" s="45"/>
      <c r="AA4848" s="94"/>
      <c r="AC4848" s="94"/>
      <c r="AG4848" s="94"/>
      <c r="AI4848" s="94"/>
      <c r="AM4848" s="94"/>
      <c r="AO4848" s="94"/>
      <c r="AS4848" s="94"/>
      <c r="AU4848" s="94"/>
      <c r="AY4848" s="94"/>
      <c r="BA4848" s="94"/>
      <c r="BI4848" s="45"/>
      <c r="BN4848" s="93"/>
    </row>
    <row r="4849" spans="4:66" s="48" customFormat="1" ht="15" customHeight="1" x14ac:dyDescent="0.2">
      <c r="D4849" s="45"/>
      <c r="AA4849" s="94"/>
      <c r="AC4849" s="94"/>
      <c r="AG4849" s="94"/>
      <c r="AI4849" s="94"/>
      <c r="AM4849" s="94"/>
      <c r="AO4849" s="94"/>
      <c r="AS4849" s="94"/>
      <c r="AU4849" s="94"/>
      <c r="AY4849" s="94"/>
      <c r="BA4849" s="94"/>
      <c r="BI4849" s="45"/>
      <c r="BN4849" s="93"/>
    </row>
    <row r="4850" spans="4:66" s="48" customFormat="1" ht="15" customHeight="1" x14ac:dyDescent="0.2">
      <c r="D4850" s="45"/>
      <c r="AA4850" s="94"/>
      <c r="AC4850" s="94"/>
      <c r="AG4850" s="94"/>
      <c r="AI4850" s="94"/>
      <c r="AM4850" s="94"/>
      <c r="AO4850" s="94"/>
      <c r="AS4850" s="94"/>
      <c r="AU4850" s="94"/>
      <c r="AY4850" s="94"/>
      <c r="BA4850" s="94"/>
      <c r="BI4850" s="45"/>
      <c r="BN4850" s="93"/>
    </row>
    <row r="4851" spans="4:66" s="48" customFormat="1" ht="15" customHeight="1" x14ac:dyDescent="0.2">
      <c r="D4851" s="45"/>
      <c r="AA4851" s="94"/>
      <c r="AC4851" s="94"/>
      <c r="AG4851" s="94"/>
      <c r="AI4851" s="94"/>
      <c r="AM4851" s="94"/>
      <c r="AO4851" s="94"/>
      <c r="AS4851" s="94"/>
      <c r="AU4851" s="94"/>
      <c r="AY4851" s="94"/>
      <c r="BA4851" s="94"/>
      <c r="BI4851" s="45"/>
      <c r="BN4851" s="93"/>
    </row>
    <row r="4852" spans="4:66" s="48" customFormat="1" ht="15" customHeight="1" x14ac:dyDescent="0.2">
      <c r="D4852" s="45"/>
      <c r="AA4852" s="94"/>
      <c r="AC4852" s="94"/>
      <c r="AG4852" s="94"/>
      <c r="AI4852" s="94"/>
      <c r="AM4852" s="94"/>
      <c r="AO4852" s="94"/>
      <c r="AS4852" s="94"/>
      <c r="AU4852" s="94"/>
      <c r="AY4852" s="94"/>
      <c r="BA4852" s="94"/>
      <c r="BI4852" s="45"/>
      <c r="BN4852" s="93"/>
    </row>
    <row r="4853" spans="4:66" s="48" customFormat="1" ht="15" customHeight="1" x14ac:dyDescent="0.2">
      <c r="D4853" s="45"/>
      <c r="AA4853" s="94"/>
      <c r="AC4853" s="94"/>
      <c r="AG4853" s="94"/>
      <c r="AI4853" s="94"/>
      <c r="AM4853" s="94"/>
      <c r="AO4853" s="94"/>
      <c r="AS4853" s="94"/>
      <c r="AU4853" s="94"/>
      <c r="AY4853" s="94"/>
      <c r="BA4853" s="94"/>
      <c r="BI4853" s="45"/>
      <c r="BN4853" s="93"/>
    </row>
    <row r="4854" spans="4:66" s="48" customFormat="1" ht="15" customHeight="1" x14ac:dyDescent="0.2">
      <c r="D4854" s="45"/>
      <c r="AA4854" s="94"/>
      <c r="AC4854" s="94"/>
      <c r="AG4854" s="94"/>
      <c r="AI4854" s="94"/>
      <c r="AM4854" s="94"/>
      <c r="AO4854" s="94"/>
      <c r="AS4854" s="94"/>
      <c r="AU4854" s="94"/>
      <c r="AY4854" s="94"/>
      <c r="BA4854" s="94"/>
      <c r="BI4854" s="45"/>
      <c r="BN4854" s="93"/>
    </row>
    <row r="4855" spans="4:66" s="48" customFormat="1" ht="15" customHeight="1" x14ac:dyDescent="0.2">
      <c r="D4855" s="45"/>
      <c r="AA4855" s="94"/>
      <c r="AC4855" s="94"/>
      <c r="AG4855" s="94"/>
      <c r="AI4855" s="94"/>
      <c r="AM4855" s="94"/>
      <c r="AO4855" s="94"/>
      <c r="AS4855" s="94"/>
      <c r="AU4855" s="94"/>
      <c r="AY4855" s="94"/>
      <c r="BA4855" s="94"/>
      <c r="BI4855" s="45"/>
      <c r="BN4855" s="93"/>
    </row>
    <row r="4856" spans="4:66" s="48" customFormat="1" ht="15" customHeight="1" x14ac:dyDescent="0.2">
      <c r="D4856" s="45"/>
      <c r="AA4856" s="94"/>
      <c r="AC4856" s="94"/>
      <c r="AG4856" s="94"/>
      <c r="AI4856" s="94"/>
      <c r="AM4856" s="94"/>
      <c r="AO4856" s="94"/>
      <c r="AS4856" s="94"/>
      <c r="AU4856" s="94"/>
      <c r="AY4856" s="94"/>
      <c r="BA4856" s="94"/>
      <c r="BI4856" s="45"/>
      <c r="BN4856" s="93"/>
    </row>
    <row r="4857" spans="4:66" s="48" customFormat="1" ht="15" customHeight="1" x14ac:dyDescent="0.2">
      <c r="D4857" s="45"/>
      <c r="AA4857" s="94"/>
      <c r="AC4857" s="94"/>
      <c r="AG4857" s="94"/>
      <c r="AI4857" s="94"/>
      <c r="AM4857" s="94"/>
      <c r="AO4857" s="94"/>
      <c r="AS4857" s="94"/>
      <c r="AU4857" s="94"/>
      <c r="AY4857" s="94"/>
      <c r="BA4857" s="94"/>
      <c r="BI4857" s="45"/>
      <c r="BN4857" s="93"/>
    </row>
    <row r="4858" spans="4:66" s="48" customFormat="1" ht="15" customHeight="1" x14ac:dyDescent="0.2">
      <c r="D4858" s="45"/>
      <c r="AA4858" s="94"/>
      <c r="AC4858" s="94"/>
      <c r="AG4858" s="94"/>
      <c r="AI4858" s="94"/>
      <c r="AM4858" s="94"/>
      <c r="AO4858" s="94"/>
      <c r="AS4858" s="94"/>
      <c r="AU4858" s="94"/>
      <c r="AY4858" s="94"/>
      <c r="BA4858" s="94"/>
      <c r="BI4858" s="45"/>
      <c r="BN4858" s="93"/>
    </row>
    <row r="4859" spans="4:66" s="48" customFormat="1" ht="15" customHeight="1" x14ac:dyDescent="0.2">
      <c r="D4859" s="45"/>
      <c r="AA4859" s="94"/>
      <c r="AC4859" s="94"/>
      <c r="AG4859" s="94"/>
      <c r="AI4859" s="94"/>
      <c r="AM4859" s="94"/>
      <c r="AO4859" s="94"/>
      <c r="AS4859" s="94"/>
      <c r="AU4859" s="94"/>
      <c r="AY4859" s="94"/>
      <c r="BA4859" s="94"/>
      <c r="BI4859" s="45"/>
      <c r="BN4859" s="93"/>
    </row>
    <row r="4860" spans="4:66" s="48" customFormat="1" ht="15" customHeight="1" x14ac:dyDescent="0.2">
      <c r="D4860" s="45"/>
      <c r="AA4860" s="94"/>
      <c r="AC4860" s="94"/>
      <c r="AG4860" s="94"/>
      <c r="AI4860" s="94"/>
      <c r="AM4860" s="94"/>
      <c r="AO4860" s="94"/>
      <c r="AS4860" s="94"/>
      <c r="AU4860" s="94"/>
      <c r="AY4860" s="94"/>
      <c r="BA4860" s="94"/>
      <c r="BI4860" s="45"/>
      <c r="BN4860" s="93"/>
    </row>
    <row r="4861" spans="4:66" s="48" customFormat="1" ht="15" customHeight="1" x14ac:dyDescent="0.2">
      <c r="D4861" s="45"/>
      <c r="AA4861" s="94"/>
      <c r="AC4861" s="94"/>
      <c r="AG4861" s="94"/>
      <c r="AI4861" s="94"/>
      <c r="AM4861" s="94"/>
      <c r="AO4861" s="94"/>
      <c r="AS4861" s="94"/>
      <c r="AU4861" s="94"/>
      <c r="AY4861" s="94"/>
      <c r="BA4861" s="94"/>
      <c r="BI4861" s="45"/>
      <c r="BN4861" s="93"/>
    </row>
    <row r="4862" spans="4:66" s="48" customFormat="1" ht="15" customHeight="1" x14ac:dyDescent="0.2">
      <c r="D4862" s="45"/>
      <c r="AA4862" s="94"/>
      <c r="AC4862" s="94"/>
      <c r="AG4862" s="94"/>
      <c r="AI4862" s="94"/>
      <c r="AM4862" s="94"/>
      <c r="AO4862" s="94"/>
      <c r="AS4862" s="94"/>
      <c r="AU4862" s="94"/>
      <c r="AY4862" s="94"/>
      <c r="BA4862" s="94"/>
      <c r="BI4862" s="45"/>
      <c r="BN4862" s="93"/>
    </row>
    <row r="4863" spans="4:66" s="48" customFormat="1" ht="15" customHeight="1" x14ac:dyDescent="0.2">
      <c r="D4863" s="45"/>
      <c r="AA4863" s="94"/>
      <c r="AC4863" s="94"/>
      <c r="AG4863" s="94"/>
      <c r="AI4863" s="94"/>
      <c r="AM4863" s="94"/>
      <c r="AO4863" s="94"/>
      <c r="AS4863" s="94"/>
      <c r="AU4863" s="94"/>
      <c r="AY4863" s="94"/>
      <c r="BA4863" s="94"/>
      <c r="BI4863" s="45"/>
      <c r="BN4863" s="93"/>
    </row>
    <row r="4864" spans="4:66" s="48" customFormat="1" ht="15" customHeight="1" x14ac:dyDescent="0.2">
      <c r="D4864" s="45"/>
      <c r="AA4864" s="94"/>
      <c r="AC4864" s="94"/>
      <c r="AG4864" s="94"/>
      <c r="AI4864" s="94"/>
      <c r="AM4864" s="94"/>
      <c r="AO4864" s="94"/>
      <c r="AS4864" s="94"/>
      <c r="AU4864" s="94"/>
      <c r="AY4864" s="94"/>
      <c r="BA4864" s="94"/>
      <c r="BI4864" s="45"/>
      <c r="BN4864" s="93"/>
    </row>
    <row r="4865" spans="4:66" s="48" customFormat="1" ht="15" customHeight="1" x14ac:dyDescent="0.2">
      <c r="D4865" s="45"/>
      <c r="AA4865" s="94"/>
      <c r="AC4865" s="94"/>
      <c r="AG4865" s="94"/>
      <c r="AI4865" s="94"/>
      <c r="AM4865" s="94"/>
      <c r="AO4865" s="94"/>
      <c r="AS4865" s="94"/>
      <c r="AU4865" s="94"/>
      <c r="AY4865" s="94"/>
      <c r="BA4865" s="94"/>
      <c r="BI4865" s="45"/>
      <c r="BN4865" s="93"/>
    </row>
    <row r="4866" spans="4:66" s="48" customFormat="1" ht="15" customHeight="1" x14ac:dyDescent="0.2">
      <c r="D4866" s="45"/>
      <c r="AA4866" s="94"/>
      <c r="AC4866" s="94"/>
      <c r="AG4866" s="94"/>
      <c r="AI4866" s="94"/>
      <c r="AM4866" s="94"/>
      <c r="AO4866" s="94"/>
      <c r="AS4866" s="94"/>
      <c r="AU4866" s="94"/>
      <c r="AY4866" s="94"/>
      <c r="BA4866" s="94"/>
      <c r="BI4866" s="45"/>
      <c r="BN4866" s="93"/>
    </row>
    <row r="4867" spans="4:66" s="48" customFormat="1" ht="15" customHeight="1" x14ac:dyDescent="0.2">
      <c r="D4867" s="45"/>
      <c r="AA4867" s="94"/>
      <c r="AC4867" s="94"/>
      <c r="AG4867" s="94"/>
      <c r="AI4867" s="94"/>
      <c r="AM4867" s="94"/>
      <c r="AO4867" s="94"/>
      <c r="AS4867" s="94"/>
      <c r="AU4867" s="94"/>
      <c r="AY4867" s="94"/>
      <c r="BA4867" s="94"/>
      <c r="BI4867" s="45"/>
      <c r="BN4867" s="93"/>
    </row>
    <row r="4868" spans="4:66" s="48" customFormat="1" ht="15" customHeight="1" x14ac:dyDescent="0.2">
      <c r="D4868" s="45"/>
      <c r="AA4868" s="94"/>
      <c r="AC4868" s="94"/>
      <c r="AG4868" s="94"/>
      <c r="AI4868" s="94"/>
      <c r="AM4868" s="94"/>
      <c r="AO4868" s="94"/>
      <c r="AS4868" s="94"/>
      <c r="AU4868" s="94"/>
      <c r="AY4868" s="94"/>
      <c r="BA4868" s="94"/>
      <c r="BI4868" s="45"/>
      <c r="BN4868" s="93"/>
    </row>
    <row r="4869" spans="4:66" s="48" customFormat="1" ht="15" customHeight="1" x14ac:dyDescent="0.2">
      <c r="D4869" s="45"/>
      <c r="AA4869" s="94"/>
      <c r="AC4869" s="94"/>
      <c r="AG4869" s="94"/>
      <c r="AI4869" s="94"/>
      <c r="AM4869" s="94"/>
      <c r="AO4869" s="94"/>
      <c r="AS4869" s="94"/>
      <c r="AU4869" s="94"/>
      <c r="AY4869" s="94"/>
      <c r="BA4869" s="94"/>
      <c r="BI4869" s="45"/>
      <c r="BN4869" s="93"/>
    </row>
    <row r="4870" spans="4:66" s="48" customFormat="1" ht="15" customHeight="1" x14ac:dyDescent="0.2">
      <c r="D4870" s="45"/>
      <c r="AA4870" s="94"/>
      <c r="AC4870" s="94"/>
      <c r="AG4870" s="94"/>
      <c r="AI4870" s="94"/>
      <c r="AM4870" s="94"/>
      <c r="AO4870" s="94"/>
      <c r="AS4870" s="94"/>
      <c r="AU4870" s="94"/>
      <c r="AY4870" s="94"/>
      <c r="BA4870" s="94"/>
      <c r="BI4870" s="45"/>
      <c r="BN4870" s="93"/>
    </row>
    <row r="4871" spans="4:66" s="48" customFormat="1" ht="15" customHeight="1" x14ac:dyDescent="0.2">
      <c r="D4871" s="45"/>
      <c r="AA4871" s="94"/>
      <c r="AC4871" s="94"/>
      <c r="AG4871" s="94"/>
      <c r="AI4871" s="94"/>
      <c r="AM4871" s="94"/>
      <c r="AO4871" s="94"/>
      <c r="AS4871" s="94"/>
      <c r="AU4871" s="94"/>
      <c r="AY4871" s="94"/>
      <c r="BA4871" s="94"/>
      <c r="BI4871" s="45"/>
      <c r="BN4871" s="93"/>
    </row>
    <row r="4872" spans="4:66" s="48" customFormat="1" ht="15" customHeight="1" x14ac:dyDescent="0.2">
      <c r="D4872" s="45"/>
      <c r="AA4872" s="94"/>
      <c r="AC4872" s="94"/>
      <c r="AG4872" s="94"/>
      <c r="AI4872" s="94"/>
      <c r="AM4872" s="94"/>
      <c r="AO4872" s="94"/>
      <c r="AS4872" s="94"/>
      <c r="AU4872" s="94"/>
      <c r="AY4872" s="94"/>
      <c r="BA4872" s="94"/>
      <c r="BI4872" s="45"/>
      <c r="BN4872" s="93"/>
    </row>
    <row r="4873" spans="4:66" s="48" customFormat="1" ht="15" customHeight="1" x14ac:dyDescent="0.2">
      <c r="D4873" s="45"/>
      <c r="AA4873" s="94"/>
      <c r="AC4873" s="94"/>
      <c r="AG4873" s="94"/>
      <c r="AI4873" s="94"/>
      <c r="AM4873" s="94"/>
      <c r="AO4873" s="94"/>
      <c r="AS4873" s="94"/>
      <c r="AU4873" s="94"/>
      <c r="AY4873" s="94"/>
      <c r="BA4873" s="94"/>
      <c r="BI4873" s="45"/>
      <c r="BN4873" s="93"/>
    </row>
    <row r="4874" spans="4:66" s="48" customFormat="1" ht="15" customHeight="1" x14ac:dyDescent="0.2">
      <c r="D4874" s="45"/>
      <c r="AA4874" s="94"/>
      <c r="AC4874" s="94"/>
      <c r="AG4874" s="94"/>
      <c r="AI4874" s="94"/>
      <c r="AM4874" s="94"/>
      <c r="AO4874" s="94"/>
      <c r="AS4874" s="94"/>
      <c r="AU4874" s="94"/>
      <c r="AY4874" s="94"/>
      <c r="BA4874" s="94"/>
      <c r="BI4874" s="45"/>
      <c r="BN4874" s="93"/>
    </row>
    <row r="4875" spans="4:66" s="48" customFormat="1" ht="15" customHeight="1" x14ac:dyDescent="0.2">
      <c r="D4875" s="45"/>
      <c r="AA4875" s="94"/>
      <c r="AC4875" s="94"/>
      <c r="AG4875" s="94"/>
      <c r="AI4875" s="94"/>
      <c r="AM4875" s="94"/>
      <c r="AO4875" s="94"/>
      <c r="AS4875" s="94"/>
      <c r="AU4875" s="94"/>
      <c r="AY4875" s="94"/>
      <c r="BA4875" s="94"/>
      <c r="BI4875" s="45"/>
      <c r="BN4875" s="93"/>
    </row>
    <row r="4876" spans="4:66" s="48" customFormat="1" ht="15" customHeight="1" x14ac:dyDescent="0.2">
      <c r="D4876" s="45"/>
      <c r="AA4876" s="94"/>
      <c r="AC4876" s="94"/>
      <c r="AG4876" s="94"/>
      <c r="AI4876" s="94"/>
      <c r="AM4876" s="94"/>
      <c r="AO4876" s="94"/>
      <c r="AS4876" s="94"/>
      <c r="AU4876" s="94"/>
      <c r="AY4876" s="94"/>
      <c r="BA4876" s="94"/>
      <c r="BI4876" s="45"/>
      <c r="BN4876" s="93"/>
    </row>
    <row r="4877" spans="4:66" s="48" customFormat="1" ht="15" customHeight="1" x14ac:dyDescent="0.2">
      <c r="D4877" s="45"/>
      <c r="AA4877" s="94"/>
      <c r="AC4877" s="94"/>
      <c r="AG4877" s="94"/>
      <c r="AI4877" s="94"/>
      <c r="AM4877" s="94"/>
      <c r="AO4877" s="94"/>
      <c r="AS4877" s="94"/>
      <c r="AU4877" s="94"/>
      <c r="AY4877" s="94"/>
      <c r="BA4877" s="94"/>
      <c r="BI4877" s="45"/>
      <c r="BN4877" s="93"/>
    </row>
    <row r="4878" spans="4:66" s="48" customFormat="1" ht="15" customHeight="1" x14ac:dyDescent="0.2">
      <c r="D4878" s="45"/>
      <c r="AA4878" s="94"/>
      <c r="AC4878" s="94"/>
      <c r="AG4878" s="94"/>
      <c r="AI4878" s="94"/>
      <c r="AM4878" s="94"/>
      <c r="AO4878" s="94"/>
      <c r="AS4878" s="94"/>
      <c r="AU4878" s="94"/>
      <c r="AY4878" s="94"/>
      <c r="BA4878" s="94"/>
      <c r="BI4878" s="45"/>
      <c r="BN4878" s="93"/>
    </row>
    <row r="4879" spans="4:66" s="48" customFormat="1" ht="15" customHeight="1" x14ac:dyDescent="0.2">
      <c r="D4879" s="45"/>
      <c r="AA4879" s="94"/>
      <c r="AC4879" s="94"/>
      <c r="AG4879" s="94"/>
      <c r="AI4879" s="94"/>
      <c r="AM4879" s="94"/>
      <c r="AO4879" s="94"/>
      <c r="AS4879" s="94"/>
      <c r="AU4879" s="94"/>
      <c r="AY4879" s="94"/>
      <c r="BA4879" s="94"/>
      <c r="BI4879" s="45"/>
      <c r="BN4879" s="93"/>
    </row>
    <row r="4880" spans="4:66" s="48" customFormat="1" ht="15" customHeight="1" x14ac:dyDescent="0.2">
      <c r="D4880" s="45"/>
      <c r="AA4880" s="94"/>
      <c r="AC4880" s="94"/>
      <c r="AG4880" s="94"/>
      <c r="AI4880" s="94"/>
      <c r="AM4880" s="94"/>
      <c r="AO4880" s="94"/>
      <c r="AS4880" s="94"/>
      <c r="AU4880" s="94"/>
      <c r="AY4880" s="94"/>
      <c r="BA4880" s="94"/>
      <c r="BI4880" s="45"/>
      <c r="BN4880" s="93"/>
    </row>
    <row r="4881" spans="4:66" s="48" customFormat="1" ht="15" customHeight="1" x14ac:dyDescent="0.2">
      <c r="D4881" s="45"/>
      <c r="AA4881" s="94"/>
      <c r="AC4881" s="94"/>
      <c r="AG4881" s="94"/>
      <c r="AI4881" s="94"/>
      <c r="AM4881" s="94"/>
      <c r="AO4881" s="94"/>
      <c r="AS4881" s="94"/>
      <c r="AU4881" s="94"/>
      <c r="AY4881" s="94"/>
      <c r="BA4881" s="94"/>
      <c r="BI4881" s="45"/>
      <c r="BN4881" s="93"/>
    </row>
    <row r="4882" spans="4:66" s="48" customFormat="1" ht="15" customHeight="1" x14ac:dyDescent="0.2">
      <c r="D4882" s="45"/>
      <c r="AA4882" s="94"/>
      <c r="AC4882" s="94"/>
      <c r="AG4882" s="94"/>
      <c r="AI4882" s="94"/>
      <c r="AM4882" s="94"/>
      <c r="AO4882" s="94"/>
      <c r="AS4882" s="94"/>
      <c r="AU4882" s="94"/>
      <c r="AY4882" s="94"/>
      <c r="BA4882" s="94"/>
      <c r="BI4882" s="45"/>
      <c r="BN4882" s="93"/>
    </row>
    <row r="4883" spans="4:66" s="48" customFormat="1" ht="15" customHeight="1" x14ac:dyDescent="0.2">
      <c r="D4883" s="45"/>
      <c r="AA4883" s="94"/>
      <c r="AC4883" s="94"/>
      <c r="AG4883" s="94"/>
      <c r="AI4883" s="94"/>
      <c r="AM4883" s="94"/>
      <c r="AO4883" s="94"/>
      <c r="AS4883" s="94"/>
      <c r="AU4883" s="94"/>
      <c r="AY4883" s="94"/>
      <c r="BA4883" s="94"/>
      <c r="BI4883" s="45"/>
      <c r="BN4883" s="93"/>
    </row>
    <row r="4884" spans="4:66" s="48" customFormat="1" ht="15" customHeight="1" x14ac:dyDescent="0.2">
      <c r="D4884" s="45"/>
      <c r="AA4884" s="94"/>
      <c r="AC4884" s="94"/>
      <c r="AG4884" s="94"/>
      <c r="AI4884" s="94"/>
      <c r="AM4884" s="94"/>
      <c r="AO4884" s="94"/>
      <c r="AS4884" s="94"/>
      <c r="AU4884" s="94"/>
      <c r="AY4884" s="94"/>
      <c r="BA4884" s="94"/>
      <c r="BI4884" s="45"/>
      <c r="BN4884" s="93"/>
    </row>
    <row r="4885" spans="4:66" s="48" customFormat="1" ht="15" customHeight="1" x14ac:dyDescent="0.2">
      <c r="D4885" s="45"/>
      <c r="AA4885" s="94"/>
      <c r="AC4885" s="94"/>
      <c r="AG4885" s="94"/>
      <c r="AI4885" s="94"/>
      <c r="AM4885" s="94"/>
      <c r="AO4885" s="94"/>
      <c r="AS4885" s="94"/>
      <c r="AU4885" s="94"/>
      <c r="AY4885" s="94"/>
      <c r="BA4885" s="94"/>
      <c r="BI4885" s="45"/>
      <c r="BN4885" s="93"/>
    </row>
    <row r="4886" spans="4:66" s="48" customFormat="1" ht="15" customHeight="1" x14ac:dyDescent="0.2">
      <c r="D4886" s="45"/>
      <c r="AA4886" s="94"/>
      <c r="AC4886" s="94"/>
      <c r="AG4886" s="94"/>
      <c r="AI4886" s="94"/>
      <c r="AM4886" s="94"/>
      <c r="AO4886" s="94"/>
      <c r="AS4886" s="94"/>
      <c r="AU4886" s="94"/>
      <c r="AY4886" s="94"/>
      <c r="BA4886" s="94"/>
      <c r="BI4886" s="45"/>
      <c r="BN4886" s="93"/>
    </row>
    <row r="4887" spans="4:66" s="48" customFormat="1" ht="15" customHeight="1" x14ac:dyDescent="0.2">
      <c r="D4887" s="45"/>
      <c r="AA4887" s="94"/>
      <c r="AC4887" s="94"/>
      <c r="AG4887" s="94"/>
      <c r="AI4887" s="94"/>
      <c r="AM4887" s="94"/>
      <c r="AO4887" s="94"/>
      <c r="AS4887" s="94"/>
      <c r="AU4887" s="94"/>
      <c r="AY4887" s="94"/>
      <c r="BA4887" s="94"/>
      <c r="BI4887" s="45"/>
      <c r="BN4887" s="93"/>
    </row>
    <row r="4888" spans="4:66" s="48" customFormat="1" ht="15" customHeight="1" x14ac:dyDescent="0.2">
      <c r="D4888" s="45"/>
      <c r="AA4888" s="94"/>
      <c r="AC4888" s="94"/>
      <c r="AG4888" s="94"/>
      <c r="AI4888" s="94"/>
      <c r="AM4888" s="94"/>
      <c r="AO4888" s="94"/>
      <c r="AS4888" s="94"/>
      <c r="AU4888" s="94"/>
      <c r="AY4888" s="94"/>
      <c r="BA4888" s="94"/>
      <c r="BI4888" s="45"/>
      <c r="BN4888" s="93"/>
    </row>
    <row r="4889" spans="4:66" s="48" customFormat="1" ht="15" customHeight="1" x14ac:dyDescent="0.2">
      <c r="D4889" s="45"/>
      <c r="AA4889" s="94"/>
      <c r="AC4889" s="94"/>
      <c r="AG4889" s="94"/>
      <c r="AI4889" s="94"/>
      <c r="AM4889" s="94"/>
      <c r="AO4889" s="94"/>
      <c r="AS4889" s="94"/>
      <c r="AU4889" s="94"/>
      <c r="AY4889" s="94"/>
      <c r="BA4889" s="94"/>
      <c r="BI4889" s="45"/>
      <c r="BN4889" s="93"/>
    </row>
    <row r="4890" spans="4:66" s="48" customFormat="1" ht="15" customHeight="1" x14ac:dyDescent="0.2">
      <c r="D4890" s="45"/>
      <c r="AA4890" s="94"/>
      <c r="AC4890" s="94"/>
      <c r="AG4890" s="94"/>
      <c r="AI4890" s="94"/>
      <c r="AM4890" s="94"/>
      <c r="AO4890" s="94"/>
      <c r="AS4890" s="94"/>
      <c r="AU4890" s="94"/>
      <c r="AY4890" s="94"/>
      <c r="BA4890" s="94"/>
      <c r="BI4890" s="45"/>
      <c r="BN4890" s="93"/>
    </row>
    <row r="4891" spans="4:66" s="48" customFormat="1" ht="15" customHeight="1" x14ac:dyDescent="0.2">
      <c r="D4891" s="45"/>
      <c r="AA4891" s="94"/>
      <c r="AC4891" s="94"/>
      <c r="AG4891" s="94"/>
      <c r="AI4891" s="94"/>
      <c r="AM4891" s="94"/>
      <c r="AO4891" s="94"/>
      <c r="AS4891" s="94"/>
      <c r="AU4891" s="94"/>
      <c r="AY4891" s="94"/>
      <c r="BA4891" s="94"/>
      <c r="BI4891" s="45"/>
      <c r="BN4891" s="93"/>
    </row>
    <row r="4892" spans="4:66" s="48" customFormat="1" ht="15" customHeight="1" x14ac:dyDescent="0.2">
      <c r="D4892" s="45"/>
      <c r="AA4892" s="94"/>
      <c r="AC4892" s="94"/>
      <c r="AG4892" s="94"/>
      <c r="AI4892" s="94"/>
      <c r="AM4892" s="94"/>
      <c r="AO4892" s="94"/>
      <c r="AS4892" s="94"/>
      <c r="AU4892" s="94"/>
      <c r="AY4892" s="94"/>
      <c r="BA4892" s="94"/>
      <c r="BI4892" s="45"/>
      <c r="BN4892" s="93"/>
    </row>
    <row r="4893" spans="4:66" s="48" customFormat="1" ht="15" customHeight="1" x14ac:dyDescent="0.2">
      <c r="D4893" s="45"/>
      <c r="AA4893" s="94"/>
      <c r="AC4893" s="94"/>
      <c r="AG4893" s="94"/>
      <c r="AI4893" s="94"/>
      <c r="AM4893" s="94"/>
      <c r="AO4893" s="94"/>
      <c r="AS4893" s="94"/>
      <c r="AU4893" s="94"/>
      <c r="AY4893" s="94"/>
      <c r="BA4893" s="94"/>
      <c r="BI4893" s="45"/>
      <c r="BN4893" s="93"/>
    </row>
    <row r="4894" spans="4:66" s="48" customFormat="1" ht="15" customHeight="1" x14ac:dyDescent="0.2">
      <c r="D4894" s="45"/>
      <c r="AA4894" s="94"/>
      <c r="AC4894" s="94"/>
      <c r="AG4894" s="94"/>
      <c r="AI4894" s="94"/>
      <c r="AM4894" s="94"/>
      <c r="AO4894" s="94"/>
      <c r="AS4894" s="94"/>
      <c r="AU4894" s="94"/>
      <c r="AY4894" s="94"/>
      <c r="BA4894" s="94"/>
      <c r="BI4894" s="45"/>
      <c r="BN4894" s="93"/>
    </row>
    <row r="4895" spans="4:66" s="48" customFormat="1" ht="15" customHeight="1" x14ac:dyDescent="0.2">
      <c r="D4895" s="45"/>
      <c r="AA4895" s="94"/>
      <c r="AC4895" s="94"/>
      <c r="AG4895" s="94"/>
      <c r="AI4895" s="94"/>
      <c r="AM4895" s="94"/>
      <c r="AO4895" s="94"/>
      <c r="AS4895" s="94"/>
      <c r="AU4895" s="94"/>
      <c r="AY4895" s="94"/>
      <c r="BA4895" s="94"/>
      <c r="BI4895" s="45"/>
      <c r="BN4895" s="93"/>
    </row>
    <row r="4896" spans="4:66" s="48" customFormat="1" ht="15" customHeight="1" x14ac:dyDescent="0.2">
      <c r="D4896" s="45"/>
      <c r="AA4896" s="94"/>
      <c r="AC4896" s="94"/>
      <c r="AG4896" s="94"/>
      <c r="AI4896" s="94"/>
      <c r="AM4896" s="94"/>
      <c r="AO4896" s="94"/>
      <c r="AS4896" s="94"/>
      <c r="AU4896" s="94"/>
      <c r="AY4896" s="94"/>
      <c r="BA4896" s="94"/>
      <c r="BI4896" s="45"/>
      <c r="BN4896" s="93"/>
    </row>
    <row r="4897" spans="4:66" s="48" customFormat="1" ht="15" customHeight="1" x14ac:dyDescent="0.2">
      <c r="D4897" s="45"/>
      <c r="AA4897" s="94"/>
      <c r="AC4897" s="94"/>
      <c r="AG4897" s="94"/>
      <c r="AI4897" s="94"/>
      <c r="AM4897" s="94"/>
      <c r="AO4897" s="94"/>
      <c r="AS4897" s="94"/>
      <c r="AU4897" s="94"/>
      <c r="AY4897" s="94"/>
      <c r="BA4897" s="94"/>
      <c r="BI4897" s="45"/>
      <c r="BN4897" s="93"/>
    </row>
    <row r="4898" spans="4:66" s="48" customFormat="1" ht="15" customHeight="1" x14ac:dyDescent="0.2">
      <c r="D4898" s="45"/>
      <c r="AA4898" s="94"/>
      <c r="AC4898" s="94"/>
      <c r="AG4898" s="94"/>
      <c r="AI4898" s="94"/>
      <c r="AM4898" s="94"/>
      <c r="AO4898" s="94"/>
      <c r="AS4898" s="94"/>
      <c r="AU4898" s="94"/>
      <c r="AY4898" s="94"/>
      <c r="BA4898" s="94"/>
      <c r="BI4898" s="45"/>
      <c r="BN4898" s="93"/>
    </row>
    <row r="4899" spans="4:66" s="48" customFormat="1" ht="15" customHeight="1" x14ac:dyDescent="0.2">
      <c r="D4899" s="45"/>
      <c r="AA4899" s="94"/>
      <c r="AC4899" s="94"/>
      <c r="AG4899" s="94"/>
      <c r="AI4899" s="94"/>
      <c r="AM4899" s="94"/>
      <c r="AO4899" s="94"/>
      <c r="AS4899" s="94"/>
      <c r="AU4899" s="94"/>
      <c r="AY4899" s="94"/>
      <c r="BA4899" s="94"/>
      <c r="BI4899" s="45"/>
      <c r="BN4899" s="93"/>
    </row>
    <row r="4900" spans="4:66" s="48" customFormat="1" ht="15" customHeight="1" x14ac:dyDescent="0.2">
      <c r="D4900" s="45"/>
      <c r="AA4900" s="94"/>
      <c r="AC4900" s="94"/>
      <c r="AG4900" s="94"/>
      <c r="AI4900" s="94"/>
      <c r="AM4900" s="94"/>
      <c r="AO4900" s="94"/>
      <c r="AS4900" s="94"/>
      <c r="AU4900" s="94"/>
      <c r="AY4900" s="94"/>
      <c r="BA4900" s="94"/>
      <c r="BI4900" s="45"/>
      <c r="BN4900" s="93"/>
    </row>
    <row r="4901" spans="4:66" s="48" customFormat="1" ht="15" customHeight="1" x14ac:dyDescent="0.2">
      <c r="D4901" s="45"/>
      <c r="AA4901" s="94"/>
      <c r="AC4901" s="94"/>
      <c r="AG4901" s="94"/>
      <c r="AI4901" s="94"/>
      <c r="AM4901" s="94"/>
      <c r="AO4901" s="94"/>
      <c r="AS4901" s="94"/>
      <c r="AU4901" s="94"/>
      <c r="AY4901" s="94"/>
      <c r="BA4901" s="94"/>
      <c r="BI4901" s="45"/>
      <c r="BN4901" s="93"/>
    </row>
    <row r="4902" spans="4:66" s="48" customFormat="1" ht="15" customHeight="1" x14ac:dyDescent="0.2">
      <c r="D4902" s="45"/>
      <c r="AA4902" s="94"/>
      <c r="AC4902" s="94"/>
      <c r="AG4902" s="94"/>
      <c r="AI4902" s="94"/>
      <c r="AM4902" s="94"/>
      <c r="AO4902" s="94"/>
      <c r="AS4902" s="94"/>
      <c r="AU4902" s="94"/>
      <c r="AY4902" s="94"/>
      <c r="BA4902" s="94"/>
      <c r="BI4902" s="45"/>
      <c r="BN4902" s="93"/>
    </row>
    <row r="4903" spans="4:66" s="48" customFormat="1" ht="15" customHeight="1" x14ac:dyDescent="0.2">
      <c r="D4903" s="45"/>
      <c r="AA4903" s="94"/>
      <c r="AC4903" s="94"/>
      <c r="AG4903" s="94"/>
      <c r="AI4903" s="94"/>
      <c r="AM4903" s="94"/>
      <c r="AO4903" s="94"/>
      <c r="AS4903" s="94"/>
      <c r="AU4903" s="94"/>
      <c r="AY4903" s="94"/>
      <c r="BA4903" s="94"/>
      <c r="BI4903" s="45"/>
      <c r="BN4903" s="93"/>
    </row>
    <row r="4904" spans="4:66" s="48" customFormat="1" ht="15" customHeight="1" x14ac:dyDescent="0.2">
      <c r="D4904" s="45"/>
      <c r="AA4904" s="94"/>
      <c r="AC4904" s="94"/>
      <c r="AG4904" s="94"/>
      <c r="AI4904" s="94"/>
      <c r="AM4904" s="94"/>
      <c r="AO4904" s="94"/>
      <c r="AS4904" s="94"/>
      <c r="AU4904" s="94"/>
      <c r="AY4904" s="94"/>
      <c r="BA4904" s="94"/>
      <c r="BI4904" s="45"/>
      <c r="BN4904" s="93"/>
    </row>
    <row r="4905" spans="4:66" s="48" customFormat="1" ht="15" customHeight="1" x14ac:dyDescent="0.2">
      <c r="D4905" s="45"/>
      <c r="AA4905" s="94"/>
      <c r="AC4905" s="94"/>
      <c r="AG4905" s="94"/>
      <c r="AI4905" s="94"/>
      <c r="AM4905" s="94"/>
      <c r="AO4905" s="94"/>
      <c r="AS4905" s="94"/>
      <c r="AU4905" s="94"/>
      <c r="AY4905" s="94"/>
      <c r="BA4905" s="94"/>
      <c r="BI4905" s="45"/>
      <c r="BN4905" s="93"/>
    </row>
    <row r="4906" spans="4:66" s="48" customFormat="1" ht="15" customHeight="1" x14ac:dyDescent="0.2">
      <c r="D4906" s="45"/>
      <c r="AA4906" s="94"/>
      <c r="AC4906" s="94"/>
      <c r="AG4906" s="94"/>
      <c r="AI4906" s="94"/>
      <c r="AM4906" s="94"/>
      <c r="AO4906" s="94"/>
      <c r="AS4906" s="94"/>
      <c r="AU4906" s="94"/>
      <c r="AY4906" s="94"/>
      <c r="BA4906" s="94"/>
      <c r="BI4906" s="45"/>
      <c r="BN4906" s="93"/>
    </row>
    <row r="4907" spans="4:66" s="48" customFormat="1" ht="15" customHeight="1" x14ac:dyDescent="0.2">
      <c r="D4907" s="45"/>
      <c r="AA4907" s="94"/>
      <c r="AC4907" s="94"/>
      <c r="AG4907" s="94"/>
      <c r="AI4907" s="94"/>
      <c r="AM4907" s="94"/>
      <c r="AO4907" s="94"/>
      <c r="AS4907" s="94"/>
      <c r="AU4907" s="94"/>
      <c r="AY4907" s="94"/>
      <c r="BA4907" s="94"/>
      <c r="BI4907" s="45"/>
      <c r="BN4907" s="93"/>
    </row>
    <row r="4908" spans="4:66" s="48" customFormat="1" ht="15" customHeight="1" x14ac:dyDescent="0.2">
      <c r="D4908" s="45"/>
      <c r="AA4908" s="94"/>
      <c r="AC4908" s="94"/>
      <c r="AG4908" s="94"/>
      <c r="AI4908" s="94"/>
      <c r="AM4908" s="94"/>
      <c r="AO4908" s="94"/>
      <c r="AS4908" s="94"/>
      <c r="AU4908" s="94"/>
      <c r="AY4908" s="94"/>
      <c r="BA4908" s="94"/>
      <c r="BI4908" s="45"/>
      <c r="BN4908" s="93"/>
    </row>
    <row r="4909" spans="4:66" s="48" customFormat="1" ht="15" customHeight="1" x14ac:dyDescent="0.2">
      <c r="D4909" s="45"/>
      <c r="AA4909" s="94"/>
      <c r="AC4909" s="94"/>
      <c r="AG4909" s="94"/>
      <c r="AI4909" s="94"/>
      <c r="AM4909" s="94"/>
      <c r="AO4909" s="94"/>
      <c r="AS4909" s="94"/>
      <c r="AU4909" s="94"/>
      <c r="AY4909" s="94"/>
      <c r="BA4909" s="94"/>
      <c r="BI4909" s="45"/>
      <c r="BN4909" s="93"/>
    </row>
    <row r="4910" spans="4:66" s="48" customFormat="1" ht="15" customHeight="1" x14ac:dyDescent="0.2">
      <c r="D4910" s="45"/>
      <c r="AA4910" s="94"/>
      <c r="AC4910" s="94"/>
      <c r="AG4910" s="94"/>
      <c r="AI4910" s="94"/>
      <c r="AM4910" s="94"/>
      <c r="AO4910" s="94"/>
      <c r="AS4910" s="94"/>
      <c r="AU4910" s="94"/>
      <c r="AY4910" s="94"/>
      <c r="BA4910" s="94"/>
      <c r="BI4910" s="45"/>
      <c r="BN4910" s="93"/>
    </row>
    <row r="4911" spans="4:66" s="48" customFormat="1" ht="15" customHeight="1" x14ac:dyDescent="0.2">
      <c r="D4911" s="45"/>
      <c r="AA4911" s="94"/>
      <c r="AC4911" s="94"/>
      <c r="AG4911" s="94"/>
      <c r="AI4911" s="94"/>
      <c r="AM4911" s="94"/>
      <c r="AO4911" s="94"/>
      <c r="AS4911" s="94"/>
      <c r="AU4911" s="94"/>
      <c r="AY4911" s="94"/>
      <c r="BA4911" s="94"/>
      <c r="BI4911" s="45"/>
      <c r="BN4911" s="93"/>
    </row>
    <row r="4912" spans="4:66" s="48" customFormat="1" ht="15" customHeight="1" x14ac:dyDescent="0.2">
      <c r="D4912" s="45"/>
      <c r="AA4912" s="94"/>
      <c r="AC4912" s="94"/>
      <c r="AG4912" s="94"/>
      <c r="AI4912" s="94"/>
      <c r="AM4912" s="94"/>
      <c r="AO4912" s="94"/>
      <c r="AS4912" s="94"/>
      <c r="AU4912" s="94"/>
      <c r="AY4912" s="94"/>
      <c r="BA4912" s="94"/>
      <c r="BI4912" s="45"/>
      <c r="BN4912" s="93"/>
    </row>
    <row r="4913" spans="4:66" s="48" customFormat="1" ht="15" customHeight="1" x14ac:dyDescent="0.2">
      <c r="D4913" s="45"/>
      <c r="AA4913" s="94"/>
      <c r="AC4913" s="94"/>
      <c r="AG4913" s="94"/>
      <c r="AI4913" s="94"/>
      <c r="AM4913" s="94"/>
      <c r="AO4913" s="94"/>
      <c r="AS4913" s="94"/>
      <c r="AU4913" s="94"/>
      <c r="AY4913" s="94"/>
      <c r="BA4913" s="94"/>
      <c r="BI4913" s="45"/>
      <c r="BN4913" s="93"/>
    </row>
    <row r="4914" spans="4:66" s="48" customFormat="1" ht="15" customHeight="1" x14ac:dyDescent="0.2">
      <c r="D4914" s="45"/>
      <c r="AA4914" s="94"/>
      <c r="AC4914" s="94"/>
      <c r="AG4914" s="94"/>
      <c r="AI4914" s="94"/>
      <c r="AM4914" s="94"/>
      <c r="AO4914" s="94"/>
      <c r="AS4914" s="94"/>
      <c r="AU4914" s="94"/>
      <c r="AY4914" s="94"/>
      <c r="BA4914" s="94"/>
      <c r="BI4914" s="45"/>
      <c r="BN4914" s="93"/>
    </row>
    <row r="4915" spans="4:66" s="48" customFormat="1" ht="15" customHeight="1" x14ac:dyDescent="0.2">
      <c r="D4915" s="45"/>
      <c r="AA4915" s="94"/>
      <c r="AC4915" s="94"/>
      <c r="AG4915" s="94"/>
      <c r="AI4915" s="94"/>
      <c r="AM4915" s="94"/>
      <c r="AO4915" s="94"/>
      <c r="AS4915" s="94"/>
      <c r="AU4915" s="94"/>
      <c r="AY4915" s="94"/>
      <c r="BA4915" s="94"/>
      <c r="BI4915" s="45"/>
      <c r="BN4915" s="93"/>
    </row>
    <row r="4916" spans="4:66" s="48" customFormat="1" ht="15" customHeight="1" x14ac:dyDescent="0.2">
      <c r="D4916" s="45"/>
      <c r="AA4916" s="94"/>
      <c r="AC4916" s="94"/>
      <c r="AG4916" s="94"/>
      <c r="AI4916" s="94"/>
      <c r="AM4916" s="94"/>
      <c r="AO4916" s="94"/>
      <c r="AS4916" s="94"/>
      <c r="AU4916" s="94"/>
      <c r="AY4916" s="94"/>
      <c r="BA4916" s="94"/>
      <c r="BI4916" s="45"/>
      <c r="BN4916" s="93"/>
    </row>
    <row r="4917" spans="4:66" s="48" customFormat="1" ht="15" customHeight="1" x14ac:dyDescent="0.2">
      <c r="D4917" s="45"/>
      <c r="AA4917" s="94"/>
      <c r="AC4917" s="94"/>
      <c r="AG4917" s="94"/>
      <c r="AI4917" s="94"/>
      <c r="AM4917" s="94"/>
      <c r="AO4917" s="94"/>
      <c r="AS4917" s="94"/>
      <c r="AU4917" s="94"/>
      <c r="AY4917" s="94"/>
      <c r="BA4917" s="94"/>
      <c r="BI4917" s="45"/>
      <c r="BN4917" s="93"/>
    </row>
    <row r="4918" spans="4:66" s="48" customFormat="1" ht="15" customHeight="1" x14ac:dyDescent="0.2">
      <c r="D4918" s="45"/>
      <c r="AA4918" s="94"/>
      <c r="AC4918" s="94"/>
      <c r="AG4918" s="94"/>
      <c r="AI4918" s="94"/>
      <c r="AM4918" s="94"/>
      <c r="AO4918" s="94"/>
      <c r="AS4918" s="94"/>
      <c r="AU4918" s="94"/>
      <c r="AY4918" s="94"/>
      <c r="BA4918" s="94"/>
      <c r="BI4918" s="45"/>
      <c r="BN4918" s="93"/>
    </row>
    <row r="4919" spans="4:66" s="48" customFormat="1" ht="15" customHeight="1" x14ac:dyDescent="0.2">
      <c r="D4919" s="45"/>
      <c r="AA4919" s="94"/>
      <c r="AC4919" s="94"/>
      <c r="AG4919" s="94"/>
      <c r="AI4919" s="94"/>
      <c r="AM4919" s="94"/>
      <c r="AO4919" s="94"/>
      <c r="AS4919" s="94"/>
      <c r="AU4919" s="94"/>
      <c r="AY4919" s="94"/>
      <c r="BA4919" s="94"/>
      <c r="BI4919" s="45"/>
      <c r="BN4919" s="93"/>
    </row>
    <row r="4920" spans="4:66" s="48" customFormat="1" ht="15" customHeight="1" x14ac:dyDescent="0.2">
      <c r="D4920" s="45"/>
      <c r="AA4920" s="94"/>
      <c r="AC4920" s="94"/>
      <c r="AG4920" s="94"/>
      <c r="AI4920" s="94"/>
      <c r="AM4920" s="94"/>
      <c r="AO4920" s="94"/>
      <c r="AS4920" s="94"/>
      <c r="AU4920" s="94"/>
      <c r="AY4920" s="94"/>
      <c r="BA4920" s="94"/>
      <c r="BI4920" s="45"/>
      <c r="BN4920" s="93"/>
    </row>
    <row r="4921" spans="4:66" s="48" customFormat="1" ht="15" customHeight="1" x14ac:dyDescent="0.2">
      <c r="D4921" s="45"/>
      <c r="AA4921" s="94"/>
      <c r="AC4921" s="94"/>
      <c r="AG4921" s="94"/>
      <c r="AI4921" s="94"/>
      <c r="AM4921" s="94"/>
      <c r="AO4921" s="94"/>
      <c r="AS4921" s="94"/>
      <c r="AU4921" s="94"/>
      <c r="AY4921" s="94"/>
      <c r="BA4921" s="94"/>
      <c r="BI4921" s="45"/>
      <c r="BN4921" s="93"/>
    </row>
    <row r="4922" spans="4:66" s="48" customFormat="1" ht="15" customHeight="1" x14ac:dyDescent="0.2">
      <c r="D4922" s="45"/>
      <c r="AA4922" s="94"/>
      <c r="AC4922" s="94"/>
      <c r="AG4922" s="94"/>
      <c r="AI4922" s="94"/>
      <c r="AM4922" s="94"/>
      <c r="AO4922" s="94"/>
      <c r="AS4922" s="94"/>
      <c r="AU4922" s="94"/>
      <c r="AY4922" s="94"/>
      <c r="BA4922" s="94"/>
      <c r="BI4922" s="45"/>
      <c r="BN4922" s="93"/>
    </row>
    <row r="4923" spans="4:66" s="48" customFormat="1" ht="15" customHeight="1" x14ac:dyDescent="0.2">
      <c r="D4923" s="45"/>
      <c r="AA4923" s="94"/>
      <c r="AC4923" s="94"/>
      <c r="AG4923" s="94"/>
      <c r="AI4923" s="94"/>
      <c r="AM4923" s="94"/>
      <c r="AO4923" s="94"/>
      <c r="AS4923" s="94"/>
      <c r="AU4923" s="94"/>
      <c r="AY4923" s="94"/>
      <c r="BA4923" s="94"/>
      <c r="BI4923" s="45"/>
      <c r="BN4923" s="93"/>
    </row>
    <row r="4924" spans="4:66" s="48" customFormat="1" ht="15" customHeight="1" x14ac:dyDescent="0.2">
      <c r="D4924" s="45"/>
      <c r="AA4924" s="94"/>
      <c r="AC4924" s="94"/>
      <c r="AG4924" s="94"/>
      <c r="AI4924" s="94"/>
      <c r="AM4924" s="94"/>
      <c r="AO4924" s="94"/>
      <c r="AS4924" s="94"/>
      <c r="AU4924" s="94"/>
      <c r="AY4924" s="94"/>
      <c r="BA4924" s="94"/>
      <c r="BI4924" s="45"/>
      <c r="BN4924" s="93"/>
    </row>
    <row r="4925" spans="4:66" s="48" customFormat="1" ht="15" customHeight="1" x14ac:dyDescent="0.2">
      <c r="D4925" s="45"/>
      <c r="AA4925" s="94"/>
      <c r="AC4925" s="94"/>
      <c r="AG4925" s="94"/>
      <c r="AI4925" s="94"/>
      <c r="AM4925" s="94"/>
      <c r="AO4925" s="94"/>
      <c r="AS4925" s="94"/>
      <c r="AU4925" s="94"/>
      <c r="AY4925" s="94"/>
      <c r="BA4925" s="94"/>
      <c r="BI4925" s="45"/>
      <c r="BN4925" s="93"/>
    </row>
    <row r="4926" spans="4:66" s="48" customFormat="1" ht="15" customHeight="1" x14ac:dyDescent="0.2">
      <c r="D4926" s="45"/>
      <c r="AA4926" s="94"/>
      <c r="AC4926" s="94"/>
      <c r="AG4926" s="94"/>
      <c r="AI4926" s="94"/>
      <c r="AM4926" s="94"/>
      <c r="AO4926" s="94"/>
      <c r="AS4926" s="94"/>
      <c r="AU4926" s="94"/>
      <c r="AY4926" s="94"/>
      <c r="BA4926" s="94"/>
      <c r="BI4926" s="45"/>
      <c r="BN4926" s="93"/>
    </row>
    <row r="4927" spans="4:66" s="48" customFormat="1" ht="15" customHeight="1" x14ac:dyDescent="0.2">
      <c r="D4927" s="45"/>
      <c r="AA4927" s="94"/>
      <c r="AC4927" s="94"/>
      <c r="AG4927" s="94"/>
      <c r="AI4927" s="94"/>
      <c r="AM4927" s="94"/>
      <c r="AO4927" s="94"/>
      <c r="AS4927" s="94"/>
      <c r="AU4927" s="94"/>
      <c r="AY4927" s="94"/>
      <c r="BA4927" s="94"/>
      <c r="BI4927" s="45"/>
      <c r="BN4927" s="93"/>
    </row>
    <row r="4928" spans="4:66" s="48" customFormat="1" ht="15" customHeight="1" x14ac:dyDescent="0.2">
      <c r="D4928" s="45"/>
      <c r="AA4928" s="94"/>
      <c r="AC4928" s="94"/>
      <c r="AG4928" s="94"/>
      <c r="AI4928" s="94"/>
      <c r="AM4928" s="94"/>
      <c r="AO4928" s="94"/>
      <c r="AS4928" s="94"/>
      <c r="AU4928" s="94"/>
      <c r="AY4928" s="94"/>
      <c r="BA4928" s="94"/>
      <c r="BI4928" s="45"/>
      <c r="BN4928" s="93"/>
    </row>
    <row r="4929" spans="4:66" s="48" customFormat="1" ht="15" customHeight="1" x14ac:dyDescent="0.2">
      <c r="D4929" s="45"/>
      <c r="AA4929" s="94"/>
      <c r="AC4929" s="94"/>
      <c r="AG4929" s="94"/>
      <c r="AI4929" s="94"/>
      <c r="AM4929" s="94"/>
      <c r="AO4929" s="94"/>
      <c r="AS4929" s="94"/>
      <c r="AU4929" s="94"/>
      <c r="AY4929" s="94"/>
      <c r="BA4929" s="94"/>
      <c r="BI4929" s="45"/>
      <c r="BN4929" s="93"/>
    </row>
    <row r="4930" spans="4:66" s="48" customFormat="1" ht="15" customHeight="1" x14ac:dyDescent="0.2">
      <c r="D4930" s="45"/>
      <c r="AA4930" s="94"/>
      <c r="AC4930" s="94"/>
      <c r="AG4930" s="94"/>
      <c r="AI4930" s="94"/>
      <c r="AM4930" s="94"/>
      <c r="AO4930" s="94"/>
      <c r="AS4930" s="94"/>
      <c r="AU4930" s="94"/>
      <c r="AY4930" s="94"/>
      <c r="BA4930" s="94"/>
      <c r="BI4930" s="45"/>
      <c r="BN4930" s="93"/>
    </row>
    <row r="4931" spans="4:66" s="48" customFormat="1" ht="15" customHeight="1" x14ac:dyDescent="0.2">
      <c r="D4931" s="45"/>
      <c r="AA4931" s="94"/>
      <c r="AC4931" s="94"/>
      <c r="AG4931" s="94"/>
      <c r="AI4931" s="94"/>
      <c r="AM4931" s="94"/>
      <c r="AO4931" s="94"/>
      <c r="AS4931" s="94"/>
      <c r="AU4931" s="94"/>
      <c r="AY4931" s="94"/>
      <c r="BA4931" s="94"/>
      <c r="BI4931" s="45"/>
      <c r="BN4931" s="93"/>
    </row>
    <row r="4932" spans="4:66" s="48" customFormat="1" ht="15" customHeight="1" x14ac:dyDescent="0.2">
      <c r="D4932" s="45"/>
      <c r="AA4932" s="94"/>
      <c r="AC4932" s="94"/>
      <c r="AG4932" s="94"/>
      <c r="AI4932" s="94"/>
      <c r="AM4932" s="94"/>
      <c r="AO4932" s="94"/>
      <c r="AS4932" s="94"/>
      <c r="AU4932" s="94"/>
      <c r="AY4932" s="94"/>
      <c r="BA4932" s="94"/>
      <c r="BI4932" s="45"/>
      <c r="BN4932" s="93"/>
    </row>
    <row r="4933" spans="4:66" s="48" customFormat="1" ht="15" customHeight="1" x14ac:dyDescent="0.2">
      <c r="D4933" s="45"/>
      <c r="AA4933" s="94"/>
      <c r="AC4933" s="94"/>
      <c r="AG4933" s="94"/>
      <c r="AI4933" s="94"/>
      <c r="AM4933" s="94"/>
      <c r="AO4933" s="94"/>
      <c r="AS4933" s="94"/>
      <c r="AU4933" s="94"/>
      <c r="AY4933" s="94"/>
      <c r="BA4933" s="94"/>
      <c r="BI4933" s="45"/>
      <c r="BN4933" s="93"/>
    </row>
    <row r="4934" spans="4:66" s="48" customFormat="1" ht="15" customHeight="1" x14ac:dyDescent="0.2">
      <c r="D4934" s="45"/>
      <c r="AA4934" s="94"/>
      <c r="AC4934" s="94"/>
      <c r="AG4934" s="94"/>
      <c r="AI4934" s="94"/>
      <c r="AM4934" s="94"/>
      <c r="AO4934" s="94"/>
      <c r="AS4934" s="94"/>
      <c r="AU4934" s="94"/>
      <c r="AY4934" s="94"/>
      <c r="BA4934" s="94"/>
      <c r="BI4934" s="45"/>
      <c r="BN4934" s="93"/>
    </row>
    <row r="4935" spans="4:66" s="48" customFormat="1" ht="15" customHeight="1" x14ac:dyDescent="0.2">
      <c r="D4935" s="45"/>
      <c r="AA4935" s="94"/>
      <c r="AC4935" s="94"/>
      <c r="AG4935" s="94"/>
      <c r="AI4935" s="94"/>
      <c r="AM4935" s="94"/>
      <c r="AO4935" s="94"/>
      <c r="AS4935" s="94"/>
      <c r="AU4935" s="94"/>
      <c r="AY4935" s="94"/>
      <c r="BA4935" s="94"/>
      <c r="BI4935" s="45"/>
      <c r="BN4935" s="93"/>
    </row>
    <row r="4936" spans="4:66" s="48" customFormat="1" ht="15" customHeight="1" x14ac:dyDescent="0.2">
      <c r="D4936" s="45"/>
      <c r="AA4936" s="94"/>
      <c r="AC4936" s="94"/>
      <c r="AG4936" s="94"/>
      <c r="AI4936" s="94"/>
      <c r="AM4936" s="94"/>
      <c r="AO4936" s="94"/>
      <c r="AS4936" s="94"/>
      <c r="AU4936" s="94"/>
      <c r="AY4936" s="94"/>
      <c r="BA4936" s="94"/>
      <c r="BI4936" s="45"/>
      <c r="BN4936" s="93"/>
    </row>
    <row r="4937" spans="4:66" s="48" customFormat="1" ht="15" customHeight="1" x14ac:dyDescent="0.2">
      <c r="D4937" s="45"/>
      <c r="AA4937" s="94"/>
      <c r="AC4937" s="94"/>
      <c r="AG4937" s="94"/>
      <c r="AI4937" s="94"/>
      <c r="AM4937" s="94"/>
      <c r="AO4937" s="94"/>
      <c r="AS4937" s="94"/>
      <c r="AU4937" s="94"/>
      <c r="AY4937" s="94"/>
      <c r="BA4937" s="94"/>
      <c r="BI4937" s="45"/>
      <c r="BN4937" s="93"/>
    </row>
    <row r="4938" spans="4:66" s="48" customFormat="1" ht="15" customHeight="1" x14ac:dyDescent="0.2">
      <c r="D4938" s="45"/>
      <c r="AA4938" s="94"/>
      <c r="AC4938" s="94"/>
      <c r="AG4938" s="94"/>
      <c r="AI4938" s="94"/>
      <c r="AM4938" s="94"/>
      <c r="AO4938" s="94"/>
      <c r="AS4938" s="94"/>
      <c r="AU4938" s="94"/>
      <c r="AY4938" s="94"/>
      <c r="BA4938" s="94"/>
      <c r="BI4938" s="45"/>
      <c r="BN4938" s="93"/>
    </row>
    <row r="4939" spans="4:66" s="48" customFormat="1" ht="15" customHeight="1" x14ac:dyDescent="0.2">
      <c r="D4939" s="45"/>
      <c r="AA4939" s="94"/>
      <c r="AC4939" s="94"/>
      <c r="AG4939" s="94"/>
      <c r="AI4939" s="94"/>
      <c r="AM4939" s="94"/>
      <c r="AO4939" s="94"/>
      <c r="AS4939" s="94"/>
      <c r="AU4939" s="94"/>
      <c r="AY4939" s="94"/>
      <c r="BA4939" s="94"/>
      <c r="BI4939" s="45"/>
      <c r="BN4939" s="93"/>
    </row>
    <row r="4940" spans="4:66" s="48" customFormat="1" ht="15" customHeight="1" x14ac:dyDescent="0.2">
      <c r="D4940" s="45"/>
      <c r="AA4940" s="94"/>
      <c r="AC4940" s="94"/>
      <c r="AG4940" s="94"/>
      <c r="AI4940" s="94"/>
      <c r="AM4940" s="94"/>
      <c r="AO4940" s="94"/>
      <c r="AS4940" s="94"/>
      <c r="AU4940" s="94"/>
      <c r="AY4940" s="94"/>
      <c r="BA4940" s="94"/>
      <c r="BI4940" s="45"/>
      <c r="BN4940" s="93"/>
    </row>
    <row r="4941" spans="4:66" s="48" customFormat="1" ht="15" customHeight="1" x14ac:dyDescent="0.2">
      <c r="D4941" s="45"/>
      <c r="AA4941" s="94"/>
      <c r="AC4941" s="94"/>
      <c r="AG4941" s="94"/>
      <c r="AI4941" s="94"/>
      <c r="AM4941" s="94"/>
      <c r="AO4941" s="94"/>
      <c r="AS4941" s="94"/>
      <c r="AU4941" s="94"/>
      <c r="AY4941" s="94"/>
      <c r="BA4941" s="94"/>
      <c r="BI4941" s="45"/>
      <c r="BN4941" s="93"/>
    </row>
    <row r="4942" spans="4:66" s="48" customFormat="1" ht="15" customHeight="1" x14ac:dyDescent="0.2">
      <c r="D4942" s="45"/>
      <c r="AA4942" s="94"/>
      <c r="AC4942" s="94"/>
      <c r="AG4942" s="94"/>
      <c r="AI4942" s="94"/>
      <c r="AM4942" s="94"/>
      <c r="AO4942" s="94"/>
      <c r="AS4942" s="94"/>
      <c r="AU4942" s="94"/>
      <c r="AY4942" s="94"/>
      <c r="BA4942" s="94"/>
      <c r="BI4942" s="45"/>
      <c r="BN4942" s="93"/>
    </row>
    <row r="4943" spans="4:66" s="48" customFormat="1" ht="15" customHeight="1" x14ac:dyDescent="0.2">
      <c r="D4943" s="45"/>
      <c r="AA4943" s="94"/>
      <c r="AC4943" s="94"/>
      <c r="AG4943" s="94"/>
      <c r="AI4943" s="94"/>
      <c r="AM4943" s="94"/>
      <c r="AO4943" s="94"/>
      <c r="AS4943" s="94"/>
      <c r="AU4943" s="94"/>
      <c r="AY4943" s="94"/>
      <c r="BA4943" s="94"/>
      <c r="BI4943" s="45"/>
      <c r="BN4943" s="93"/>
    </row>
    <row r="4944" spans="4:66" s="48" customFormat="1" ht="15" customHeight="1" x14ac:dyDescent="0.2">
      <c r="D4944" s="45"/>
      <c r="AA4944" s="94"/>
      <c r="AC4944" s="94"/>
      <c r="AG4944" s="94"/>
      <c r="AI4944" s="94"/>
      <c r="AM4944" s="94"/>
      <c r="AO4944" s="94"/>
      <c r="AS4944" s="94"/>
      <c r="AU4944" s="94"/>
      <c r="AY4944" s="94"/>
      <c r="BA4944" s="94"/>
      <c r="BI4944" s="45"/>
      <c r="BN4944" s="93"/>
    </row>
    <row r="4945" spans="4:66" s="48" customFormat="1" ht="15" customHeight="1" x14ac:dyDescent="0.2">
      <c r="D4945" s="45"/>
      <c r="AA4945" s="94"/>
      <c r="AC4945" s="94"/>
      <c r="AG4945" s="94"/>
      <c r="AI4945" s="94"/>
      <c r="AM4945" s="94"/>
      <c r="AO4945" s="94"/>
      <c r="AS4945" s="94"/>
      <c r="AU4945" s="94"/>
      <c r="AY4945" s="94"/>
      <c r="BA4945" s="94"/>
      <c r="BI4945" s="45"/>
      <c r="BN4945" s="93"/>
    </row>
    <row r="4946" spans="4:66" s="48" customFormat="1" ht="15" customHeight="1" x14ac:dyDescent="0.2">
      <c r="D4946" s="45"/>
      <c r="AA4946" s="94"/>
      <c r="AC4946" s="94"/>
      <c r="AG4946" s="94"/>
      <c r="AI4946" s="94"/>
      <c r="AM4946" s="94"/>
      <c r="AO4946" s="94"/>
      <c r="AS4946" s="94"/>
      <c r="AU4946" s="94"/>
      <c r="AY4946" s="94"/>
      <c r="BA4946" s="94"/>
      <c r="BI4946" s="45"/>
      <c r="BN4946" s="93"/>
    </row>
    <row r="4947" spans="4:66" s="48" customFormat="1" ht="15" customHeight="1" x14ac:dyDescent="0.2">
      <c r="D4947" s="45"/>
      <c r="AA4947" s="94"/>
      <c r="AC4947" s="94"/>
      <c r="AG4947" s="94"/>
      <c r="AI4947" s="94"/>
      <c r="AM4947" s="94"/>
      <c r="AO4947" s="94"/>
      <c r="AS4947" s="94"/>
      <c r="AU4947" s="94"/>
      <c r="AY4947" s="94"/>
      <c r="BA4947" s="94"/>
      <c r="BI4947" s="45"/>
      <c r="BN4947" s="93"/>
    </row>
    <row r="4948" spans="4:66" s="48" customFormat="1" ht="15" customHeight="1" x14ac:dyDescent="0.2">
      <c r="D4948" s="45"/>
      <c r="AA4948" s="94"/>
      <c r="AC4948" s="94"/>
      <c r="AG4948" s="94"/>
      <c r="AI4948" s="94"/>
      <c r="AM4948" s="94"/>
      <c r="AO4948" s="94"/>
      <c r="AS4948" s="94"/>
      <c r="AU4948" s="94"/>
      <c r="AY4948" s="94"/>
      <c r="BA4948" s="94"/>
      <c r="BI4948" s="45"/>
      <c r="BN4948" s="93"/>
    </row>
    <row r="4949" spans="4:66" s="48" customFormat="1" ht="15" customHeight="1" x14ac:dyDescent="0.2">
      <c r="D4949" s="45"/>
      <c r="AA4949" s="94"/>
      <c r="AC4949" s="94"/>
      <c r="AG4949" s="94"/>
      <c r="AI4949" s="94"/>
      <c r="AM4949" s="94"/>
      <c r="AO4949" s="94"/>
      <c r="AS4949" s="94"/>
      <c r="AU4949" s="94"/>
      <c r="AY4949" s="94"/>
      <c r="BA4949" s="94"/>
      <c r="BI4949" s="45"/>
      <c r="BN4949" s="93"/>
    </row>
    <row r="4950" spans="4:66" s="48" customFormat="1" ht="15" customHeight="1" x14ac:dyDescent="0.2">
      <c r="D4950" s="45"/>
      <c r="AA4950" s="94"/>
      <c r="AC4950" s="94"/>
      <c r="AG4950" s="94"/>
      <c r="AI4950" s="94"/>
      <c r="AM4950" s="94"/>
      <c r="AO4950" s="94"/>
      <c r="AS4950" s="94"/>
      <c r="AU4950" s="94"/>
      <c r="AY4950" s="94"/>
      <c r="BA4950" s="94"/>
      <c r="BI4950" s="45"/>
      <c r="BN4950" s="93"/>
    </row>
    <row r="4951" spans="4:66" s="48" customFormat="1" ht="15" customHeight="1" x14ac:dyDescent="0.2">
      <c r="D4951" s="45"/>
      <c r="AA4951" s="94"/>
      <c r="AC4951" s="94"/>
      <c r="AG4951" s="94"/>
      <c r="AI4951" s="94"/>
      <c r="AM4951" s="94"/>
      <c r="AO4951" s="94"/>
      <c r="AS4951" s="94"/>
      <c r="AU4951" s="94"/>
      <c r="AY4951" s="94"/>
      <c r="BA4951" s="94"/>
      <c r="BI4951" s="45"/>
      <c r="BN4951" s="93"/>
    </row>
    <row r="4952" spans="4:66" s="48" customFormat="1" ht="15" customHeight="1" x14ac:dyDescent="0.2">
      <c r="D4952" s="45"/>
      <c r="AA4952" s="94"/>
      <c r="AC4952" s="94"/>
      <c r="AG4952" s="94"/>
      <c r="AI4952" s="94"/>
      <c r="AM4952" s="94"/>
      <c r="AO4952" s="94"/>
      <c r="AS4952" s="94"/>
      <c r="AU4952" s="94"/>
      <c r="AY4952" s="94"/>
      <c r="BA4952" s="94"/>
      <c r="BI4952" s="45"/>
      <c r="BN4952" s="93"/>
    </row>
    <row r="4953" spans="4:66" s="48" customFormat="1" ht="15" customHeight="1" x14ac:dyDescent="0.2">
      <c r="D4953" s="45"/>
      <c r="AA4953" s="94"/>
      <c r="AC4953" s="94"/>
      <c r="AG4953" s="94"/>
      <c r="AI4953" s="94"/>
      <c r="AM4953" s="94"/>
      <c r="AO4953" s="94"/>
      <c r="AS4953" s="94"/>
      <c r="AU4953" s="94"/>
      <c r="AY4953" s="94"/>
      <c r="BA4953" s="94"/>
      <c r="BI4953" s="45"/>
      <c r="BN4953" s="93"/>
    </row>
    <row r="4954" spans="4:66" s="48" customFormat="1" ht="15" customHeight="1" x14ac:dyDescent="0.2">
      <c r="D4954" s="45"/>
      <c r="AA4954" s="94"/>
      <c r="AC4954" s="94"/>
      <c r="AG4954" s="94"/>
      <c r="AI4954" s="94"/>
      <c r="AM4954" s="94"/>
      <c r="AO4954" s="94"/>
      <c r="AS4954" s="94"/>
      <c r="AU4954" s="94"/>
      <c r="AY4954" s="94"/>
      <c r="BA4954" s="94"/>
      <c r="BI4954" s="45"/>
      <c r="BN4954" s="93"/>
    </row>
    <row r="4955" spans="4:66" s="48" customFormat="1" ht="15" customHeight="1" x14ac:dyDescent="0.2">
      <c r="D4955" s="45"/>
      <c r="AA4955" s="94"/>
      <c r="AC4955" s="94"/>
      <c r="AG4955" s="94"/>
      <c r="AI4955" s="94"/>
      <c r="AM4955" s="94"/>
      <c r="AO4955" s="94"/>
      <c r="AS4955" s="94"/>
      <c r="AU4955" s="94"/>
      <c r="AY4955" s="94"/>
      <c r="BA4955" s="94"/>
      <c r="BI4955" s="45"/>
      <c r="BN4955" s="93"/>
    </row>
    <row r="4956" spans="4:66" s="48" customFormat="1" ht="15" customHeight="1" x14ac:dyDescent="0.2">
      <c r="D4956" s="45"/>
      <c r="AA4956" s="94"/>
      <c r="AC4956" s="94"/>
      <c r="AG4956" s="94"/>
      <c r="AI4956" s="94"/>
      <c r="AM4956" s="94"/>
      <c r="AO4956" s="94"/>
      <c r="AS4956" s="94"/>
      <c r="AU4956" s="94"/>
      <c r="AY4956" s="94"/>
      <c r="BA4956" s="94"/>
      <c r="BI4956" s="45"/>
      <c r="BN4956" s="93"/>
    </row>
    <row r="4957" spans="4:66" s="48" customFormat="1" ht="15" customHeight="1" x14ac:dyDescent="0.2">
      <c r="D4957" s="45"/>
      <c r="AA4957" s="94"/>
      <c r="AC4957" s="94"/>
      <c r="AG4957" s="94"/>
      <c r="AI4957" s="94"/>
      <c r="AM4957" s="94"/>
      <c r="AO4957" s="94"/>
      <c r="AS4957" s="94"/>
      <c r="AU4957" s="94"/>
      <c r="AY4957" s="94"/>
      <c r="BA4957" s="94"/>
      <c r="BI4957" s="45"/>
      <c r="BN4957" s="93"/>
    </row>
    <row r="4958" spans="4:66" s="48" customFormat="1" ht="15" customHeight="1" x14ac:dyDescent="0.2">
      <c r="D4958" s="45"/>
      <c r="AA4958" s="94"/>
      <c r="AC4958" s="94"/>
      <c r="AG4958" s="94"/>
      <c r="AI4958" s="94"/>
      <c r="AM4958" s="94"/>
      <c r="AO4958" s="94"/>
      <c r="AS4958" s="94"/>
      <c r="AU4958" s="94"/>
      <c r="AY4958" s="94"/>
      <c r="BA4958" s="94"/>
      <c r="BI4958" s="45"/>
      <c r="BN4958" s="93"/>
    </row>
    <row r="4959" spans="4:66" s="48" customFormat="1" ht="15" customHeight="1" x14ac:dyDescent="0.2">
      <c r="D4959" s="45"/>
      <c r="AA4959" s="94"/>
      <c r="AC4959" s="94"/>
      <c r="AG4959" s="94"/>
      <c r="AI4959" s="94"/>
      <c r="AM4959" s="94"/>
      <c r="AO4959" s="94"/>
      <c r="AS4959" s="94"/>
      <c r="AU4959" s="94"/>
      <c r="AY4959" s="94"/>
      <c r="BA4959" s="94"/>
      <c r="BI4959" s="45"/>
      <c r="BN4959" s="93"/>
    </row>
    <row r="4960" spans="4:66" s="48" customFormat="1" ht="15" customHeight="1" x14ac:dyDescent="0.2">
      <c r="D4960" s="45"/>
      <c r="AA4960" s="94"/>
      <c r="AC4960" s="94"/>
      <c r="AG4960" s="94"/>
      <c r="AI4960" s="94"/>
      <c r="AM4960" s="94"/>
      <c r="AO4960" s="94"/>
      <c r="AS4960" s="94"/>
      <c r="AU4960" s="94"/>
      <c r="AY4960" s="94"/>
      <c r="BA4960" s="94"/>
      <c r="BI4960" s="45"/>
      <c r="BN4960" s="93"/>
    </row>
    <row r="4961" spans="4:66" s="48" customFormat="1" ht="15" customHeight="1" x14ac:dyDescent="0.2">
      <c r="D4961" s="45"/>
      <c r="AA4961" s="94"/>
      <c r="AC4961" s="94"/>
      <c r="AG4961" s="94"/>
      <c r="AI4961" s="94"/>
      <c r="AM4961" s="94"/>
      <c r="AO4961" s="94"/>
      <c r="AS4961" s="94"/>
      <c r="AU4961" s="94"/>
      <c r="AY4961" s="94"/>
      <c r="BA4961" s="94"/>
      <c r="BI4961" s="45"/>
      <c r="BN4961" s="93"/>
    </row>
    <row r="4962" spans="4:66" s="48" customFormat="1" ht="15" customHeight="1" x14ac:dyDescent="0.2">
      <c r="D4962" s="45"/>
      <c r="AA4962" s="94"/>
      <c r="AC4962" s="94"/>
      <c r="AG4962" s="94"/>
      <c r="AI4962" s="94"/>
      <c r="AM4962" s="94"/>
      <c r="AO4962" s="94"/>
      <c r="AS4962" s="94"/>
      <c r="AU4962" s="94"/>
      <c r="AY4962" s="94"/>
      <c r="BA4962" s="94"/>
      <c r="BI4962" s="45"/>
      <c r="BN4962" s="93"/>
    </row>
    <row r="4963" spans="4:66" s="48" customFormat="1" ht="15" customHeight="1" x14ac:dyDescent="0.2">
      <c r="D4963" s="45"/>
      <c r="AA4963" s="94"/>
      <c r="AC4963" s="94"/>
      <c r="AG4963" s="94"/>
      <c r="AI4963" s="94"/>
      <c r="AM4963" s="94"/>
      <c r="AO4963" s="94"/>
      <c r="AS4963" s="94"/>
      <c r="AU4963" s="94"/>
      <c r="AY4963" s="94"/>
      <c r="BA4963" s="94"/>
      <c r="BI4963" s="45"/>
      <c r="BN4963" s="93"/>
    </row>
    <row r="4964" spans="4:66" s="48" customFormat="1" ht="15" customHeight="1" x14ac:dyDescent="0.2">
      <c r="D4964" s="45"/>
      <c r="AA4964" s="94"/>
      <c r="AC4964" s="94"/>
      <c r="AG4964" s="94"/>
      <c r="AI4964" s="94"/>
      <c r="AM4964" s="94"/>
      <c r="AO4964" s="94"/>
      <c r="AS4964" s="94"/>
      <c r="AU4964" s="94"/>
      <c r="AY4964" s="94"/>
      <c r="BA4964" s="94"/>
      <c r="BI4964" s="45"/>
      <c r="BN4964" s="93"/>
    </row>
    <row r="4965" spans="4:66" s="48" customFormat="1" ht="15" customHeight="1" x14ac:dyDescent="0.2">
      <c r="D4965" s="45"/>
      <c r="AA4965" s="94"/>
      <c r="AC4965" s="94"/>
      <c r="AG4965" s="94"/>
      <c r="AI4965" s="94"/>
      <c r="AM4965" s="94"/>
      <c r="AO4965" s="94"/>
      <c r="AS4965" s="94"/>
      <c r="AU4965" s="94"/>
      <c r="AY4965" s="94"/>
      <c r="BA4965" s="94"/>
      <c r="BI4965" s="45"/>
      <c r="BN4965" s="93"/>
    </row>
    <row r="4966" spans="4:66" s="48" customFormat="1" ht="15" customHeight="1" x14ac:dyDescent="0.2">
      <c r="D4966" s="45"/>
      <c r="AA4966" s="94"/>
      <c r="AC4966" s="94"/>
      <c r="AG4966" s="94"/>
      <c r="AI4966" s="94"/>
      <c r="AM4966" s="94"/>
      <c r="AO4966" s="94"/>
      <c r="AS4966" s="94"/>
      <c r="AU4966" s="94"/>
      <c r="AY4966" s="94"/>
      <c r="BA4966" s="94"/>
      <c r="BI4966" s="45"/>
      <c r="BN4966" s="93"/>
    </row>
    <row r="4967" spans="4:66" s="48" customFormat="1" ht="15" customHeight="1" x14ac:dyDescent="0.2">
      <c r="D4967" s="45"/>
      <c r="AA4967" s="94"/>
      <c r="AC4967" s="94"/>
      <c r="AG4967" s="94"/>
      <c r="AI4967" s="94"/>
      <c r="AM4967" s="94"/>
      <c r="AO4967" s="94"/>
      <c r="AS4967" s="94"/>
      <c r="AU4967" s="94"/>
      <c r="AY4967" s="94"/>
      <c r="BA4967" s="94"/>
      <c r="BI4967" s="45"/>
      <c r="BN4967" s="93"/>
    </row>
    <row r="4968" spans="4:66" s="48" customFormat="1" ht="15" customHeight="1" x14ac:dyDescent="0.2">
      <c r="D4968" s="45"/>
      <c r="AA4968" s="94"/>
      <c r="AC4968" s="94"/>
      <c r="AG4968" s="94"/>
      <c r="AI4968" s="94"/>
      <c r="AM4968" s="94"/>
      <c r="AO4968" s="94"/>
      <c r="AS4968" s="94"/>
      <c r="AU4968" s="94"/>
      <c r="AY4968" s="94"/>
      <c r="BA4968" s="94"/>
      <c r="BI4968" s="45"/>
      <c r="BN4968" s="93"/>
    </row>
    <row r="4969" spans="4:66" s="48" customFormat="1" ht="15" customHeight="1" x14ac:dyDescent="0.2">
      <c r="D4969" s="45"/>
      <c r="AA4969" s="94"/>
      <c r="AC4969" s="94"/>
      <c r="AG4969" s="94"/>
      <c r="AI4969" s="94"/>
      <c r="AM4969" s="94"/>
      <c r="AO4969" s="94"/>
      <c r="AS4969" s="94"/>
      <c r="AU4969" s="94"/>
      <c r="AY4969" s="94"/>
      <c r="BA4969" s="94"/>
      <c r="BI4969" s="45"/>
      <c r="BN4969" s="93"/>
    </row>
    <row r="4970" spans="4:66" s="48" customFormat="1" ht="15" customHeight="1" x14ac:dyDescent="0.2">
      <c r="D4970" s="45"/>
      <c r="AA4970" s="94"/>
      <c r="AC4970" s="94"/>
      <c r="AG4970" s="94"/>
      <c r="AI4970" s="94"/>
      <c r="AM4970" s="94"/>
      <c r="AO4970" s="94"/>
      <c r="AS4970" s="94"/>
      <c r="AU4970" s="94"/>
      <c r="AY4970" s="94"/>
      <c r="BA4970" s="94"/>
      <c r="BI4970" s="45"/>
      <c r="BN4970" s="93"/>
    </row>
    <row r="4971" spans="4:66" s="48" customFormat="1" ht="15" customHeight="1" x14ac:dyDescent="0.2">
      <c r="D4971" s="45"/>
      <c r="AA4971" s="94"/>
      <c r="AC4971" s="94"/>
      <c r="AG4971" s="94"/>
      <c r="AI4971" s="94"/>
      <c r="AM4971" s="94"/>
      <c r="AO4971" s="94"/>
      <c r="AS4971" s="94"/>
      <c r="AU4971" s="94"/>
      <c r="AY4971" s="94"/>
      <c r="BA4971" s="94"/>
      <c r="BI4971" s="45"/>
      <c r="BN4971" s="93"/>
    </row>
    <row r="4972" spans="4:66" s="48" customFormat="1" ht="15" customHeight="1" x14ac:dyDescent="0.2">
      <c r="D4972" s="45"/>
      <c r="AA4972" s="94"/>
      <c r="AC4972" s="94"/>
      <c r="AG4972" s="94"/>
      <c r="AI4972" s="94"/>
      <c r="AM4972" s="94"/>
      <c r="AO4972" s="94"/>
      <c r="AS4972" s="94"/>
      <c r="AU4972" s="94"/>
      <c r="AY4972" s="94"/>
      <c r="BA4972" s="94"/>
      <c r="BI4972" s="45"/>
      <c r="BN4972" s="93"/>
    </row>
    <row r="4973" spans="4:66" s="48" customFormat="1" ht="15" customHeight="1" x14ac:dyDescent="0.2">
      <c r="D4973" s="45"/>
      <c r="AA4973" s="94"/>
      <c r="AC4973" s="94"/>
      <c r="AG4973" s="94"/>
      <c r="AI4973" s="94"/>
      <c r="AM4973" s="94"/>
      <c r="AO4973" s="94"/>
      <c r="AS4973" s="94"/>
      <c r="AU4973" s="94"/>
      <c r="AY4973" s="94"/>
      <c r="BA4973" s="94"/>
      <c r="BI4973" s="45"/>
      <c r="BN4973" s="93"/>
    </row>
    <row r="4974" spans="4:66" s="48" customFormat="1" ht="15" customHeight="1" x14ac:dyDescent="0.2">
      <c r="D4974" s="45"/>
      <c r="AA4974" s="94"/>
      <c r="AC4974" s="94"/>
      <c r="AG4974" s="94"/>
      <c r="AI4974" s="94"/>
      <c r="AM4974" s="94"/>
      <c r="AO4974" s="94"/>
      <c r="AS4974" s="94"/>
      <c r="AU4974" s="94"/>
      <c r="AY4974" s="94"/>
      <c r="BA4974" s="94"/>
      <c r="BI4974" s="45"/>
      <c r="BN4974" s="93"/>
    </row>
    <row r="4975" spans="4:66" s="48" customFormat="1" ht="15" customHeight="1" x14ac:dyDescent="0.2">
      <c r="D4975" s="45"/>
      <c r="AA4975" s="94"/>
      <c r="AC4975" s="94"/>
      <c r="AG4975" s="94"/>
      <c r="AI4975" s="94"/>
      <c r="AM4975" s="94"/>
      <c r="AO4975" s="94"/>
      <c r="AS4975" s="94"/>
      <c r="AU4975" s="94"/>
      <c r="AY4975" s="94"/>
      <c r="BA4975" s="94"/>
      <c r="BI4975" s="45"/>
      <c r="BN4975" s="93"/>
    </row>
    <row r="4976" spans="4:66" s="48" customFormat="1" ht="15" customHeight="1" x14ac:dyDescent="0.2">
      <c r="D4976" s="45"/>
      <c r="AA4976" s="94"/>
      <c r="AC4976" s="94"/>
      <c r="AG4976" s="94"/>
      <c r="AI4976" s="94"/>
      <c r="AM4976" s="94"/>
      <c r="AO4976" s="94"/>
      <c r="AS4976" s="94"/>
      <c r="AU4976" s="94"/>
      <c r="AY4976" s="94"/>
      <c r="BA4976" s="94"/>
      <c r="BI4976" s="45"/>
      <c r="BN4976" s="93"/>
    </row>
    <row r="4977" spans="4:66" s="48" customFormat="1" ht="15" customHeight="1" x14ac:dyDescent="0.2">
      <c r="D4977" s="45"/>
      <c r="AA4977" s="94"/>
      <c r="AC4977" s="94"/>
      <c r="AG4977" s="94"/>
      <c r="AI4977" s="94"/>
      <c r="AM4977" s="94"/>
      <c r="AO4977" s="94"/>
      <c r="AS4977" s="94"/>
      <c r="AU4977" s="94"/>
      <c r="AY4977" s="94"/>
      <c r="BA4977" s="94"/>
      <c r="BI4977" s="45"/>
      <c r="BN4977" s="93"/>
    </row>
    <row r="4978" spans="4:66" s="48" customFormat="1" ht="15" customHeight="1" x14ac:dyDescent="0.2">
      <c r="D4978" s="45"/>
      <c r="AA4978" s="94"/>
      <c r="AC4978" s="94"/>
      <c r="AG4978" s="94"/>
      <c r="AI4978" s="94"/>
      <c r="AM4978" s="94"/>
      <c r="AO4978" s="94"/>
      <c r="AS4978" s="94"/>
      <c r="AU4978" s="94"/>
      <c r="AY4978" s="94"/>
      <c r="BA4978" s="94"/>
      <c r="BI4978" s="45"/>
      <c r="BN4978" s="93"/>
    </row>
    <row r="4979" spans="4:66" s="48" customFormat="1" ht="15" customHeight="1" x14ac:dyDescent="0.2">
      <c r="D4979" s="45"/>
      <c r="AA4979" s="94"/>
      <c r="AC4979" s="94"/>
      <c r="AG4979" s="94"/>
      <c r="AI4979" s="94"/>
      <c r="AM4979" s="94"/>
      <c r="AO4979" s="94"/>
      <c r="AS4979" s="94"/>
      <c r="AU4979" s="94"/>
      <c r="AY4979" s="94"/>
      <c r="BA4979" s="94"/>
      <c r="BI4979" s="45"/>
      <c r="BN4979" s="93"/>
    </row>
    <row r="4980" spans="4:66" s="48" customFormat="1" ht="15" customHeight="1" x14ac:dyDescent="0.2">
      <c r="D4980" s="45"/>
      <c r="AA4980" s="94"/>
      <c r="AC4980" s="94"/>
      <c r="AG4980" s="94"/>
      <c r="AI4980" s="94"/>
      <c r="AM4980" s="94"/>
      <c r="AO4980" s="94"/>
      <c r="AS4980" s="94"/>
      <c r="AU4980" s="94"/>
      <c r="AY4980" s="94"/>
      <c r="BA4980" s="94"/>
      <c r="BI4980" s="45"/>
      <c r="BN4980" s="93"/>
    </row>
    <row r="4981" spans="4:66" s="48" customFormat="1" ht="15" customHeight="1" x14ac:dyDescent="0.2">
      <c r="D4981" s="45"/>
      <c r="AA4981" s="94"/>
      <c r="AC4981" s="94"/>
      <c r="AG4981" s="94"/>
      <c r="AI4981" s="94"/>
      <c r="AM4981" s="94"/>
      <c r="AO4981" s="94"/>
      <c r="AS4981" s="94"/>
      <c r="AU4981" s="94"/>
      <c r="AY4981" s="94"/>
      <c r="BA4981" s="94"/>
      <c r="BI4981" s="45"/>
      <c r="BN4981" s="93"/>
    </row>
    <row r="4982" spans="4:66" s="48" customFormat="1" ht="15" customHeight="1" x14ac:dyDescent="0.2">
      <c r="D4982" s="45"/>
      <c r="AA4982" s="94"/>
      <c r="AC4982" s="94"/>
      <c r="AG4982" s="94"/>
      <c r="AI4982" s="94"/>
      <c r="AM4982" s="94"/>
      <c r="AO4982" s="94"/>
      <c r="AS4982" s="94"/>
      <c r="AU4982" s="94"/>
      <c r="AY4982" s="94"/>
      <c r="BA4982" s="94"/>
      <c r="BI4982" s="45"/>
      <c r="BN4982" s="93"/>
    </row>
    <row r="4983" spans="4:66" s="48" customFormat="1" ht="15" customHeight="1" x14ac:dyDescent="0.2">
      <c r="D4983" s="45"/>
      <c r="AA4983" s="94"/>
      <c r="AC4983" s="94"/>
      <c r="AG4983" s="94"/>
      <c r="AI4983" s="94"/>
      <c r="AM4983" s="94"/>
      <c r="AO4983" s="94"/>
      <c r="AS4983" s="94"/>
      <c r="AU4983" s="94"/>
      <c r="AY4983" s="94"/>
      <c r="BA4983" s="94"/>
      <c r="BI4983" s="45"/>
      <c r="BN4983" s="93"/>
    </row>
    <row r="4984" spans="4:66" s="48" customFormat="1" ht="15" customHeight="1" x14ac:dyDescent="0.2">
      <c r="D4984" s="45"/>
      <c r="AA4984" s="94"/>
      <c r="AC4984" s="94"/>
      <c r="AG4984" s="94"/>
      <c r="AI4984" s="94"/>
      <c r="AM4984" s="94"/>
      <c r="AO4984" s="94"/>
      <c r="AS4984" s="94"/>
      <c r="AU4984" s="94"/>
      <c r="AY4984" s="94"/>
      <c r="BA4984" s="94"/>
      <c r="BI4984" s="45"/>
      <c r="BN4984" s="93"/>
    </row>
    <row r="4985" spans="4:66" s="48" customFormat="1" ht="15" customHeight="1" x14ac:dyDescent="0.2">
      <c r="D4985" s="45"/>
      <c r="AA4985" s="94"/>
      <c r="AC4985" s="94"/>
      <c r="AG4985" s="94"/>
      <c r="AI4985" s="94"/>
      <c r="AM4985" s="94"/>
      <c r="AO4985" s="94"/>
      <c r="AS4985" s="94"/>
      <c r="AU4985" s="94"/>
      <c r="AY4985" s="94"/>
      <c r="BA4985" s="94"/>
      <c r="BI4985" s="45"/>
      <c r="BN4985" s="93"/>
    </row>
    <row r="4986" spans="4:66" s="48" customFormat="1" ht="15" customHeight="1" x14ac:dyDescent="0.2">
      <c r="D4986" s="45"/>
      <c r="AA4986" s="94"/>
      <c r="AC4986" s="94"/>
      <c r="AG4986" s="94"/>
      <c r="AI4986" s="94"/>
      <c r="AM4986" s="94"/>
      <c r="AO4986" s="94"/>
      <c r="AS4986" s="94"/>
      <c r="AU4986" s="94"/>
      <c r="AY4986" s="94"/>
      <c r="BA4986" s="94"/>
      <c r="BI4986" s="45"/>
      <c r="BN4986" s="93"/>
    </row>
    <row r="4987" spans="4:66" s="48" customFormat="1" ht="15" customHeight="1" x14ac:dyDescent="0.2">
      <c r="D4987" s="45"/>
      <c r="AA4987" s="94"/>
      <c r="AC4987" s="94"/>
      <c r="AG4987" s="94"/>
      <c r="AI4987" s="94"/>
      <c r="AM4987" s="94"/>
      <c r="AO4987" s="94"/>
      <c r="AS4987" s="94"/>
      <c r="AU4987" s="94"/>
      <c r="AY4987" s="94"/>
      <c r="BA4987" s="94"/>
      <c r="BI4987" s="45"/>
      <c r="BN4987" s="93"/>
    </row>
    <row r="4988" spans="4:66" s="48" customFormat="1" ht="15" customHeight="1" x14ac:dyDescent="0.2">
      <c r="D4988" s="45"/>
      <c r="AA4988" s="94"/>
      <c r="AC4988" s="94"/>
      <c r="AG4988" s="94"/>
      <c r="AI4988" s="94"/>
      <c r="AM4988" s="94"/>
      <c r="AO4988" s="94"/>
      <c r="AS4988" s="94"/>
      <c r="AU4988" s="94"/>
      <c r="AY4988" s="94"/>
      <c r="BA4988" s="94"/>
      <c r="BI4988" s="45"/>
      <c r="BN4988" s="93"/>
    </row>
    <row r="4989" spans="4:66" s="48" customFormat="1" ht="15" customHeight="1" x14ac:dyDescent="0.2">
      <c r="D4989" s="45"/>
      <c r="AA4989" s="94"/>
      <c r="AC4989" s="94"/>
      <c r="AG4989" s="94"/>
      <c r="AI4989" s="94"/>
      <c r="AM4989" s="94"/>
      <c r="AO4989" s="94"/>
      <c r="AS4989" s="94"/>
      <c r="AU4989" s="94"/>
      <c r="AY4989" s="94"/>
      <c r="BA4989" s="94"/>
      <c r="BI4989" s="45"/>
      <c r="BN4989" s="93"/>
    </row>
    <row r="4990" spans="4:66" s="48" customFormat="1" ht="15" customHeight="1" x14ac:dyDescent="0.2">
      <c r="D4990" s="45"/>
      <c r="AA4990" s="94"/>
      <c r="AC4990" s="94"/>
      <c r="AG4990" s="94"/>
      <c r="AI4990" s="94"/>
      <c r="AM4990" s="94"/>
      <c r="AO4990" s="94"/>
      <c r="AS4990" s="94"/>
      <c r="AU4990" s="94"/>
      <c r="AY4990" s="94"/>
      <c r="BA4990" s="94"/>
      <c r="BI4990" s="45"/>
      <c r="BN4990" s="93"/>
    </row>
    <row r="4991" spans="4:66" s="48" customFormat="1" ht="15" customHeight="1" x14ac:dyDescent="0.2">
      <c r="D4991" s="45"/>
      <c r="AA4991" s="94"/>
      <c r="AC4991" s="94"/>
      <c r="AG4991" s="94"/>
      <c r="AI4991" s="94"/>
      <c r="AM4991" s="94"/>
      <c r="AO4991" s="94"/>
      <c r="AS4991" s="94"/>
      <c r="AU4991" s="94"/>
      <c r="AY4991" s="94"/>
      <c r="BA4991" s="94"/>
      <c r="BI4991" s="45"/>
      <c r="BN4991" s="93"/>
    </row>
    <row r="4992" spans="4:66" s="48" customFormat="1" ht="15" customHeight="1" x14ac:dyDescent="0.2">
      <c r="D4992" s="45"/>
      <c r="AA4992" s="94"/>
      <c r="AC4992" s="94"/>
      <c r="AG4992" s="94"/>
      <c r="AI4992" s="94"/>
      <c r="AM4992" s="94"/>
      <c r="AO4992" s="94"/>
      <c r="AS4992" s="94"/>
      <c r="AU4992" s="94"/>
      <c r="AY4992" s="94"/>
      <c r="BA4992" s="94"/>
      <c r="BI4992" s="45"/>
      <c r="BN4992" s="93"/>
    </row>
    <row r="4993" spans="4:66" s="48" customFormat="1" ht="15" customHeight="1" x14ac:dyDescent="0.2">
      <c r="D4993" s="45"/>
      <c r="AA4993" s="94"/>
      <c r="AC4993" s="94"/>
      <c r="AG4993" s="94"/>
      <c r="AI4993" s="94"/>
      <c r="AM4993" s="94"/>
      <c r="AO4993" s="94"/>
      <c r="AS4993" s="94"/>
      <c r="AU4993" s="94"/>
      <c r="AY4993" s="94"/>
      <c r="BA4993" s="94"/>
      <c r="BI4993" s="45"/>
      <c r="BN4993" s="93"/>
    </row>
    <row r="4994" spans="4:66" s="48" customFormat="1" ht="15" customHeight="1" x14ac:dyDescent="0.2">
      <c r="D4994" s="45"/>
      <c r="AA4994" s="94"/>
      <c r="AC4994" s="94"/>
      <c r="AG4994" s="94"/>
      <c r="AI4994" s="94"/>
      <c r="AM4994" s="94"/>
      <c r="AO4994" s="94"/>
      <c r="AS4994" s="94"/>
      <c r="AU4994" s="94"/>
      <c r="AY4994" s="94"/>
      <c r="BA4994" s="94"/>
      <c r="BI4994" s="45"/>
      <c r="BN4994" s="93"/>
    </row>
    <row r="4995" spans="4:66" s="48" customFormat="1" ht="15" customHeight="1" x14ac:dyDescent="0.2">
      <c r="D4995" s="45"/>
      <c r="AA4995" s="94"/>
      <c r="AC4995" s="94"/>
      <c r="AG4995" s="94"/>
      <c r="AI4995" s="94"/>
      <c r="AM4995" s="94"/>
      <c r="AO4995" s="94"/>
      <c r="AS4995" s="94"/>
      <c r="AU4995" s="94"/>
      <c r="AY4995" s="94"/>
      <c r="BA4995" s="94"/>
      <c r="BI4995" s="45"/>
      <c r="BN4995" s="93"/>
    </row>
    <row r="4996" spans="4:66" s="48" customFormat="1" ht="15" customHeight="1" x14ac:dyDescent="0.2">
      <c r="D4996" s="45"/>
      <c r="AA4996" s="94"/>
      <c r="AC4996" s="94"/>
      <c r="AG4996" s="94"/>
      <c r="AI4996" s="94"/>
      <c r="AM4996" s="94"/>
      <c r="AO4996" s="94"/>
      <c r="AS4996" s="94"/>
      <c r="AU4996" s="94"/>
      <c r="AY4996" s="94"/>
      <c r="BA4996" s="94"/>
      <c r="BI4996" s="45"/>
      <c r="BN4996" s="93"/>
    </row>
    <row r="4997" spans="4:66" s="48" customFormat="1" ht="15" customHeight="1" x14ac:dyDescent="0.2">
      <c r="D4997" s="45"/>
      <c r="AA4997" s="94"/>
      <c r="AC4997" s="94"/>
      <c r="AG4997" s="94"/>
      <c r="AI4997" s="94"/>
      <c r="AM4997" s="94"/>
      <c r="AO4997" s="94"/>
      <c r="AS4997" s="94"/>
      <c r="AU4997" s="94"/>
      <c r="AY4997" s="94"/>
      <c r="BA4997" s="94"/>
      <c r="BI4997" s="45"/>
      <c r="BN4997" s="93"/>
    </row>
    <row r="4998" spans="4:66" s="48" customFormat="1" ht="15" customHeight="1" x14ac:dyDescent="0.2">
      <c r="D4998" s="45"/>
      <c r="AA4998" s="94"/>
      <c r="AC4998" s="94"/>
      <c r="AG4998" s="94"/>
      <c r="AI4998" s="94"/>
      <c r="AM4998" s="94"/>
      <c r="AO4998" s="94"/>
      <c r="AS4998" s="94"/>
      <c r="AU4998" s="94"/>
      <c r="AY4998" s="94"/>
      <c r="BA4998" s="94"/>
      <c r="BI4998" s="45"/>
      <c r="BN4998" s="93"/>
    </row>
    <row r="4999" spans="4:66" s="48" customFormat="1" ht="15" customHeight="1" x14ac:dyDescent="0.2">
      <c r="D4999" s="45"/>
      <c r="AA4999" s="94"/>
      <c r="AC4999" s="94"/>
      <c r="AG4999" s="94"/>
      <c r="AI4999" s="94"/>
      <c r="AM4999" s="94"/>
      <c r="AO4999" s="94"/>
      <c r="AS4999" s="94"/>
      <c r="AU4999" s="94"/>
      <c r="AY4999" s="94"/>
      <c r="BA4999" s="94"/>
      <c r="BI4999" s="45"/>
      <c r="BN4999" s="93"/>
    </row>
    <row r="5000" spans="4:66" s="48" customFormat="1" ht="15" customHeight="1" x14ac:dyDescent="0.2">
      <c r="D5000" s="45"/>
      <c r="AA5000" s="94"/>
      <c r="AC5000" s="94"/>
      <c r="AG5000" s="94"/>
      <c r="AI5000" s="94"/>
      <c r="AM5000" s="94"/>
      <c r="AO5000" s="94"/>
      <c r="AS5000" s="94"/>
      <c r="AU5000" s="94"/>
      <c r="AY5000" s="94"/>
      <c r="BA5000" s="94"/>
      <c r="BI5000" s="45"/>
      <c r="BN5000" s="93"/>
    </row>
    <row r="5001" spans="4:66" s="48" customFormat="1" ht="15" customHeight="1" x14ac:dyDescent="0.2">
      <c r="D5001" s="45"/>
      <c r="AA5001" s="94"/>
      <c r="AC5001" s="94"/>
      <c r="AG5001" s="94"/>
      <c r="AI5001" s="94"/>
      <c r="AM5001" s="94"/>
      <c r="AO5001" s="94"/>
      <c r="AS5001" s="94"/>
      <c r="AU5001" s="94"/>
      <c r="AY5001" s="94"/>
      <c r="BA5001" s="94"/>
      <c r="BI5001" s="45"/>
      <c r="BN5001" s="93"/>
    </row>
    <row r="5002" spans="4:66" s="48" customFormat="1" ht="15" customHeight="1" x14ac:dyDescent="0.2">
      <c r="D5002" s="45"/>
      <c r="AA5002" s="94"/>
      <c r="AC5002" s="94"/>
      <c r="AG5002" s="94"/>
      <c r="AI5002" s="94"/>
      <c r="AM5002" s="94"/>
      <c r="AO5002" s="94"/>
      <c r="AS5002" s="94"/>
      <c r="AU5002" s="94"/>
      <c r="AY5002" s="94"/>
      <c r="BA5002" s="94"/>
      <c r="BI5002" s="45"/>
      <c r="BN5002" s="93"/>
    </row>
    <row r="5003" spans="4:66" s="48" customFormat="1" ht="15" customHeight="1" x14ac:dyDescent="0.2">
      <c r="D5003" s="45"/>
      <c r="AA5003" s="94"/>
      <c r="AC5003" s="94"/>
      <c r="AG5003" s="94"/>
      <c r="AI5003" s="94"/>
      <c r="AM5003" s="94"/>
      <c r="AO5003" s="94"/>
      <c r="AS5003" s="94"/>
      <c r="AU5003" s="94"/>
      <c r="AY5003" s="94"/>
      <c r="BA5003" s="94"/>
      <c r="BI5003" s="45"/>
      <c r="BN5003" s="93"/>
    </row>
    <row r="5004" spans="4:66" s="48" customFormat="1" ht="15" customHeight="1" x14ac:dyDescent="0.2">
      <c r="D5004" s="45"/>
      <c r="AA5004" s="94"/>
      <c r="AC5004" s="94"/>
      <c r="AG5004" s="94"/>
      <c r="AI5004" s="94"/>
      <c r="AM5004" s="94"/>
      <c r="AO5004" s="94"/>
      <c r="AS5004" s="94"/>
      <c r="AU5004" s="94"/>
      <c r="AY5004" s="94"/>
      <c r="BA5004" s="94"/>
      <c r="BI5004" s="45"/>
      <c r="BN5004" s="93"/>
    </row>
    <row r="5005" spans="4:66" s="48" customFormat="1" ht="15" customHeight="1" x14ac:dyDescent="0.2">
      <c r="D5005" s="45"/>
      <c r="AA5005" s="94"/>
      <c r="AC5005" s="94"/>
      <c r="AG5005" s="94"/>
      <c r="AI5005" s="94"/>
      <c r="AM5005" s="94"/>
      <c r="AO5005" s="94"/>
      <c r="AS5005" s="94"/>
      <c r="AU5005" s="94"/>
      <c r="AY5005" s="94"/>
      <c r="BA5005" s="94"/>
      <c r="BI5005" s="45"/>
      <c r="BN5005" s="93"/>
    </row>
    <row r="5006" spans="4:66" s="48" customFormat="1" ht="15" customHeight="1" x14ac:dyDescent="0.2">
      <c r="D5006" s="45"/>
      <c r="AA5006" s="94"/>
      <c r="AC5006" s="94"/>
      <c r="AG5006" s="94"/>
      <c r="AI5006" s="94"/>
      <c r="AM5006" s="94"/>
      <c r="AO5006" s="94"/>
      <c r="AS5006" s="94"/>
      <c r="AU5006" s="94"/>
      <c r="AY5006" s="94"/>
      <c r="BA5006" s="94"/>
      <c r="BI5006" s="45"/>
      <c r="BN5006" s="93"/>
    </row>
    <row r="5007" spans="4:66" s="48" customFormat="1" ht="15" customHeight="1" x14ac:dyDescent="0.2">
      <c r="D5007" s="45"/>
      <c r="AA5007" s="94"/>
      <c r="AC5007" s="94"/>
      <c r="AG5007" s="94"/>
      <c r="AI5007" s="94"/>
      <c r="AM5007" s="94"/>
      <c r="AO5007" s="94"/>
      <c r="AS5007" s="94"/>
      <c r="AU5007" s="94"/>
      <c r="AY5007" s="94"/>
      <c r="BA5007" s="94"/>
      <c r="BI5007" s="45"/>
      <c r="BN5007" s="93"/>
    </row>
    <row r="5008" spans="4:66" s="48" customFormat="1" ht="15" customHeight="1" x14ac:dyDescent="0.2">
      <c r="D5008" s="45"/>
      <c r="AA5008" s="94"/>
      <c r="AC5008" s="94"/>
      <c r="AG5008" s="94"/>
      <c r="AI5008" s="94"/>
      <c r="AM5008" s="94"/>
      <c r="AO5008" s="94"/>
      <c r="AS5008" s="94"/>
      <c r="AU5008" s="94"/>
      <c r="AY5008" s="94"/>
      <c r="BA5008" s="94"/>
      <c r="BI5008" s="45"/>
      <c r="BN5008" s="93"/>
    </row>
    <row r="5009" spans="4:66" s="48" customFormat="1" ht="15" customHeight="1" x14ac:dyDescent="0.2">
      <c r="D5009" s="45"/>
      <c r="AA5009" s="94"/>
      <c r="AC5009" s="94"/>
      <c r="AG5009" s="94"/>
      <c r="AI5009" s="94"/>
      <c r="AM5009" s="94"/>
      <c r="AO5009" s="94"/>
      <c r="AS5009" s="94"/>
      <c r="AU5009" s="94"/>
      <c r="AY5009" s="94"/>
      <c r="BA5009" s="94"/>
      <c r="BI5009" s="45"/>
      <c r="BN5009" s="93"/>
    </row>
    <row r="5010" spans="4:66" s="48" customFormat="1" ht="15" customHeight="1" x14ac:dyDescent="0.2">
      <c r="D5010" s="45"/>
      <c r="AA5010" s="94"/>
      <c r="AC5010" s="94"/>
      <c r="AG5010" s="94"/>
      <c r="AI5010" s="94"/>
      <c r="AM5010" s="94"/>
      <c r="AO5010" s="94"/>
      <c r="AS5010" s="94"/>
      <c r="AU5010" s="94"/>
      <c r="AY5010" s="94"/>
      <c r="BA5010" s="94"/>
      <c r="BI5010" s="45"/>
      <c r="BN5010" s="93"/>
    </row>
    <row r="5011" spans="4:66" s="48" customFormat="1" ht="15" customHeight="1" x14ac:dyDescent="0.2">
      <c r="D5011" s="45"/>
      <c r="AA5011" s="94"/>
      <c r="AC5011" s="94"/>
      <c r="AG5011" s="94"/>
      <c r="AI5011" s="94"/>
      <c r="AM5011" s="94"/>
      <c r="AO5011" s="94"/>
      <c r="AS5011" s="94"/>
      <c r="AU5011" s="94"/>
      <c r="AY5011" s="94"/>
      <c r="BA5011" s="94"/>
      <c r="BI5011" s="45"/>
      <c r="BN5011" s="93"/>
    </row>
    <row r="5012" spans="4:66" s="48" customFormat="1" ht="15" customHeight="1" x14ac:dyDescent="0.2">
      <c r="D5012" s="45"/>
      <c r="AA5012" s="94"/>
      <c r="AC5012" s="94"/>
      <c r="AG5012" s="94"/>
      <c r="AI5012" s="94"/>
      <c r="AM5012" s="94"/>
      <c r="AO5012" s="94"/>
      <c r="AS5012" s="94"/>
      <c r="AU5012" s="94"/>
      <c r="AY5012" s="94"/>
      <c r="BA5012" s="94"/>
      <c r="BI5012" s="45"/>
      <c r="BN5012" s="93"/>
    </row>
    <row r="5013" spans="4:66" s="48" customFormat="1" ht="15" customHeight="1" x14ac:dyDescent="0.2">
      <c r="D5013" s="45"/>
      <c r="AA5013" s="94"/>
      <c r="AC5013" s="94"/>
      <c r="AG5013" s="94"/>
      <c r="AI5013" s="94"/>
      <c r="AM5013" s="94"/>
      <c r="AO5013" s="94"/>
      <c r="AS5013" s="94"/>
      <c r="AU5013" s="94"/>
      <c r="AY5013" s="94"/>
      <c r="BA5013" s="94"/>
      <c r="BI5013" s="45"/>
      <c r="BN5013" s="93"/>
    </row>
    <row r="5014" spans="4:66" s="48" customFormat="1" ht="15" customHeight="1" x14ac:dyDescent="0.2">
      <c r="D5014" s="45"/>
      <c r="AA5014" s="94"/>
      <c r="AC5014" s="94"/>
      <c r="AG5014" s="94"/>
      <c r="AI5014" s="94"/>
      <c r="AM5014" s="94"/>
      <c r="AO5014" s="94"/>
      <c r="AS5014" s="94"/>
      <c r="AU5014" s="94"/>
      <c r="AY5014" s="94"/>
      <c r="BA5014" s="94"/>
      <c r="BI5014" s="45"/>
      <c r="BN5014" s="93"/>
    </row>
    <row r="5015" spans="4:66" s="48" customFormat="1" ht="15" customHeight="1" x14ac:dyDescent="0.2">
      <c r="D5015" s="45"/>
      <c r="AA5015" s="94"/>
      <c r="AC5015" s="94"/>
      <c r="AG5015" s="94"/>
      <c r="AI5015" s="94"/>
      <c r="AM5015" s="94"/>
      <c r="AO5015" s="94"/>
      <c r="AS5015" s="94"/>
      <c r="AU5015" s="94"/>
      <c r="AY5015" s="94"/>
      <c r="BA5015" s="94"/>
      <c r="BI5015" s="45"/>
      <c r="BN5015" s="93"/>
    </row>
    <row r="5016" spans="4:66" s="48" customFormat="1" ht="15" customHeight="1" x14ac:dyDescent="0.2">
      <c r="D5016" s="45"/>
      <c r="AA5016" s="94"/>
      <c r="AC5016" s="94"/>
      <c r="AG5016" s="94"/>
      <c r="AI5016" s="94"/>
      <c r="AM5016" s="94"/>
      <c r="AO5016" s="94"/>
      <c r="AS5016" s="94"/>
      <c r="AU5016" s="94"/>
      <c r="AY5016" s="94"/>
      <c r="BA5016" s="94"/>
      <c r="BI5016" s="45"/>
      <c r="BN5016" s="93"/>
    </row>
    <row r="5017" spans="4:66" s="48" customFormat="1" ht="15" customHeight="1" x14ac:dyDescent="0.2">
      <c r="D5017" s="45"/>
      <c r="AA5017" s="94"/>
      <c r="AC5017" s="94"/>
      <c r="AG5017" s="94"/>
      <c r="AI5017" s="94"/>
      <c r="AM5017" s="94"/>
      <c r="AO5017" s="94"/>
      <c r="AS5017" s="94"/>
      <c r="AU5017" s="94"/>
      <c r="AY5017" s="94"/>
      <c r="BA5017" s="94"/>
      <c r="BI5017" s="45"/>
      <c r="BN5017" s="93"/>
    </row>
    <row r="5018" spans="4:66" s="48" customFormat="1" ht="15" customHeight="1" x14ac:dyDescent="0.2">
      <c r="D5018" s="45"/>
      <c r="AA5018" s="94"/>
      <c r="AC5018" s="94"/>
      <c r="AG5018" s="94"/>
      <c r="AI5018" s="94"/>
      <c r="AM5018" s="94"/>
      <c r="AO5018" s="94"/>
      <c r="AS5018" s="94"/>
      <c r="AU5018" s="94"/>
      <c r="AY5018" s="94"/>
      <c r="BA5018" s="94"/>
      <c r="BI5018" s="45"/>
      <c r="BN5018" s="93"/>
    </row>
    <row r="5019" spans="4:66" s="48" customFormat="1" ht="15" customHeight="1" x14ac:dyDescent="0.2">
      <c r="D5019" s="45"/>
      <c r="AA5019" s="94"/>
      <c r="AC5019" s="94"/>
      <c r="AG5019" s="94"/>
      <c r="AI5019" s="94"/>
      <c r="AM5019" s="94"/>
      <c r="AO5019" s="94"/>
      <c r="AS5019" s="94"/>
      <c r="AU5019" s="94"/>
      <c r="AY5019" s="94"/>
      <c r="BA5019" s="94"/>
      <c r="BI5019" s="45"/>
      <c r="BN5019" s="93"/>
    </row>
    <row r="5020" spans="4:66" s="48" customFormat="1" ht="15" customHeight="1" x14ac:dyDescent="0.2">
      <c r="D5020" s="45"/>
      <c r="AA5020" s="94"/>
      <c r="AC5020" s="94"/>
      <c r="AG5020" s="94"/>
      <c r="AI5020" s="94"/>
      <c r="AM5020" s="94"/>
      <c r="AO5020" s="94"/>
      <c r="AS5020" s="94"/>
      <c r="AU5020" s="94"/>
      <c r="AY5020" s="94"/>
      <c r="BA5020" s="94"/>
      <c r="BI5020" s="45"/>
      <c r="BN5020" s="93"/>
    </row>
    <row r="5021" spans="4:66" s="48" customFormat="1" ht="15" customHeight="1" x14ac:dyDescent="0.2">
      <c r="D5021" s="45"/>
      <c r="AA5021" s="94"/>
      <c r="AC5021" s="94"/>
      <c r="AG5021" s="94"/>
      <c r="AI5021" s="94"/>
      <c r="AM5021" s="94"/>
      <c r="AO5021" s="94"/>
      <c r="AS5021" s="94"/>
      <c r="AU5021" s="94"/>
      <c r="AY5021" s="94"/>
      <c r="BA5021" s="94"/>
      <c r="BI5021" s="45"/>
      <c r="BN5021" s="93"/>
    </row>
    <row r="5022" spans="4:66" s="48" customFormat="1" ht="15" customHeight="1" x14ac:dyDescent="0.2">
      <c r="D5022" s="45"/>
      <c r="AA5022" s="94"/>
      <c r="AC5022" s="94"/>
      <c r="AG5022" s="94"/>
      <c r="AI5022" s="94"/>
      <c r="AM5022" s="94"/>
      <c r="AO5022" s="94"/>
      <c r="AS5022" s="94"/>
      <c r="AU5022" s="94"/>
      <c r="AY5022" s="94"/>
      <c r="BA5022" s="94"/>
      <c r="BI5022" s="45"/>
      <c r="BN5022" s="93"/>
    </row>
    <row r="5023" spans="4:66" s="48" customFormat="1" ht="15" customHeight="1" x14ac:dyDescent="0.2">
      <c r="D5023" s="45"/>
      <c r="AA5023" s="94"/>
      <c r="AC5023" s="94"/>
      <c r="AG5023" s="94"/>
      <c r="AI5023" s="94"/>
      <c r="AM5023" s="94"/>
      <c r="AO5023" s="94"/>
      <c r="AS5023" s="94"/>
      <c r="AU5023" s="94"/>
      <c r="AY5023" s="94"/>
      <c r="BA5023" s="94"/>
      <c r="BI5023" s="45"/>
      <c r="BN5023" s="93"/>
    </row>
    <row r="5024" spans="4:66" s="48" customFormat="1" ht="15" customHeight="1" x14ac:dyDescent="0.2">
      <c r="D5024" s="45"/>
      <c r="AA5024" s="94"/>
      <c r="AC5024" s="94"/>
      <c r="AG5024" s="94"/>
      <c r="AI5024" s="94"/>
      <c r="AM5024" s="94"/>
      <c r="AO5024" s="94"/>
      <c r="AS5024" s="94"/>
      <c r="AU5024" s="94"/>
      <c r="AY5024" s="94"/>
      <c r="BA5024" s="94"/>
      <c r="BI5024" s="45"/>
      <c r="BN5024" s="93"/>
    </row>
    <row r="5025" spans="4:66" s="48" customFormat="1" ht="15" customHeight="1" x14ac:dyDescent="0.2">
      <c r="D5025" s="45"/>
      <c r="AA5025" s="94"/>
      <c r="AC5025" s="94"/>
      <c r="AG5025" s="94"/>
      <c r="AI5025" s="94"/>
      <c r="AM5025" s="94"/>
      <c r="AO5025" s="94"/>
      <c r="AS5025" s="94"/>
      <c r="AU5025" s="94"/>
      <c r="AY5025" s="94"/>
      <c r="BA5025" s="94"/>
      <c r="BI5025" s="45"/>
      <c r="BN5025" s="93"/>
    </row>
    <row r="5026" spans="4:66" s="48" customFormat="1" ht="15" customHeight="1" x14ac:dyDescent="0.2">
      <c r="D5026" s="45"/>
      <c r="AA5026" s="94"/>
      <c r="AC5026" s="94"/>
      <c r="AG5026" s="94"/>
      <c r="AI5026" s="94"/>
      <c r="AM5026" s="94"/>
      <c r="AO5026" s="94"/>
      <c r="AS5026" s="94"/>
      <c r="AU5026" s="94"/>
      <c r="AY5026" s="94"/>
      <c r="BA5026" s="94"/>
      <c r="BI5026" s="45"/>
      <c r="BN5026" s="93"/>
    </row>
    <row r="5027" spans="4:66" s="48" customFormat="1" ht="15" customHeight="1" x14ac:dyDescent="0.2">
      <c r="D5027" s="45"/>
      <c r="AA5027" s="94"/>
      <c r="AC5027" s="94"/>
      <c r="AG5027" s="94"/>
      <c r="AI5027" s="94"/>
      <c r="AM5027" s="94"/>
      <c r="AO5027" s="94"/>
      <c r="AS5027" s="94"/>
      <c r="AU5027" s="94"/>
      <c r="AY5027" s="94"/>
      <c r="BA5027" s="94"/>
      <c r="BI5027" s="45"/>
      <c r="BN5027" s="93"/>
    </row>
    <row r="5028" spans="4:66" s="48" customFormat="1" ht="15" customHeight="1" x14ac:dyDescent="0.2">
      <c r="D5028" s="45"/>
      <c r="AA5028" s="94"/>
      <c r="AC5028" s="94"/>
      <c r="AG5028" s="94"/>
      <c r="AI5028" s="94"/>
      <c r="AM5028" s="94"/>
      <c r="AO5028" s="94"/>
      <c r="AS5028" s="94"/>
      <c r="AU5028" s="94"/>
      <c r="AY5028" s="94"/>
      <c r="BA5028" s="94"/>
      <c r="BI5028" s="45"/>
      <c r="BN5028" s="93"/>
    </row>
    <row r="5029" spans="4:66" s="48" customFormat="1" ht="15" customHeight="1" x14ac:dyDescent="0.2">
      <c r="D5029" s="45"/>
      <c r="AA5029" s="94"/>
      <c r="AC5029" s="94"/>
      <c r="AG5029" s="94"/>
      <c r="AI5029" s="94"/>
      <c r="AM5029" s="94"/>
      <c r="AO5029" s="94"/>
      <c r="AS5029" s="94"/>
      <c r="AU5029" s="94"/>
      <c r="AY5029" s="94"/>
      <c r="BA5029" s="94"/>
      <c r="BI5029" s="45"/>
      <c r="BN5029" s="93"/>
    </row>
    <row r="5030" spans="4:66" s="48" customFormat="1" ht="15" customHeight="1" x14ac:dyDescent="0.2">
      <c r="D5030" s="45"/>
      <c r="AA5030" s="94"/>
      <c r="AC5030" s="94"/>
      <c r="AG5030" s="94"/>
      <c r="AI5030" s="94"/>
      <c r="AM5030" s="94"/>
      <c r="AO5030" s="94"/>
      <c r="AS5030" s="94"/>
      <c r="AU5030" s="94"/>
      <c r="AY5030" s="94"/>
      <c r="BA5030" s="94"/>
      <c r="BI5030" s="45"/>
      <c r="BN5030" s="93"/>
    </row>
    <row r="5031" spans="4:66" s="48" customFormat="1" ht="15" customHeight="1" x14ac:dyDescent="0.2">
      <c r="D5031" s="45"/>
      <c r="AA5031" s="94"/>
      <c r="AC5031" s="94"/>
      <c r="AG5031" s="94"/>
      <c r="AI5031" s="94"/>
      <c r="AM5031" s="94"/>
      <c r="AO5031" s="94"/>
      <c r="AS5031" s="94"/>
      <c r="AU5031" s="94"/>
      <c r="AY5031" s="94"/>
      <c r="BA5031" s="94"/>
      <c r="BI5031" s="45"/>
      <c r="BN5031" s="93"/>
    </row>
    <row r="5032" spans="4:66" s="48" customFormat="1" ht="15" customHeight="1" x14ac:dyDescent="0.2">
      <c r="D5032" s="45"/>
      <c r="AA5032" s="94"/>
      <c r="AC5032" s="94"/>
      <c r="AG5032" s="94"/>
      <c r="AI5032" s="94"/>
      <c r="AM5032" s="94"/>
      <c r="AO5032" s="94"/>
      <c r="AS5032" s="94"/>
      <c r="AU5032" s="94"/>
      <c r="AY5032" s="94"/>
      <c r="BA5032" s="94"/>
      <c r="BI5032" s="45"/>
      <c r="BN5032" s="93"/>
    </row>
    <row r="5033" spans="4:66" s="48" customFormat="1" ht="15" customHeight="1" x14ac:dyDescent="0.2">
      <c r="D5033" s="45"/>
      <c r="AA5033" s="94"/>
      <c r="AC5033" s="94"/>
      <c r="AG5033" s="94"/>
      <c r="AI5033" s="94"/>
      <c r="AM5033" s="94"/>
      <c r="AO5033" s="94"/>
      <c r="AS5033" s="94"/>
      <c r="AU5033" s="94"/>
      <c r="AY5033" s="94"/>
      <c r="BA5033" s="94"/>
      <c r="BI5033" s="45"/>
      <c r="BN5033" s="93"/>
    </row>
    <row r="5034" spans="4:66" s="48" customFormat="1" ht="15" customHeight="1" x14ac:dyDescent="0.2">
      <c r="D5034" s="45"/>
      <c r="AA5034" s="94"/>
      <c r="AC5034" s="94"/>
      <c r="AG5034" s="94"/>
      <c r="AI5034" s="94"/>
      <c r="AM5034" s="94"/>
      <c r="AO5034" s="94"/>
      <c r="AS5034" s="94"/>
      <c r="AU5034" s="94"/>
      <c r="AY5034" s="94"/>
      <c r="BA5034" s="94"/>
      <c r="BI5034" s="45"/>
      <c r="BN5034" s="93"/>
    </row>
    <row r="5035" spans="4:66" s="48" customFormat="1" ht="15" customHeight="1" x14ac:dyDescent="0.2">
      <c r="D5035" s="45"/>
      <c r="AA5035" s="94"/>
      <c r="AC5035" s="94"/>
      <c r="AG5035" s="94"/>
      <c r="AI5035" s="94"/>
      <c r="AM5035" s="94"/>
      <c r="AO5035" s="94"/>
      <c r="AS5035" s="94"/>
      <c r="AU5035" s="94"/>
      <c r="AY5035" s="94"/>
      <c r="BA5035" s="94"/>
      <c r="BI5035" s="45"/>
      <c r="BN5035" s="93"/>
    </row>
    <row r="5036" spans="4:66" s="48" customFormat="1" ht="15" customHeight="1" x14ac:dyDescent="0.2">
      <c r="D5036" s="45"/>
      <c r="AA5036" s="94"/>
      <c r="AC5036" s="94"/>
      <c r="AG5036" s="94"/>
      <c r="AI5036" s="94"/>
      <c r="AM5036" s="94"/>
      <c r="AO5036" s="94"/>
      <c r="AS5036" s="94"/>
      <c r="AU5036" s="94"/>
      <c r="AY5036" s="94"/>
      <c r="BA5036" s="94"/>
      <c r="BI5036" s="45"/>
      <c r="BN5036" s="93"/>
    </row>
    <row r="5037" spans="4:66" s="48" customFormat="1" ht="15" customHeight="1" x14ac:dyDescent="0.2">
      <c r="D5037" s="45"/>
      <c r="AA5037" s="94"/>
      <c r="AC5037" s="94"/>
      <c r="AG5037" s="94"/>
      <c r="AI5037" s="94"/>
      <c r="AM5037" s="94"/>
      <c r="AO5037" s="94"/>
      <c r="AS5037" s="94"/>
      <c r="AU5037" s="94"/>
      <c r="AY5037" s="94"/>
      <c r="BA5037" s="94"/>
      <c r="BI5037" s="45"/>
      <c r="BN5037" s="93"/>
    </row>
    <row r="5038" spans="4:66" s="48" customFormat="1" ht="15" customHeight="1" x14ac:dyDescent="0.2">
      <c r="D5038" s="45"/>
      <c r="AA5038" s="94"/>
      <c r="AC5038" s="94"/>
      <c r="AG5038" s="94"/>
      <c r="AI5038" s="94"/>
      <c r="AM5038" s="94"/>
      <c r="AO5038" s="94"/>
      <c r="AS5038" s="94"/>
      <c r="AU5038" s="94"/>
      <c r="AY5038" s="94"/>
      <c r="BA5038" s="94"/>
      <c r="BI5038" s="45"/>
      <c r="BN5038" s="93"/>
    </row>
    <row r="5039" spans="4:66" s="48" customFormat="1" ht="15" customHeight="1" x14ac:dyDescent="0.2">
      <c r="D5039" s="45"/>
      <c r="AA5039" s="94"/>
      <c r="AC5039" s="94"/>
      <c r="AG5039" s="94"/>
      <c r="AI5039" s="94"/>
      <c r="AM5039" s="94"/>
      <c r="AO5039" s="94"/>
      <c r="AS5039" s="94"/>
      <c r="AU5039" s="94"/>
      <c r="AY5039" s="94"/>
      <c r="BA5039" s="94"/>
      <c r="BI5039" s="45"/>
      <c r="BN5039" s="93"/>
    </row>
    <row r="5040" spans="4:66" s="48" customFormat="1" ht="15" customHeight="1" x14ac:dyDescent="0.2">
      <c r="D5040" s="45"/>
      <c r="AA5040" s="94"/>
      <c r="AC5040" s="94"/>
      <c r="AG5040" s="94"/>
      <c r="AI5040" s="94"/>
      <c r="AM5040" s="94"/>
      <c r="AO5040" s="94"/>
      <c r="AS5040" s="94"/>
      <c r="AU5040" s="94"/>
      <c r="AY5040" s="94"/>
      <c r="BA5040" s="94"/>
      <c r="BI5040" s="45"/>
      <c r="BN5040" s="93"/>
    </row>
    <row r="5041" spans="4:66" s="48" customFormat="1" ht="15" customHeight="1" x14ac:dyDescent="0.2">
      <c r="D5041" s="45"/>
      <c r="AA5041" s="94"/>
      <c r="AC5041" s="94"/>
      <c r="AG5041" s="94"/>
      <c r="AI5041" s="94"/>
      <c r="AM5041" s="94"/>
      <c r="AO5041" s="94"/>
      <c r="AS5041" s="94"/>
      <c r="AU5041" s="94"/>
      <c r="AY5041" s="94"/>
      <c r="BA5041" s="94"/>
      <c r="BI5041" s="45"/>
      <c r="BN5041" s="93"/>
    </row>
    <row r="5042" spans="4:66" s="48" customFormat="1" ht="15" customHeight="1" x14ac:dyDescent="0.2">
      <c r="D5042" s="45"/>
      <c r="AA5042" s="94"/>
      <c r="AC5042" s="94"/>
      <c r="AG5042" s="94"/>
      <c r="AI5042" s="94"/>
      <c r="AM5042" s="94"/>
      <c r="AO5042" s="94"/>
      <c r="AS5042" s="94"/>
      <c r="AU5042" s="94"/>
      <c r="AY5042" s="94"/>
      <c r="BA5042" s="94"/>
      <c r="BI5042" s="45"/>
      <c r="BN5042" s="93"/>
    </row>
    <row r="5043" spans="4:66" s="48" customFormat="1" ht="15" customHeight="1" x14ac:dyDescent="0.2">
      <c r="D5043" s="45"/>
      <c r="AA5043" s="94"/>
      <c r="AC5043" s="94"/>
      <c r="AG5043" s="94"/>
      <c r="AI5043" s="94"/>
      <c r="AM5043" s="94"/>
      <c r="AO5043" s="94"/>
      <c r="AS5043" s="94"/>
      <c r="AU5043" s="94"/>
      <c r="AY5043" s="94"/>
      <c r="BA5043" s="94"/>
      <c r="BI5043" s="45"/>
      <c r="BN5043" s="93"/>
    </row>
    <row r="5044" spans="4:66" s="48" customFormat="1" ht="15" customHeight="1" x14ac:dyDescent="0.2">
      <c r="D5044" s="45"/>
      <c r="AA5044" s="94"/>
      <c r="AC5044" s="94"/>
      <c r="AG5044" s="94"/>
      <c r="AI5044" s="94"/>
      <c r="AM5044" s="94"/>
      <c r="AO5044" s="94"/>
      <c r="AS5044" s="94"/>
      <c r="AU5044" s="94"/>
      <c r="AY5044" s="94"/>
      <c r="BA5044" s="94"/>
      <c r="BI5044" s="45"/>
      <c r="BN5044" s="93"/>
    </row>
    <row r="5045" spans="4:66" s="48" customFormat="1" ht="15" customHeight="1" x14ac:dyDescent="0.2">
      <c r="D5045" s="45"/>
      <c r="AA5045" s="94"/>
      <c r="AC5045" s="94"/>
      <c r="AG5045" s="94"/>
      <c r="AI5045" s="94"/>
      <c r="AM5045" s="94"/>
      <c r="AO5045" s="94"/>
      <c r="AS5045" s="94"/>
      <c r="AU5045" s="94"/>
      <c r="AY5045" s="94"/>
      <c r="BA5045" s="94"/>
      <c r="BI5045" s="45"/>
      <c r="BN5045" s="93"/>
    </row>
    <row r="5046" spans="4:66" s="48" customFormat="1" ht="15" customHeight="1" x14ac:dyDescent="0.2">
      <c r="D5046" s="45"/>
      <c r="AA5046" s="94"/>
      <c r="AC5046" s="94"/>
      <c r="AG5046" s="94"/>
      <c r="AI5046" s="94"/>
      <c r="AM5046" s="94"/>
      <c r="AO5046" s="94"/>
      <c r="AS5046" s="94"/>
      <c r="AU5046" s="94"/>
      <c r="AY5046" s="94"/>
      <c r="BA5046" s="94"/>
      <c r="BI5046" s="45"/>
      <c r="BN5046" s="93"/>
    </row>
    <row r="5047" spans="4:66" s="48" customFormat="1" ht="15" customHeight="1" x14ac:dyDescent="0.2">
      <c r="D5047" s="45"/>
      <c r="AA5047" s="94"/>
      <c r="AC5047" s="94"/>
      <c r="AG5047" s="94"/>
      <c r="AI5047" s="94"/>
      <c r="AM5047" s="94"/>
      <c r="AO5047" s="94"/>
      <c r="AS5047" s="94"/>
      <c r="AU5047" s="94"/>
      <c r="AY5047" s="94"/>
      <c r="BA5047" s="94"/>
      <c r="BI5047" s="45"/>
      <c r="BN5047" s="93"/>
    </row>
    <row r="5048" spans="4:66" s="48" customFormat="1" ht="15" customHeight="1" x14ac:dyDescent="0.2">
      <c r="D5048" s="45"/>
      <c r="AA5048" s="94"/>
      <c r="AC5048" s="94"/>
      <c r="AG5048" s="94"/>
      <c r="AI5048" s="94"/>
      <c r="AM5048" s="94"/>
      <c r="AO5048" s="94"/>
      <c r="AS5048" s="94"/>
      <c r="AU5048" s="94"/>
      <c r="AY5048" s="94"/>
      <c r="BA5048" s="94"/>
      <c r="BI5048" s="45"/>
      <c r="BN5048" s="93"/>
    </row>
    <row r="5049" spans="4:66" s="48" customFormat="1" ht="15" customHeight="1" x14ac:dyDescent="0.2">
      <c r="D5049" s="45"/>
      <c r="AA5049" s="94"/>
      <c r="AC5049" s="94"/>
      <c r="AG5049" s="94"/>
      <c r="AI5049" s="94"/>
      <c r="AM5049" s="94"/>
      <c r="AO5049" s="94"/>
      <c r="AS5049" s="94"/>
      <c r="AU5049" s="94"/>
      <c r="AY5049" s="94"/>
      <c r="BA5049" s="94"/>
      <c r="BI5049" s="45"/>
      <c r="BN5049" s="93"/>
    </row>
    <row r="5050" spans="4:66" s="48" customFormat="1" ht="15" customHeight="1" x14ac:dyDescent="0.2">
      <c r="D5050" s="45"/>
      <c r="AA5050" s="94"/>
      <c r="AC5050" s="94"/>
      <c r="AG5050" s="94"/>
      <c r="AI5050" s="94"/>
      <c r="AM5050" s="94"/>
      <c r="AO5050" s="94"/>
      <c r="AS5050" s="94"/>
      <c r="AU5050" s="94"/>
      <c r="AY5050" s="94"/>
      <c r="BA5050" s="94"/>
      <c r="BI5050" s="45"/>
      <c r="BN5050" s="93"/>
    </row>
    <row r="5051" spans="4:66" s="48" customFormat="1" ht="15" customHeight="1" x14ac:dyDescent="0.2">
      <c r="D5051" s="45"/>
      <c r="AA5051" s="94"/>
      <c r="AC5051" s="94"/>
      <c r="AG5051" s="94"/>
      <c r="AI5051" s="94"/>
      <c r="AM5051" s="94"/>
      <c r="AO5051" s="94"/>
      <c r="AS5051" s="94"/>
      <c r="AU5051" s="94"/>
      <c r="AY5051" s="94"/>
      <c r="BA5051" s="94"/>
      <c r="BI5051" s="45"/>
      <c r="BN5051" s="93"/>
    </row>
    <row r="5052" spans="4:66" s="48" customFormat="1" ht="15" customHeight="1" x14ac:dyDescent="0.2">
      <c r="D5052" s="45"/>
      <c r="AA5052" s="94"/>
      <c r="AC5052" s="94"/>
      <c r="AG5052" s="94"/>
      <c r="AI5052" s="94"/>
      <c r="AM5052" s="94"/>
      <c r="AO5052" s="94"/>
      <c r="AS5052" s="94"/>
      <c r="AU5052" s="94"/>
      <c r="AY5052" s="94"/>
      <c r="BA5052" s="94"/>
      <c r="BI5052" s="45"/>
      <c r="BN5052" s="93"/>
    </row>
    <row r="5053" spans="4:66" s="48" customFormat="1" ht="15" customHeight="1" x14ac:dyDescent="0.2">
      <c r="D5053" s="45"/>
      <c r="AA5053" s="94"/>
      <c r="AC5053" s="94"/>
      <c r="AG5053" s="94"/>
      <c r="AI5053" s="94"/>
      <c r="AM5053" s="94"/>
      <c r="AO5053" s="94"/>
      <c r="AS5053" s="94"/>
      <c r="AU5053" s="94"/>
      <c r="AY5053" s="94"/>
      <c r="BA5053" s="94"/>
      <c r="BI5053" s="45"/>
      <c r="BN5053" s="93"/>
    </row>
    <row r="5054" spans="4:66" s="48" customFormat="1" ht="15" customHeight="1" x14ac:dyDescent="0.2">
      <c r="D5054" s="45"/>
      <c r="AA5054" s="94"/>
      <c r="AC5054" s="94"/>
      <c r="AG5054" s="94"/>
      <c r="AI5054" s="94"/>
      <c r="AM5054" s="94"/>
      <c r="AO5054" s="94"/>
      <c r="AS5054" s="94"/>
      <c r="AU5054" s="94"/>
      <c r="AY5054" s="94"/>
      <c r="BA5054" s="94"/>
      <c r="BI5054" s="45"/>
      <c r="BN5054" s="93"/>
    </row>
    <row r="5055" spans="4:66" s="48" customFormat="1" ht="15" customHeight="1" x14ac:dyDescent="0.2">
      <c r="D5055" s="45"/>
      <c r="AA5055" s="94"/>
      <c r="AC5055" s="94"/>
      <c r="AG5055" s="94"/>
      <c r="AI5055" s="94"/>
      <c r="AM5055" s="94"/>
      <c r="AO5055" s="94"/>
      <c r="AS5055" s="94"/>
      <c r="AU5055" s="94"/>
      <c r="AY5055" s="94"/>
      <c r="BA5055" s="94"/>
      <c r="BI5055" s="45"/>
      <c r="BN5055" s="93"/>
    </row>
    <row r="5056" spans="4:66" s="48" customFormat="1" ht="15" customHeight="1" x14ac:dyDescent="0.2">
      <c r="D5056" s="45"/>
      <c r="AA5056" s="94"/>
      <c r="AC5056" s="94"/>
      <c r="AG5056" s="94"/>
      <c r="AI5056" s="94"/>
      <c r="AM5056" s="94"/>
      <c r="AO5056" s="94"/>
      <c r="AS5056" s="94"/>
      <c r="AU5056" s="94"/>
      <c r="AY5056" s="94"/>
      <c r="BA5056" s="94"/>
      <c r="BI5056" s="45"/>
      <c r="BN5056" s="93"/>
    </row>
    <row r="5057" spans="4:66" s="48" customFormat="1" ht="15" customHeight="1" x14ac:dyDescent="0.2">
      <c r="D5057" s="45"/>
      <c r="AA5057" s="94"/>
      <c r="AC5057" s="94"/>
      <c r="AG5057" s="94"/>
      <c r="AI5057" s="94"/>
      <c r="AM5057" s="94"/>
      <c r="AO5057" s="94"/>
      <c r="AS5057" s="94"/>
      <c r="AU5057" s="94"/>
      <c r="AY5057" s="94"/>
      <c r="BA5057" s="94"/>
      <c r="BI5057" s="45"/>
      <c r="BN5057" s="93"/>
    </row>
    <row r="5058" spans="4:66" s="48" customFormat="1" ht="15" customHeight="1" x14ac:dyDescent="0.2">
      <c r="D5058" s="45"/>
      <c r="AA5058" s="94"/>
      <c r="AC5058" s="94"/>
      <c r="AG5058" s="94"/>
      <c r="AI5058" s="94"/>
      <c r="AM5058" s="94"/>
      <c r="AO5058" s="94"/>
      <c r="AS5058" s="94"/>
      <c r="AU5058" s="94"/>
      <c r="AY5058" s="94"/>
      <c r="BA5058" s="94"/>
      <c r="BI5058" s="45"/>
      <c r="BN5058" s="93"/>
    </row>
    <row r="5059" spans="4:66" s="48" customFormat="1" ht="15" customHeight="1" x14ac:dyDescent="0.2">
      <c r="D5059" s="45"/>
      <c r="AA5059" s="94"/>
      <c r="AC5059" s="94"/>
      <c r="AG5059" s="94"/>
      <c r="AI5059" s="94"/>
      <c r="AM5059" s="94"/>
      <c r="AO5059" s="94"/>
      <c r="AS5059" s="94"/>
      <c r="AU5059" s="94"/>
      <c r="AY5059" s="94"/>
      <c r="BA5059" s="94"/>
      <c r="BI5059" s="45"/>
      <c r="BN5059" s="93"/>
    </row>
    <row r="5060" spans="4:66" s="48" customFormat="1" ht="15" customHeight="1" x14ac:dyDescent="0.2">
      <c r="D5060" s="45"/>
      <c r="AA5060" s="94"/>
      <c r="AC5060" s="94"/>
      <c r="AG5060" s="94"/>
      <c r="AI5060" s="94"/>
      <c r="AM5060" s="94"/>
      <c r="AO5060" s="94"/>
      <c r="AS5060" s="94"/>
      <c r="AU5060" s="94"/>
      <c r="AY5060" s="94"/>
      <c r="BA5060" s="94"/>
      <c r="BI5060" s="45"/>
      <c r="BN5060" s="93"/>
    </row>
    <row r="5061" spans="4:66" s="48" customFormat="1" ht="15" customHeight="1" x14ac:dyDescent="0.2">
      <c r="D5061" s="45"/>
      <c r="AA5061" s="94"/>
      <c r="AC5061" s="94"/>
      <c r="AG5061" s="94"/>
      <c r="AI5061" s="94"/>
      <c r="AM5061" s="94"/>
      <c r="AO5061" s="94"/>
      <c r="AS5061" s="94"/>
      <c r="AU5061" s="94"/>
      <c r="AY5061" s="94"/>
      <c r="BA5061" s="94"/>
      <c r="BI5061" s="45"/>
      <c r="BN5061" s="93"/>
    </row>
    <row r="5062" spans="4:66" s="48" customFormat="1" ht="15" customHeight="1" x14ac:dyDescent="0.2">
      <c r="D5062" s="45"/>
      <c r="AA5062" s="94"/>
      <c r="AC5062" s="94"/>
      <c r="AG5062" s="94"/>
      <c r="AI5062" s="94"/>
      <c r="AM5062" s="94"/>
      <c r="AO5062" s="94"/>
      <c r="AS5062" s="94"/>
      <c r="AU5062" s="94"/>
      <c r="AY5062" s="94"/>
      <c r="BA5062" s="94"/>
      <c r="BI5062" s="45"/>
      <c r="BN5062" s="93"/>
    </row>
    <row r="5063" spans="4:66" s="48" customFormat="1" ht="15" customHeight="1" x14ac:dyDescent="0.2">
      <c r="D5063" s="45"/>
      <c r="AA5063" s="94"/>
      <c r="AC5063" s="94"/>
      <c r="AG5063" s="94"/>
      <c r="AI5063" s="94"/>
      <c r="AM5063" s="94"/>
      <c r="AO5063" s="94"/>
      <c r="AS5063" s="94"/>
      <c r="AU5063" s="94"/>
      <c r="AY5063" s="94"/>
      <c r="BA5063" s="94"/>
      <c r="BI5063" s="45"/>
      <c r="BN5063" s="93"/>
    </row>
    <row r="5064" spans="4:66" s="48" customFormat="1" ht="15" customHeight="1" x14ac:dyDescent="0.2">
      <c r="D5064" s="45"/>
      <c r="AA5064" s="94"/>
      <c r="AC5064" s="94"/>
      <c r="AG5064" s="94"/>
      <c r="AI5064" s="94"/>
      <c r="AM5064" s="94"/>
      <c r="AO5064" s="94"/>
      <c r="AS5064" s="94"/>
      <c r="AU5064" s="94"/>
      <c r="AY5064" s="94"/>
      <c r="BA5064" s="94"/>
      <c r="BI5064" s="45"/>
      <c r="BN5064" s="93"/>
    </row>
    <row r="5065" spans="4:66" s="48" customFormat="1" ht="15" customHeight="1" x14ac:dyDescent="0.2">
      <c r="D5065" s="45"/>
      <c r="AA5065" s="94"/>
      <c r="AC5065" s="94"/>
      <c r="AG5065" s="94"/>
      <c r="AI5065" s="94"/>
      <c r="AM5065" s="94"/>
      <c r="AO5065" s="94"/>
      <c r="AS5065" s="94"/>
      <c r="AU5065" s="94"/>
      <c r="AY5065" s="94"/>
      <c r="BA5065" s="94"/>
      <c r="BI5065" s="45"/>
      <c r="BN5065" s="93"/>
    </row>
    <row r="5066" spans="4:66" s="48" customFormat="1" ht="15" customHeight="1" x14ac:dyDescent="0.2">
      <c r="D5066" s="45"/>
      <c r="AA5066" s="94"/>
      <c r="AC5066" s="94"/>
      <c r="AG5066" s="94"/>
      <c r="AI5066" s="94"/>
      <c r="AM5066" s="94"/>
      <c r="AO5066" s="94"/>
      <c r="AS5066" s="94"/>
      <c r="AU5066" s="94"/>
      <c r="AY5066" s="94"/>
      <c r="BA5066" s="94"/>
      <c r="BI5066" s="45"/>
      <c r="BN5066" s="93"/>
    </row>
    <row r="5067" spans="4:66" s="48" customFormat="1" ht="15" customHeight="1" x14ac:dyDescent="0.2">
      <c r="D5067" s="45"/>
      <c r="AA5067" s="94"/>
      <c r="AC5067" s="94"/>
      <c r="AG5067" s="94"/>
      <c r="AI5067" s="94"/>
      <c r="AM5067" s="94"/>
      <c r="AO5067" s="94"/>
      <c r="AS5067" s="94"/>
      <c r="AU5067" s="94"/>
      <c r="AY5067" s="94"/>
      <c r="BA5067" s="94"/>
      <c r="BI5067" s="45"/>
      <c r="BN5067" s="93"/>
    </row>
    <row r="5068" spans="4:66" s="48" customFormat="1" ht="15" customHeight="1" x14ac:dyDescent="0.2">
      <c r="D5068" s="45"/>
      <c r="AA5068" s="94"/>
      <c r="AC5068" s="94"/>
      <c r="AG5068" s="94"/>
      <c r="AI5068" s="94"/>
      <c r="AM5068" s="94"/>
      <c r="AO5068" s="94"/>
      <c r="AS5068" s="94"/>
      <c r="AU5068" s="94"/>
      <c r="AY5068" s="94"/>
      <c r="BA5068" s="94"/>
      <c r="BI5068" s="45"/>
      <c r="BN5068" s="93"/>
    </row>
    <row r="5069" spans="4:66" s="48" customFormat="1" ht="15" customHeight="1" x14ac:dyDescent="0.2">
      <c r="D5069" s="45"/>
      <c r="AA5069" s="94"/>
      <c r="AC5069" s="94"/>
      <c r="AG5069" s="94"/>
      <c r="AI5069" s="94"/>
      <c r="AM5069" s="94"/>
      <c r="AO5069" s="94"/>
      <c r="AS5069" s="94"/>
      <c r="AU5069" s="94"/>
      <c r="AY5069" s="94"/>
      <c r="BA5069" s="94"/>
      <c r="BI5069" s="45"/>
      <c r="BN5069" s="93"/>
    </row>
    <row r="5070" spans="4:66" s="48" customFormat="1" ht="15" customHeight="1" x14ac:dyDescent="0.2">
      <c r="D5070" s="45"/>
      <c r="AA5070" s="94"/>
      <c r="AC5070" s="94"/>
      <c r="AG5070" s="94"/>
      <c r="AI5070" s="94"/>
      <c r="AM5070" s="94"/>
      <c r="AO5070" s="94"/>
      <c r="AS5070" s="94"/>
      <c r="AU5070" s="94"/>
      <c r="AY5070" s="94"/>
      <c r="BA5070" s="94"/>
      <c r="BI5070" s="45"/>
      <c r="BN5070" s="93"/>
    </row>
    <row r="5071" spans="4:66" s="48" customFormat="1" ht="15" customHeight="1" x14ac:dyDescent="0.2">
      <c r="D5071" s="45"/>
      <c r="AA5071" s="94"/>
      <c r="AC5071" s="94"/>
      <c r="AG5071" s="94"/>
      <c r="AI5071" s="94"/>
      <c r="AM5071" s="94"/>
      <c r="AO5071" s="94"/>
      <c r="AS5071" s="94"/>
      <c r="AU5071" s="94"/>
      <c r="AY5071" s="94"/>
      <c r="BA5071" s="94"/>
      <c r="BI5071" s="45"/>
      <c r="BN5071" s="93"/>
    </row>
    <row r="5072" spans="4:66" s="48" customFormat="1" ht="15" customHeight="1" x14ac:dyDescent="0.2">
      <c r="D5072" s="45"/>
      <c r="AA5072" s="94"/>
      <c r="AC5072" s="94"/>
      <c r="AG5072" s="94"/>
      <c r="AI5072" s="94"/>
      <c r="AM5072" s="94"/>
      <c r="AO5072" s="94"/>
      <c r="AS5072" s="94"/>
      <c r="AU5072" s="94"/>
      <c r="AY5072" s="94"/>
      <c r="BA5072" s="94"/>
      <c r="BI5072" s="45"/>
      <c r="BN5072" s="93"/>
    </row>
    <row r="5073" spans="4:66" s="48" customFormat="1" ht="15" customHeight="1" x14ac:dyDescent="0.2">
      <c r="D5073" s="45"/>
      <c r="AA5073" s="94"/>
      <c r="AC5073" s="94"/>
      <c r="AG5073" s="94"/>
      <c r="AI5073" s="94"/>
      <c r="AM5073" s="94"/>
      <c r="AO5073" s="94"/>
      <c r="AS5073" s="94"/>
      <c r="AU5073" s="94"/>
      <c r="AY5073" s="94"/>
      <c r="BA5073" s="94"/>
      <c r="BI5073" s="45"/>
      <c r="BN5073" s="93"/>
    </row>
    <row r="5074" spans="4:66" s="48" customFormat="1" ht="15" customHeight="1" x14ac:dyDescent="0.2">
      <c r="D5074" s="45"/>
      <c r="AA5074" s="94"/>
      <c r="AC5074" s="94"/>
      <c r="AG5074" s="94"/>
      <c r="AI5074" s="94"/>
      <c r="AM5074" s="94"/>
      <c r="AO5074" s="94"/>
      <c r="AS5074" s="94"/>
      <c r="AU5074" s="94"/>
      <c r="AY5074" s="94"/>
      <c r="BA5074" s="94"/>
      <c r="BI5074" s="45"/>
      <c r="BN5074" s="93"/>
    </row>
    <row r="5075" spans="4:66" s="48" customFormat="1" ht="15" customHeight="1" x14ac:dyDescent="0.2">
      <c r="D5075" s="45"/>
      <c r="AA5075" s="94"/>
      <c r="AC5075" s="94"/>
      <c r="AG5075" s="94"/>
      <c r="AI5075" s="94"/>
      <c r="AM5075" s="94"/>
      <c r="AO5075" s="94"/>
      <c r="AS5075" s="94"/>
      <c r="AU5075" s="94"/>
      <c r="AY5075" s="94"/>
      <c r="BA5075" s="94"/>
      <c r="BI5075" s="45"/>
      <c r="BN5075" s="93"/>
    </row>
    <row r="5076" spans="4:66" s="48" customFormat="1" ht="15" customHeight="1" x14ac:dyDescent="0.2">
      <c r="D5076" s="45"/>
      <c r="AA5076" s="94"/>
      <c r="AC5076" s="94"/>
      <c r="AG5076" s="94"/>
      <c r="AI5076" s="94"/>
      <c r="AM5076" s="94"/>
      <c r="AO5076" s="94"/>
      <c r="AS5076" s="94"/>
      <c r="AU5076" s="94"/>
      <c r="AY5076" s="94"/>
      <c r="BA5076" s="94"/>
      <c r="BI5076" s="45"/>
      <c r="BN5076" s="93"/>
    </row>
    <row r="5077" spans="4:66" s="48" customFormat="1" ht="15" customHeight="1" x14ac:dyDescent="0.2">
      <c r="D5077" s="45"/>
      <c r="AA5077" s="94"/>
      <c r="AC5077" s="94"/>
      <c r="AG5077" s="94"/>
      <c r="AI5077" s="94"/>
      <c r="AM5077" s="94"/>
      <c r="AO5077" s="94"/>
      <c r="AS5077" s="94"/>
      <c r="AU5077" s="94"/>
      <c r="AY5077" s="94"/>
      <c r="BA5077" s="94"/>
      <c r="BI5077" s="45"/>
      <c r="BN5077" s="93"/>
    </row>
    <row r="5078" spans="4:66" s="48" customFormat="1" ht="15" customHeight="1" x14ac:dyDescent="0.2">
      <c r="D5078" s="45"/>
      <c r="AA5078" s="94"/>
      <c r="AC5078" s="94"/>
      <c r="AG5078" s="94"/>
      <c r="AI5078" s="94"/>
      <c r="AM5078" s="94"/>
      <c r="AO5078" s="94"/>
      <c r="AS5078" s="94"/>
      <c r="AU5078" s="94"/>
      <c r="AY5078" s="94"/>
      <c r="BA5078" s="94"/>
      <c r="BI5078" s="45"/>
      <c r="BN5078" s="93"/>
    </row>
    <row r="5079" spans="4:66" s="48" customFormat="1" ht="15" customHeight="1" x14ac:dyDescent="0.2">
      <c r="D5079" s="45"/>
      <c r="AA5079" s="94"/>
      <c r="AC5079" s="94"/>
      <c r="AG5079" s="94"/>
      <c r="AI5079" s="94"/>
      <c r="AM5079" s="94"/>
      <c r="AO5079" s="94"/>
      <c r="AS5079" s="94"/>
      <c r="AU5079" s="94"/>
      <c r="AY5079" s="94"/>
      <c r="BA5079" s="94"/>
      <c r="BI5079" s="45"/>
      <c r="BN5079" s="93"/>
    </row>
    <row r="5080" spans="4:66" s="48" customFormat="1" ht="15" customHeight="1" x14ac:dyDescent="0.2">
      <c r="D5080" s="45"/>
      <c r="AA5080" s="94"/>
      <c r="AC5080" s="94"/>
      <c r="AG5080" s="94"/>
      <c r="AI5080" s="94"/>
      <c r="AM5080" s="94"/>
      <c r="AO5080" s="94"/>
      <c r="AS5080" s="94"/>
      <c r="AU5080" s="94"/>
      <c r="AY5080" s="94"/>
      <c r="BA5080" s="94"/>
      <c r="BI5080" s="45"/>
      <c r="BN5080" s="93"/>
    </row>
    <row r="5081" spans="4:66" s="48" customFormat="1" ht="15" customHeight="1" x14ac:dyDescent="0.2">
      <c r="D5081" s="45"/>
      <c r="AA5081" s="94"/>
      <c r="AC5081" s="94"/>
      <c r="AG5081" s="94"/>
      <c r="AI5081" s="94"/>
      <c r="AM5081" s="94"/>
      <c r="AO5081" s="94"/>
      <c r="AS5081" s="94"/>
      <c r="AU5081" s="94"/>
      <c r="AY5081" s="94"/>
      <c r="BA5081" s="94"/>
      <c r="BI5081" s="45"/>
      <c r="BN5081" s="93"/>
    </row>
    <row r="5082" spans="4:66" s="48" customFormat="1" ht="15" customHeight="1" x14ac:dyDescent="0.2">
      <c r="D5082" s="45"/>
      <c r="AA5082" s="94"/>
      <c r="AC5082" s="94"/>
      <c r="AG5082" s="94"/>
      <c r="AI5082" s="94"/>
      <c r="AM5082" s="94"/>
      <c r="AO5082" s="94"/>
      <c r="AS5082" s="94"/>
      <c r="AU5082" s="94"/>
      <c r="AY5082" s="94"/>
      <c r="BA5082" s="94"/>
      <c r="BI5082" s="45"/>
      <c r="BN5082" s="93"/>
    </row>
    <row r="5083" spans="4:66" s="48" customFormat="1" ht="15" customHeight="1" x14ac:dyDescent="0.2">
      <c r="D5083" s="45"/>
      <c r="AA5083" s="94"/>
      <c r="AC5083" s="94"/>
      <c r="AG5083" s="94"/>
      <c r="AI5083" s="94"/>
      <c r="AM5083" s="94"/>
      <c r="AO5083" s="94"/>
      <c r="AS5083" s="94"/>
      <c r="AU5083" s="94"/>
      <c r="AY5083" s="94"/>
      <c r="BA5083" s="94"/>
      <c r="BI5083" s="45"/>
      <c r="BN5083" s="93"/>
    </row>
    <row r="5084" spans="4:66" s="48" customFormat="1" ht="15" customHeight="1" x14ac:dyDescent="0.2">
      <c r="D5084" s="45"/>
      <c r="AA5084" s="94"/>
      <c r="AC5084" s="94"/>
      <c r="AG5084" s="94"/>
      <c r="AI5084" s="94"/>
      <c r="AM5084" s="94"/>
      <c r="AO5084" s="94"/>
      <c r="AS5084" s="94"/>
      <c r="AU5084" s="94"/>
      <c r="AY5084" s="94"/>
      <c r="BA5084" s="94"/>
      <c r="BI5084" s="45"/>
      <c r="BN5084" s="93"/>
    </row>
    <row r="5085" spans="4:66" s="48" customFormat="1" ht="15" customHeight="1" x14ac:dyDescent="0.2">
      <c r="D5085" s="45"/>
      <c r="AA5085" s="94"/>
      <c r="AC5085" s="94"/>
      <c r="AG5085" s="94"/>
      <c r="AI5085" s="94"/>
      <c r="AM5085" s="94"/>
      <c r="AO5085" s="94"/>
      <c r="AS5085" s="94"/>
      <c r="AU5085" s="94"/>
      <c r="AY5085" s="94"/>
      <c r="BA5085" s="94"/>
      <c r="BI5085" s="45"/>
      <c r="BN5085" s="93"/>
    </row>
    <row r="5086" spans="4:66" s="48" customFormat="1" ht="15" customHeight="1" x14ac:dyDescent="0.2">
      <c r="D5086" s="45"/>
      <c r="AA5086" s="94"/>
      <c r="AC5086" s="94"/>
      <c r="AG5086" s="94"/>
      <c r="AI5086" s="94"/>
      <c r="AM5086" s="94"/>
      <c r="AO5086" s="94"/>
      <c r="AS5086" s="94"/>
      <c r="AU5086" s="94"/>
      <c r="AY5086" s="94"/>
      <c r="BA5086" s="94"/>
      <c r="BI5086" s="45"/>
      <c r="BN5086" s="93"/>
    </row>
    <row r="5087" spans="4:66" s="48" customFormat="1" ht="15" customHeight="1" x14ac:dyDescent="0.2">
      <c r="D5087" s="45"/>
      <c r="AA5087" s="94"/>
      <c r="AC5087" s="94"/>
      <c r="AG5087" s="94"/>
      <c r="AI5087" s="94"/>
      <c r="AM5087" s="94"/>
      <c r="AO5087" s="94"/>
      <c r="AS5087" s="94"/>
      <c r="AU5087" s="94"/>
      <c r="AY5087" s="94"/>
      <c r="BA5087" s="94"/>
      <c r="BI5087" s="45"/>
      <c r="BN5087" s="93"/>
    </row>
    <row r="5088" spans="4:66" s="48" customFormat="1" ht="15" customHeight="1" x14ac:dyDescent="0.2">
      <c r="D5088" s="45"/>
      <c r="AA5088" s="94"/>
      <c r="AC5088" s="94"/>
      <c r="AG5088" s="94"/>
      <c r="AI5088" s="94"/>
      <c r="AM5088" s="94"/>
      <c r="AO5088" s="94"/>
      <c r="AS5088" s="94"/>
      <c r="AU5088" s="94"/>
      <c r="AY5088" s="94"/>
      <c r="BA5088" s="94"/>
      <c r="BI5088" s="45"/>
      <c r="BN5088" s="93"/>
    </row>
    <row r="5089" spans="4:66" s="48" customFormat="1" ht="15" customHeight="1" x14ac:dyDescent="0.2">
      <c r="D5089" s="45"/>
      <c r="AA5089" s="94"/>
      <c r="AC5089" s="94"/>
      <c r="AG5089" s="94"/>
      <c r="AI5089" s="94"/>
      <c r="AM5089" s="94"/>
      <c r="AO5089" s="94"/>
      <c r="AS5089" s="94"/>
      <c r="AU5089" s="94"/>
      <c r="AY5089" s="94"/>
      <c r="BA5089" s="94"/>
      <c r="BI5089" s="45"/>
      <c r="BN5089" s="93"/>
    </row>
    <row r="5090" spans="4:66" s="48" customFormat="1" ht="15" customHeight="1" x14ac:dyDescent="0.2">
      <c r="D5090" s="45"/>
      <c r="AA5090" s="94"/>
      <c r="AC5090" s="94"/>
      <c r="AG5090" s="94"/>
      <c r="AI5090" s="94"/>
      <c r="AM5090" s="94"/>
      <c r="AO5090" s="94"/>
      <c r="AS5090" s="94"/>
      <c r="AU5090" s="94"/>
      <c r="AY5090" s="94"/>
      <c r="BA5090" s="94"/>
      <c r="BI5090" s="45"/>
      <c r="BN5090" s="93"/>
    </row>
    <row r="5091" spans="4:66" s="48" customFormat="1" ht="15" customHeight="1" x14ac:dyDescent="0.2">
      <c r="D5091" s="45"/>
      <c r="AA5091" s="94"/>
      <c r="AC5091" s="94"/>
      <c r="AG5091" s="94"/>
      <c r="AI5091" s="94"/>
      <c r="AM5091" s="94"/>
      <c r="AO5091" s="94"/>
      <c r="AS5091" s="94"/>
      <c r="AU5091" s="94"/>
      <c r="AY5091" s="94"/>
      <c r="BA5091" s="94"/>
      <c r="BI5091" s="45"/>
      <c r="BN5091" s="93"/>
    </row>
    <row r="5092" spans="4:66" s="48" customFormat="1" ht="15" customHeight="1" x14ac:dyDescent="0.2">
      <c r="D5092" s="45"/>
      <c r="AA5092" s="94"/>
      <c r="AC5092" s="94"/>
      <c r="AG5092" s="94"/>
      <c r="AI5092" s="94"/>
      <c r="AM5092" s="94"/>
      <c r="AO5092" s="94"/>
      <c r="AS5092" s="94"/>
      <c r="AU5092" s="94"/>
      <c r="AY5092" s="94"/>
      <c r="BA5092" s="94"/>
      <c r="BI5092" s="45"/>
      <c r="BN5092" s="93"/>
    </row>
    <row r="5093" spans="4:66" s="48" customFormat="1" ht="15" customHeight="1" x14ac:dyDescent="0.2">
      <c r="D5093" s="45"/>
      <c r="AA5093" s="94"/>
      <c r="AC5093" s="94"/>
      <c r="AG5093" s="94"/>
      <c r="AI5093" s="94"/>
      <c r="AM5093" s="94"/>
      <c r="AO5093" s="94"/>
      <c r="AS5093" s="94"/>
      <c r="AU5093" s="94"/>
      <c r="AY5093" s="94"/>
      <c r="BA5093" s="94"/>
      <c r="BI5093" s="45"/>
      <c r="BN5093" s="93"/>
    </row>
    <row r="5094" spans="4:66" s="48" customFormat="1" ht="15" customHeight="1" x14ac:dyDescent="0.2">
      <c r="D5094" s="45"/>
      <c r="AA5094" s="94"/>
      <c r="AC5094" s="94"/>
      <c r="AG5094" s="94"/>
      <c r="AI5094" s="94"/>
      <c r="AM5094" s="94"/>
      <c r="AO5094" s="94"/>
      <c r="AS5094" s="94"/>
      <c r="AU5094" s="94"/>
      <c r="AY5094" s="94"/>
      <c r="BA5094" s="94"/>
      <c r="BI5094" s="45"/>
      <c r="BN5094" s="93"/>
    </row>
    <row r="5095" spans="4:66" s="48" customFormat="1" ht="15" customHeight="1" x14ac:dyDescent="0.2">
      <c r="D5095" s="45"/>
      <c r="AA5095" s="94"/>
      <c r="AC5095" s="94"/>
      <c r="AG5095" s="94"/>
      <c r="AI5095" s="94"/>
      <c r="AM5095" s="94"/>
      <c r="AO5095" s="94"/>
      <c r="AS5095" s="94"/>
      <c r="AU5095" s="94"/>
      <c r="AY5095" s="94"/>
      <c r="BA5095" s="94"/>
      <c r="BI5095" s="45"/>
      <c r="BN5095" s="93"/>
    </row>
    <row r="5096" spans="4:66" s="48" customFormat="1" ht="15" customHeight="1" x14ac:dyDescent="0.2">
      <c r="D5096" s="45"/>
      <c r="AA5096" s="94"/>
      <c r="AC5096" s="94"/>
      <c r="AG5096" s="94"/>
      <c r="AI5096" s="94"/>
      <c r="AM5096" s="94"/>
      <c r="AO5096" s="94"/>
      <c r="AS5096" s="94"/>
      <c r="AU5096" s="94"/>
      <c r="AY5096" s="94"/>
      <c r="BA5096" s="94"/>
      <c r="BI5096" s="45"/>
      <c r="BN5096" s="93"/>
    </row>
    <row r="5097" spans="4:66" s="48" customFormat="1" ht="15" customHeight="1" x14ac:dyDescent="0.2">
      <c r="D5097" s="45"/>
      <c r="AA5097" s="94"/>
      <c r="AC5097" s="94"/>
      <c r="AG5097" s="94"/>
      <c r="AI5097" s="94"/>
      <c r="AM5097" s="94"/>
      <c r="AO5097" s="94"/>
      <c r="AS5097" s="94"/>
      <c r="AU5097" s="94"/>
      <c r="AY5097" s="94"/>
      <c r="BA5097" s="94"/>
      <c r="BI5097" s="45"/>
      <c r="BN5097" s="93"/>
    </row>
    <row r="5098" spans="4:66" s="48" customFormat="1" ht="15" customHeight="1" x14ac:dyDescent="0.2">
      <c r="D5098" s="45"/>
      <c r="AA5098" s="94"/>
      <c r="AC5098" s="94"/>
      <c r="AG5098" s="94"/>
      <c r="AI5098" s="94"/>
      <c r="AM5098" s="94"/>
      <c r="AO5098" s="94"/>
      <c r="AS5098" s="94"/>
      <c r="AU5098" s="94"/>
      <c r="AY5098" s="94"/>
      <c r="BA5098" s="94"/>
      <c r="BI5098" s="45"/>
      <c r="BN5098" s="93"/>
    </row>
    <row r="5099" spans="4:66" s="48" customFormat="1" ht="15" customHeight="1" x14ac:dyDescent="0.2">
      <c r="D5099" s="45"/>
      <c r="AA5099" s="94"/>
      <c r="AC5099" s="94"/>
      <c r="AG5099" s="94"/>
      <c r="AI5099" s="94"/>
      <c r="AM5099" s="94"/>
      <c r="AO5099" s="94"/>
      <c r="AS5099" s="94"/>
      <c r="AU5099" s="94"/>
      <c r="AY5099" s="94"/>
      <c r="BA5099" s="94"/>
      <c r="BI5099" s="45"/>
      <c r="BN5099" s="93"/>
    </row>
    <row r="5100" spans="4:66" s="48" customFormat="1" ht="15" customHeight="1" x14ac:dyDescent="0.2">
      <c r="D5100" s="45"/>
      <c r="AA5100" s="94"/>
      <c r="AC5100" s="94"/>
      <c r="AG5100" s="94"/>
      <c r="AI5100" s="94"/>
      <c r="AM5100" s="94"/>
      <c r="AO5100" s="94"/>
      <c r="AS5100" s="94"/>
      <c r="AU5100" s="94"/>
      <c r="AY5100" s="94"/>
      <c r="BA5100" s="94"/>
      <c r="BI5100" s="45"/>
      <c r="BN5100" s="93"/>
    </row>
    <row r="5101" spans="4:66" s="48" customFormat="1" ht="15" customHeight="1" x14ac:dyDescent="0.2">
      <c r="D5101" s="45"/>
      <c r="AA5101" s="94"/>
      <c r="AC5101" s="94"/>
      <c r="AG5101" s="94"/>
      <c r="AI5101" s="94"/>
      <c r="AM5101" s="94"/>
      <c r="AO5101" s="94"/>
      <c r="AS5101" s="94"/>
      <c r="AU5101" s="94"/>
      <c r="AY5101" s="94"/>
      <c r="BA5101" s="94"/>
      <c r="BI5101" s="45"/>
      <c r="BN5101" s="93"/>
    </row>
    <row r="5102" spans="4:66" s="48" customFormat="1" ht="15" customHeight="1" x14ac:dyDescent="0.2">
      <c r="D5102" s="45"/>
      <c r="AA5102" s="94"/>
      <c r="AC5102" s="94"/>
      <c r="AG5102" s="94"/>
      <c r="AI5102" s="94"/>
      <c r="AM5102" s="94"/>
      <c r="AO5102" s="94"/>
      <c r="AS5102" s="94"/>
      <c r="AU5102" s="94"/>
      <c r="AY5102" s="94"/>
      <c r="BA5102" s="94"/>
      <c r="BI5102" s="45"/>
      <c r="BN5102" s="93"/>
    </row>
    <row r="5103" spans="4:66" s="48" customFormat="1" ht="15" customHeight="1" x14ac:dyDescent="0.2">
      <c r="D5103" s="45"/>
      <c r="AA5103" s="94"/>
      <c r="AC5103" s="94"/>
      <c r="AG5103" s="94"/>
      <c r="AI5103" s="94"/>
      <c r="AM5103" s="94"/>
      <c r="AO5103" s="94"/>
      <c r="AS5103" s="94"/>
      <c r="AU5103" s="94"/>
      <c r="AY5103" s="94"/>
      <c r="BA5103" s="94"/>
      <c r="BI5103" s="45"/>
      <c r="BN5103" s="93"/>
    </row>
    <row r="5104" spans="4:66" s="48" customFormat="1" ht="15" customHeight="1" x14ac:dyDescent="0.2">
      <c r="D5104" s="45"/>
      <c r="AA5104" s="94"/>
      <c r="AC5104" s="94"/>
      <c r="AG5104" s="94"/>
      <c r="AI5104" s="94"/>
      <c r="AM5104" s="94"/>
      <c r="AO5104" s="94"/>
      <c r="AS5104" s="94"/>
      <c r="AU5104" s="94"/>
      <c r="AY5104" s="94"/>
      <c r="BA5104" s="94"/>
      <c r="BI5104" s="45"/>
      <c r="BN5104" s="93"/>
    </row>
    <row r="5105" spans="4:66" s="48" customFormat="1" ht="15" customHeight="1" x14ac:dyDescent="0.2">
      <c r="D5105" s="45"/>
      <c r="AA5105" s="94"/>
      <c r="AC5105" s="94"/>
      <c r="AG5105" s="94"/>
      <c r="AI5105" s="94"/>
      <c r="AM5105" s="94"/>
      <c r="AO5105" s="94"/>
      <c r="AS5105" s="94"/>
      <c r="AU5105" s="94"/>
      <c r="AY5105" s="94"/>
      <c r="BA5105" s="94"/>
      <c r="BI5105" s="45"/>
      <c r="BN5105" s="93"/>
    </row>
    <row r="5106" spans="4:66" s="48" customFormat="1" ht="15" customHeight="1" x14ac:dyDescent="0.2">
      <c r="D5106" s="45"/>
      <c r="AA5106" s="94"/>
      <c r="AC5106" s="94"/>
      <c r="AG5106" s="94"/>
      <c r="AI5106" s="94"/>
      <c r="AM5106" s="94"/>
      <c r="AO5106" s="94"/>
      <c r="AS5106" s="94"/>
      <c r="AU5106" s="94"/>
      <c r="AY5106" s="94"/>
      <c r="BA5106" s="94"/>
      <c r="BI5106" s="45"/>
      <c r="BN5106" s="93"/>
    </row>
    <row r="5107" spans="4:66" s="48" customFormat="1" ht="15" customHeight="1" x14ac:dyDescent="0.2">
      <c r="D5107" s="45"/>
      <c r="AA5107" s="94"/>
      <c r="AC5107" s="94"/>
      <c r="AG5107" s="94"/>
      <c r="AI5107" s="94"/>
      <c r="AM5107" s="94"/>
      <c r="AO5107" s="94"/>
      <c r="AS5107" s="94"/>
      <c r="AU5107" s="94"/>
      <c r="AY5107" s="94"/>
      <c r="BA5107" s="94"/>
      <c r="BI5107" s="45"/>
      <c r="BN5107" s="93"/>
    </row>
    <row r="5108" spans="4:66" s="48" customFormat="1" ht="15" customHeight="1" x14ac:dyDescent="0.2">
      <c r="D5108" s="45"/>
      <c r="AA5108" s="94"/>
      <c r="AC5108" s="94"/>
      <c r="AG5108" s="94"/>
      <c r="AI5108" s="94"/>
      <c r="AM5108" s="94"/>
      <c r="AO5108" s="94"/>
      <c r="AS5108" s="94"/>
      <c r="AU5108" s="94"/>
      <c r="AY5108" s="94"/>
      <c r="BA5108" s="94"/>
      <c r="BI5108" s="45"/>
      <c r="BN5108" s="93"/>
    </row>
    <row r="5109" spans="4:66" s="48" customFormat="1" ht="15" customHeight="1" x14ac:dyDescent="0.2">
      <c r="D5109" s="45"/>
      <c r="AA5109" s="94"/>
      <c r="AC5109" s="94"/>
      <c r="AG5109" s="94"/>
      <c r="AI5109" s="94"/>
      <c r="AM5109" s="94"/>
      <c r="AO5109" s="94"/>
      <c r="AS5109" s="94"/>
      <c r="AU5109" s="94"/>
      <c r="AY5109" s="94"/>
      <c r="BA5109" s="94"/>
      <c r="BI5109" s="45"/>
      <c r="BN5109" s="93"/>
    </row>
    <row r="5110" spans="4:66" s="48" customFormat="1" ht="15" customHeight="1" x14ac:dyDescent="0.2">
      <c r="D5110" s="45"/>
      <c r="AA5110" s="94"/>
      <c r="AC5110" s="94"/>
      <c r="AG5110" s="94"/>
      <c r="AI5110" s="94"/>
      <c r="AM5110" s="94"/>
      <c r="AO5110" s="94"/>
      <c r="AS5110" s="94"/>
      <c r="AU5110" s="94"/>
      <c r="AY5110" s="94"/>
      <c r="BA5110" s="94"/>
      <c r="BI5110" s="45"/>
      <c r="BN5110" s="93"/>
    </row>
    <row r="5111" spans="4:66" s="48" customFormat="1" ht="15" customHeight="1" x14ac:dyDescent="0.2">
      <c r="D5111" s="45"/>
      <c r="AA5111" s="94"/>
      <c r="AC5111" s="94"/>
      <c r="AG5111" s="94"/>
      <c r="AI5111" s="94"/>
      <c r="AM5111" s="94"/>
      <c r="AO5111" s="94"/>
      <c r="AS5111" s="94"/>
      <c r="AU5111" s="94"/>
      <c r="AY5111" s="94"/>
      <c r="BA5111" s="94"/>
      <c r="BI5111" s="45"/>
      <c r="BN5111" s="93"/>
    </row>
    <row r="5112" spans="4:66" s="48" customFormat="1" ht="15" customHeight="1" x14ac:dyDescent="0.2">
      <c r="D5112" s="45"/>
      <c r="AA5112" s="94"/>
      <c r="AC5112" s="94"/>
      <c r="AG5112" s="94"/>
      <c r="AI5112" s="94"/>
      <c r="AM5112" s="94"/>
      <c r="AO5112" s="94"/>
      <c r="AS5112" s="94"/>
      <c r="AU5112" s="94"/>
      <c r="AY5112" s="94"/>
      <c r="BA5112" s="94"/>
      <c r="BI5112" s="45"/>
      <c r="BN5112" s="93"/>
    </row>
    <row r="5113" spans="4:66" s="48" customFormat="1" ht="15" customHeight="1" x14ac:dyDescent="0.2">
      <c r="D5113" s="45"/>
      <c r="AA5113" s="94"/>
      <c r="AC5113" s="94"/>
      <c r="AG5113" s="94"/>
      <c r="AI5113" s="94"/>
      <c r="AM5113" s="94"/>
      <c r="AO5113" s="94"/>
      <c r="AS5113" s="94"/>
      <c r="AU5113" s="94"/>
      <c r="AY5113" s="94"/>
      <c r="BA5113" s="94"/>
      <c r="BI5113" s="45"/>
      <c r="BN5113" s="93"/>
    </row>
    <row r="5114" spans="4:66" s="48" customFormat="1" ht="15" customHeight="1" x14ac:dyDescent="0.2">
      <c r="D5114" s="45"/>
      <c r="AA5114" s="94"/>
      <c r="AC5114" s="94"/>
      <c r="AG5114" s="94"/>
      <c r="AI5114" s="94"/>
      <c r="AM5114" s="94"/>
      <c r="AO5114" s="94"/>
      <c r="AS5114" s="94"/>
      <c r="AU5114" s="94"/>
      <c r="AY5114" s="94"/>
      <c r="BA5114" s="94"/>
      <c r="BI5114" s="45"/>
      <c r="BN5114" s="93"/>
    </row>
    <row r="5115" spans="4:66" s="48" customFormat="1" ht="15" customHeight="1" x14ac:dyDescent="0.2">
      <c r="D5115" s="45"/>
      <c r="AA5115" s="94"/>
      <c r="AC5115" s="94"/>
      <c r="AG5115" s="94"/>
      <c r="AI5115" s="94"/>
      <c r="AM5115" s="94"/>
      <c r="AO5115" s="94"/>
      <c r="AS5115" s="94"/>
      <c r="AU5115" s="94"/>
      <c r="AY5115" s="94"/>
      <c r="BA5115" s="94"/>
      <c r="BI5115" s="45"/>
      <c r="BN5115" s="93"/>
    </row>
    <row r="5116" spans="4:66" s="48" customFormat="1" ht="15" customHeight="1" x14ac:dyDescent="0.2">
      <c r="D5116" s="45"/>
      <c r="AA5116" s="94"/>
      <c r="AC5116" s="94"/>
      <c r="AG5116" s="94"/>
      <c r="AI5116" s="94"/>
      <c r="AM5116" s="94"/>
      <c r="AO5116" s="94"/>
      <c r="AS5116" s="94"/>
      <c r="AU5116" s="94"/>
      <c r="AY5116" s="94"/>
      <c r="BA5116" s="94"/>
      <c r="BI5116" s="45"/>
      <c r="BN5116" s="93"/>
    </row>
    <row r="5117" spans="4:66" s="48" customFormat="1" ht="15" customHeight="1" x14ac:dyDescent="0.2">
      <c r="D5117" s="45"/>
      <c r="AA5117" s="94"/>
      <c r="AC5117" s="94"/>
      <c r="AG5117" s="94"/>
      <c r="AI5117" s="94"/>
      <c r="AM5117" s="94"/>
      <c r="AO5117" s="94"/>
      <c r="AS5117" s="94"/>
      <c r="AU5117" s="94"/>
      <c r="AY5117" s="94"/>
      <c r="BA5117" s="94"/>
      <c r="BI5117" s="45"/>
      <c r="BN5117" s="93"/>
    </row>
    <row r="5118" spans="4:66" s="48" customFormat="1" ht="15" customHeight="1" x14ac:dyDescent="0.2">
      <c r="D5118" s="45"/>
      <c r="AA5118" s="94"/>
      <c r="AC5118" s="94"/>
      <c r="AG5118" s="94"/>
      <c r="AI5118" s="94"/>
      <c r="AM5118" s="94"/>
      <c r="AO5118" s="94"/>
      <c r="AS5118" s="94"/>
      <c r="AU5118" s="94"/>
      <c r="AY5118" s="94"/>
      <c r="BA5118" s="94"/>
      <c r="BI5118" s="45"/>
      <c r="BN5118" s="93"/>
    </row>
    <row r="5119" spans="4:66" s="48" customFormat="1" ht="15" customHeight="1" x14ac:dyDescent="0.2">
      <c r="D5119" s="45"/>
      <c r="AA5119" s="94"/>
      <c r="AC5119" s="94"/>
      <c r="AG5119" s="94"/>
      <c r="AI5119" s="94"/>
      <c r="AM5119" s="94"/>
      <c r="AO5119" s="94"/>
      <c r="AS5119" s="94"/>
      <c r="AU5119" s="94"/>
      <c r="AY5119" s="94"/>
      <c r="BA5119" s="94"/>
      <c r="BI5119" s="45"/>
      <c r="BN5119" s="93"/>
    </row>
    <row r="5120" spans="4:66" s="48" customFormat="1" ht="15" customHeight="1" x14ac:dyDescent="0.2">
      <c r="D5120" s="45"/>
      <c r="AA5120" s="94"/>
      <c r="AC5120" s="94"/>
      <c r="AG5120" s="94"/>
      <c r="AI5120" s="94"/>
      <c r="AM5120" s="94"/>
      <c r="AO5120" s="94"/>
      <c r="AS5120" s="94"/>
      <c r="AU5120" s="94"/>
      <c r="AY5120" s="94"/>
      <c r="BA5120" s="94"/>
      <c r="BI5120" s="45"/>
      <c r="BN5120" s="93"/>
    </row>
    <row r="5121" spans="4:66" s="48" customFormat="1" ht="15" customHeight="1" x14ac:dyDescent="0.2">
      <c r="D5121" s="45"/>
      <c r="AA5121" s="94"/>
      <c r="AC5121" s="94"/>
      <c r="AG5121" s="94"/>
      <c r="AI5121" s="94"/>
      <c r="AM5121" s="94"/>
      <c r="AO5121" s="94"/>
      <c r="AS5121" s="94"/>
      <c r="AU5121" s="94"/>
      <c r="AY5121" s="94"/>
      <c r="BA5121" s="94"/>
      <c r="BI5121" s="45"/>
      <c r="BN5121" s="93"/>
    </row>
    <row r="5122" spans="4:66" s="48" customFormat="1" ht="15" customHeight="1" x14ac:dyDescent="0.2">
      <c r="D5122" s="45"/>
      <c r="AA5122" s="94"/>
      <c r="AC5122" s="94"/>
      <c r="AG5122" s="94"/>
      <c r="AI5122" s="94"/>
      <c r="AM5122" s="94"/>
      <c r="AO5122" s="94"/>
      <c r="AS5122" s="94"/>
      <c r="AU5122" s="94"/>
      <c r="AY5122" s="94"/>
      <c r="BA5122" s="94"/>
      <c r="BI5122" s="45"/>
      <c r="BN5122" s="93"/>
    </row>
    <row r="5123" spans="4:66" s="48" customFormat="1" ht="15" customHeight="1" x14ac:dyDescent="0.2">
      <c r="D5123" s="45"/>
      <c r="AA5123" s="94"/>
      <c r="AC5123" s="94"/>
      <c r="AG5123" s="94"/>
      <c r="AI5123" s="94"/>
      <c r="AM5123" s="94"/>
      <c r="AO5123" s="94"/>
      <c r="AS5123" s="94"/>
      <c r="AU5123" s="94"/>
      <c r="AY5123" s="94"/>
      <c r="BA5123" s="94"/>
      <c r="BI5123" s="45"/>
      <c r="BN5123" s="93"/>
    </row>
    <row r="5124" spans="4:66" s="48" customFormat="1" ht="15" customHeight="1" x14ac:dyDescent="0.2">
      <c r="D5124" s="45"/>
      <c r="AA5124" s="94"/>
      <c r="AC5124" s="94"/>
      <c r="AG5124" s="94"/>
      <c r="AI5124" s="94"/>
      <c r="AM5124" s="94"/>
      <c r="AO5124" s="94"/>
      <c r="AS5124" s="94"/>
      <c r="AU5124" s="94"/>
      <c r="AY5124" s="94"/>
      <c r="BA5124" s="94"/>
      <c r="BI5124" s="45"/>
      <c r="BN5124" s="93"/>
    </row>
    <row r="5125" spans="4:66" s="48" customFormat="1" ht="15" customHeight="1" x14ac:dyDescent="0.2">
      <c r="D5125" s="45"/>
      <c r="AA5125" s="94"/>
      <c r="AC5125" s="94"/>
      <c r="AG5125" s="94"/>
      <c r="AI5125" s="94"/>
      <c r="AM5125" s="94"/>
      <c r="AO5125" s="94"/>
      <c r="AS5125" s="94"/>
      <c r="AU5125" s="94"/>
      <c r="AY5125" s="94"/>
      <c r="BA5125" s="94"/>
      <c r="BI5125" s="45"/>
      <c r="BN5125" s="93"/>
    </row>
    <row r="5126" spans="4:66" s="48" customFormat="1" ht="15" customHeight="1" x14ac:dyDescent="0.2">
      <c r="D5126" s="45"/>
      <c r="AA5126" s="94"/>
      <c r="AC5126" s="94"/>
      <c r="AG5126" s="94"/>
      <c r="AI5126" s="94"/>
      <c r="AM5126" s="94"/>
      <c r="AO5126" s="94"/>
      <c r="AS5126" s="94"/>
      <c r="AU5126" s="94"/>
      <c r="AY5126" s="94"/>
      <c r="BA5126" s="94"/>
      <c r="BI5126" s="45"/>
      <c r="BN5126" s="93"/>
    </row>
    <row r="5127" spans="4:66" s="48" customFormat="1" ht="15" customHeight="1" x14ac:dyDescent="0.2">
      <c r="D5127" s="45"/>
      <c r="AA5127" s="94"/>
      <c r="AC5127" s="94"/>
      <c r="AG5127" s="94"/>
      <c r="AI5127" s="94"/>
      <c r="AM5127" s="94"/>
      <c r="AO5127" s="94"/>
      <c r="AS5127" s="94"/>
      <c r="AU5127" s="94"/>
      <c r="AY5127" s="94"/>
      <c r="BA5127" s="94"/>
      <c r="BI5127" s="45"/>
      <c r="BN5127" s="93"/>
    </row>
    <row r="5128" spans="4:66" s="48" customFormat="1" ht="15" customHeight="1" x14ac:dyDescent="0.2">
      <c r="D5128" s="45"/>
      <c r="AA5128" s="94"/>
      <c r="AC5128" s="94"/>
      <c r="AG5128" s="94"/>
      <c r="AI5128" s="94"/>
      <c r="AM5128" s="94"/>
      <c r="AO5128" s="94"/>
      <c r="AS5128" s="94"/>
      <c r="AU5128" s="94"/>
      <c r="AY5128" s="94"/>
      <c r="BA5128" s="94"/>
      <c r="BI5128" s="45"/>
      <c r="BN5128" s="93"/>
    </row>
    <row r="5129" spans="4:66" s="48" customFormat="1" ht="15" customHeight="1" x14ac:dyDescent="0.2">
      <c r="D5129" s="45"/>
      <c r="AA5129" s="94"/>
      <c r="AC5129" s="94"/>
      <c r="AG5129" s="94"/>
      <c r="AI5129" s="94"/>
      <c r="AM5129" s="94"/>
      <c r="AO5129" s="94"/>
      <c r="AS5129" s="94"/>
      <c r="AU5129" s="94"/>
      <c r="AY5129" s="94"/>
      <c r="BA5129" s="94"/>
      <c r="BI5129" s="45"/>
      <c r="BN5129" s="93"/>
    </row>
    <row r="5130" spans="4:66" s="48" customFormat="1" ht="15" customHeight="1" x14ac:dyDescent="0.2">
      <c r="D5130" s="45"/>
      <c r="AA5130" s="94"/>
      <c r="AC5130" s="94"/>
      <c r="AG5130" s="94"/>
      <c r="AI5130" s="94"/>
      <c r="AM5130" s="94"/>
      <c r="AO5130" s="94"/>
      <c r="AS5130" s="94"/>
      <c r="AU5130" s="94"/>
      <c r="AY5130" s="94"/>
      <c r="BA5130" s="94"/>
      <c r="BI5130" s="45"/>
      <c r="BN5130" s="93"/>
    </row>
    <row r="5131" spans="4:66" s="48" customFormat="1" ht="15" customHeight="1" x14ac:dyDescent="0.2">
      <c r="D5131" s="45"/>
      <c r="AA5131" s="94"/>
      <c r="AC5131" s="94"/>
      <c r="AG5131" s="94"/>
      <c r="AI5131" s="94"/>
      <c r="AM5131" s="94"/>
      <c r="AO5131" s="94"/>
      <c r="AS5131" s="94"/>
      <c r="AU5131" s="94"/>
      <c r="AY5131" s="94"/>
      <c r="BA5131" s="94"/>
      <c r="BI5131" s="45"/>
      <c r="BN5131" s="93"/>
    </row>
    <row r="5132" spans="4:66" s="48" customFormat="1" ht="15" customHeight="1" x14ac:dyDescent="0.2">
      <c r="D5132" s="45"/>
      <c r="AA5132" s="94"/>
      <c r="AC5132" s="94"/>
      <c r="AG5132" s="94"/>
      <c r="AI5132" s="94"/>
      <c r="AM5132" s="94"/>
      <c r="AO5132" s="94"/>
      <c r="AS5132" s="94"/>
      <c r="AU5132" s="94"/>
      <c r="AY5132" s="94"/>
      <c r="BA5132" s="94"/>
      <c r="BI5132" s="45"/>
      <c r="BN5132" s="93"/>
    </row>
    <row r="5133" spans="4:66" s="48" customFormat="1" ht="15" customHeight="1" x14ac:dyDescent="0.2">
      <c r="D5133" s="45"/>
      <c r="AA5133" s="94"/>
      <c r="AC5133" s="94"/>
      <c r="AG5133" s="94"/>
      <c r="AI5133" s="94"/>
      <c r="AM5133" s="94"/>
      <c r="AO5133" s="94"/>
      <c r="AS5133" s="94"/>
      <c r="AU5133" s="94"/>
      <c r="AY5133" s="94"/>
      <c r="BA5133" s="94"/>
      <c r="BI5133" s="45"/>
      <c r="BN5133" s="93"/>
    </row>
    <row r="5134" spans="4:66" s="48" customFormat="1" ht="15" customHeight="1" x14ac:dyDescent="0.2">
      <c r="D5134" s="45"/>
      <c r="AA5134" s="94"/>
      <c r="AC5134" s="94"/>
      <c r="AG5134" s="94"/>
      <c r="AI5134" s="94"/>
      <c r="AM5134" s="94"/>
      <c r="AO5134" s="94"/>
      <c r="AS5134" s="94"/>
      <c r="AU5134" s="94"/>
      <c r="AY5134" s="94"/>
      <c r="BA5134" s="94"/>
      <c r="BI5134" s="45"/>
      <c r="BN5134" s="93"/>
    </row>
    <row r="5135" spans="4:66" s="48" customFormat="1" ht="15" customHeight="1" x14ac:dyDescent="0.2">
      <c r="D5135" s="45"/>
      <c r="AA5135" s="94"/>
      <c r="AC5135" s="94"/>
      <c r="AG5135" s="94"/>
      <c r="AI5135" s="94"/>
      <c r="AM5135" s="94"/>
      <c r="AO5135" s="94"/>
      <c r="AS5135" s="94"/>
      <c r="AU5135" s="94"/>
      <c r="AY5135" s="94"/>
      <c r="BA5135" s="94"/>
      <c r="BI5135" s="45"/>
      <c r="BN5135" s="93"/>
    </row>
    <row r="5136" spans="4:66" s="48" customFormat="1" ht="15" customHeight="1" x14ac:dyDescent="0.2">
      <c r="D5136" s="45"/>
      <c r="AA5136" s="94"/>
      <c r="AC5136" s="94"/>
      <c r="AG5136" s="94"/>
      <c r="AI5136" s="94"/>
      <c r="AM5136" s="94"/>
      <c r="AO5136" s="94"/>
      <c r="AS5136" s="94"/>
      <c r="AU5136" s="94"/>
      <c r="AY5136" s="94"/>
      <c r="BA5136" s="94"/>
      <c r="BI5136" s="45"/>
      <c r="BN5136" s="93"/>
    </row>
    <row r="5137" spans="4:66" s="48" customFormat="1" ht="15" customHeight="1" x14ac:dyDescent="0.2">
      <c r="D5137" s="45"/>
      <c r="AA5137" s="94"/>
      <c r="AC5137" s="94"/>
      <c r="AG5137" s="94"/>
      <c r="AI5137" s="94"/>
      <c r="AM5137" s="94"/>
      <c r="AO5137" s="94"/>
      <c r="AS5137" s="94"/>
      <c r="AU5137" s="94"/>
      <c r="AY5137" s="94"/>
      <c r="BA5137" s="94"/>
      <c r="BI5137" s="45"/>
      <c r="BN5137" s="93"/>
    </row>
    <row r="5138" spans="4:66" s="48" customFormat="1" ht="15" customHeight="1" x14ac:dyDescent="0.2">
      <c r="D5138" s="45"/>
      <c r="AA5138" s="94"/>
      <c r="AC5138" s="94"/>
      <c r="AG5138" s="94"/>
      <c r="AI5138" s="94"/>
      <c r="AM5138" s="94"/>
      <c r="AO5138" s="94"/>
      <c r="AS5138" s="94"/>
      <c r="AU5138" s="94"/>
      <c r="AY5138" s="94"/>
      <c r="BA5138" s="94"/>
      <c r="BI5138" s="45"/>
      <c r="BN5138" s="93"/>
    </row>
    <row r="5139" spans="4:66" s="48" customFormat="1" ht="15" customHeight="1" x14ac:dyDescent="0.2">
      <c r="D5139" s="45"/>
      <c r="AA5139" s="94"/>
      <c r="AC5139" s="94"/>
      <c r="AG5139" s="94"/>
      <c r="AI5139" s="94"/>
      <c r="AM5139" s="94"/>
      <c r="AO5139" s="94"/>
      <c r="AS5139" s="94"/>
      <c r="AU5139" s="94"/>
      <c r="AY5139" s="94"/>
      <c r="BA5139" s="94"/>
      <c r="BI5139" s="45"/>
      <c r="BN5139" s="93"/>
    </row>
    <row r="5140" spans="4:66" s="48" customFormat="1" ht="15" customHeight="1" x14ac:dyDescent="0.2">
      <c r="D5140" s="45"/>
      <c r="AA5140" s="94"/>
      <c r="AC5140" s="94"/>
      <c r="AG5140" s="94"/>
      <c r="AI5140" s="94"/>
      <c r="AM5140" s="94"/>
      <c r="AO5140" s="94"/>
      <c r="AS5140" s="94"/>
      <c r="AU5140" s="94"/>
      <c r="AY5140" s="94"/>
      <c r="BA5140" s="94"/>
      <c r="BI5140" s="45"/>
      <c r="BN5140" s="93"/>
    </row>
    <row r="5141" spans="4:66" s="48" customFormat="1" ht="15" customHeight="1" x14ac:dyDescent="0.2">
      <c r="D5141" s="45"/>
      <c r="AA5141" s="94"/>
      <c r="AC5141" s="94"/>
      <c r="AG5141" s="94"/>
      <c r="AI5141" s="94"/>
      <c r="AM5141" s="94"/>
      <c r="AO5141" s="94"/>
      <c r="AS5141" s="94"/>
      <c r="AU5141" s="94"/>
      <c r="AY5141" s="94"/>
      <c r="BA5141" s="94"/>
      <c r="BI5141" s="45"/>
      <c r="BN5141" s="93"/>
    </row>
    <row r="5142" spans="4:66" s="48" customFormat="1" ht="15" customHeight="1" x14ac:dyDescent="0.2">
      <c r="D5142" s="45"/>
      <c r="AA5142" s="94"/>
      <c r="AC5142" s="94"/>
      <c r="AG5142" s="94"/>
      <c r="AI5142" s="94"/>
      <c r="AM5142" s="94"/>
      <c r="AO5142" s="94"/>
      <c r="AS5142" s="94"/>
      <c r="AU5142" s="94"/>
      <c r="AY5142" s="94"/>
      <c r="BA5142" s="94"/>
      <c r="BI5142" s="45"/>
      <c r="BN5142" s="93"/>
    </row>
    <row r="5143" spans="4:66" s="48" customFormat="1" ht="15" customHeight="1" x14ac:dyDescent="0.2">
      <c r="D5143" s="45"/>
      <c r="AA5143" s="94"/>
      <c r="AC5143" s="94"/>
      <c r="AG5143" s="94"/>
      <c r="AI5143" s="94"/>
      <c r="AM5143" s="94"/>
      <c r="AO5143" s="94"/>
      <c r="AS5143" s="94"/>
      <c r="AU5143" s="94"/>
      <c r="AY5143" s="94"/>
      <c r="BA5143" s="94"/>
      <c r="BI5143" s="45"/>
      <c r="BN5143" s="93"/>
    </row>
    <row r="5144" spans="4:66" s="48" customFormat="1" ht="15" customHeight="1" x14ac:dyDescent="0.2">
      <c r="D5144" s="45"/>
      <c r="AA5144" s="94"/>
      <c r="AC5144" s="94"/>
      <c r="AG5144" s="94"/>
      <c r="AI5144" s="94"/>
      <c r="AM5144" s="94"/>
      <c r="AO5144" s="94"/>
      <c r="AS5144" s="94"/>
      <c r="AU5144" s="94"/>
      <c r="AY5144" s="94"/>
      <c r="BA5144" s="94"/>
      <c r="BI5144" s="45"/>
      <c r="BN5144" s="93"/>
    </row>
    <row r="5145" spans="4:66" s="48" customFormat="1" ht="15" customHeight="1" x14ac:dyDescent="0.2">
      <c r="D5145" s="45"/>
      <c r="AA5145" s="94"/>
      <c r="AC5145" s="94"/>
      <c r="AG5145" s="94"/>
      <c r="AI5145" s="94"/>
      <c r="AM5145" s="94"/>
      <c r="AO5145" s="94"/>
      <c r="AS5145" s="94"/>
      <c r="AU5145" s="94"/>
      <c r="AY5145" s="94"/>
      <c r="BA5145" s="94"/>
      <c r="BI5145" s="45"/>
      <c r="BN5145" s="93"/>
    </row>
    <row r="5146" spans="4:66" s="48" customFormat="1" ht="15" customHeight="1" x14ac:dyDescent="0.2">
      <c r="D5146" s="45"/>
      <c r="AA5146" s="94"/>
      <c r="AC5146" s="94"/>
      <c r="AG5146" s="94"/>
      <c r="AI5146" s="94"/>
      <c r="AM5146" s="94"/>
      <c r="AO5146" s="94"/>
      <c r="AS5146" s="94"/>
      <c r="AU5146" s="94"/>
      <c r="AY5146" s="94"/>
      <c r="BA5146" s="94"/>
      <c r="BI5146" s="45"/>
      <c r="BN5146" s="93"/>
    </row>
    <row r="5147" spans="4:66" s="48" customFormat="1" ht="15" customHeight="1" x14ac:dyDescent="0.2">
      <c r="D5147" s="45"/>
      <c r="AA5147" s="94"/>
      <c r="AC5147" s="94"/>
      <c r="AG5147" s="94"/>
      <c r="AI5147" s="94"/>
      <c r="AM5147" s="94"/>
      <c r="AO5147" s="94"/>
      <c r="AS5147" s="94"/>
      <c r="AU5147" s="94"/>
      <c r="AY5147" s="94"/>
      <c r="BA5147" s="94"/>
      <c r="BI5147" s="45"/>
      <c r="BN5147" s="93"/>
    </row>
    <row r="5148" spans="4:66" s="48" customFormat="1" ht="15" customHeight="1" x14ac:dyDescent="0.2">
      <c r="D5148" s="45"/>
      <c r="AA5148" s="94"/>
      <c r="AC5148" s="94"/>
      <c r="AG5148" s="94"/>
      <c r="AI5148" s="94"/>
      <c r="AM5148" s="94"/>
      <c r="AO5148" s="94"/>
      <c r="AS5148" s="94"/>
      <c r="AU5148" s="94"/>
      <c r="AY5148" s="94"/>
      <c r="BA5148" s="94"/>
      <c r="BI5148" s="45"/>
      <c r="BN5148" s="93"/>
    </row>
    <row r="5149" spans="4:66" s="48" customFormat="1" ht="15" customHeight="1" x14ac:dyDescent="0.2">
      <c r="D5149" s="45"/>
      <c r="AA5149" s="94"/>
      <c r="AC5149" s="94"/>
      <c r="AG5149" s="94"/>
      <c r="AI5149" s="94"/>
      <c r="AM5149" s="94"/>
      <c r="AO5149" s="94"/>
      <c r="AS5149" s="94"/>
      <c r="AU5149" s="94"/>
      <c r="AY5149" s="94"/>
      <c r="BA5149" s="94"/>
      <c r="BI5149" s="45"/>
      <c r="BN5149" s="93"/>
    </row>
    <row r="5150" spans="4:66" s="48" customFormat="1" ht="15" customHeight="1" x14ac:dyDescent="0.2">
      <c r="D5150" s="45"/>
      <c r="AA5150" s="94"/>
      <c r="AC5150" s="94"/>
      <c r="AG5150" s="94"/>
      <c r="AI5150" s="94"/>
      <c r="AM5150" s="94"/>
      <c r="AO5150" s="94"/>
      <c r="AS5150" s="94"/>
      <c r="AU5150" s="94"/>
      <c r="AY5150" s="94"/>
      <c r="BA5150" s="94"/>
      <c r="BI5150" s="45"/>
      <c r="BN5150" s="93"/>
    </row>
    <row r="5151" spans="4:66" s="48" customFormat="1" ht="15" customHeight="1" x14ac:dyDescent="0.2">
      <c r="D5151" s="45"/>
      <c r="AA5151" s="94"/>
      <c r="AC5151" s="94"/>
      <c r="AG5151" s="94"/>
      <c r="AI5151" s="94"/>
      <c r="AM5151" s="94"/>
      <c r="AO5151" s="94"/>
      <c r="AS5151" s="94"/>
      <c r="AU5151" s="94"/>
      <c r="AY5151" s="94"/>
      <c r="BA5151" s="94"/>
      <c r="BI5151" s="45"/>
      <c r="BN5151" s="93"/>
    </row>
    <row r="5152" spans="4:66" s="48" customFormat="1" ht="15" customHeight="1" x14ac:dyDescent="0.2">
      <c r="D5152" s="45"/>
      <c r="AA5152" s="94"/>
      <c r="AC5152" s="94"/>
      <c r="AG5152" s="94"/>
      <c r="AI5152" s="94"/>
      <c r="AM5152" s="94"/>
      <c r="AO5152" s="94"/>
      <c r="AS5152" s="94"/>
      <c r="AU5152" s="94"/>
      <c r="AY5152" s="94"/>
      <c r="BA5152" s="94"/>
      <c r="BI5152" s="45"/>
      <c r="BN5152" s="93"/>
    </row>
    <row r="5153" spans="4:66" s="48" customFormat="1" ht="15" customHeight="1" x14ac:dyDescent="0.2">
      <c r="D5153" s="45"/>
      <c r="AA5153" s="94"/>
      <c r="AC5153" s="94"/>
      <c r="AG5153" s="94"/>
      <c r="AI5153" s="94"/>
      <c r="AM5153" s="94"/>
      <c r="AO5153" s="94"/>
      <c r="AS5153" s="94"/>
      <c r="AU5153" s="94"/>
      <c r="AY5153" s="94"/>
      <c r="BA5153" s="94"/>
      <c r="BI5153" s="45"/>
      <c r="BN5153" s="93"/>
    </row>
    <row r="5154" spans="4:66" s="48" customFormat="1" ht="15" customHeight="1" x14ac:dyDescent="0.2">
      <c r="D5154" s="45"/>
      <c r="AA5154" s="94"/>
      <c r="AC5154" s="94"/>
      <c r="AG5154" s="94"/>
      <c r="AI5154" s="94"/>
      <c r="AM5154" s="94"/>
      <c r="AO5154" s="94"/>
      <c r="AS5154" s="94"/>
      <c r="AU5154" s="94"/>
      <c r="AY5154" s="94"/>
      <c r="BA5154" s="94"/>
      <c r="BI5154" s="45"/>
      <c r="BN5154" s="93"/>
    </row>
    <row r="5155" spans="4:66" s="48" customFormat="1" ht="15" customHeight="1" x14ac:dyDescent="0.2">
      <c r="D5155" s="45"/>
      <c r="AA5155" s="94"/>
      <c r="AC5155" s="94"/>
      <c r="AG5155" s="94"/>
      <c r="AI5155" s="94"/>
      <c r="AM5155" s="94"/>
      <c r="AO5155" s="94"/>
      <c r="AS5155" s="94"/>
      <c r="AU5155" s="94"/>
      <c r="AY5155" s="94"/>
      <c r="BA5155" s="94"/>
      <c r="BI5155" s="45"/>
      <c r="BN5155" s="93"/>
    </row>
    <row r="5156" spans="4:66" s="48" customFormat="1" ht="15" customHeight="1" x14ac:dyDescent="0.2">
      <c r="D5156" s="45"/>
      <c r="AA5156" s="94"/>
      <c r="AC5156" s="94"/>
      <c r="AG5156" s="94"/>
      <c r="AI5156" s="94"/>
      <c r="AM5156" s="94"/>
      <c r="AO5156" s="94"/>
      <c r="AS5156" s="94"/>
      <c r="AU5156" s="94"/>
      <c r="AY5156" s="94"/>
      <c r="BA5156" s="94"/>
      <c r="BI5156" s="45"/>
      <c r="BN5156" s="93"/>
    </row>
    <row r="5157" spans="4:66" s="48" customFormat="1" ht="15" customHeight="1" x14ac:dyDescent="0.2">
      <c r="D5157" s="45"/>
      <c r="AA5157" s="94"/>
      <c r="AC5157" s="94"/>
      <c r="AG5157" s="94"/>
      <c r="AI5157" s="94"/>
      <c r="AM5157" s="94"/>
      <c r="AO5157" s="94"/>
      <c r="AS5157" s="94"/>
      <c r="AU5157" s="94"/>
      <c r="AY5157" s="94"/>
      <c r="BA5157" s="94"/>
      <c r="BI5157" s="45"/>
      <c r="BN5157" s="93"/>
    </row>
    <row r="5158" spans="4:66" s="48" customFormat="1" ht="15" customHeight="1" x14ac:dyDescent="0.2">
      <c r="D5158" s="45"/>
      <c r="AA5158" s="94"/>
      <c r="AC5158" s="94"/>
      <c r="AG5158" s="94"/>
      <c r="AI5158" s="94"/>
      <c r="AM5158" s="94"/>
      <c r="AO5158" s="94"/>
      <c r="AS5158" s="94"/>
      <c r="AU5158" s="94"/>
      <c r="AY5158" s="94"/>
      <c r="BA5158" s="94"/>
      <c r="BI5158" s="45"/>
      <c r="BN5158" s="93"/>
    </row>
    <row r="5159" spans="4:66" s="48" customFormat="1" ht="15" customHeight="1" x14ac:dyDescent="0.2">
      <c r="D5159" s="45"/>
      <c r="AA5159" s="94"/>
      <c r="AC5159" s="94"/>
      <c r="AG5159" s="94"/>
      <c r="AI5159" s="94"/>
      <c r="AM5159" s="94"/>
      <c r="AO5159" s="94"/>
      <c r="AS5159" s="94"/>
      <c r="AU5159" s="94"/>
      <c r="AY5159" s="94"/>
      <c r="BA5159" s="94"/>
      <c r="BI5159" s="45"/>
      <c r="BN5159" s="93"/>
    </row>
    <row r="5160" spans="4:66" s="48" customFormat="1" ht="15" customHeight="1" x14ac:dyDescent="0.2">
      <c r="D5160" s="45"/>
      <c r="AA5160" s="94"/>
      <c r="AC5160" s="94"/>
      <c r="AG5160" s="94"/>
      <c r="AI5160" s="94"/>
      <c r="AM5160" s="94"/>
      <c r="AO5160" s="94"/>
      <c r="AS5160" s="94"/>
      <c r="AU5160" s="94"/>
      <c r="AY5160" s="94"/>
      <c r="BA5160" s="94"/>
      <c r="BI5160" s="45"/>
      <c r="BN5160" s="93"/>
    </row>
    <row r="5161" spans="4:66" s="48" customFormat="1" ht="15" customHeight="1" x14ac:dyDescent="0.2">
      <c r="D5161" s="45"/>
      <c r="AA5161" s="94"/>
      <c r="AC5161" s="94"/>
      <c r="AG5161" s="94"/>
      <c r="AI5161" s="94"/>
      <c r="AM5161" s="94"/>
      <c r="AO5161" s="94"/>
      <c r="AS5161" s="94"/>
      <c r="AU5161" s="94"/>
      <c r="AY5161" s="94"/>
      <c r="BA5161" s="94"/>
      <c r="BI5161" s="45"/>
      <c r="BN5161" s="93"/>
    </row>
    <row r="5162" spans="4:66" s="48" customFormat="1" ht="15" customHeight="1" x14ac:dyDescent="0.2">
      <c r="D5162" s="45"/>
      <c r="AA5162" s="94"/>
      <c r="AC5162" s="94"/>
      <c r="AG5162" s="94"/>
      <c r="AI5162" s="94"/>
      <c r="AM5162" s="94"/>
      <c r="AO5162" s="94"/>
      <c r="AS5162" s="94"/>
      <c r="AU5162" s="94"/>
      <c r="AY5162" s="94"/>
      <c r="BA5162" s="94"/>
      <c r="BI5162" s="45"/>
      <c r="BN5162" s="93"/>
    </row>
    <row r="5163" spans="4:66" s="48" customFormat="1" ht="15" customHeight="1" x14ac:dyDescent="0.2">
      <c r="D5163" s="45"/>
      <c r="AA5163" s="94"/>
      <c r="AC5163" s="94"/>
      <c r="AG5163" s="94"/>
      <c r="AI5163" s="94"/>
      <c r="AM5163" s="94"/>
      <c r="AO5163" s="94"/>
      <c r="AS5163" s="94"/>
      <c r="AU5163" s="94"/>
      <c r="AY5163" s="94"/>
      <c r="BA5163" s="94"/>
      <c r="BI5163" s="45"/>
      <c r="BN5163" s="93"/>
    </row>
    <row r="5164" spans="4:66" s="48" customFormat="1" ht="15" customHeight="1" x14ac:dyDescent="0.2">
      <c r="D5164" s="45"/>
      <c r="AA5164" s="94"/>
      <c r="AC5164" s="94"/>
      <c r="AG5164" s="94"/>
      <c r="AI5164" s="94"/>
      <c r="AM5164" s="94"/>
      <c r="AO5164" s="94"/>
      <c r="AS5164" s="94"/>
      <c r="AU5164" s="94"/>
      <c r="AY5164" s="94"/>
      <c r="BA5164" s="94"/>
      <c r="BI5164" s="45"/>
      <c r="BN5164" s="93"/>
    </row>
    <row r="5165" spans="4:66" s="48" customFormat="1" ht="15" customHeight="1" x14ac:dyDescent="0.2">
      <c r="D5165" s="45"/>
      <c r="AA5165" s="94"/>
      <c r="AC5165" s="94"/>
      <c r="AG5165" s="94"/>
      <c r="AI5165" s="94"/>
      <c r="AM5165" s="94"/>
      <c r="AO5165" s="94"/>
      <c r="AS5165" s="94"/>
      <c r="AU5165" s="94"/>
      <c r="AY5165" s="94"/>
      <c r="BA5165" s="94"/>
      <c r="BI5165" s="45"/>
      <c r="BN5165" s="93"/>
    </row>
    <row r="5166" spans="4:66" s="48" customFormat="1" ht="15" customHeight="1" x14ac:dyDescent="0.2">
      <c r="D5166" s="45"/>
      <c r="AA5166" s="94"/>
      <c r="AC5166" s="94"/>
      <c r="AG5166" s="94"/>
      <c r="AI5166" s="94"/>
      <c r="AM5166" s="94"/>
      <c r="AO5166" s="94"/>
      <c r="AS5166" s="94"/>
      <c r="AU5166" s="94"/>
      <c r="AY5166" s="94"/>
      <c r="BA5166" s="94"/>
      <c r="BI5166" s="45"/>
      <c r="BN5166" s="93"/>
    </row>
    <row r="5167" spans="4:66" s="48" customFormat="1" ht="15" customHeight="1" x14ac:dyDescent="0.2">
      <c r="D5167" s="45"/>
      <c r="AA5167" s="94"/>
      <c r="AC5167" s="94"/>
      <c r="AG5167" s="94"/>
      <c r="AI5167" s="94"/>
      <c r="AM5167" s="94"/>
      <c r="AO5167" s="94"/>
      <c r="AS5167" s="94"/>
      <c r="AU5167" s="94"/>
      <c r="AY5167" s="94"/>
      <c r="BA5167" s="94"/>
      <c r="BI5167" s="45"/>
      <c r="BN5167" s="93"/>
    </row>
    <row r="5168" spans="4:66" s="48" customFormat="1" ht="15" customHeight="1" x14ac:dyDescent="0.2">
      <c r="D5168" s="45"/>
      <c r="AA5168" s="94"/>
      <c r="AC5168" s="94"/>
      <c r="AG5168" s="94"/>
      <c r="AI5168" s="94"/>
      <c r="AM5168" s="94"/>
      <c r="AO5168" s="94"/>
      <c r="AS5168" s="94"/>
      <c r="AU5168" s="94"/>
      <c r="AY5168" s="94"/>
      <c r="BA5168" s="94"/>
      <c r="BI5168" s="45"/>
      <c r="BN5168" s="93"/>
    </row>
    <row r="5169" spans="4:66" s="48" customFormat="1" ht="15" customHeight="1" x14ac:dyDescent="0.2">
      <c r="D5169" s="45"/>
      <c r="AA5169" s="94"/>
      <c r="AC5169" s="94"/>
      <c r="AG5169" s="94"/>
      <c r="AI5169" s="94"/>
      <c r="AM5169" s="94"/>
      <c r="AO5169" s="94"/>
      <c r="AS5169" s="94"/>
      <c r="AU5169" s="94"/>
      <c r="AY5169" s="94"/>
      <c r="BA5169" s="94"/>
      <c r="BI5169" s="45"/>
      <c r="BN5169" s="93"/>
    </row>
    <row r="5170" spans="4:66" s="48" customFormat="1" ht="15" customHeight="1" x14ac:dyDescent="0.2">
      <c r="D5170" s="45"/>
      <c r="AA5170" s="94"/>
      <c r="AC5170" s="94"/>
      <c r="AG5170" s="94"/>
      <c r="AI5170" s="94"/>
      <c r="AM5170" s="94"/>
      <c r="AO5170" s="94"/>
      <c r="AS5170" s="94"/>
      <c r="AU5170" s="94"/>
      <c r="AY5170" s="94"/>
      <c r="BA5170" s="94"/>
      <c r="BI5170" s="45"/>
      <c r="BN5170" s="93"/>
    </row>
    <row r="5171" spans="4:66" s="48" customFormat="1" ht="15" customHeight="1" x14ac:dyDescent="0.2">
      <c r="D5171" s="45"/>
      <c r="AA5171" s="94"/>
      <c r="AC5171" s="94"/>
      <c r="AG5171" s="94"/>
      <c r="AI5171" s="94"/>
      <c r="AM5171" s="94"/>
      <c r="AO5171" s="94"/>
      <c r="AS5171" s="94"/>
      <c r="AU5171" s="94"/>
      <c r="AY5171" s="94"/>
      <c r="BA5171" s="94"/>
      <c r="BI5171" s="45"/>
      <c r="BN5171" s="93"/>
    </row>
    <row r="5172" spans="4:66" s="48" customFormat="1" ht="15" customHeight="1" x14ac:dyDescent="0.2">
      <c r="D5172" s="45"/>
      <c r="AA5172" s="94"/>
      <c r="AC5172" s="94"/>
      <c r="AG5172" s="94"/>
      <c r="AI5172" s="94"/>
      <c r="AM5172" s="94"/>
      <c r="AO5172" s="94"/>
      <c r="AS5172" s="94"/>
      <c r="AU5172" s="94"/>
      <c r="AY5172" s="94"/>
      <c r="BA5172" s="94"/>
      <c r="BI5172" s="45"/>
      <c r="BN5172" s="93"/>
    </row>
    <row r="5173" spans="4:66" s="48" customFormat="1" ht="15" customHeight="1" x14ac:dyDescent="0.2">
      <c r="D5173" s="45"/>
      <c r="AA5173" s="94"/>
      <c r="AC5173" s="94"/>
      <c r="AG5173" s="94"/>
      <c r="AI5173" s="94"/>
      <c r="AM5173" s="94"/>
      <c r="AO5173" s="94"/>
      <c r="AS5173" s="94"/>
      <c r="AU5173" s="94"/>
      <c r="AY5173" s="94"/>
      <c r="BA5173" s="94"/>
      <c r="BI5173" s="45"/>
      <c r="BN5173" s="93"/>
    </row>
    <row r="5174" spans="4:66" s="48" customFormat="1" ht="15" customHeight="1" x14ac:dyDescent="0.2">
      <c r="D5174" s="45"/>
      <c r="AA5174" s="94"/>
      <c r="AC5174" s="94"/>
      <c r="AG5174" s="94"/>
      <c r="AI5174" s="94"/>
      <c r="AM5174" s="94"/>
      <c r="AO5174" s="94"/>
      <c r="AS5174" s="94"/>
      <c r="AU5174" s="94"/>
      <c r="AY5174" s="94"/>
      <c r="BA5174" s="94"/>
      <c r="BI5174" s="45"/>
      <c r="BN5174" s="93"/>
    </row>
    <row r="5175" spans="4:66" s="48" customFormat="1" ht="15" customHeight="1" x14ac:dyDescent="0.2">
      <c r="D5175" s="45"/>
      <c r="AA5175" s="94"/>
      <c r="AC5175" s="94"/>
      <c r="AG5175" s="94"/>
      <c r="AI5175" s="94"/>
      <c r="AM5175" s="94"/>
      <c r="AO5175" s="94"/>
      <c r="AS5175" s="94"/>
      <c r="AU5175" s="94"/>
      <c r="AY5175" s="94"/>
      <c r="BA5175" s="94"/>
      <c r="BI5175" s="45"/>
      <c r="BN5175" s="93"/>
    </row>
    <row r="5176" spans="4:66" s="48" customFormat="1" ht="15" customHeight="1" x14ac:dyDescent="0.2">
      <c r="D5176" s="45"/>
      <c r="AA5176" s="94"/>
      <c r="AC5176" s="94"/>
      <c r="AG5176" s="94"/>
      <c r="AI5176" s="94"/>
      <c r="AM5176" s="94"/>
      <c r="AO5176" s="94"/>
      <c r="AS5176" s="94"/>
      <c r="AU5176" s="94"/>
      <c r="AY5176" s="94"/>
      <c r="BA5176" s="94"/>
      <c r="BI5176" s="45"/>
      <c r="BN5176" s="93"/>
    </row>
    <row r="5177" spans="4:66" s="48" customFormat="1" ht="15" customHeight="1" x14ac:dyDescent="0.2">
      <c r="D5177" s="45"/>
      <c r="AA5177" s="94"/>
      <c r="AC5177" s="94"/>
      <c r="AG5177" s="94"/>
      <c r="AI5177" s="94"/>
      <c r="AM5177" s="94"/>
      <c r="AO5177" s="94"/>
      <c r="AS5177" s="94"/>
      <c r="AU5177" s="94"/>
      <c r="AY5177" s="94"/>
      <c r="BA5177" s="94"/>
      <c r="BI5177" s="45"/>
      <c r="BN5177" s="93"/>
    </row>
    <row r="5178" spans="4:66" s="48" customFormat="1" ht="15" customHeight="1" x14ac:dyDescent="0.2">
      <c r="D5178" s="45"/>
      <c r="AA5178" s="94"/>
      <c r="AC5178" s="94"/>
      <c r="AG5178" s="94"/>
      <c r="AI5178" s="94"/>
      <c r="AM5178" s="94"/>
      <c r="AO5178" s="94"/>
      <c r="AS5178" s="94"/>
      <c r="AU5178" s="94"/>
      <c r="AY5178" s="94"/>
      <c r="BA5178" s="94"/>
      <c r="BI5178" s="45"/>
      <c r="BN5178" s="93"/>
    </row>
    <row r="5179" spans="4:66" s="48" customFormat="1" ht="15" customHeight="1" x14ac:dyDescent="0.2">
      <c r="D5179" s="45"/>
      <c r="AA5179" s="94"/>
      <c r="AC5179" s="94"/>
      <c r="AG5179" s="94"/>
      <c r="AI5179" s="94"/>
      <c r="AM5179" s="94"/>
      <c r="AO5179" s="94"/>
      <c r="AS5179" s="94"/>
      <c r="AU5179" s="94"/>
      <c r="AY5179" s="94"/>
      <c r="BA5179" s="94"/>
      <c r="BI5179" s="45"/>
      <c r="BN5179" s="93"/>
    </row>
    <row r="5180" spans="4:66" s="48" customFormat="1" ht="15" customHeight="1" x14ac:dyDescent="0.2">
      <c r="D5180" s="45"/>
      <c r="AA5180" s="94"/>
      <c r="AC5180" s="94"/>
      <c r="AG5180" s="94"/>
      <c r="AI5180" s="94"/>
      <c r="AM5180" s="94"/>
      <c r="AO5180" s="94"/>
      <c r="AS5180" s="94"/>
      <c r="AU5180" s="94"/>
      <c r="AY5180" s="94"/>
      <c r="BA5180" s="94"/>
      <c r="BI5180" s="45"/>
      <c r="BN5180" s="93"/>
    </row>
    <row r="5181" spans="4:66" s="48" customFormat="1" ht="15" customHeight="1" x14ac:dyDescent="0.2">
      <c r="D5181" s="45"/>
      <c r="AA5181" s="94"/>
      <c r="AC5181" s="94"/>
      <c r="AG5181" s="94"/>
      <c r="AI5181" s="94"/>
      <c r="AM5181" s="94"/>
      <c r="AO5181" s="94"/>
      <c r="AS5181" s="94"/>
      <c r="AU5181" s="94"/>
      <c r="AY5181" s="94"/>
      <c r="BA5181" s="94"/>
      <c r="BI5181" s="45"/>
      <c r="BN5181" s="93"/>
    </row>
    <row r="5182" spans="4:66" s="48" customFormat="1" ht="15" customHeight="1" x14ac:dyDescent="0.2">
      <c r="D5182" s="45"/>
      <c r="AA5182" s="94"/>
      <c r="AC5182" s="94"/>
      <c r="AG5182" s="94"/>
      <c r="AI5182" s="94"/>
      <c r="AM5182" s="94"/>
      <c r="AO5182" s="94"/>
      <c r="AS5182" s="94"/>
      <c r="AU5182" s="94"/>
      <c r="AY5182" s="94"/>
      <c r="BA5182" s="94"/>
      <c r="BI5182" s="45"/>
      <c r="BN5182" s="93"/>
    </row>
    <row r="5183" spans="4:66" s="48" customFormat="1" ht="15" customHeight="1" x14ac:dyDescent="0.2">
      <c r="D5183" s="45"/>
      <c r="AA5183" s="94"/>
      <c r="AC5183" s="94"/>
      <c r="AG5183" s="94"/>
      <c r="AI5183" s="94"/>
      <c r="AM5183" s="94"/>
      <c r="AO5183" s="94"/>
      <c r="AS5183" s="94"/>
      <c r="AU5183" s="94"/>
      <c r="AY5183" s="94"/>
      <c r="BA5183" s="94"/>
      <c r="BI5183" s="45"/>
      <c r="BN5183" s="93"/>
    </row>
    <row r="5184" spans="4:66" s="48" customFormat="1" ht="15" customHeight="1" x14ac:dyDescent="0.2">
      <c r="D5184" s="45"/>
      <c r="AA5184" s="94"/>
      <c r="AC5184" s="94"/>
      <c r="AG5184" s="94"/>
      <c r="AI5184" s="94"/>
      <c r="AM5184" s="94"/>
      <c r="AO5184" s="94"/>
      <c r="AS5184" s="94"/>
      <c r="AU5184" s="94"/>
      <c r="AY5184" s="94"/>
      <c r="BA5184" s="94"/>
      <c r="BI5184" s="45"/>
      <c r="BN5184" s="93"/>
    </row>
    <row r="5185" spans="4:66" s="48" customFormat="1" ht="15" customHeight="1" x14ac:dyDescent="0.2">
      <c r="D5185" s="45"/>
      <c r="AA5185" s="94"/>
      <c r="AC5185" s="94"/>
      <c r="AG5185" s="94"/>
      <c r="AI5185" s="94"/>
      <c r="AM5185" s="94"/>
      <c r="AO5185" s="94"/>
      <c r="AS5185" s="94"/>
      <c r="AU5185" s="94"/>
      <c r="AY5185" s="94"/>
      <c r="BA5185" s="94"/>
      <c r="BI5185" s="45"/>
      <c r="BN5185" s="93"/>
    </row>
    <row r="5186" spans="4:66" s="48" customFormat="1" ht="15" customHeight="1" x14ac:dyDescent="0.2">
      <c r="D5186" s="45"/>
      <c r="AA5186" s="94"/>
      <c r="AC5186" s="94"/>
      <c r="AG5186" s="94"/>
      <c r="AI5186" s="94"/>
      <c r="AM5186" s="94"/>
      <c r="AO5186" s="94"/>
      <c r="AS5186" s="94"/>
      <c r="AU5186" s="94"/>
      <c r="AY5186" s="94"/>
      <c r="BA5186" s="94"/>
      <c r="BI5186" s="45"/>
      <c r="BN5186" s="93"/>
    </row>
    <row r="5187" spans="4:66" s="48" customFormat="1" ht="15" customHeight="1" x14ac:dyDescent="0.2">
      <c r="D5187" s="45"/>
      <c r="AA5187" s="94"/>
      <c r="AC5187" s="94"/>
      <c r="AG5187" s="94"/>
      <c r="AI5187" s="94"/>
      <c r="AM5187" s="94"/>
      <c r="AO5187" s="94"/>
      <c r="AS5187" s="94"/>
      <c r="AU5187" s="94"/>
      <c r="AY5187" s="94"/>
      <c r="BA5187" s="94"/>
      <c r="BI5187" s="45"/>
      <c r="BN5187" s="93"/>
    </row>
    <row r="5188" spans="4:66" s="48" customFormat="1" ht="15" customHeight="1" x14ac:dyDescent="0.2">
      <c r="D5188" s="45"/>
      <c r="AA5188" s="94"/>
      <c r="AC5188" s="94"/>
      <c r="AG5188" s="94"/>
      <c r="AI5188" s="94"/>
      <c r="AM5188" s="94"/>
      <c r="AO5188" s="94"/>
      <c r="AS5188" s="94"/>
      <c r="AU5188" s="94"/>
      <c r="AY5188" s="94"/>
      <c r="BA5188" s="94"/>
      <c r="BI5188" s="45"/>
      <c r="BN5188" s="93"/>
    </row>
    <row r="5189" spans="4:66" s="48" customFormat="1" ht="15" customHeight="1" x14ac:dyDescent="0.2">
      <c r="D5189" s="45"/>
      <c r="AA5189" s="94"/>
      <c r="AC5189" s="94"/>
      <c r="AG5189" s="94"/>
      <c r="AI5189" s="94"/>
      <c r="AM5189" s="94"/>
      <c r="AO5189" s="94"/>
      <c r="AS5189" s="94"/>
      <c r="AU5189" s="94"/>
      <c r="AY5189" s="94"/>
      <c r="BA5189" s="94"/>
      <c r="BI5189" s="45"/>
      <c r="BN5189" s="93"/>
    </row>
    <row r="5190" spans="4:66" s="48" customFormat="1" ht="15" customHeight="1" x14ac:dyDescent="0.2">
      <c r="D5190" s="45"/>
      <c r="AA5190" s="94"/>
      <c r="AC5190" s="94"/>
      <c r="AG5190" s="94"/>
      <c r="AI5190" s="94"/>
      <c r="AM5190" s="94"/>
      <c r="AO5190" s="94"/>
      <c r="AS5190" s="94"/>
      <c r="AU5190" s="94"/>
      <c r="AY5190" s="94"/>
      <c r="BA5190" s="94"/>
      <c r="BI5190" s="45"/>
      <c r="BN5190" s="93"/>
    </row>
    <row r="5191" spans="4:66" s="48" customFormat="1" ht="15" customHeight="1" x14ac:dyDescent="0.2">
      <c r="D5191" s="45"/>
      <c r="AA5191" s="94"/>
      <c r="AC5191" s="94"/>
      <c r="AG5191" s="94"/>
      <c r="AI5191" s="94"/>
      <c r="AM5191" s="94"/>
      <c r="AO5191" s="94"/>
      <c r="AS5191" s="94"/>
      <c r="AU5191" s="94"/>
      <c r="AY5191" s="94"/>
      <c r="BA5191" s="94"/>
      <c r="BI5191" s="45"/>
      <c r="BN5191" s="93"/>
    </row>
    <row r="5192" spans="4:66" s="48" customFormat="1" ht="15" customHeight="1" x14ac:dyDescent="0.2">
      <c r="D5192" s="45"/>
      <c r="AA5192" s="94"/>
      <c r="AC5192" s="94"/>
      <c r="AG5192" s="94"/>
      <c r="AI5192" s="94"/>
      <c r="AM5192" s="94"/>
      <c r="AO5192" s="94"/>
      <c r="AS5192" s="94"/>
      <c r="AU5192" s="94"/>
      <c r="AY5192" s="94"/>
      <c r="BA5192" s="94"/>
      <c r="BI5192" s="45"/>
      <c r="BN5192" s="93"/>
    </row>
    <row r="5193" spans="4:66" s="48" customFormat="1" ht="15" customHeight="1" x14ac:dyDescent="0.2">
      <c r="D5193" s="45"/>
      <c r="AA5193" s="94"/>
      <c r="AC5193" s="94"/>
      <c r="AG5193" s="94"/>
      <c r="AI5193" s="94"/>
      <c r="AM5193" s="94"/>
      <c r="AO5193" s="94"/>
      <c r="AS5193" s="94"/>
      <c r="AU5193" s="94"/>
      <c r="AY5193" s="94"/>
      <c r="BA5193" s="94"/>
      <c r="BI5193" s="45"/>
      <c r="BN5193" s="93"/>
    </row>
    <row r="5194" spans="4:66" s="48" customFormat="1" ht="15" customHeight="1" x14ac:dyDescent="0.2">
      <c r="D5194" s="45"/>
      <c r="AA5194" s="94"/>
      <c r="AC5194" s="94"/>
      <c r="AG5194" s="94"/>
      <c r="AI5194" s="94"/>
      <c r="AM5194" s="94"/>
      <c r="AO5194" s="94"/>
      <c r="AS5194" s="94"/>
      <c r="AU5194" s="94"/>
      <c r="AY5194" s="94"/>
      <c r="BA5194" s="94"/>
      <c r="BI5194" s="45"/>
      <c r="BN5194" s="93"/>
    </row>
    <row r="5195" spans="4:66" s="48" customFormat="1" ht="15" customHeight="1" x14ac:dyDescent="0.2">
      <c r="D5195" s="45"/>
      <c r="AA5195" s="94"/>
      <c r="AC5195" s="94"/>
      <c r="AG5195" s="94"/>
      <c r="AI5195" s="94"/>
      <c r="AM5195" s="94"/>
      <c r="AO5195" s="94"/>
      <c r="AS5195" s="94"/>
      <c r="AU5195" s="94"/>
      <c r="AY5195" s="94"/>
      <c r="BA5195" s="94"/>
      <c r="BI5195" s="45"/>
      <c r="BN5195" s="93"/>
    </row>
    <row r="5196" spans="4:66" s="48" customFormat="1" ht="15" customHeight="1" x14ac:dyDescent="0.2">
      <c r="D5196" s="45"/>
      <c r="AA5196" s="94"/>
      <c r="AC5196" s="94"/>
      <c r="AG5196" s="94"/>
      <c r="AI5196" s="94"/>
      <c r="AM5196" s="94"/>
      <c r="AO5196" s="94"/>
      <c r="AS5196" s="94"/>
      <c r="AU5196" s="94"/>
      <c r="AY5196" s="94"/>
      <c r="BA5196" s="94"/>
      <c r="BI5196" s="45"/>
      <c r="BN5196" s="93"/>
    </row>
    <row r="5197" spans="4:66" s="48" customFormat="1" ht="15" customHeight="1" x14ac:dyDescent="0.2">
      <c r="D5197" s="45"/>
      <c r="AA5197" s="94"/>
      <c r="AC5197" s="94"/>
      <c r="AG5197" s="94"/>
      <c r="AI5197" s="94"/>
      <c r="AM5197" s="94"/>
      <c r="AO5197" s="94"/>
      <c r="AS5197" s="94"/>
      <c r="AU5197" s="94"/>
      <c r="AY5197" s="94"/>
      <c r="BA5197" s="94"/>
      <c r="BI5197" s="45"/>
      <c r="BN5197" s="93"/>
    </row>
    <row r="5198" spans="4:66" s="48" customFormat="1" ht="15" customHeight="1" x14ac:dyDescent="0.2">
      <c r="D5198" s="45"/>
      <c r="AA5198" s="94"/>
      <c r="AC5198" s="94"/>
      <c r="AG5198" s="94"/>
      <c r="AI5198" s="94"/>
      <c r="AM5198" s="94"/>
      <c r="AO5198" s="94"/>
      <c r="AS5198" s="94"/>
      <c r="AU5198" s="94"/>
      <c r="AY5198" s="94"/>
      <c r="BA5198" s="94"/>
      <c r="BI5198" s="45"/>
      <c r="BN5198" s="93"/>
    </row>
    <row r="5199" spans="4:66" s="48" customFormat="1" ht="15" customHeight="1" x14ac:dyDescent="0.2">
      <c r="D5199" s="45"/>
      <c r="AA5199" s="94"/>
      <c r="AC5199" s="94"/>
      <c r="AG5199" s="94"/>
      <c r="AI5199" s="94"/>
      <c r="AM5199" s="94"/>
      <c r="AO5199" s="94"/>
      <c r="AS5199" s="94"/>
      <c r="AU5199" s="94"/>
      <c r="AY5199" s="94"/>
      <c r="BA5199" s="94"/>
      <c r="BI5199" s="45"/>
      <c r="BN5199" s="93"/>
    </row>
    <row r="5200" spans="4:66" s="48" customFormat="1" ht="15" customHeight="1" x14ac:dyDescent="0.2">
      <c r="D5200" s="45"/>
      <c r="AA5200" s="94"/>
      <c r="AC5200" s="94"/>
      <c r="AG5200" s="94"/>
      <c r="AI5200" s="94"/>
      <c r="AM5200" s="94"/>
      <c r="AO5200" s="94"/>
      <c r="AS5200" s="94"/>
      <c r="AU5200" s="94"/>
      <c r="AY5200" s="94"/>
      <c r="BA5200" s="94"/>
      <c r="BI5200" s="45"/>
      <c r="BN5200" s="93"/>
    </row>
    <row r="5201" spans="4:66" s="48" customFormat="1" ht="15" customHeight="1" x14ac:dyDescent="0.2">
      <c r="D5201" s="45"/>
      <c r="AA5201" s="94"/>
      <c r="AC5201" s="94"/>
      <c r="AG5201" s="94"/>
      <c r="AI5201" s="94"/>
      <c r="AM5201" s="94"/>
      <c r="AO5201" s="94"/>
      <c r="AS5201" s="94"/>
      <c r="AU5201" s="94"/>
      <c r="AY5201" s="94"/>
      <c r="BA5201" s="94"/>
      <c r="BI5201" s="45"/>
      <c r="BN5201" s="93"/>
    </row>
    <row r="5202" spans="4:66" s="48" customFormat="1" ht="15" customHeight="1" x14ac:dyDescent="0.2">
      <c r="D5202" s="45"/>
      <c r="AA5202" s="94"/>
      <c r="AC5202" s="94"/>
      <c r="AG5202" s="94"/>
      <c r="AI5202" s="94"/>
      <c r="AM5202" s="94"/>
      <c r="AO5202" s="94"/>
      <c r="AS5202" s="94"/>
      <c r="AU5202" s="94"/>
      <c r="AY5202" s="94"/>
      <c r="BA5202" s="94"/>
      <c r="BI5202" s="45"/>
      <c r="BN5202" s="93"/>
    </row>
    <row r="5203" spans="4:66" s="48" customFormat="1" ht="15" customHeight="1" x14ac:dyDescent="0.2">
      <c r="D5203" s="45"/>
      <c r="AA5203" s="94"/>
      <c r="AC5203" s="94"/>
      <c r="AG5203" s="94"/>
      <c r="AI5203" s="94"/>
      <c r="AM5203" s="94"/>
      <c r="AO5203" s="94"/>
      <c r="AS5203" s="94"/>
      <c r="AU5203" s="94"/>
      <c r="AY5203" s="94"/>
      <c r="BA5203" s="94"/>
      <c r="BI5203" s="45"/>
      <c r="BN5203" s="93"/>
    </row>
    <row r="5204" spans="4:66" s="48" customFormat="1" ht="15" customHeight="1" x14ac:dyDescent="0.2">
      <c r="D5204" s="45"/>
      <c r="AA5204" s="94"/>
      <c r="AC5204" s="94"/>
      <c r="AG5204" s="94"/>
      <c r="AI5204" s="94"/>
      <c r="AM5204" s="94"/>
      <c r="AO5204" s="94"/>
      <c r="AS5204" s="94"/>
      <c r="AU5204" s="94"/>
      <c r="AY5204" s="94"/>
      <c r="BA5204" s="94"/>
      <c r="BI5204" s="45"/>
      <c r="BN5204" s="93"/>
    </row>
    <row r="5205" spans="4:66" s="48" customFormat="1" ht="15" customHeight="1" x14ac:dyDescent="0.2">
      <c r="D5205" s="45"/>
      <c r="AA5205" s="94"/>
      <c r="AC5205" s="94"/>
      <c r="AG5205" s="94"/>
      <c r="AI5205" s="94"/>
      <c r="AM5205" s="94"/>
      <c r="AO5205" s="94"/>
      <c r="AS5205" s="94"/>
      <c r="AU5205" s="94"/>
      <c r="AY5205" s="94"/>
      <c r="BA5205" s="94"/>
      <c r="BI5205" s="45"/>
      <c r="BN5205" s="93"/>
    </row>
    <row r="5206" spans="4:66" s="48" customFormat="1" ht="15" customHeight="1" x14ac:dyDescent="0.2">
      <c r="D5206" s="45"/>
      <c r="AA5206" s="94"/>
      <c r="AC5206" s="94"/>
      <c r="AG5206" s="94"/>
      <c r="AI5206" s="94"/>
      <c r="AM5206" s="94"/>
      <c r="AO5206" s="94"/>
      <c r="AS5206" s="94"/>
      <c r="AU5206" s="94"/>
      <c r="AY5206" s="94"/>
      <c r="BA5206" s="94"/>
      <c r="BI5206" s="45"/>
      <c r="BN5206" s="93"/>
    </row>
    <row r="5207" spans="4:66" s="48" customFormat="1" ht="15" customHeight="1" x14ac:dyDescent="0.2">
      <c r="D5207" s="45"/>
      <c r="AA5207" s="94"/>
      <c r="AC5207" s="94"/>
      <c r="AG5207" s="94"/>
      <c r="AI5207" s="94"/>
      <c r="AM5207" s="94"/>
      <c r="AO5207" s="94"/>
      <c r="AS5207" s="94"/>
      <c r="AU5207" s="94"/>
      <c r="AY5207" s="94"/>
      <c r="BA5207" s="94"/>
      <c r="BI5207" s="45"/>
      <c r="BN5207" s="93"/>
    </row>
    <row r="5208" spans="4:66" s="48" customFormat="1" ht="15" customHeight="1" x14ac:dyDescent="0.2">
      <c r="D5208" s="45"/>
      <c r="AA5208" s="94"/>
      <c r="AC5208" s="94"/>
      <c r="AG5208" s="94"/>
      <c r="AI5208" s="94"/>
      <c r="AM5208" s="94"/>
      <c r="AO5208" s="94"/>
      <c r="AS5208" s="94"/>
      <c r="AU5208" s="94"/>
      <c r="AY5208" s="94"/>
      <c r="BA5208" s="94"/>
      <c r="BI5208" s="45"/>
      <c r="BN5208" s="93"/>
    </row>
    <row r="5209" spans="4:66" s="48" customFormat="1" ht="15" customHeight="1" x14ac:dyDescent="0.2">
      <c r="D5209" s="45"/>
      <c r="AA5209" s="94"/>
      <c r="AC5209" s="94"/>
      <c r="AG5209" s="94"/>
      <c r="AI5209" s="94"/>
      <c r="AM5209" s="94"/>
      <c r="AO5209" s="94"/>
      <c r="AS5209" s="94"/>
      <c r="AU5209" s="94"/>
      <c r="AY5209" s="94"/>
      <c r="BA5209" s="94"/>
      <c r="BI5209" s="45"/>
      <c r="BN5209" s="93"/>
    </row>
    <row r="5210" spans="4:66" s="48" customFormat="1" ht="15" customHeight="1" x14ac:dyDescent="0.2">
      <c r="D5210" s="45"/>
      <c r="AA5210" s="94"/>
      <c r="AC5210" s="94"/>
      <c r="AG5210" s="94"/>
      <c r="AI5210" s="94"/>
      <c r="AM5210" s="94"/>
      <c r="AO5210" s="94"/>
      <c r="AS5210" s="94"/>
      <c r="AU5210" s="94"/>
      <c r="AY5210" s="94"/>
      <c r="BA5210" s="94"/>
      <c r="BI5210" s="45"/>
      <c r="BN5210" s="93"/>
    </row>
    <row r="5211" spans="4:66" s="48" customFormat="1" ht="15" customHeight="1" x14ac:dyDescent="0.2">
      <c r="D5211" s="45"/>
      <c r="AA5211" s="94"/>
      <c r="AC5211" s="94"/>
      <c r="AG5211" s="94"/>
      <c r="AI5211" s="94"/>
      <c r="AM5211" s="94"/>
      <c r="AO5211" s="94"/>
      <c r="AS5211" s="94"/>
      <c r="AU5211" s="94"/>
      <c r="AY5211" s="94"/>
      <c r="BA5211" s="94"/>
      <c r="BI5211" s="45"/>
      <c r="BN5211" s="93"/>
    </row>
    <row r="5212" spans="4:66" s="48" customFormat="1" ht="15" customHeight="1" x14ac:dyDescent="0.2">
      <c r="D5212" s="45"/>
      <c r="AA5212" s="94"/>
      <c r="AC5212" s="94"/>
      <c r="AG5212" s="94"/>
      <c r="AI5212" s="94"/>
      <c r="AM5212" s="94"/>
      <c r="AO5212" s="94"/>
      <c r="AS5212" s="94"/>
      <c r="AU5212" s="94"/>
      <c r="AY5212" s="94"/>
      <c r="BA5212" s="94"/>
      <c r="BI5212" s="45"/>
      <c r="BN5212" s="93"/>
    </row>
    <row r="5213" spans="4:66" s="48" customFormat="1" ht="15" customHeight="1" x14ac:dyDescent="0.2">
      <c r="D5213" s="45"/>
      <c r="AA5213" s="94"/>
      <c r="AC5213" s="94"/>
      <c r="AG5213" s="94"/>
      <c r="AI5213" s="94"/>
      <c r="AM5213" s="94"/>
      <c r="AO5213" s="94"/>
      <c r="AS5213" s="94"/>
      <c r="AU5213" s="94"/>
      <c r="AY5213" s="94"/>
      <c r="BA5213" s="94"/>
      <c r="BI5213" s="45"/>
      <c r="BN5213" s="93"/>
    </row>
    <row r="5214" spans="4:66" s="48" customFormat="1" ht="15" customHeight="1" x14ac:dyDescent="0.2">
      <c r="D5214" s="45"/>
      <c r="AA5214" s="94"/>
      <c r="AC5214" s="94"/>
      <c r="AG5214" s="94"/>
      <c r="AI5214" s="94"/>
      <c r="AM5214" s="94"/>
      <c r="AO5214" s="94"/>
      <c r="AS5214" s="94"/>
      <c r="AU5214" s="94"/>
      <c r="AY5214" s="94"/>
      <c r="BA5214" s="94"/>
      <c r="BI5214" s="45"/>
      <c r="BN5214" s="93"/>
    </row>
    <row r="5215" spans="4:66" s="48" customFormat="1" ht="15" customHeight="1" x14ac:dyDescent="0.2">
      <c r="D5215" s="45"/>
      <c r="AA5215" s="94"/>
      <c r="AC5215" s="94"/>
      <c r="AG5215" s="94"/>
      <c r="AI5215" s="94"/>
      <c r="AM5215" s="94"/>
      <c r="AO5215" s="94"/>
      <c r="AS5215" s="94"/>
      <c r="AU5215" s="94"/>
      <c r="AY5215" s="94"/>
      <c r="BA5215" s="94"/>
      <c r="BI5215" s="45"/>
      <c r="BN5215" s="93"/>
    </row>
    <row r="5216" spans="4:66" s="48" customFormat="1" ht="15" customHeight="1" x14ac:dyDescent="0.2">
      <c r="D5216" s="45"/>
      <c r="AA5216" s="94"/>
      <c r="AC5216" s="94"/>
      <c r="AG5216" s="94"/>
      <c r="AI5216" s="94"/>
      <c r="AM5216" s="94"/>
      <c r="AO5216" s="94"/>
      <c r="AS5216" s="94"/>
      <c r="AU5216" s="94"/>
      <c r="AY5216" s="94"/>
      <c r="BA5216" s="94"/>
      <c r="BI5216" s="45"/>
      <c r="BN5216" s="93"/>
    </row>
    <row r="5217" spans="4:66" s="48" customFormat="1" ht="15" customHeight="1" x14ac:dyDescent="0.2">
      <c r="D5217" s="45"/>
      <c r="AA5217" s="94"/>
      <c r="AC5217" s="94"/>
      <c r="AG5217" s="94"/>
      <c r="AI5217" s="94"/>
      <c r="AM5217" s="94"/>
      <c r="AO5217" s="94"/>
      <c r="AS5217" s="94"/>
      <c r="AU5217" s="94"/>
      <c r="AY5217" s="94"/>
      <c r="BA5217" s="94"/>
      <c r="BI5217" s="45"/>
      <c r="BN5217" s="93"/>
    </row>
    <row r="5218" spans="4:66" s="48" customFormat="1" ht="15" customHeight="1" x14ac:dyDescent="0.2">
      <c r="D5218" s="45"/>
      <c r="AA5218" s="94"/>
      <c r="AC5218" s="94"/>
      <c r="AG5218" s="94"/>
      <c r="AI5218" s="94"/>
      <c r="AM5218" s="94"/>
      <c r="AO5218" s="94"/>
      <c r="AS5218" s="94"/>
      <c r="AU5218" s="94"/>
      <c r="AY5218" s="94"/>
      <c r="BA5218" s="94"/>
      <c r="BI5218" s="45"/>
      <c r="BN5218" s="93"/>
    </row>
    <row r="5219" spans="4:66" s="48" customFormat="1" ht="15" customHeight="1" x14ac:dyDescent="0.2">
      <c r="D5219" s="45"/>
      <c r="AA5219" s="94"/>
      <c r="AC5219" s="94"/>
      <c r="AG5219" s="94"/>
      <c r="AI5219" s="94"/>
      <c r="AM5219" s="94"/>
      <c r="AO5219" s="94"/>
      <c r="AS5219" s="94"/>
      <c r="AU5219" s="94"/>
      <c r="AY5219" s="94"/>
      <c r="BA5219" s="94"/>
      <c r="BI5219" s="45"/>
      <c r="BN5219" s="93"/>
    </row>
    <row r="5220" spans="4:66" s="48" customFormat="1" ht="15" customHeight="1" x14ac:dyDescent="0.2">
      <c r="D5220" s="45"/>
      <c r="AA5220" s="94"/>
      <c r="AC5220" s="94"/>
      <c r="AG5220" s="94"/>
      <c r="AI5220" s="94"/>
      <c r="AM5220" s="94"/>
      <c r="AO5220" s="94"/>
      <c r="AS5220" s="94"/>
      <c r="AU5220" s="94"/>
      <c r="AY5220" s="94"/>
      <c r="BA5220" s="94"/>
      <c r="BI5220" s="45"/>
      <c r="BN5220" s="93"/>
    </row>
    <row r="5221" spans="4:66" s="48" customFormat="1" ht="15" customHeight="1" x14ac:dyDescent="0.2">
      <c r="D5221" s="45"/>
      <c r="AA5221" s="94"/>
      <c r="AC5221" s="94"/>
      <c r="AG5221" s="94"/>
      <c r="AI5221" s="94"/>
      <c r="AM5221" s="94"/>
      <c r="AO5221" s="94"/>
      <c r="AS5221" s="94"/>
      <c r="AU5221" s="94"/>
      <c r="AY5221" s="94"/>
      <c r="BA5221" s="94"/>
      <c r="BI5221" s="45"/>
      <c r="BN5221" s="93"/>
    </row>
    <row r="5222" spans="4:66" s="48" customFormat="1" ht="15" customHeight="1" x14ac:dyDescent="0.2">
      <c r="D5222" s="45"/>
      <c r="AA5222" s="94"/>
      <c r="AC5222" s="94"/>
      <c r="AG5222" s="94"/>
      <c r="AI5222" s="94"/>
      <c r="AM5222" s="94"/>
      <c r="AO5222" s="94"/>
      <c r="AS5222" s="94"/>
      <c r="AU5222" s="94"/>
      <c r="AY5222" s="94"/>
      <c r="BA5222" s="94"/>
      <c r="BI5222" s="45"/>
      <c r="BN5222" s="93"/>
    </row>
    <row r="5223" spans="4:66" s="48" customFormat="1" ht="15" customHeight="1" x14ac:dyDescent="0.2">
      <c r="D5223" s="45"/>
      <c r="AA5223" s="94"/>
      <c r="AC5223" s="94"/>
      <c r="AG5223" s="94"/>
      <c r="AI5223" s="94"/>
      <c r="AM5223" s="94"/>
      <c r="AO5223" s="94"/>
      <c r="AS5223" s="94"/>
      <c r="AU5223" s="94"/>
      <c r="AY5223" s="94"/>
      <c r="BA5223" s="94"/>
      <c r="BI5223" s="45"/>
      <c r="BN5223" s="93"/>
    </row>
    <row r="5224" spans="4:66" s="48" customFormat="1" ht="15" customHeight="1" x14ac:dyDescent="0.2">
      <c r="D5224" s="45"/>
      <c r="AA5224" s="94"/>
      <c r="AC5224" s="94"/>
      <c r="AG5224" s="94"/>
      <c r="AI5224" s="94"/>
      <c r="AM5224" s="94"/>
      <c r="AO5224" s="94"/>
      <c r="AS5224" s="94"/>
      <c r="AU5224" s="94"/>
      <c r="AY5224" s="94"/>
      <c r="BA5224" s="94"/>
      <c r="BI5224" s="45"/>
      <c r="BN5224" s="93"/>
    </row>
    <row r="5225" spans="4:66" s="48" customFormat="1" ht="15" customHeight="1" x14ac:dyDescent="0.2">
      <c r="D5225" s="45"/>
      <c r="AA5225" s="94"/>
      <c r="AC5225" s="94"/>
      <c r="AG5225" s="94"/>
      <c r="AI5225" s="94"/>
      <c r="AM5225" s="94"/>
      <c r="AO5225" s="94"/>
      <c r="AS5225" s="94"/>
      <c r="AU5225" s="94"/>
      <c r="AY5225" s="94"/>
      <c r="BA5225" s="94"/>
      <c r="BI5225" s="45"/>
      <c r="BN5225" s="93"/>
    </row>
    <row r="5226" spans="4:66" s="48" customFormat="1" ht="15" customHeight="1" x14ac:dyDescent="0.2">
      <c r="D5226" s="45"/>
      <c r="AA5226" s="94"/>
      <c r="AC5226" s="94"/>
      <c r="AG5226" s="94"/>
      <c r="AI5226" s="94"/>
      <c r="AM5226" s="94"/>
      <c r="AO5226" s="94"/>
      <c r="AS5226" s="94"/>
      <c r="AU5226" s="94"/>
      <c r="AY5226" s="94"/>
      <c r="BA5226" s="94"/>
      <c r="BI5226" s="45"/>
      <c r="BN5226" s="93"/>
    </row>
    <row r="5227" spans="4:66" s="48" customFormat="1" ht="15" customHeight="1" x14ac:dyDescent="0.2">
      <c r="D5227" s="45"/>
      <c r="AA5227" s="94"/>
      <c r="AC5227" s="94"/>
      <c r="AG5227" s="94"/>
      <c r="AI5227" s="94"/>
      <c r="AM5227" s="94"/>
      <c r="AO5227" s="94"/>
      <c r="AS5227" s="94"/>
      <c r="AU5227" s="94"/>
      <c r="AY5227" s="94"/>
      <c r="BA5227" s="94"/>
      <c r="BI5227" s="45"/>
      <c r="BN5227" s="93"/>
    </row>
    <row r="5228" spans="4:66" s="48" customFormat="1" ht="15" customHeight="1" x14ac:dyDescent="0.2">
      <c r="D5228" s="45"/>
      <c r="AA5228" s="94"/>
      <c r="AC5228" s="94"/>
      <c r="AG5228" s="94"/>
      <c r="AI5228" s="94"/>
      <c r="AM5228" s="94"/>
      <c r="AO5228" s="94"/>
      <c r="AS5228" s="94"/>
      <c r="AU5228" s="94"/>
      <c r="AY5228" s="94"/>
      <c r="BA5228" s="94"/>
      <c r="BI5228" s="45"/>
      <c r="BN5228" s="93"/>
    </row>
    <row r="5229" spans="4:66" s="48" customFormat="1" ht="15" customHeight="1" x14ac:dyDescent="0.2">
      <c r="D5229" s="45"/>
      <c r="AA5229" s="94"/>
      <c r="AC5229" s="94"/>
      <c r="AG5229" s="94"/>
      <c r="AI5229" s="94"/>
      <c r="AM5229" s="94"/>
      <c r="AO5229" s="94"/>
      <c r="AS5229" s="94"/>
      <c r="AU5229" s="94"/>
      <c r="AY5229" s="94"/>
      <c r="BA5229" s="94"/>
      <c r="BI5229" s="45"/>
      <c r="BN5229" s="93"/>
    </row>
    <row r="5230" spans="4:66" s="48" customFormat="1" ht="15" customHeight="1" x14ac:dyDescent="0.2">
      <c r="D5230" s="45"/>
      <c r="AA5230" s="94"/>
      <c r="AC5230" s="94"/>
      <c r="AG5230" s="94"/>
      <c r="AI5230" s="94"/>
      <c r="AM5230" s="94"/>
      <c r="AO5230" s="94"/>
      <c r="AS5230" s="94"/>
      <c r="AU5230" s="94"/>
      <c r="AY5230" s="94"/>
      <c r="BA5230" s="94"/>
      <c r="BI5230" s="45"/>
      <c r="BN5230" s="93"/>
    </row>
    <row r="5231" spans="4:66" s="48" customFormat="1" ht="15" customHeight="1" x14ac:dyDescent="0.2">
      <c r="D5231" s="45"/>
      <c r="AA5231" s="94"/>
      <c r="AC5231" s="94"/>
      <c r="AG5231" s="94"/>
      <c r="AI5231" s="94"/>
      <c r="AM5231" s="94"/>
      <c r="AO5231" s="94"/>
      <c r="AS5231" s="94"/>
      <c r="AU5231" s="94"/>
      <c r="AY5231" s="94"/>
      <c r="BA5231" s="94"/>
      <c r="BI5231" s="45"/>
      <c r="BN5231" s="93"/>
    </row>
    <row r="5232" spans="4:66" s="48" customFormat="1" ht="15" customHeight="1" x14ac:dyDescent="0.2">
      <c r="D5232" s="45"/>
      <c r="AA5232" s="94"/>
      <c r="AC5232" s="94"/>
      <c r="AG5232" s="94"/>
      <c r="AI5232" s="94"/>
      <c r="AM5232" s="94"/>
      <c r="AO5232" s="94"/>
      <c r="AS5232" s="94"/>
      <c r="AU5232" s="94"/>
      <c r="AY5232" s="94"/>
      <c r="BA5232" s="94"/>
      <c r="BI5232" s="45"/>
      <c r="BN5232" s="93"/>
    </row>
    <row r="5233" spans="4:66" s="48" customFormat="1" ht="15" customHeight="1" x14ac:dyDescent="0.2">
      <c r="D5233" s="45"/>
      <c r="AA5233" s="94"/>
      <c r="AC5233" s="94"/>
      <c r="AG5233" s="94"/>
      <c r="AI5233" s="94"/>
      <c r="AM5233" s="94"/>
      <c r="AO5233" s="94"/>
      <c r="AS5233" s="94"/>
      <c r="AU5233" s="94"/>
      <c r="AY5233" s="94"/>
      <c r="BA5233" s="94"/>
      <c r="BI5233" s="45"/>
      <c r="BN5233" s="93"/>
    </row>
    <row r="5234" spans="4:66" s="48" customFormat="1" ht="15" customHeight="1" x14ac:dyDescent="0.2">
      <c r="D5234" s="45"/>
      <c r="AA5234" s="94"/>
      <c r="AC5234" s="94"/>
      <c r="AG5234" s="94"/>
      <c r="AI5234" s="94"/>
      <c r="AM5234" s="94"/>
      <c r="AO5234" s="94"/>
      <c r="AS5234" s="94"/>
      <c r="AU5234" s="94"/>
      <c r="AY5234" s="94"/>
      <c r="BA5234" s="94"/>
      <c r="BI5234" s="45"/>
      <c r="BN5234" s="93"/>
    </row>
    <row r="5235" spans="4:66" s="48" customFormat="1" ht="15" customHeight="1" x14ac:dyDescent="0.2">
      <c r="D5235" s="45"/>
      <c r="AA5235" s="94"/>
      <c r="AC5235" s="94"/>
      <c r="AG5235" s="94"/>
      <c r="AI5235" s="94"/>
      <c r="AM5235" s="94"/>
      <c r="AO5235" s="94"/>
      <c r="AS5235" s="94"/>
      <c r="AU5235" s="94"/>
      <c r="AY5235" s="94"/>
      <c r="BA5235" s="94"/>
      <c r="BI5235" s="45"/>
      <c r="BN5235" s="93"/>
    </row>
    <row r="5236" spans="4:66" s="48" customFormat="1" ht="15" customHeight="1" x14ac:dyDescent="0.2">
      <c r="D5236" s="45"/>
      <c r="AA5236" s="94"/>
      <c r="AC5236" s="94"/>
      <c r="AG5236" s="94"/>
      <c r="AI5236" s="94"/>
      <c r="AM5236" s="94"/>
      <c r="AO5236" s="94"/>
      <c r="AS5236" s="94"/>
      <c r="AU5236" s="94"/>
      <c r="AY5236" s="94"/>
      <c r="BA5236" s="94"/>
      <c r="BI5236" s="45"/>
      <c r="BN5236" s="93"/>
    </row>
    <row r="5237" spans="4:66" s="48" customFormat="1" ht="15" customHeight="1" x14ac:dyDescent="0.2">
      <c r="D5237" s="45"/>
      <c r="AA5237" s="94"/>
      <c r="AC5237" s="94"/>
      <c r="AG5237" s="94"/>
      <c r="AI5237" s="94"/>
      <c r="AM5237" s="94"/>
      <c r="AO5237" s="94"/>
      <c r="AS5237" s="94"/>
      <c r="AU5237" s="94"/>
      <c r="AY5237" s="94"/>
      <c r="BA5237" s="94"/>
      <c r="BI5237" s="45"/>
      <c r="BN5237" s="93"/>
    </row>
    <row r="5238" spans="4:66" s="48" customFormat="1" ht="15" customHeight="1" x14ac:dyDescent="0.2">
      <c r="D5238" s="45"/>
      <c r="AA5238" s="94"/>
      <c r="AC5238" s="94"/>
      <c r="AG5238" s="94"/>
      <c r="AI5238" s="94"/>
      <c r="AM5238" s="94"/>
      <c r="AO5238" s="94"/>
      <c r="AS5238" s="94"/>
      <c r="AU5238" s="94"/>
      <c r="AY5238" s="94"/>
      <c r="BA5238" s="94"/>
      <c r="BI5238" s="45"/>
      <c r="BN5238" s="93"/>
    </row>
    <row r="5239" spans="4:66" s="48" customFormat="1" ht="15" customHeight="1" x14ac:dyDescent="0.2">
      <c r="D5239" s="45"/>
      <c r="AA5239" s="94"/>
      <c r="AC5239" s="94"/>
      <c r="AG5239" s="94"/>
      <c r="AI5239" s="94"/>
      <c r="AM5239" s="94"/>
      <c r="AO5239" s="94"/>
      <c r="AS5239" s="94"/>
      <c r="AU5239" s="94"/>
      <c r="AY5239" s="94"/>
      <c r="BA5239" s="94"/>
      <c r="BI5239" s="45"/>
      <c r="BN5239" s="93"/>
    </row>
    <row r="5240" spans="4:66" s="48" customFormat="1" ht="15" customHeight="1" x14ac:dyDescent="0.2">
      <c r="D5240" s="45"/>
      <c r="AA5240" s="94"/>
      <c r="AC5240" s="94"/>
      <c r="AG5240" s="94"/>
      <c r="AI5240" s="94"/>
      <c r="AM5240" s="94"/>
      <c r="AO5240" s="94"/>
      <c r="AS5240" s="94"/>
      <c r="AU5240" s="94"/>
      <c r="AY5240" s="94"/>
      <c r="BA5240" s="94"/>
      <c r="BI5240" s="45"/>
      <c r="BN5240" s="93"/>
    </row>
    <row r="5241" spans="4:66" s="48" customFormat="1" ht="15" customHeight="1" x14ac:dyDescent="0.2">
      <c r="D5241" s="45"/>
      <c r="AA5241" s="94"/>
      <c r="AC5241" s="94"/>
      <c r="AG5241" s="94"/>
      <c r="AI5241" s="94"/>
      <c r="AM5241" s="94"/>
      <c r="AO5241" s="94"/>
      <c r="AS5241" s="94"/>
      <c r="AU5241" s="94"/>
      <c r="AY5241" s="94"/>
      <c r="BA5241" s="94"/>
      <c r="BI5241" s="45"/>
      <c r="BN5241" s="93"/>
    </row>
    <row r="5242" spans="4:66" s="48" customFormat="1" ht="15" customHeight="1" x14ac:dyDescent="0.2">
      <c r="D5242" s="45"/>
      <c r="AA5242" s="94"/>
      <c r="AC5242" s="94"/>
      <c r="AG5242" s="94"/>
      <c r="AI5242" s="94"/>
      <c r="AM5242" s="94"/>
      <c r="AO5242" s="94"/>
      <c r="AS5242" s="94"/>
      <c r="AU5242" s="94"/>
      <c r="AY5242" s="94"/>
      <c r="BA5242" s="94"/>
      <c r="BI5242" s="45"/>
      <c r="BN5242" s="93"/>
    </row>
    <row r="5243" spans="4:66" s="48" customFormat="1" ht="15" customHeight="1" x14ac:dyDescent="0.2">
      <c r="D5243" s="45"/>
      <c r="AA5243" s="94"/>
      <c r="AC5243" s="94"/>
      <c r="AG5243" s="94"/>
      <c r="AI5243" s="94"/>
      <c r="AM5243" s="94"/>
      <c r="AO5243" s="94"/>
      <c r="AS5243" s="94"/>
      <c r="AU5243" s="94"/>
      <c r="AY5243" s="94"/>
      <c r="BA5243" s="94"/>
      <c r="BI5243" s="45"/>
      <c r="BN5243" s="93"/>
    </row>
    <row r="5244" spans="4:66" s="48" customFormat="1" ht="15" customHeight="1" x14ac:dyDescent="0.2">
      <c r="D5244" s="45"/>
      <c r="AA5244" s="94"/>
      <c r="AC5244" s="94"/>
      <c r="AG5244" s="94"/>
      <c r="AI5244" s="94"/>
      <c r="AM5244" s="94"/>
      <c r="AO5244" s="94"/>
      <c r="AS5244" s="94"/>
      <c r="AU5244" s="94"/>
      <c r="AY5244" s="94"/>
      <c r="BA5244" s="94"/>
      <c r="BI5244" s="45"/>
      <c r="BN5244" s="93"/>
    </row>
    <row r="5245" spans="4:66" s="48" customFormat="1" ht="15" customHeight="1" x14ac:dyDescent="0.2">
      <c r="D5245" s="45"/>
      <c r="AA5245" s="94"/>
      <c r="AC5245" s="94"/>
      <c r="AG5245" s="94"/>
      <c r="AI5245" s="94"/>
      <c r="AM5245" s="94"/>
      <c r="AO5245" s="94"/>
      <c r="AS5245" s="94"/>
      <c r="AU5245" s="94"/>
      <c r="AY5245" s="94"/>
      <c r="BA5245" s="94"/>
      <c r="BI5245" s="45"/>
      <c r="BN5245" s="93"/>
    </row>
    <row r="5246" spans="4:66" s="48" customFormat="1" ht="15" customHeight="1" x14ac:dyDescent="0.2">
      <c r="D5246" s="45"/>
      <c r="AA5246" s="94"/>
      <c r="AC5246" s="94"/>
      <c r="AG5246" s="94"/>
      <c r="AI5246" s="94"/>
      <c r="AM5246" s="94"/>
      <c r="AO5246" s="94"/>
      <c r="AS5246" s="94"/>
      <c r="AU5246" s="94"/>
      <c r="AY5246" s="94"/>
      <c r="BA5246" s="94"/>
      <c r="BI5246" s="45"/>
      <c r="BN5246" s="93"/>
    </row>
    <row r="5247" spans="4:66" s="48" customFormat="1" ht="15" customHeight="1" x14ac:dyDescent="0.2">
      <c r="D5247" s="45"/>
      <c r="AA5247" s="94"/>
      <c r="AC5247" s="94"/>
      <c r="AG5247" s="94"/>
      <c r="AI5247" s="94"/>
      <c r="AM5247" s="94"/>
      <c r="AO5247" s="94"/>
      <c r="AS5247" s="94"/>
      <c r="AU5247" s="94"/>
      <c r="AY5247" s="94"/>
      <c r="BA5247" s="94"/>
      <c r="BI5247" s="45"/>
      <c r="BN5247" s="93"/>
    </row>
    <row r="5248" spans="4:66" s="48" customFormat="1" ht="15" customHeight="1" x14ac:dyDescent="0.2">
      <c r="D5248" s="45"/>
      <c r="AA5248" s="94"/>
      <c r="AC5248" s="94"/>
      <c r="AG5248" s="94"/>
      <c r="AI5248" s="94"/>
      <c r="AM5248" s="94"/>
      <c r="AO5248" s="94"/>
      <c r="AS5248" s="94"/>
      <c r="AU5248" s="94"/>
      <c r="AY5248" s="94"/>
      <c r="BA5248" s="94"/>
      <c r="BI5248" s="45"/>
      <c r="BN5248" s="93"/>
    </row>
    <row r="5249" spans="4:66" s="48" customFormat="1" ht="15" customHeight="1" x14ac:dyDescent="0.2">
      <c r="D5249" s="45"/>
      <c r="AA5249" s="94"/>
      <c r="AC5249" s="94"/>
      <c r="AG5249" s="94"/>
      <c r="AI5249" s="94"/>
      <c r="AM5249" s="94"/>
      <c r="AO5249" s="94"/>
      <c r="AS5249" s="94"/>
      <c r="AU5249" s="94"/>
      <c r="AY5249" s="94"/>
      <c r="BA5249" s="94"/>
      <c r="BI5249" s="45"/>
      <c r="BN5249" s="93"/>
    </row>
    <row r="5250" spans="4:66" s="48" customFormat="1" ht="15" customHeight="1" x14ac:dyDescent="0.2">
      <c r="D5250" s="45"/>
      <c r="AA5250" s="94"/>
      <c r="AC5250" s="94"/>
      <c r="AG5250" s="94"/>
      <c r="AI5250" s="94"/>
      <c r="AM5250" s="94"/>
      <c r="AO5250" s="94"/>
      <c r="AS5250" s="94"/>
      <c r="AU5250" s="94"/>
      <c r="AY5250" s="94"/>
      <c r="BA5250" s="94"/>
      <c r="BI5250" s="45"/>
      <c r="BN5250" s="93"/>
    </row>
    <row r="5251" spans="4:66" s="48" customFormat="1" ht="15" customHeight="1" x14ac:dyDescent="0.2">
      <c r="D5251" s="45"/>
      <c r="AA5251" s="94"/>
      <c r="AC5251" s="94"/>
      <c r="AG5251" s="94"/>
      <c r="AI5251" s="94"/>
      <c r="AM5251" s="94"/>
      <c r="AO5251" s="94"/>
      <c r="AS5251" s="94"/>
      <c r="AU5251" s="94"/>
      <c r="AY5251" s="94"/>
      <c r="BA5251" s="94"/>
      <c r="BI5251" s="45"/>
      <c r="BN5251" s="93"/>
    </row>
    <row r="5252" spans="4:66" s="48" customFormat="1" ht="15" customHeight="1" x14ac:dyDescent="0.2">
      <c r="D5252" s="45"/>
      <c r="AA5252" s="94"/>
      <c r="AC5252" s="94"/>
      <c r="AG5252" s="94"/>
      <c r="AI5252" s="94"/>
      <c r="AM5252" s="94"/>
      <c r="AO5252" s="94"/>
      <c r="AS5252" s="94"/>
      <c r="AU5252" s="94"/>
      <c r="AY5252" s="94"/>
      <c r="BA5252" s="94"/>
      <c r="BI5252" s="45"/>
      <c r="BN5252" s="93"/>
    </row>
    <row r="5253" spans="4:66" s="48" customFormat="1" ht="15" customHeight="1" x14ac:dyDescent="0.2">
      <c r="D5253" s="45"/>
      <c r="AA5253" s="94"/>
      <c r="AC5253" s="94"/>
      <c r="AG5253" s="94"/>
      <c r="AI5253" s="94"/>
      <c r="AM5253" s="94"/>
      <c r="AO5253" s="94"/>
      <c r="AS5253" s="94"/>
      <c r="AU5253" s="94"/>
      <c r="AY5253" s="94"/>
      <c r="BA5253" s="94"/>
      <c r="BI5253" s="45"/>
      <c r="BN5253" s="93"/>
    </row>
    <row r="5254" spans="4:66" s="48" customFormat="1" ht="15" customHeight="1" x14ac:dyDescent="0.2">
      <c r="D5254" s="45"/>
      <c r="AA5254" s="94"/>
      <c r="AC5254" s="94"/>
      <c r="AG5254" s="94"/>
      <c r="AI5254" s="94"/>
      <c r="AM5254" s="94"/>
      <c r="AO5254" s="94"/>
      <c r="AS5254" s="94"/>
      <c r="AU5254" s="94"/>
      <c r="AY5254" s="94"/>
      <c r="BA5254" s="94"/>
      <c r="BI5254" s="45"/>
      <c r="BN5254" s="93"/>
    </row>
    <row r="5255" spans="4:66" s="48" customFormat="1" ht="15" customHeight="1" x14ac:dyDescent="0.2">
      <c r="D5255" s="45"/>
      <c r="AA5255" s="94"/>
      <c r="AC5255" s="94"/>
      <c r="AG5255" s="94"/>
      <c r="AI5255" s="94"/>
      <c r="AM5255" s="94"/>
      <c r="AO5255" s="94"/>
      <c r="AS5255" s="94"/>
      <c r="AU5255" s="94"/>
      <c r="AY5255" s="94"/>
      <c r="BA5255" s="94"/>
      <c r="BI5255" s="45"/>
      <c r="BN5255" s="93"/>
    </row>
    <row r="5256" spans="4:66" s="48" customFormat="1" ht="15" customHeight="1" x14ac:dyDescent="0.2">
      <c r="D5256" s="45"/>
      <c r="AA5256" s="94"/>
      <c r="AC5256" s="94"/>
      <c r="AG5256" s="94"/>
      <c r="AI5256" s="94"/>
      <c r="AM5256" s="94"/>
      <c r="AO5256" s="94"/>
      <c r="AS5256" s="94"/>
      <c r="AU5256" s="94"/>
      <c r="AY5256" s="94"/>
      <c r="BA5256" s="94"/>
      <c r="BI5256" s="45"/>
      <c r="BN5256" s="93"/>
    </row>
    <row r="5257" spans="4:66" s="48" customFormat="1" ht="15" customHeight="1" x14ac:dyDescent="0.2">
      <c r="D5257" s="45"/>
      <c r="AA5257" s="94"/>
      <c r="AC5257" s="94"/>
      <c r="AG5257" s="94"/>
      <c r="AI5257" s="94"/>
      <c r="AM5257" s="94"/>
      <c r="AO5257" s="94"/>
      <c r="AS5257" s="94"/>
      <c r="AU5257" s="94"/>
      <c r="AY5257" s="94"/>
      <c r="BA5257" s="94"/>
      <c r="BI5257" s="45"/>
      <c r="BN5257" s="93"/>
    </row>
    <row r="5258" spans="4:66" s="48" customFormat="1" ht="15" customHeight="1" x14ac:dyDescent="0.2">
      <c r="D5258" s="45"/>
      <c r="AA5258" s="94"/>
      <c r="AC5258" s="94"/>
      <c r="AG5258" s="94"/>
      <c r="AI5258" s="94"/>
      <c r="AM5258" s="94"/>
      <c r="AO5258" s="94"/>
      <c r="AS5258" s="94"/>
      <c r="AU5258" s="94"/>
      <c r="AY5258" s="94"/>
      <c r="BA5258" s="94"/>
      <c r="BI5258" s="45"/>
      <c r="BN5258" s="93"/>
    </row>
    <row r="5259" spans="4:66" s="48" customFormat="1" ht="15" customHeight="1" x14ac:dyDescent="0.2">
      <c r="D5259" s="45"/>
      <c r="AA5259" s="94"/>
      <c r="AC5259" s="94"/>
      <c r="AG5259" s="94"/>
      <c r="AI5259" s="94"/>
      <c r="AM5259" s="94"/>
      <c r="AO5259" s="94"/>
      <c r="AS5259" s="94"/>
      <c r="AU5259" s="94"/>
      <c r="AY5259" s="94"/>
      <c r="BA5259" s="94"/>
      <c r="BI5259" s="45"/>
      <c r="BN5259" s="93"/>
    </row>
    <row r="5260" spans="4:66" s="48" customFormat="1" ht="15" customHeight="1" x14ac:dyDescent="0.2">
      <c r="D5260" s="45"/>
      <c r="AA5260" s="94"/>
      <c r="AC5260" s="94"/>
      <c r="AG5260" s="94"/>
      <c r="AI5260" s="94"/>
      <c r="AM5260" s="94"/>
      <c r="AO5260" s="94"/>
      <c r="AS5260" s="94"/>
      <c r="AU5260" s="94"/>
      <c r="AY5260" s="94"/>
      <c r="BA5260" s="94"/>
      <c r="BI5260" s="45"/>
      <c r="BN5260" s="93"/>
    </row>
    <row r="5261" spans="4:66" s="48" customFormat="1" ht="15" customHeight="1" x14ac:dyDescent="0.2">
      <c r="D5261" s="45"/>
      <c r="AA5261" s="94"/>
      <c r="AC5261" s="94"/>
      <c r="AG5261" s="94"/>
      <c r="AI5261" s="94"/>
      <c r="AM5261" s="94"/>
      <c r="AO5261" s="94"/>
      <c r="AS5261" s="94"/>
      <c r="AU5261" s="94"/>
      <c r="AY5261" s="94"/>
      <c r="BA5261" s="94"/>
      <c r="BI5261" s="45"/>
      <c r="BN5261" s="93"/>
    </row>
    <row r="5262" spans="4:66" s="48" customFormat="1" ht="15" customHeight="1" x14ac:dyDescent="0.2">
      <c r="D5262" s="45"/>
      <c r="AA5262" s="94"/>
      <c r="AC5262" s="94"/>
      <c r="AG5262" s="94"/>
      <c r="AI5262" s="94"/>
      <c r="AM5262" s="94"/>
      <c r="AO5262" s="94"/>
      <c r="AS5262" s="94"/>
      <c r="AU5262" s="94"/>
      <c r="AY5262" s="94"/>
      <c r="BA5262" s="94"/>
      <c r="BI5262" s="45"/>
      <c r="BN5262" s="93"/>
    </row>
    <row r="5263" spans="4:66" s="48" customFormat="1" ht="15" customHeight="1" x14ac:dyDescent="0.2">
      <c r="D5263" s="45"/>
      <c r="AA5263" s="94"/>
      <c r="AC5263" s="94"/>
      <c r="AG5263" s="94"/>
      <c r="AI5263" s="94"/>
      <c r="AM5263" s="94"/>
      <c r="AO5263" s="94"/>
      <c r="AS5263" s="94"/>
      <c r="AU5263" s="94"/>
      <c r="AY5263" s="94"/>
      <c r="BA5263" s="94"/>
      <c r="BI5263" s="45"/>
      <c r="BN5263" s="93"/>
    </row>
    <row r="5264" spans="4:66" s="48" customFormat="1" ht="15" customHeight="1" x14ac:dyDescent="0.2">
      <c r="D5264" s="45"/>
      <c r="AA5264" s="94"/>
      <c r="AC5264" s="94"/>
      <c r="AG5264" s="94"/>
      <c r="AI5264" s="94"/>
      <c r="AM5264" s="94"/>
      <c r="AO5264" s="94"/>
      <c r="AS5264" s="94"/>
      <c r="AU5264" s="94"/>
      <c r="AY5264" s="94"/>
      <c r="BA5264" s="94"/>
      <c r="BI5264" s="45"/>
      <c r="BN5264" s="93"/>
    </row>
    <row r="5265" spans="4:66" s="48" customFormat="1" ht="15" customHeight="1" x14ac:dyDescent="0.2">
      <c r="D5265" s="45"/>
      <c r="AA5265" s="94"/>
      <c r="AC5265" s="94"/>
      <c r="AG5265" s="94"/>
      <c r="AI5265" s="94"/>
      <c r="AM5265" s="94"/>
      <c r="AO5265" s="94"/>
      <c r="AS5265" s="94"/>
      <c r="AU5265" s="94"/>
      <c r="AY5265" s="94"/>
      <c r="BA5265" s="94"/>
      <c r="BI5265" s="45"/>
      <c r="BN5265" s="93"/>
    </row>
    <row r="5266" spans="4:66" s="48" customFormat="1" ht="15" customHeight="1" x14ac:dyDescent="0.2">
      <c r="D5266" s="45"/>
      <c r="AA5266" s="94"/>
      <c r="AC5266" s="94"/>
      <c r="AG5266" s="94"/>
      <c r="AI5266" s="94"/>
      <c r="AM5266" s="94"/>
      <c r="AO5266" s="94"/>
      <c r="AS5266" s="94"/>
      <c r="AU5266" s="94"/>
      <c r="AY5266" s="94"/>
      <c r="BA5266" s="94"/>
      <c r="BI5266" s="45"/>
      <c r="BN5266" s="93"/>
    </row>
    <row r="5267" spans="4:66" s="48" customFormat="1" ht="15" customHeight="1" x14ac:dyDescent="0.2">
      <c r="D5267" s="45"/>
      <c r="AA5267" s="94"/>
      <c r="AC5267" s="94"/>
      <c r="AG5267" s="94"/>
      <c r="AI5267" s="94"/>
      <c r="AM5267" s="94"/>
      <c r="AO5267" s="94"/>
      <c r="AS5267" s="94"/>
      <c r="AU5267" s="94"/>
      <c r="AY5267" s="94"/>
      <c r="BA5267" s="94"/>
      <c r="BI5267" s="45"/>
      <c r="BN5267" s="93"/>
    </row>
    <row r="5268" spans="4:66" s="48" customFormat="1" ht="15" customHeight="1" x14ac:dyDescent="0.2">
      <c r="D5268" s="45"/>
      <c r="AA5268" s="94"/>
      <c r="AC5268" s="94"/>
      <c r="AG5268" s="94"/>
      <c r="AI5268" s="94"/>
      <c r="AM5268" s="94"/>
      <c r="AO5268" s="94"/>
      <c r="AS5268" s="94"/>
      <c r="AU5268" s="94"/>
      <c r="AY5268" s="94"/>
      <c r="BA5268" s="94"/>
      <c r="BI5268" s="45"/>
      <c r="BN5268" s="93"/>
    </row>
    <row r="5269" spans="4:66" s="48" customFormat="1" ht="15" customHeight="1" x14ac:dyDescent="0.2">
      <c r="D5269" s="45"/>
      <c r="AA5269" s="94"/>
      <c r="AC5269" s="94"/>
      <c r="AG5269" s="94"/>
      <c r="AI5269" s="94"/>
      <c r="AM5269" s="94"/>
      <c r="AO5269" s="94"/>
      <c r="AS5269" s="94"/>
      <c r="AU5269" s="94"/>
      <c r="AY5269" s="94"/>
      <c r="BA5269" s="94"/>
      <c r="BI5269" s="45"/>
      <c r="BN5269" s="93"/>
    </row>
    <row r="5270" spans="4:66" s="48" customFormat="1" ht="15" customHeight="1" x14ac:dyDescent="0.2">
      <c r="D5270" s="45"/>
      <c r="AA5270" s="94"/>
      <c r="AC5270" s="94"/>
      <c r="AG5270" s="94"/>
      <c r="AI5270" s="94"/>
      <c r="AM5270" s="94"/>
      <c r="AO5270" s="94"/>
      <c r="AS5270" s="94"/>
      <c r="AU5270" s="94"/>
      <c r="AY5270" s="94"/>
      <c r="BA5270" s="94"/>
      <c r="BI5270" s="45"/>
      <c r="BN5270" s="93"/>
    </row>
    <row r="5271" spans="4:66" s="48" customFormat="1" ht="15" customHeight="1" x14ac:dyDescent="0.2">
      <c r="D5271" s="45"/>
      <c r="AA5271" s="94"/>
      <c r="AC5271" s="94"/>
      <c r="AG5271" s="94"/>
      <c r="AI5271" s="94"/>
      <c r="AM5271" s="94"/>
      <c r="AO5271" s="94"/>
      <c r="AS5271" s="94"/>
      <c r="AU5271" s="94"/>
      <c r="AY5271" s="94"/>
      <c r="BA5271" s="94"/>
      <c r="BI5271" s="45"/>
      <c r="BN5271" s="93"/>
    </row>
    <row r="5272" spans="4:66" s="48" customFormat="1" ht="15" customHeight="1" x14ac:dyDescent="0.2">
      <c r="D5272" s="45"/>
      <c r="AA5272" s="94"/>
      <c r="AC5272" s="94"/>
      <c r="AG5272" s="94"/>
      <c r="AI5272" s="94"/>
      <c r="AM5272" s="94"/>
      <c r="AO5272" s="94"/>
      <c r="AS5272" s="94"/>
      <c r="AU5272" s="94"/>
      <c r="AY5272" s="94"/>
      <c r="BA5272" s="94"/>
      <c r="BI5272" s="45"/>
      <c r="BN5272" s="93"/>
    </row>
    <row r="5273" spans="4:66" s="48" customFormat="1" ht="15" customHeight="1" x14ac:dyDescent="0.2">
      <c r="D5273" s="45"/>
      <c r="AA5273" s="94"/>
      <c r="AC5273" s="94"/>
      <c r="AG5273" s="94"/>
      <c r="AI5273" s="94"/>
      <c r="AM5273" s="94"/>
      <c r="AO5273" s="94"/>
      <c r="AS5273" s="94"/>
      <c r="AU5273" s="94"/>
      <c r="AY5273" s="94"/>
      <c r="BA5273" s="94"/>
      <c r="BI5273" s="45"/>
      <c r="BN5273" s="93"/>
    </row>
    <row r="5274" spans="4:66" s="48" customFormat="1" ht="15" customHeight="1" x14ac:dyDescent="0.2">
      <c r="D5274" s="45"/>
      <c r="AA5274" s="94"/>
      <c r="AC5274" s="94"/>
      <c r="AG5274" s="94"/>
      <c r="AI5274" s="94"/>
      <c r="AM5274" s="94"/>
      <c r="AO5274" s="94"/>
      <c r="AS5274" s="94"/>
      <c r="AU5274" s="94"/>
      <c r="AY5274" s="94"/>
      <c r="BA5274" s="94"/>
      <c r="BI5274" s="45"/>
      <c r="BN5274" s="93"/>
    </row>
    <row r="5275" spans="4:66" s="48" customFormat="1" ht="15" customHeight="1" x14ac:dyDescent="0.2">
      <c r="D5275" s="45"/>
      <c r="AA5275" s="94"/>
      <c r="AC5275" s="94"/>
      <c r="AG5275" s="94"/>
      <c r="AI5275" s="94"/>
      <c r="AM5275" s="94"/>
      <c r="AO5275" s="94"/>
      <c r="AS5275" s="94"/>
      <c r="AU5275" s="94"/>
      <c r="AY5275" s="94"/>
      <c r="BA5275" s="94"/>
      <c r="BI5275" s="45"/>
      <c r="BN5275" s="93"/>
    </row>
    <row r="5276" spans="4:66" s="48" customFormat="1" ht="15" customHeight="1" x14ac:dyDescent="0.2">
      <c r="D5276" s="45"/>
      <c r="AA5276" s="94"/>
      <c r="AC5276" s="94"/>
      <c r="AG5276" s="94"/>
      <c r="AI5276" s="94"/>
      <c r="AM5276" s="94"/>
      <c r="AO5276" s="94"/>
      <c r="AS5276" s="94"/>
      <c r="AU5276" s="94"/>
      <c r="AY5276" s="94"/>
      <c r="BA5276" s="94"/>
      <c r="BI5276" s="45"/>
      <c r="BN5276" s="93"/>
    </row>
    <row r="5277" spans="4:66" s="48" customFormat="1" ht="15" customHeight="1" x14ac:dyDescent="0.2">
      <c r="D5277" s="45"/>
      <c r="AA5277" s="94"/>
      <c r="AC5277" s="94"/>
      <c r="AG5277" s="94"/>
      <c r="AI5277" s="94"/>
      <c r="AM5277" s="94"/>
      <c r="AO5277" s="94"/>
      <c r="AS5277" s="94"/>
      <c r="AU5277" s="94"/>
      <c r="AY5277" s="94"/>
      <c r="BA5277" s="94"/>
      <c r="BI5277" s="45"/>
      <c r="BN5277" s="93"/>
    </row>
    <row r="5278" spans="4:66" s="48" customFormat="1" ht="15" customHeight="1" x14ac:dyDescent="0.2">
      <c r="D5278" s="45"/>
      <c r="AA5278" s="94"/>
      <c r="AC5278" s="94"/>
      <c r="AG5278" s="94"/>
      <c r="AI5278" s="94"/>
      <c r="AM5278" s="94"/>
      <c r="AO5278" s="94"/>
      <c r="AS5278" s="94"/>
      <c r="AU5278" s="94"/>
      <c r="AY5278" s="94"/>
      <c r="BA5278" s="94"/>
      <c r="BI5278" s="45"/>
      <c r="BN5278" s="93"/>
    </row>
    <row r="5279" spans="4:66" s="48" customFormat="1" ht="15" customHeight="1" x14ac:dyDescent="0.2">
      <c r="D5279" s="45"/>
      <c r="AA5279" s="94"/>
      <c r="AC5279" s="94"/>
      <c r="AG5279" s="94"/>
      <c r="AI5279" s="94"/>
      <c r="AM5279" s="94"/>
      <c r="AO5279" s="94"/>
      <c r="AS5279" s="94"/>
      <c r="AU5279" s="94"/>
      <c r="AY5279" s="94"/>
      <c r="BA5279" s="94"/>
      <c r="BI5279" s="45"/>
      <c r="BN5279" s="93"/>
    </row>
    <row r="5280" spans="4:66" s="48" customFormat="1" ht="15" customHeight="1" x14ac:dyDescent="0.2">
      <c r="D5280" s="45"/>
      <c r="AA5280" s="94"/>
      <c r="AC5280" s="94"/>
      <c r="AG5280" s="94"/>
      <c r="AI5280" s="94"/>
      <c r="AM5280" s="94"/>
      <c r="AO5280" s="94"/>
      <c r="AS5280" s="94"/>
      <c r="AU5280" s="94"/>
      <c r="AY5280" s="94"/>
      <c r="BA5280" s="94"/>
      <c r="BI5280" s="45"/>
      <c r="BN5280" s="93"/>
    </row>
    <row r="5281" spans="4:66" s="48" customFormat="1" ht="15" customHeight="1" x14ac:dyDescent="0.2">
      <c r="D5281" s="45"/>
      <c r="AA5281" s="94"/>
      <c r="AC5281" s="94"/>
      <c r="AG5281" s="94"/>
      <c r="AI5281" s="94"/>
      <c r="AM5281" s="94"/>
      <c r="AO5281" s="94"/>
      <c r="AS5281" s="94"/>
      <c r="AU5281" s="94"/>
      <c r="AY5281" s="94"/>
      <c r="BA5281" s="94"/>
      <c r="BI5281" s="45"/>
      <c r="BN5281" s="93"/>
    </row>
    <row r="5282" spans="4:66" s="48" customFormat="1" ht="15" customHeight="1" x14ac:dyDescent="0.2">
      <c r="D5282" s="45"/>
      <c r="AA5282" s="94"/>
      <c r="AC5282" s="94"/>
      <c r="AG5282" s="94"/>
      <c r="AI5282" s="94"/>
      <c r="AM5282" s="94"/>
      <c r="AO5282" s="94"/>
      <c r="AS5282" s="94"/>
      <c r="AU5282" s="94"/>
      <c r="AY5282" s="94"/>
      <c r="BA5282" s="94"/>
      <c r="BI5282" s="45"/>
      <c r="BN5282" s="93"/>
    </row>
    <row r="5283" spans="4:66" s="48" customFormat="1" ht="15" customHeight="1" x14ac:dyDescent="0.2">
      <c r="D5283" s="45"/>
      <c r="AA5283" s="94"/>
      <c r="AC5283" s="94"/>
      <c r="AG5283" s="94"/>
      <c r="AI5283" s="94"/>
      <c r="AM5283" s="94"/>
      <c r="AO5283" s="94"/>
      <c r="AS5283" s="94"/>
      <c r="AU5283" s="94"/>
      <c r="AY5283" s="94"/>
      <c r="BA5283" s="94"/>
      <c r="BI5283" s="45"/>
      <c r="BN5283" s="93"/>
    </row>
    <row r="5284" spans="4:66" s="48" customFormat="1" ht="15" customHeight="1" x14ac:dyDescent="0.2">
      <c r="D5284" s="45"/>
      <c r="AA5284" s="94"/>
      <c r="AC5284" s="94"/>
      <c r="AG5284" s="94"/>
      <c r="AI5284" s="94"/>
      <c r="AM5284" s="94"/>
      <c r="AO5284" s="94"/>
      <c r="AS5284" s="94"/>
      <c r="AU5284" s="94"/>
      <c r="AY5284" s="94"/>
      <c r="BA5284" s="94"/>
      <c r="BI5284" s="45"/>
      <c r="BN5284" s="93"/>
    </row>
    <row r="5285" spans="4:66" s="48" customFormat="1" ht="15" customHeight="1" x14ac:dyDescent="0.2">
      <c r="D5285" s="45"/>
      <c r="AA5285" s="94"/>
      <c r="AC5285" s="94"/>
      <c r="AG5285" s="94"/>
      <c r="AI5285" s="94"/>
      <c r="AM5285" s="94"/>
      <c r="AO5285" s="94"/>
      <c r="AS5285" s="94"/>
      <c r="AU5285" s="94"/>
      <c r="AY5285" s="94"/>
      <c r="BA5285" s="94"/>
      <c r="BI5285" s="45"/>
      <c r="BN5285" s="93"/>
    </row>
    <row r="5286" spans="4:66" s="48" customFormat="1" ht="15" customHeight="1" x14ac:dyDescent="0.2">
      <c r="D5286" s="45"/>
      <c r="AA5286" s="94"/>
      <c r="AC5286" s="94"/>
      <c r="AG5286" s="94"/>
      <c r="AI5286" s="94"/>
      <c r="AM5286" s="94"/>
      <c r="AO5286" s="94"/>
      <c r="AS5286" s="94"/>
      <c r="AU5286" s="94"/>
      <c r="AY5286" s="94"/>
      <c r="BA5286" s="94"/>
      <c r="BI5286" s="45"/>
      <c r="BN5286" s="93"/>
    </row>
    <row r="5287" spans="4:66" s="48" customFormat="1" ht="15" customHeight="1" x14ac:dyDescent="0.2">
      <c r="D5287" s="45"/>
      <c r="AA5287" s="94"/>
      <c r="AC5287" s="94"/>
      <c r="AG5287" s="94"/>
      <c r="AI5287" s="94"/>
      <c r="AM5287" s="94"/>
      <c r="AO5287" s="94"/>
      <c r="AS5287" s="94"/>
      <c r="AU5287" s="94"/>
      <c r="AY5287" s="94"/>
      <c r="BA5287" s="94"/>
      <c r="BI5287" s="45"/>
      <c r="BN5287" s="93"/>
    </row>
    <row r="5288" spans="4:66" s="48" customFormat="1" ht="15" customHeight="1" x14ac:dyDescent="0.2">
      <c r="D5288" s="45"/>
      <c r="AA5288" s="94"/>
      <c r="AC5288" s="94"/>
      <c r="AG5288" s="94"/>
      <c r="AI5288" s="94"/>
      <c r="AM5288" s="94"/>
      <c r="AO5288" s="94"/>
      <c r="AS5288" s="94"/>
      <c r="AU5288" s="94"/>
      <c r="AY5288" s="94"/>
      <c r="BA5288" s="94"/>
      <c r="BI5288" s="45"/>
      <c r="BN5288" s="93"/>
    </row>
    <row r="5289" spans="4:66" s="48" customFormat="1" ht="15" customHeight="1" x14ac:dyDescent="0.2">
      <c r="D5289" s="45"/>
      <c r="AA5289" s="94"/>
      <c r="AC5289" s="94"/>
      <c r="AG5289" s="94"/>
      <c r="AI5289" s="94"/>
      <c r="AM5289" s="94"/>
      <c r="AO5289" s="94"/>
      <c r="AS5289" s="94"/>
      <c r="AU5289" s="94"/>
      <c r="AY5289" s="94"/>
      <c r="BA5289" s="94"/>
      <c r="BI5289" s="45"/>
      <c r="BN5289" s="93"/>
    </row>
    <row r="5290" spans="4:66" s="48" customFormat="1" ht="15" customHeight="1" x14ac:dyDescent="0.2">
      <c r="D5290" s="45"/>
      <c r="AA5290" s="94"/>
      <c r="AC5290" s="94"/>
      <c r="AG5290" s="94"/>
      <c r="AI5290" s="94"/>
      <c r="AM5290" s="94"/>
      <c r="AO5290" s="94"/>
      <c r="AS5290" s="94"/>
      <c r="AU5290" s="94"/>
      <c r="AY5290" s="94"/>
      <c r="BA5290" s="94"/>
      <c r="BI5290" s="45"/>
      <c r="BN5290" s="93"/>
    </row>
    <row r="5291" spans="4:66" s="48" customFormat="1" ht="15" customHeight="1" x14ac:dyDescent="0.2">
      <c r="D5291" s="45"/>
      <c r="AA5291" s="94"/>
      <c r="AC5291" s="94"/>
      <c r="AG5291" s="94"/>
      <c r="AI5291" s="94"/>
      <c r="AM5291" s="94"/>
      <c r="AO5291" s="94"/>
      <c r="AS5291" s="94"/>
      <c r="AU5291" s="94"/>
      <c r="AY5291" s="94"/>
      <c r="BA5291" s="94"/>
      <c r="BI5291" s="45"/>
      <c r="BN5291" s="93"/>
    </row>
    <row r="5292" spans="4:66" s="48" customFormat="1" ht="15" customHeight="1" x14ac:dyDescent="0.2">
      <c r="D5292" s="45"/>
      <c r="AA5292" s="94"/>
      <c r="AC5292" s="94"/>
      <c r="AG5292" s="94"/>
      <c r="AI5292" s="94"/>
      <c r="AM5292" s="94"/>
      <c r="AO5292" s="94"/>
      <c r="AS5292" s="94"/>
      <c r="AU5292" s="94"/>
      <c r="AY5292" s="94"/>
      <c r="BA5292" s="94"/>
      <c r="BI5292" s="45"/>
      <c r="BN5292" s="93"/>
    </row>
    <row r="5293" spans="4:66" s="48" customFormat="1" ht="15" customHeight="1" x14ac:dyDescent="0.2">
      <c r="D5293" s="45"/>
      <c r="AA5293" s="94"/>
      <c r="AC5293" s="94"/>
      <c r="AG5293" s="94"/>
      <c r="AI5293" s="94"/>
      <c r="AM5293" s="94"/>
      <c r="AO5293" s="94"/>
      <c r="AS5293" s="94"/>
      <c r="AU5293" s="94"/>
      <c r="AY5293" s="94"/>
      <c r="BA5293" s="94"/>
      <c r="BI5293" s="45"/>
      <c r="BN5293" s="93"/>
    </row>
    <row r="5294" spans="4:66" s="48" customFormat="1" ht="15" customHeight="1" x14ac:dyDescent="0.2">
      <c r="D5294" s="45"/>
      <c r="AA5294" s="94"/>
      <c r="AC5294" s="94"/>
      <c r="AG5294" s="94"/>
      <c r="AI5294" s="94"/>
      <c r="AM5294" s="94"/>
      <c r="AO5294" s="94"/>
      <c r="AS5294" s="94"/>
      <c r="AU5294" s="94"/>
      <c r="AY5294" s="94"/>
      <c r="BA5294" s="94"/>
      <c r="BI5294" s="45"/>
      <c r="BN5294" s="93"/>
    </row>
    <row r="5295" spans="4:66" s="48" customFormat="1" ht="15" customHeight="1" x14ac:dyDescent="0.2">
      <c r="D5295" s="45"/>
      <c r="AA5295" s="94"/>
      <c r="AC5295" s="94"/>
      <c r="AG5295" s="94"/>
      <c r="AI5295" s="94"/>
      <c r="AM5295" s="94"/>
      <c r="AO5295" s="94"/>
      <c r="AS5295" s="94"/>
      <c r="AU5295" s="94"/>
      <c r="AY5295" s="94"/>
      <c r="BA5295" s="94"/>
      <c r="BI5295" s="45"/>
      <c r="BN5295" s="93"/>
    </row>
    <row r="5296" spans="4:66" s="48" customFormat="1" ht="15" customHeight="1" x14ac:dyDescent="0.2">
      <c r="D5296" s="45"/>
      <c r="AA5296" s="94"/>
      <c r="AC5296" s="94"/>
      <c r="AG5296" s="94"/>
      <c r="AI5296" s="94"/>
      <c r="AM5296" s="94"/>
      <c r="AO5296" s="94"/>
      <c r="AS5296" s="94"/>
      <c r="AU5296" s="94"/>
      <c r="AY5296" s="94"/>
      <c r="BA5296" s="94"/>
      <c r="BI5296" s="45"/>
      <c r="BN5296" s="93"/>
    </row>
    <row r="5297" spans="4:66" s="48" customFormat="1" ht="15" customHeight="1" x14ac:dyDescent="0.2">
      <c r="D5297" s="45"/>
      <c r="AA5297" s="94"/>
      <c r="AC5297" s="94"/>
      <c r="AG5297" s="94"/>
      <c r="AI5297" s="94"/>
      <c r="AM5297" s="94"/>
      <c r="AO5297" s="94"/>
      <c r="AS5297" s="94"/>
      <c r="AU5297" s="94"/>
      <c r="AY5297" s="94"/>
      <c r="BA5297" s="94"/>
      <c r="BI5297" s="45"/>
      <c r="BN5297" s="93"/>
    </row>
    <row r="5298" spans="4:66" s="48" customFormat="1" ht="15" customHeight="1" x14ac:dyDescent="0.2">
      <c r="D5298" s="45"/>
      <c r="AA5298" s="94"/>
      <c r="AC5298" s="94"/>
      <c r="AG5298" s="94"/>
      <c r="AI5298" s="94"/>
      <c r="AM5298" s="94"/>
      <c r="AO5298" s="94"/>
      <c r="AS5298" s="94"/>
      <c r="AU5298" s="94"/>
      <c r="AY5298" s="94"/>
      <c r="BA5298" s="94"/>
      <c r="BI5298" s="45"/>
      <c r="BN5298" s="93"/>
    </row>
    <row r="5299" spans="4:66" s="48" customFormat="1" ht="15" customHeight="1" x14ac:dyDescent="0.2">
      <c r="D5299" s="45"/>
      <c r="AA5299" s="94"/>
      <c r="AC5299" s="94"/>
      <c r="AG5299" s="94"/>
      <c r="AI5299" s="94"/>
      <c r="AM5299" s="94"/>
      <c r="AO5299" s="94"/>
      <c r="AS5299" s="94"/>
      <c r="AU5299" s="94"/>
      <c r="AY5299" s="94"/>
      <c r="BA5299" s="94"/>
      <c r="BI5299" s="45"/>
      <c r="BN5299" s="93"/>
    </row>
    <row r="5300" spans="4:66" s="48" customFormat="1" ht="15" customHeight="1" x14ac:dyDescent="0.2">
      <c r="D5300" s="45"/>
      <c r="AA5300" s="94"/>
      <c r="AC5300" s="94"/>
      <c r="AG5300" s="94"/>
      <c r="AI5300" s="94"/>
      <c r="AM5300" s="94"/>
      <c r="AO5300" s="94"/>
      <c r="AS5300" s="94"/>
      <c r="AU5300" s="94"/>
      <c r="AY5300" s="94"/>
      <c r="BA5300" s="94"/>
      <c r="BI5300" s="45"/>
      <c r="BN5300" s="93"/>
    </row>
    <row r="5301" spans="4:66" s="48" customFormat="1" ht="15" customHeight="1" x14ac:dyDescent="0.2">
      <c r="D5301" s="45"/>
      <c r="AA5301" s="94"/>
      <c r="AC5301" s="94"/>
      <c r="AG5301" s="94"/>
      <c r="AI5301" s="94"/>
      <c r="AM5301" s="94"/>
      <c r="AO5301" s="94"/>
      <c r="AS5301" s="94"/>
      <c r="AU5301" s="94"/>
      <c r="AY5301" s="94"/>
      <c r="BA5301" s="94"/>
      <c r="BI5301" s="45"/>
      <c r="BN5301" s="93"/>
    </row>
    <row r="5302" spans="4:66" s="48" customFormat="1" ht="15" customHeight="1" x14ac:dyDescent="0.2">
      <c r="D5302" s="45"/>
      <c r="AA5302" s="94"/>
      <c r="AC5302" s="94"/>
      <c r="AG5302" s="94"/>
      <c r="AI5302" s="94"/>
      <c r="AM5302" s="94"/>
      <c r="AO5302" s="94"/>
      <c r="AS5302" s="94"/>
      <c r="AU5302" s="94"/>
      <c r="AY5302" s="94"/>
      <c r="BA5302" s="94"/>
      <c r="BI5302" s="45"/>
      <c r="BN5302" s="93"/>
    </row>
    <row r="5303" spans="4:66" s="48" customFormat="1" ht="15" customHeight="1" x14ac:dyDescent="0.2">
      <c r="D5303" s="45"/>
      <c r="AA5303" s="94"/>
      <c r="AC5303" s="94"/>
      <c r="AG5303" s="94"/>
      <c r="AI5303" s="94"/>
      <c r="AM5303" s="94"/>
      <c r="AO5303" s="94"/>
      <c r="AS5303" s="94"/>
      <c r="AU5303" s="94"/>
      <c r="AY5303" s="94"/>
      <c r="BA5303" s="94"/>
      <c r="BI5303" s="45"/>
      <c r="BN5303" s="93"/>
    </row>
    <row r="5304" spans="4:66" s="48" customFormat="1" ht="15" customHeight="1" x14ac:dyDescent="0.2">
      <c r="D5304" s="45"/>
      <c r="AA5304" s="94"/>
      <c r="AC5304" s="94"/>
      <c r="AG5304" s="94"/>
      <c r="AI5304" s="94"/>
      <c r="AM5304" s="94"/>
      <c r="AO5304" s="94"/>
      <c r="AS5304" s="94"/>
      <c r="AU5304" s="94"/>
      <c r="AY5304" s="94"/>
      <c r="BA5304" s="94"/>
      <c r="BI5304" s="45"/>
      <c r="BN5304" s="93"/>
    </row>
    <row r="5305" spans="4:66" s="48" customFormat="1" ht="15" customHeight="1" x14ac:dyDescent="0.2">
      <c r="D5305" s="45"/>
      <c r="AA5305" s="94"/>
      <c r="AC5305" s="94"/>
      <c r="AG5305" s="94"/>
      <c r="AI5305" s="94"/>
      <c r="AM5305" s="94"/>
      <c r="AO5305" s="94"/>
      <c r="AS5305" s="94"/>
      <c r="AU5305" s="94"/>
      <c r="AY5305" s="94"/>
      <c r="BA5305" s="94"/>
      <c r="BI5305" s="45"/>
      <c r="BN5305" s="93"/>
    </row>
    <row r="5306" spans="4:66" s="48" customFormat="1" ht="15" customHeight="1" x14ac:dyDescent="0.2">
      <c r="D5306" s="45"/>
      <c r="AA5306" s="94"/>
      <c r="AC5306" s="94"/>
      <c r="AG5306" s="94"/>
      <c r="AI5306" s="94"/>
      <c r="AM5306" s="94"/>
      <c r="AO5306" s="94"/>
      <c r="AS5306" s="94"/>
      <c r="AU5306" s="94"/>
      <c r="AY5306" s="94"/>
      <c r="BA5306" s="94"/>
      <c r="BI5306" s="45"/>
      <c r="BN5306" s="93"/>
    </row>
    <row r="5307" spans="4:66" s="48" customFormat="1" ht="15" customHeight="1" x14ac:dyDescent="0.2">
      <c r="D5307" s="45"/>
      <c r="AA5307" s="94"/>
      <c r="AC5307" s="94"/>
      <c r="AG5307" s="94"/>
      <c r="AI5307" s="94"/>
      <c r="AM5307" s="94"/>
      <c r="AO5307" s="94"/>
      <c r="AS5307" s="94"/>
      <c r="AU5307" s="94"/>
      <c r="AY5307" s="94"/>
      <c r="BA5307" s="94"/>
      <c r="BI5307" s="45"/>
      <c r="BN5307" s="93"/>
    </row>
    <row r="5308" spans="4:66" s="48" customFormat="1" ht="15" customHeight="1" x14ac:dyDescent="0.2">
      <c r="D5308" s="45"/>
      <c r="AA5308" s="94"/>
      <c r="AC5308" s="94"/>
      <c r="AG5308" s="94"/>
      <c r="AI5308" s="94"/>
      <c r="AM5308" s="94"/>
      <c r="AO5308" s="94"/>
      <c r="AS5308" s="94"/>
      <c r="AU5308" s="94"/>
      <c r="AY5308" s="94"/>
      <c r="BA5308" s="94"/>
      <c r="BI5308" s="45"/>
      <c r="BN5308" s="93"/>
    </row>
    <row r="5309" spans="4:66" s="48" customFormat="1" ht="15" customHeight="1" x14ac:dyDescent="0.2">
      <c r="D5309" s="45"/>
      <c r="AA5309" s="94"/>
      <c r="AC5309" s="94"/>
      <c r="AG5309" s="94"/>
      <c r="AI5309" s="94"/>
      <c r="AM5309" s="94"/>
      <c r="AO5309" s="94"/>
      <c r="AS5309" s="94"/>
      <c r="AU5309" s="94"/>
      <c r="AY5309" s="94"/>
      <c r="BA5309" s="94"/>
      <c r="BI5309" s="45"/>
      <c r="BN5309" s="93"/>
    </row>
    <row r="5310" spans="4:66" s="48" customFormat="1" ht="15" customHeight="1" x14ac:dyDescent="0.2">
      <c r="D5310" s="45"/>
      <c r="AA5310" s="94"/>
      <c r="AC5310" s="94"/>
      <c r="AG5310" s="94"/>
      <c r="AI5310" s="94"/>
      <c r="AM5310" s="94"/>
      <c r="AO5310" s="94"/>
      <c r="AS5310" s="94"/>
      <c r="AU5310" s="94"/>
      <c r="AY5310" s="94"/>
      <c r="BA5310" s="94"/>
      <c r="BI5310" s="45"/>
      <c r="BN5310" s="93"/>
    </row>
    <row r="5311" spans="4:66" s="48" customFormat="1" ht="15" customHeight="1" x14ac:dyDescent="0.2">
      <c r="D5311" s="45"/>
      <c r="AA5311" s="94"/>
      <c r="AC5311" s="94"/>
      <c r="AG5311" s="94"/>
      <c r="AI5311" s="94"/>
      <c r="AM5311" s="94"/>
      <c r="AO5311" s="94"/>
      <c r="AS5311" s="94"/>
      <c r="AU5311" s="94"/>
      <c r="AY5311" s="94"/>
      <c r="BA5311" s="94"/>
      <c r="BI5311" s="45"/>
      <c r="BN5311" s="93"/>
    </row>
    <row r="5312" spans="4:66" s="48" customFormat="1" ht="15" customHeight="1" x14ac:dyDescent="0.2">
      <c r="D5312" s="45"/>
      <c r="AA5312" s="94"/>
      <c r="AC5312" s="94"/>
      <c r="AG5312" s="94"/>
      <c r="AI5312" s="94"/>
      <c r="AM5312" s="94"/>
      <c r="AO5312" s="94"/>
      <c r="AS5312" s="94"/>
      <c r="AU5312" s="94"/>
      <c r="AY5312" s="94"/>
      <c r="BA5312" s="94"/>
      <c r="BI5312" s="45"/>
      <c r="BN5312" s="93"/>
    </row>
    <row r="5313" spans="4:66" s="48" customFormat="1" ht="15" customHeight="1" x14ac:dyDescent="0.2">
      <c r="D5313" s="45"/>
      <c r="AA5313" s="94"/>
      <c r="AC5313" s="94"/>
      <c r="AG5313" s="94"/>
      <c r="AI5313" s="94"/>
      <c r="AM5313" s="94"/>
      <c r="AO5313" s="94"/>
      <c r="AS5313" s="94"/>
      <c r="AU5313" s="94"/>
      <c r="AY5313" s="94"/>
      <c r="BA5313" s="94"/>
      <c r="BI5313" s="45"/>
      <c r="BN5313" s="93"/>
    </row>
    <row r="5314" spans="4:66" s="48" customFormat="1" ht="15" customHeight="1" x14ac:dyDescent="0.2">
      <c r="D5314" s="45"/>
      <c r="AA5314" s="94"/>
      <c r="AC5314" s="94"/>
      <c r="AG5314" s="94"/>
      <c r="AI5314" s="94"/>
      <c r="AM5314" s="94"/>
      <c r="AO5314" s="94"/>
      <c r="AS5314" s="94"/>
      <c r="AU5314" s="94"/>
      <c r="AY5314" s="94"/>
      <c r="BA5314" s="94"/>
      <c r="BI5314" s="45"/>
      <c r="BN5314" s="93"/>
    </row>
    <row r="5315" spans="4:66" s="48" customFormat="1" ht="15" customHeight="1" x14ac:dyDescent="0.2">
      <c r="D5315" s="45"/>
      <c r="AA5315" s="94"/>
      <c r="AC5315" s="94"/>
      <c r="AG5315" s="94"/>
      <c r="AI5315" s="94"/>
      <c r="AM5315" s="94"/>
      <c r="AO5315" s="94"/>
      <c r="AS5315" s="94"/>
      <c r="AU5315" s="94"/>
      <c r="AY5315" s="94"/>
      <c r="BA5315" s="94"/>
      <c r="BI5315" s="45"/>
      <c r="BN5315" s="93"/>
    </row>
    <row r="5316" spans="4:66" s="48" customFormat="1" ht="15" customHeight="1" x14ac:dyDescent="0.2">
      <c r="D5316" s="45"/>
      <c r="AA5316" s="94"/>
      <c r="AC5316" s="94"/>
      <c r="AG5316" s="94"/>
      <c r="AI5316" s="94"/>
      <c r="AM5316" s="94"/>
      <c r="AO5316" s="94"/>
      <c r="AS5316" s="94"/>
      <c r="AU5316" s="94"/>
      <c r="AY5316" s="94"/>
      <c r="BA5316" s="94"/>
      <c r="BI5316" s="45"/>
      <c r="BN5316" s="93"/>
    </row>
    <row r="5317" spans="4:66" s="48" customFormat="1" ht="15" customHeight="1" x14ac:dyDescent="0.2">
      <c r="D5317" s="45"/>
      <c r="AA5317" s="94"/>
      <c r="AC5317" s="94"/>
      <c r="AG5317" s="94"/>
      <c r="AI5317" s="94"/>
      <c r="AM5317" s="94"/>
      <c r="AO5317" s="94"/>
      <c r="AS5317" s="94"/>
      <c r="AU5317" s="94"/>
      <c r="AY5317" s="94"/>
      <c r="BA5317" s="94"/>
      <c r="BI5317" s="45"/>
      <c r="BN5317" s="93"/>
    </row>
    <row r="5318" spans="4:66" s="48" customFormat="1" ht="15" customHeight="1" x14ac:dyDescent="0.2">
      <c r="D5318" s="45"/>
      <c r="AA5318" s="94"/>
      <c r="AC5318" s="94"/>
      <c r="AG5318" s="94"/>
      <c r="AI5318" s="94"/>
      <c r="AM5318" s="94"/>
      <c r="AO5318" s="94"/>
      <c r="AS5318" s="94"/>
      <c r="AU5318" s="94"/>
      <c r="AY5318" s="94"/>
      <c r="BA5318" s="94"/>
      <c r="BI5318" s="45"/>
      <c r="BN5318" s="93"/>
    </row>
    <row r="5319" spans="4:66" s="48" customFormat="1" ht="15" customHeight="1" x14ac:dyDescent="0.2">
      <c r="D5319" s="45"/>
      <c r="AA5319" s="94"/>
      <c r="AC5319" s="94"/>
      <c r="AG5319" s="94"/>
      <c r="AI5319" s="94"/>
      <c r="AM5319" s="94"/>
      <c r="AO5319" s="94"/>
      <c r="AS5319" s="94"/>
      <c r="AU5319" s="94"/>
      <c r="AY5319" s="94"/>
      <c r="BA5319" s="94"/>
      <c r="BI5319" s="45"/>
      <c r="BN5319" s="93"/>
    </row>
    <row r="5320" spans="4:66" s="48" customFormat="1" ht="15" customHeight="1" x14ac:dyDescent="0.2">
      <c r="D5320" s="45"/>
      <c r="AA5320" s="94"/>
      <c r="AC5320" s="94"/>
      <c r="AG5320" s="94"/>
      <c r="AI5320" s="94"/>
      <c r="AM5320" s="94"/>
      <c r="AO5320" s="94"/>
      <c r="AS5320" s="94"/>
      <c r="AU5320" s="94"/>
      <c r="AY5320" s="94"/>
      <c r="BA5320" s="94"/>
      <c r="BI5320" s="45"/>
      <c r="BN5320" s="93"/>
    </row>
    <row r="5321" spans="4:66" s="48" customFormat="1" ht="15" customHeight="1" x14ac:dyDescent="0.2">
      <c r="D5321" s="45"/>
      <c r="AA5321" s="94"/>
      <c r="AC5321" s="94"/>
      <c r="AG5321" s="94"/>
      <c r="AI5321" s="94"/>
      <c r="AM5321" s="94"/>
      <c r="AO5321" s="94"/>
      <c r="AS5321" s="94"/>
      <c r="AU5321" s="94"/>
      <c r="AY5321" s="94"/>
      <c r="BA5321" s="94"/>
      <c r="BI5321" s="45"/>
      <c r="BN5321" s="93"/>
    </row>
    <row r="5322" spans="4:66" s="48" customFormat="1" ht="15" customHeight="1" x14ac:dyDescent="0.2">
      <c r="D5322" s="45"/>
      <c r="AA5322" s="94"/>
      <c r="AC5322" s="94"/>
      <c r="AG5322" s="94"/>
      <c r="AI5322" s="94"/>
      <c r="AM5322" s="94"/>
      <c r="AO5322" s="94"/>
      <c r="AS5322" s="94"/>
      <c r="AU5322" s="94"/>
      <c r="AY5322" s="94"/>
      <c r="BA5322" s="94"/>
      <c r="BI5322" s="45"/>
      <c r="BN5322" s="93"/>
    </row>
    <row r="5323" spans="4:66" s="48" customFormat="1" ht="15" customHeight="1" x14ac:dyDescent="0.2">
      <c r="D5323" s="45"/>
      <c r="AA5323" s="94"/>
      <c r="AC5323" s="94"/>
      <c r="AG5323" s="94"/>
      <c r="AI5323" s="94"/>
      <c r="AM5323" s="94"/>
      <c r="AO5323" s="94"/>
      <c r="AS5323" s="94"/>
      <c r="AU5323" s="94"/>
      <c r="AY5323" s="94"/>
      <c r="BA5323" s="94"/>
      <c r="BI5323" s="45"/>
      <c r="BN5323" s="93"/>
    </row>
    <row r="5324" spans="4:66" s="48" customFormat="1" ht="15" customHeight="1" x14ac:dyDescent="0.2">
      <c r="D5324" s="45"/>
      <c r="AA5324" s="94"/>
      <c r="AC5324" s="94"/>
      <c r="AG5324" s="94"/>
      <c r="AI5324" s="94"/>
      <c r="AM5324" s="94"/>
      <c r="AO5324" s="94"/>
      <c r="AS5324" s="94"/>
      <c r="AU5324" s="94"/>
      <c r="AY5324" s="94"/>
      <c r="BA5324" s="94"/>
      <c r="BI5324" s="45"/>
      <c r="BN5324" s="93"/>
    </row>
    <row r="5325" spans="4:66" s="48" customFormat="1" ht="15" customHeight="1" x14ac:dyDescent="0.2">
      <c r="D5325" s="45"/>
      <c r="AA5325" s="94"/>
      <c r="AC5325" s="94"/>
      <c r="AG5325" s="94"/>
      <c r="AI5325" s="94"/>
      <c r="AM5325" s="94"/>
      <c r="AO5325" s="94"/>
      <c r="AS5325" s="94"/>
      <c r="AU5325" s="94"/>
      <c r="AY5325" s="94"/>
      <c r="BA5325" s="94"/>
      <c r="BI5325" s="45"/>
      <c r="BN5325" s="93"/>
    </row>
    <row r="5326" spans="4:66" s="48" customFormat="1" ht="15" customHeight="1" x14ac:dyDescent="0.2">
      <c r="D5326" s="45"/>
      <c r="AA5326" s="94"/>
      <c r="AC5326" s="94"/>
      <c r="AG5326" s="94"/>
      <c r="AI5326" s="94"/>
      <c r="AM5326" s="94"/>
      <c r="AO5326" s="94"/>
      <c r="AS5326" s="94"/>
      <c r="AU5326" s="94"/>
      <c r="AY5326" s="94"/>
      <c r="BA5326" s="94"/>
      <c r="BI5326" s="45"/>
      <c r="BN5326" s="93"/>
    </row>
    <row r="5327" spans="4:66" s="48" customFormat="1" ht="15" customHeight="1" x14ac:dyDescent="0.2">
      <c r="D5327" s="45"/>
      <c r="AA5327" s="94"/>
      <c r="AC5327" s="94"/>
      <c r="AG5327" s="94"/>
      <c r="AI5327" s="94"/>
      <c r="AM5327" s="94"/>
      <c r="AO5327" s="94"/>
      <c r="AS5327" s="94"/>
      <c r="AU5327" s="94"/>
      <c r="AY5327" s="94"/>
      <c r="BA5327" s="94"/>
      <c r="BI5327" s="45"/>
      <c r="BN5327" s="93"/>
    </row>
    <row r="5328" spans="4:66" s="48" customFormat="1" ht="15" customHeight="1" x14ac:dyDescent="0.2">
      <c r="D5328" s="45"/>
      <c r="AA5328" s="94"/>
      <c r="AC5328" s="94"/>
      <c r="AG5328" s="94"/>
      <c r="AI5328" s="94"/>
      <c r="AM5328" s="94"/>
      <c r="AO5328" s="94"/>
      <c r="AS5328" s="94"/>
      <c r="AU5328" s="94"/>
      <c r="AY5328" s="94"/>
      <c r="BA5328" s="94"/>
      <c r="BI5328" s="45"/>
      <c r="BN5328" s="93"/>
    </row>
    <row r="5329" spans="4:66" s="48" customFormat="1" ht="15" customHeight="1" x14ac:dyDescent="0.2">
      <c r="D5329" s="45"/>
      <c r="AA5329" s="94"/>
      <c r="AC5329" s="94"/>
      <c r="AG5329" s="94"/>
      <c r="AI5329" s="94"/>
      <c r="AM5329" s="94"/>
      <c r="AO5329" s="94"/>
      <c r="AS5329" s="94"/>
      <c r="AU5329" s="94"/>
      <c r="AY5329" s="94"/>
      <c r="BA5329" s="94"/>
      <c r="BI5329" s="45"/>
      <c r="BN5329" s="93"/>
    </row>
    <row r="5330" spans="4:66" s="48" customFormat="1" ht="15" customHeight="1" x14ac:dyDescent="0.2">
      <c r="D5330" s="45"/>
      <c r="AA5330" s="94"/>
      <c r="AC5330" s="94"/>
      <c r="AG5330" s="94"/>
      <c r="AI5330" s="94"/>
      <c r="AM5330" s="94"/>
      <c r="AO5330" s="94"/>
      <c r="AS5330" s="94"/>
      <c r="AU5330" s="94"/>
      <c r="AY5330" s="94"/>
      <c r="BA5330" s="94"/>
      <c r="BI5330" s="45"/>
      <c r="BN5330" s="93"/>
    </row>
    <row r="5331" spans="4:66" s="48" customFormat="1" ht="15" customHeight="1" x14ac:dyDescent="0.2">
      <c r="D5331" s="45"/>
      <c r="AA5331" s="94"/>
      <c r="AC5331" s="94"/>
      <c r="AG5331" s="94"/>
      <c r="AI5331" s="94"/>
      <c r="AM5331" s="94"/>
      <c r="AO5331" s="94"/>
      <c r="AS5331" s="94"/>
      <c r="AU5331" s="94"/>
      <c r="AY5331" s="94"/>
      <c r="BA5331" s="94"/>
      <c r="BI5331" s="45"/>
      <c r="BN5331" s="93"/>
    </row>
    <row r="5332" spans="4:66" s="48" customFormat="1" ht="15" customHeight="1" x14ac:dyDescent="0.2">
      <c r="D5332" s="45"/>
      <c r="AA5332" s="94"/>
      <c r="AC5332" s="94"/>
      <c r="AG5332" s="94"/>
      <c r="AI5332" s="94"/>
      <c r="AM5332" s="94"/>
      <c r="AO5332" s="94"/>
      <c r="AS5332" s="94"/>
      <c r="AU5332" s="94"/>
      <c r="AY5332" s="94"/>
      <c r="BA5332" s="94"/>
      <c r="BI5332" s="45"/>
      <c r="BN5332" s="93"/>
    </row>
    <row r="5333" spans="4:66" s="48" customFormat="1" ht="15" customHeight="1" x14ac:dyDescent="0.2">
      <c r="D5333" s="45"/>
      <c r="AA5333" s="94"/>
      <c r="AC5333" s="94"/>
      <c r="AG5333" s="94"/>
      <c r="AI5333" s="94"/>
      <c r="AM5333" s="94"/>
      <c r="AO5333" s="94"/>
      <c r="AS5333" s="94"/>
      <c r="AU5333" s="94"/>
      <c r="AY5333" s="94"/>
      <c r="BA5333" s="94"/>
      <c r="BI5333" s="45"/>
      <c r="BN5333" s="93"/>
    </row>
    <row r="5334" spans="4:66" s="48" customFormat="1" ht="15" customHeight="1" x14ac:dyDescent="0.2">
      <c r="D5334" s="45"/>
      <c r="AA5334" s="94"/>
      <c r="AC5334" s="94"/>
      <c r="AG5334" s="94"/>
      <c r="AI5334" s="94"/>
      <c r="AM5334" s="94"/>
      <c r="AO5334" s="94"/>
      <c r="AS5334" s="94"/>
      <c r="AU5334" s="94"/>
      <c r="AY5334" s="94"/>
      <c r="BA5334" s="94"/>
      <c r="BI5334" s="45"/>
      <c r="BN5334" s="93"/>
    </row>
    <row r="5335" spans="4:66" s="48" customFormat="1" ht="15" customHeight="1" x14ac:dyDescent="0.2">
      <c r="D5335" s="45"/>
      <c r="AA5335" s="94"/>
      <c r="AC5335" s="94"/>
      <c r="AG5335" s="94"/>
      <c r="AI5335" s="94"/>
      <c r="AM5335" s="94"/>
      <c r="AO5335" s="94"/>
      <c r="AS5335" s="94"/>
      <c r="AU5335" s="94"/>
      <c r="AY5335" s="94"/>
      <c r="BA5335" s="94"/>
      <c r="BI5335" s="45"/>
      <c r="BN5335" s="93"/>
    </row>
    <row r="5336" spans="4:66" s="48" customFormat="1" ht="15" customHeight="1" x14ac:dyDescent="0.2">
      <c r="D5336" s="45"/>
      <c r="AA5336" s="94"/>
      <c r="AC5336" s="94"/>
      <c r="AG5336" s="94"/>
      <c r="AI5336" s="94"/>
      <c r="AM5336" s="94"/>
      <c r="AO5336" s="94"/>
      <c r="AS5336" s="94"/>
      <c r="AU5336" s="94"/>
      <c r="AY5336" s="94"/>
      <c r="BA5336" s="94"/>
      <c r="BI5336" s="45"/>
      <c r="BN5336" s="93"/>
    </row>
    <row r="5337" spans="4:66" s="48" customFormat="1" ht="15" customHeight="1" x14ac:dyDescent="0.2">
      <c r="D5337" s="45"/>
      <c r="AA5337" s="94"/>
      <c r="AC5337" s="94"/>
      <c r="AG5337" s="94"/>
      <c r="AI5337" s="94"/>
      <c r="AM5337" s="94"/>
      <c r="AO5337" s="94"/>
      <c r="AS5337" s="94"/>
      <c r="AU5337" s="94"/>
      <c r="AY5337" s="94"/>
      <c r="BA5337" s="94"/>
      <c r="BI5337" s="45"/>
      <c r="BN5337" s="93"/>
    </row>
    <row r="5338" spans="4:66" s="48" customFormat="1" ht="15" customHeight="1" x14ac:dyDescent="0.2">
      <c r="D5338" s="45"/>
      <c r="AA5338" s="94"/>
      <c r="AC5338" s="94"/>
      <c r="AG5338" s="94"/>
      <c r="AI5338" s="94"/>
      <c r="AM5338" s="94"/>
      <c r="AO5338" s="94"/>
      <c r="AS5338" s="94"/>
      <c r="AU5338" s="94"/>
      <c r="AY5338" s="94"/>
      <c r="BA5338" s="94"/>
      <c r="BI5338" s="45"/>
      <c r="BN5338" s="93"/>
    </row>
    <row r="5339" spans="4:66" s="48" customFormat="1" ht="15" customHeight="1" x14ac:dyDescent="0.2">
      <c r="D5339" s="45"/>
      <c r="AA5339" s="94"/>
      <c r="AC5339" s="94"/>
      <c r="AG5339" s="94"/>
      <c r="AI5339" s="94"/>
      <c r="AM5339" s="94"/>
      <c r="AO5339" s="94"/>
      <c r="AS5339" s="94"/>
      <c r="AU5339" s="94"/>
      <c r="AY5339" s="94"/>
      <c r="BA5339" s="94"/>
      <c r="BI5339" s="45"/>
      <c r="BN5339" s="93"/>
    </row>
    <row r="5340" spans="4:66" s="48" customFormat="1" ht="15" customHeight="1" x14ac:dyDescent="0.2">
      <c r="D5340" s="45"/>
      <c r="AA5340" s="94"/>
      <c r="AC5340" s="94"/>
      <c r="AG5340" s="94"/>
      <c r="AI5340" s="94"/>
      <c r="AM5340" s="94"/>
      <c r="AO5340" s="94"/>
      <c r="AS5340" s="94"/>
      <c r="AU5340" s="94"/>
      <c r="AY5340" s="94"/>
      <c r="BA5340" s="94"/>
      <c r="BI5340" s="45"/>
      <c r="BN5340" s="93"/>
    </row>
    <row r="5341" spans="4:66" s="48" customFormat="1" ht="15" customHeight="1" x14ac:dyDescent="0.2">
      <c r="D5341" s="45"/>
      <c r="AA5341" s="94"/>
      <c r="AC5341" s="94"/>
      <c r="AG5341" s="94"/>
      <c r="AI5341" s="94"/>
      <c r="AM5341" s="94"/>
      <c r="AO5341" s="94"/>
      <c r="AS5341" s="94"/>
      <c r="AU5341" s="94"/>
      <c r="AY5341" s="94"/>
      <c r="BA5341" s="94"/>
      <c r="BI5341" s="45"/>
      <c r="BN5341" s="93"/>
    </row>
    <row r="5342" spans="4:66" s="48" customFormat="1" ht="15" customHeight="1" x14ac:dyDescent="0.2">
      <c r="D5342" s="45"/>
      <c r="AA5342" s="94"/>
      <c r="AC5342" s="94"/>
      <c r="AG5342" s="94"/>
      <c r="AI5342" s="94"/>
      <c r="AM5342" s="94"/>
      <c r="AO5342" s="94"/>
      <c r="AS5342" s="94"/>
      <c r="AU5342" s="94"/>
      <c r="AY5342" s="94"/>
      <c r="BA5342" s="94"/>
      <c r="BI5342" s="45"/>
      <c r="BN5342" s="93"/>
    </row>
    <row r="5343" spans="4:66" s="48" customFormat="1" ht="15" customHeight="1" x14ac:dyDescent="0.2">
      <c r="D5343" s="45"/>
      <c r="AA5343" s="94"/>
      <c r="AC5343" s="94"/>
      <c r="AG5343" s="94"/>
      <c r="AI5343" s="94"/>
      <c r="AM5343" s="94"/>
      <c r="AO5343" s="94"/>
      <c r="AS5343" s="94"/>
      <c r="AU5343" s="94"/>
      <c r="AY5343" s="94"/>
      <c r="BA5343" s="94"/>
      <c r="BI5343" s="45"/>
      <c r="BN5343" s="93"/>
    </row>
    <row r="5344" spans="4:66" s="48" customFormat="1" ht="15" customHeight="1" x14ac:dyDescent="0.2">
      <c r="D5344" s="45"/>
      <c r="AA5344" s="94"/>
      <c r="AC5344" s="94"/>
      <c r="AG5344" s="94"/>
      <c r="AI5344" s="94"/>
      <c r="AM5344" s="94"/>
      <c r="AO5344" s="94"/>
      <c r="AS5344" s="94"/>
      <c r="AU5344" s="94"/>
      <c r="AY5344" s="94"/>
      <c r="BA5344" s="94"/>
      <c r="BI5344" s="45"/>
      <c r="BN5344" s="93"/>
    </row>
    <row r="5345" spans="4:66" s="48" customFormat="1" ht="15" customHeight="1" x14ac:dyDescent="0.2">
      <c r="D5345" s="45"/>
      <c r="AA5345" s="94"/>
      <c r="AC5345" s="94"/>
      <c r="AG5345" s="94"/>
      <c r="AI5345" s="94"/>
      <c r="AM5345" s="94"/>
      <c r="AO5345" s="94"/>
      <c r="AS5345" s="94"/>
      <c r="AU5345" s="94"/>
      <c r="AY5345" s="94"/>
      <c r="BA5345" s="94"/>
      <c r="BI5345" s="45"/>
      <c r="BN5345" s="93"/>
    </row>
    <row r="5346" spans="4:66" s="48" customFormat="1" ht="15" customHeight="1" x14ac:dyDescent="0.2">
      <c r="D5346" s="45"/>
      <c r="AA5346" s="94"/>
      <c r="AC5346" s="94"/>
      <c r="AG5346" s="94"/>
      <c r="AI5346" s="94"/>
      <c r="AM5346" s="94"/>
      <c r="AO5346" s="94"/>
      <c r="AS5346" s="94"/>
      <c r="AU5346" s="94"/>
      <c r="AY5346" s="94"/>
      <c r="BA5346" s="94"/>
      <c r="BI5346" s="45"/>
      <c r="BN5346" s="93"/>
    </row>
    <row r="5347" spans="4:66" s="48" customFormat="1" ht="15" customHeight="1" x14ac:dyDescent="0.2">
      <c r="D5347" s="45"/>
      <c r="AA5347" s="94"/>
      <c r="AC5347" s="94"/>
      <c r="AG5347" s="94"/>
      <c r="AI5347" s="94"/>
      <c r="AM5347" s="94"/>
      <c r="AO5347" s="94"/>
      <c r="AS5347" s="94"/>
      <c r="AU5347" s="94"/>
      <c r="AY5347" s="94"/>
      <c r="BA5347" s="94"/>
      <c r="BI5347" s="45"/>
      <c r="BN5347" s="93"/>
    </row>
    <row r="5348" spans="4:66" s="48" customFormat="1" ht="15" customHeight="1" x14ac:dyDescent="0.2">
      <c r="D5348" s="45"/>
      <c r="AA5348" s="94"/>
      <c r="AC5348" s="94"/>
      <c r="AG5348" s="94"/>
      <c r="AI5348" s="94"/>
      <c r="AM5348" s="94"/>
      <c r="AO5348" s="94"/>
      <c r="AS5348" s="94"/>
      <c r="AU5348" s="94"/>
      <c r="AY5348" s="94"/>
      <c r="BA5348" s="94"/>
      <c r="BI5348" s="45"/>
      <c r="BN5348" s="93"/>
    </row>
    <row r="5349" spans="4:66" s="48" customFormat="1" ht="15" customHeight="1" x14ac:dyDescent="0.2">
      <c r="D5349" s="45"/>
      <c r="AA5349" s="94"/>
      <c r="AC5349" s="94"/>
      <c r="AG5349" s="94"/>
      <c r="AI5349" s="94"/>
      <c r="AM5349" s="94"/>
      <c r="AO5349" s="94"/>
      <c r="AS5349" s="94"/>
      <c r="AU5349" s="94"/>
      <c r="AY5349" s="94"/>
      <c r="BA5349" s="94"/>
      <c r="BI5349" s="45"/>
      <c r="BN5349" s="93"/>
    </row>
    <row r="5350" spans="4:66" s="48" customFormat="1" ht="15" customHeight="1" x14ac:dyDescent="0.2">
      <c r="D5350" s="45"/>
      <c r="AA5350" s="94"/>
      <c r="AC5350" s="94"/>
      <c r="AG5350" s="94"/>
      <c r="AI5350" s="94"/>
      <c r="AM5350" s="94"/>
      <c r="AO5350" s="94"/>
      <c r="AS5350" s="94"/>
      <c r="AU5350" s="94"/>
      <c r="AY5350" s="94"/>
      <c r="BA5350" s="94"/>
      <c r="BI5350" s="45"/>
      <c r="BN5350" s="93"/>
    </row>
    <row r="5351" spans="4:66" s="48" customFormat="1" ht="15" customHeight="1" x14ac:dyDescent="0.2">
      <c r="D5351" s="45"/>
      <c r="AA5351" s="94"/>
      <c r="AC5351" s="94"/>
      <c r="AG5351" s="94"/>
      <c r="AI5351" s="94"/>
      <c r="AM5351" s="94"/>
      <c r="AO5351" s="94"/>
      <c r="AS5351" s="94"/>
      <c r="AU5351" s="94"/>
      <c r="AY5351" s="94"/>
      <c r="BA5351" s="94"/>
      <c r="BI5351" s="45"/>
      <c r="BN5351" s="93"/>
    </row>
    <row r="5352" spans="4:66" s="48" customFormat="1" ht="15" customHeight="1" x14ac:dyDescent="0.2">
      <c r="D5352" s="45"/>
      <c r="AA5352" s="94"/>
      <c r="AC5352" s="94"/>
      <c r="AG5352" s="94"/>
      <c r="AI5352" s="94"/>
      <c r="AM5352" s="94"/>
      <c r="AO5352" s="94"/>
      <c r="AS5352" s="94"/>
      <c r="AU5352" s="94"/>
      <c r="AY5352" s="94"/>
      <c r="BA5352" s="94"/>
      <c r="BI5352" s="45"/>
      <c r="BN5352" s="93"/>
    </row>
    <row r="5353" spans="4:66" s="48" customFormat="1" ht="15" customHeight="1" x14ac:dyDescent="0.2">
      <c r="D5353" s="45"/>
      <c r="AA5353" s="94"/>
      <c r="AC5353" s="94"/>
      <c r="AG5353" s="94"/>
      <c r="AI5353" s="94"/>
      <c r="AM5353" s="94"/>
      <c r="AO5353" s="94"/>
      <c r="AS5353" s="94"/>
      <c r="AU5353" s="94"/>
      <c r="AY5353" s="94"/>
      <c r="BA5353" s="94"/>
      <c r="BI5353" s="45"/>
      <c r="BN5353" s="93"/>
    </row>
    <row r="5354" spans="4:66" s="48" customFormat="1" ht="15" customHeight="1" x14ac:dyDescent="0.2">
      <c r="D5354" s="45"/>
      <c r="AA5354" s="94"/>
      <c r="AC5354" s="94"/>
      <c r="AG5354" s="94"/>
      <c r="AI5354" s="94"/>
      <c r="AM5354" s="94"/>
      <c r="AO5354" s="94"/>
      <c r="AS5354" s="94"/>
      <c r="AU5354" s="94"/>
      <c r="AY5354" s="94"/>
      <c r="BA5354" s="94"/>
      <c r="BI5354" s="45"/>
      <c r="BN5354" s="93"/>
    </row>
    <row r="5355" spans="4:66" s="48" customFormat="1" ht="15" customHeight="1" x14ac:dyDescent="0.2">
      <c r="D5355" s="45"/>
      <c r="AA5355" s="94"/>
      <c r="AC5355" s="94"/>
      <c r="AG5355" s="94"/>
      <c r="AI5355" s="94"/>
      <c r="AM5355" s="94"/>
      <c r="AO5355" s="94"/>
      <c r="AS5355" s="94"/>
      <c r="AU5355" s="94"/>
      <c r="AY5355" s="94"/>
      <c r="BA5355" s="94"/>
      <c r="BI5355" s="45"/>
      <c r="BN5355" s="93"/>
    </row>
    <row r="5356" spans="4:66" s="48" customFormat="1" ht="15" customHeight="1" x14ac:dyDescent="0.2">
      <c r="D5356" s="45"/>
      <c r="AA5356" s="94"/>
      <c r="AC5356" s="94"/>
      <c r="AG5356" s="94"/>
      <c r="AI5356" s="94"/>
      <c r="AM5356" s="94"/>
      <c r="AO5356" s="94"/>
      <c r="AS5356" s="94"/>
      <c r="AU5356" s="94"/>
      <c r="AY5356" s="94"/>
      <c r="BA5356" s="94"/>
      <c r="BI5356" s="45"/>
      <c r="BN5356" s="93"/>
    </row>
    <row r="5357" spans="4:66" s="48" customFormat="1" ht="15" customHeight="1" x14ac:dyDescent="0.2">
      <c r="D5357" s="45"/>
      <c r="AA5357" s="94"/>
      <c r="AC5357" s="94"/>
      <c r="AG5357" s="94"/>
      <c r="AI5357" s="94"/>
      <c r="AM5357" s="94"/>
      <c r="AO5357" s="94"/>
      <c r="AS5357" s="94"/>
      <c r="AU5357" s="94"/>
      <c r="AY5357" s="94"/>
      <c r="BA5357" s="94"/>
      <c r="BI5357" s="45"/>
      <c r="BN5357" s="93"/>
    </row>
    <row r="5358" spans="4:66" s="48" customFormat="1" ht="15" customHeight="1" x14ac:dyDescent="0.2">
      <c r="D5358" s="45"/>
      <c r="AA5358" s="94"/>
      <c r="AC5358" s="94"/>
      <c r="AG5358" s="94"/>
      <c r="AI5358" s="94"/>
      <c r="AM5358" s="94"/>
      <c r="AO5358" s="94"/>
      <c r="AS5358" s="94"/>
      <c r="AU5358" s="94"/>
      <c r="AY5358" s="94"/>
      <c r="BA5358" s="94"/>
      <c r="BI5358" s="45"/>
      <c r="BN5358" s="93"/>
    </row>
    <row r="5359" spans="4:66" s="48" customFormat="1" ht="15" customHeight="1" x14ac:dyDescent="0.2">
      <c r="D5359" s="45"/>
      <c r="AA5359" s="94"/>
      <c r="AC5359" s="94"/>
      <c r="AG5359" s="94"/>
      <c r="AI5359" s="94"/>
      <c r="AM5359" s="94"/>
      <c r="AO5359" s="94"/>
      <c r="AS5359" s="94"/>
      <c r="AU5359" s="94"/>
      <c r="AY5359" s="94"/>
      <c r="BA5359" s="94"/>
      <c r="BI5359" s="45"/>
      <c r="BN5359" s="93"/>
    </row>
    <row r="5360" spans="4:66" s="48" customFormat="1" ht="15" customHeight="1" x14ac:dyDescent="0.2">
      <c r="D5360" s="45"/>
      <c r="AA5360" s="94"/>
      <c r="AC5360" s="94"/>
      <c r="AG5360" s="94"/>
      <c r="AI5360" s="94"/>
      <c r="AM5360" s="94"/>
      <c r="AO5360" s="94"/>
      <c r="AS5360" s="94"/>
      <c r="AU5360" s="94"/>
      <c r="AY5360" s="94"/>
      <c r="BA5360" s="94"/>
      <c r="BI5360" s="45"/>
      <c r="BN5360" s="93"/>
    </row>
    <row r="5361" spans="4:66" s="48" customFormat="1" ht="15" customHeight="1" x14ac:dyDescent="0.2">
      <c r="D5361" s="45"/>
      <c r="AA5361" s="94"/>
      <c r="AC5361" s="94"/>
      <c r="AG5361" s="94"/>
      <c r="AI5361" s="94"/>
      <c r="AM5361" s="94"/>
      <c r="AO5361" s="94"/>
      <c r="AS5361" s="94"/>
      <c r="AU5361" s="94"/>
      <c r="AY5361" s="94"/>
      <c r="BA5361" s="94"/>
      <c r="BI5361" s="45"/>
      <c r="BN5361" s="93"/>
    </row>
    <row r="5362" spans="4:66" s="48" customFormat="1" ht="15" customHeight="1" x14ac:dyDescent="0.2">
      <c r="D5362" s="45"/>
      <c r="AA5362" s="94"/>
      <c r="AC5362" s="94"/>
      <c r="AG5362" s="94"/>
      <c r="AI5362" s="94"/>
      <c r="AM5362" s="94"/>
      <c r="AO5362" s="94"/>
      <c r="AS5362" s="94"/>
      <c r="AU5362" s="94"/>
      <c r="AY5362" s="94"/>
      <c r="BA5362" s="94"/>
      <c r="BI5362" s="45"/>
      <c r="BN5362" s="93"/>
    </row>
    <row r="5363" spans="4:66" s="48" customFormat="1" ht="15" customHeight="1" x14ac:dyDescent="0.2">
      <c r="D5363" s="45"/>
      <c r="AA5363" s="94"/>
      <c r="AC5363" s="94"/>
      <c r="AG5363" s="94"/>
      <c r="AI5363" s="94"/>
      <c r="AM5363" s="94"/>
      <c r="AO5363" s="94"/>
      <c r="AS5363" s="94"/>
      <c r="AU5363" s="94"/>
      <c r="AY5363" s="94"/>
      <c r="BA5363" s="94"/>
      <c r="BI5363" s="45"/>
      <c r="BN5363" s="93"/>
    </row>
    <row r="5364" spans="4:66" s="48" customFormat="1" ht="15" customHeight="1" x14ac:dyDescent="0.2">
      <c r="D5364" s="45"/>
      <c r="AA5364" s="94"/>
      <c r="AC5364" s="94"/>
      <c r="AG5364" s="94"/>
      <c r="AI5364" s="94"/>
      <c r="AM5364" s="94"/>
      <c r="AO5364" s="94"/>
      <c r="AS5364" s="94"/>
      <c r="AU5364" s="94"/>
      <c r="AY5364" s="94"/>
      <c r="BA5364" s="94"/>
      <c r="BI5364" s="45"/>
      <c r="BN5364" s="93"/>
    </row>
    <row r="5365" spans="4:66" s="48" customFormat="1" ht="15" customHeight="1" x14ac:dyDescent="0.2">
      <c r="D5365" s="45"/>
      <c r="AA5365" s="94"/>
      <c r="AC5365" s="94"/>
      <c r="AG5365" s="94"/>
      <c r="AI5365" s="94"/>
      <c r="AM5365" s="94"/>
      <c r="AO5365" s="94"/>
      <c r="AS5365" s="94"/>
      <c r="AU5365" s="94"/>
      <c r="AY5365" s="94"/>
      <c r="BA5365" s="94"/>
      <c r="BI5365" s="45"/>
      <c r="BN5365" s="93"/>
    </row>
    <row r="5366" spans="4:66" s="48" customFormat="1" ht="15" customHeight="1" x14ac:dyDescent="0.2">
      <c r="D5366" s="45"/>
      <c r="AA5366" s="94"/>
      <c r="AC5366" s="94"/>
      <c r="AG5366" s="94"/>
      <c r="AI5366" s="94"/>
      <c r="AM5366" s="94"/>
      <c r="AO5366" s="94"/>
      <c r="AS5366" s="94"/>
      <c r="AU5366" s="94"/>
      <c r="AY5366" s="94"/>
      <c r="BA5366" s="94"/>
      <c r="BI5366" s="45"/>
      <c r="BN5366" s="93"/>
    </row>
    <row r="5367" spans="4:66" s="48" customFormat="1" ht="15" customHeight="1" x14ac:dyDescent="0.2">
      <c r="D5367" s="45"/>
      <c r="AA5367" s="94"/>
      <c r="AC5367" s="94"/>
      <c r="AG5367" s="94"/>
      <c r="AI5367" s="94"/>
      <c r="AM5367" s="94"/>
      <c r="AO5367" s="94"/>
      <c r="AS5367" s="94"/>
      <c r="AU5367" s="94"/>
      <c r="AY5367" s="94"/>
      <c r="BA5367" s="94"/>
      <c r="BI5367" s="45"/>
      <c r="BN5367" s="93"/>
    </row>
    <row r="5368" spans="4:66" s="48" customFormat="1" ht="15" customHeight="1" x14ac:dyDescent="0.2">
      <c r="D5368" s="45"/>
      <c r="AA5368" s="94"/>
      <c r="AC5368" s="94"/>
      <c r="AG5368" s="94"/>
      <c r="AI5368" s="94"/>
      <c r="AM5368" s="94"/>
      <c r="AO5368" s="94"/>
      <c r="AS5368" s="94"/>
      <c r="AU5368" s="94"/>
      <c r="AY5368" s="94"/>
      <c r="BA5368" s="94"/>
      <c r="BI5368" s="45"/>
      <c r="BN5368" s="93"/>
    </row>
    <row r="5369" spans="4:66" s="48" customFormat="1" ht="15" customHeight="1" x14ac:dyDescent="0.2">
      <c r="D5369" s="45"/>
      <c r="AA5369" s="94"/>
      <c r="AC5369" s="94"/>
      <c r="AG5369" s="94"/>
      <c r="AI5369" s="94"/>
      <c r="AM5369" s="94"/>
      <c r="AO5369" s="94"/>
      <c r="AS5369" s="94"/>
      <c r="AU5369" s="94"/>
      <c r="AY5369" s="94"/>
      <c r="BA5369" s="94"/>
      <c r="BI5369" s="45"/>
      <c r="BN5369" s="93"/>
    </row>
    <row r="5370" spans="4:66" s="48" customFormat="1" ht="15" customHeight="1" x14ac:dyDescent="0.2">
      <c r="D5370" s="45"/>
      <c r="AA5370" s="94"/>
      <c r="AC5370" s="94"/>
      <c r="AG5370" s="94"/>
      <c r="AI5370" s="94"/>
      <c r="AM5370" s="94"/>
      <c r="AO5370" s="94"/>
      <c r="AS5370" s="94"/>
      <c r="AU5370" s="94"/>
      <c r="AY5370" s="94"/>
      <c r="BA5370" s="94"/>
      <c r="BI5370" s="45"/>
      <c r="BN5370" s="93"/>
    </row>
    <row r="5371" spans="4:66" s="48" customFormat="1" ht="15" customHeight="1" x14ac:dyDescent="0.2">
      <c r="D5371" s="45"/>
      <c r="AA5371" s="94"/>
      <c r="AC5371" s="94"/>
      <c r="AG5371" s="94"/>
      <c r="AI5371" s="94"/>
      <c r="AM5371" s="94"/>
      <c r="AO5371" s="94"/>
      <c r="AS5371" s="94"/>
      <c r="AU5371" s="94"/>
      <c r="AY5371" s="94"/>
      <c r="BA5371" s="94"/>
      <c r="BI5371" s="45"/>
      <c r="BN5371" s="93"/>
    </row>
    <row r="5372" spans="4:66" s="48" customFormat="1" ht="15" customHeight="1" x14ac:dyDescent="0.2">
      <c r="D5372" s="45"/>
      <c r="AA5372" s="94"/>
      <c r="AC5372" s="94"/>
      <c r="AG5372" s="94"/>
      <c r="AI5372" s="94"/>
      <c r="AM5372" s="94"/>
      <c r="AO5372" s="94"/>
      <c r="AS5372" s="94"/>
      <c r="AU5372" s="94"/>
      <c r="AY5372" s="94"/>
      <c r="BA5372" s="94"/>
      <c r="BI5372" s="45"/>
      <c r="BN5372" s="93"/>
    </row>
    <row r="5373" spans="4:66" s="48" customFormat="1" ht="15" customHeight="1" x14ac:dyDescent="0.2">
      <c r="D5373" s="45"/>
      <c r="AA5373" s="94"/>
      <c r="AC5373" s="94"/>
      <c r="AG5373" s="94"/>
      <c r="AI5373" s="94"/>
      <c r="AM5373" s="94"/>
      <c r="AO5373" s="94"/>
      <c r="AS5373" s="94"/>
      <c r="AU5373" s="94"/>
      <c r="AY5373" s="94"/>
      <c r="BA5373" s="94"/>
      <c r="BI5373" s="45"/>
      <c r="BN5373" s="93"/>
    </row>
    <row r="5374" spans="4:66" s="48" customFormat="1" ht="15" customHeight="1" x14ac:dyDescent="0.2">
      <c r="D5374" s="45"/>
      <c r="AA5374" s="94"/>
      <c r="AC5374" s="94"/>
      <c r="AG5374" s="94"/>
      <c r="AI5374" s="94"/>
      <c r="AM5374" s="94"/>
      <c r="AO5374" s="94"/>
      <c r="AS5374" s="94"/>
      <c r="AU5374" s="94"/>
      <c r="AY5374" s="94"/>
      <c r="BA5374" s="94"/>
      <c r="BI5374" s="45"/>
      <c r="BN5374" s="93"/>
    </row>
    <row r="5375" spans="4:66" s="48" customFormat="1" ht="15" customHeight="1" x14ac:dyDescent="0.2">
      <c r="D5375" s="45"/>
      <c r="AA5375" s="94"/>
      <c r="AC5375" s="94"/>
      <c r="AG5375" s="94"/>
      <c r="AI5375" s="94"/>
      <c r="AM5375" s="94"/>
      <c r="AO5375" s="94"/>
      <c r="AS5375" s="94"/>
      <c r="AU5375" s="94"/>
      <c r="AY5375" s="94"/>
      <c r="BA5375" s="94"/>
      <c r="BI5375" s="45"/>
      <c r="BN5375" s="93"/>
    </row>
    <row r="5376" spans="4:66" s="48" customFormat="1" ht="15" customHeight="1" x14ac:dyDescent="0.2">
      <c r="D5376" s="45"/>
      <c r="AA5376" s="94"/>
      <c r="AC5376" s="94"/>
      <c r="AG5376" s="94"/>
      <c r="AI5376" s="94"/>
      <c r="AM5376" s="94"/>
      <c r="AO5376" s="94"/>
      <c r="AS5376" s="94"/>
      <c r="AU5376" s="94"/>
      <c r="AY5376" s="94"/>
      <c r="BA5376" s="94"/>
      <c r="BI5376" s="45"/>
      <c r="BN5376" s="93"/>
    </row>
    <row r="5377" spans="4:66" s="48" customFormat="1" ht="15" customHeight="1" x14ac:dyDescent="0.2">
      <c r="D5377" s="45"/>
      <c r="AA5377" s="94"/>
      <c r="AC5377" s="94"/>
      <c r="AG5377" s="94"/>
      <c r="AI5377" s="94"/>
      <c r="AM5377" s="94"/>
      <c r="AO5377" s="94"/>
      <c r="AS5377" s="94"/>
      <c r="AU5377" s="94"/>
      <c r="AY5377" s="94"/>
      <c r="BA5377" s="94"/>
      <c r="BI5377" s="45"/>
      <c r="BN5377" s="93"/>
    </row>
    <row r="5378" spans="4:66" s="48" customFormat="1" ht="15" customHeight="1" x14ac:dyDescent="0.2">
      <c r="D5378" s="45"/>
      <c r="AA5378" s="94"/>
      <c r="AC5378" s="94"/>
      <c r="AG5378" s="94"/>
      <c r="AI5378" s="94"/>
      <c r="AM5378" s="94"/>
      <c r="AO5378" s="94"/>
      <c r="AS5378" s="94"/>
      <c r="AU5378" s="94"/>
      <c r="AY5378" s="94"/>
      <c r="BA5378" s="94"/>
      <c r="BI5378" s="45"/>
      <c r="BN5378" s="93"/>
    </row>
    <row r="5379" spans="4:66" s="48" customFormat="1" ht="15" customHeight="1" x14ac:dyDescent="0.2">
      <c r="D5379" s="45"/>
      <c r="AA5379" s="94"/>
      <c r="AC5379" s="94"/>
      <c r="AG5379" s="94"/>
      <c r="AI5379" s="94"/>
      <c r="AM5379" s="94"/>
      <c r="AO5379" s="94"/>
      <c r="AS5379" s="94"/>
      <c r="AU5379" s="94"/>
      <c r="AY5379" s="94"/>
      <c r="BA5379" s="94"/>
      <c r="BI5379" s="45"/>
      <c r="BN5379" s="93"/>
    </row>
    <row r="5380" spans="4:66" s="48" customFormat="1" ht="15" customHeight="1" x14ac:dyDescent="0.2">
      <c r="D5380" s="45"/>
      <c r="AA5380" s="94"/>
      <c r="AC5380" s="94"/>
      <c r="AG5380" s="94"/>
      <c r="AI5380" s="94"/>
      <c r="AM5380" s="94"/>
      <c r="AO5380" s="94"/>
      <c r="AS5380" s="94"/>
      <c r="AU5380" s="94"/>
      <c r="AY5380" s="94"/>
      <c r="BA5380" s="94"/>
      <c r="BI5380" s="45"/>
      <c r="BN5380" s="93"/>
    </row>
    <row r="5381" spans="4:66" s="48" customFormat="1" ht="15" customHeight="1" x14ac:dyDescent="0.2">
      <c r="D5381" s="45"/>
      <c r="AA5381" s="94"/>
      <c r="AC5381" s="94"/>
      <c r="AG5381" s="94"/>
      <c r="AI5381" s="94"/>
      <c r="AM5381" s="94"/>
      <c r="AO5381" s="94"/>
      <c r="AS5381" s="94"/>
      <c r="AU5381" s="94"/>
      <c r="AY5381" s="94"/>
      <c r="BA5381" s="94"/>
      <c r="BI5381" s="45"/>
      <c r="BN5381" s="93"/>
    </row>
    <row r="5382" spans="4:66" s="48" customFormat="1" ht="15" customHeight="1" x14ac:dyDescent="0.2">
      <c r="D5382" s="45"/>
      <c r="AA5382" s="94"/>
      <c r="AC5382" s="94"/>
      <c r="AG5382" s="94"/>
      <c r="AI5382" s="94"/>
      <c r="AM5382" s="94"/>
      <c r="AO5382" s="94"/>
      <c r="AS5382" s="94"/>
      <c r="AU5382" s="94"/>
      <c r="AY5382" s="94"/>
      <c r="BA5382" s="94"/>
      <c r="BI5382" s="45"/>
      <c r="BN5382" s="93"/>
    </row>
    <row r="5383" spans="4:66" s="48" customFormat="1" ht="15" customHeight="1" x14ac:dyDescent="0.2">
      <c r="D5383" s="45"/>
      <c r="AA5383" s="94"/>
      <c r="AC5383" s="94"/>
      <c r="AG5383" s="94"/>
      <c r="AI5383" s="94"/>
      <c r="AM5383" s="94"/>
      <c r="AO5383" s="94"/>
      <c r="AS5383" s="94"/>
      <c r="AU5383" s="94"/>
      <c r="AY5383" s="94"/>
      <c r="BA5383" s="94"/>
      <c r="BI5383" s="45"/>
      <c r="BN5383" s="93"/>
    </row>
    <row r="5384" spans="4:66" s="48" customFormat="1" ht="15" customHeight="1" x14ac:dyDescent="0.2">
      <c r="D5384" s="45"/>
      <c r="AA5384" s="94"/>
      <c r="AC5384" s="94"/>
      <c r="AG5384" s="94"/>
      <c r="AI5384" s="94"/>
      <c r="AM5384" s="94"/>
      <c r="AO5384" s="94"/>
      <c r="AS5384" s="94"/>
      <c r="AU5384" s="94"/>
      <c r="AY5384" s="94"/>
      <c r="BA5384" s="94"/>
      <c r="BI5384" s="45"/>
      <c r="BN5384" s="93"/>
    </row>
    <row r="5385" spans="4:66" s="48" customFormat="1" ht="15" customHeight="1" x14ac:dyDescent="0.2">
      <c r="D5385" s="45"/>
      <c r="AA5385" s="94"/>
      <c r="AC5385" s="94"/>
      <c r="AG5385" s="94"/>
      <c r="AI5385" s="94"/>
      <c r="AM5385" s="94"/>
      <c r="AO5385" s="94"/>
      <c r="AS5385" s="94"/>
      <c r="AU5385" s="94"/>
      <c r="AY5385" s="94"/>
      <c r="BA5385" s="94"/>
      <c r="BI5385" s="45"/>
      <c r="BN5385" s="93"/>
    </row>
    <row r="5386" spans="4:66" s="48" customFormat="1" ht="15" customHeight="1" x14ac:dyDescent="0.2">
      <c r="D5386" s="45"/>
      <c r="AA5386" s="94"/>
      <c r="AC5386" s="94"/>
      <c r="AG5386" s="94"/>
      <c r="AI5386" s="94"/>
      <c r="AM5386" s="94"/>
      <c r="AO5386" s="94"/>
      <c r="AS5386" s="94"/>
      <c r="AU5386" s="94"/>
      <c r="AY5386" s="94"/>
      <c r="BA5386" s="94"/>
      <c r="BI5386" s="45"/>
      <c r="BN5386" s="93"/>
    </row>
    <row r="5387" spans="4:66" s="48" customFormat="1" ht="15" customHeight="1" x14ac:dyDescent="0.2">
      <c r="D5387" s="45"/>
      <c r="AA5387" s="94"/>
      <c r="AC5387" s="94"/>
      <c r="AG5387" s="94"/>
      <c r="AI5387" s="94"/>
      <c r="AM5387" s="94"/>
      <c r="AO5387" s="94"/>
      <c r="AS5387" s="94"/>
      <c r="AU5387" s="94"/>
      <c r="AY5387" s="94"/>
      <c r="BA5387" s="94"/>
      <c r="BI5387" s="45"/>
      <c r="BN5387" s="93"/>
    </row>
    <row r="5388" spans="4:66" s="48" customFormat="1" ht="15" customHeight="1" x14ac:dyDescent="0.2">
      <c r="D5388" s="45"/>
      <c r="AA5388" s="94"/>
      <c r="AC5388" s="94"/>
      <c r="AG5388" s="94"/>
      <c r="AI5388" s="94"/>
      <c r="AM5388" s="94"/>
      <c r="AO5388" s="94"/>
      <c r="AS5388" s="94"/>
      <c r="AU5388" s="94"/>
      <c r="AY5388" s="94"/>
      <c r="BA5388" s="94"/>
      <c r="BI5388" s="45"/>
      <c r="BN5388" s="93"/>
    </row>
    <row r="5389" spans="4:66" s="48" customFormat="1" ht="15" customHeight="1" x14ac:dyDescent="0.2">
      <c r="D5389" s="45"/>
      <c r="AA5389" s="94"/>
      <c r="AC5389" s="94"/>
      <c r="AG5389" s="94"/>
      <c r="AI5389" s="94"/>
      <c r="AM5389" s="94"/>
      <c r="AO5389" s="94"/>
      <c r="AS5389" s="94"/>
      <c r="AU5389" s="94"/>
      <c r="AY5389" s="94"/>
      <c r="BA5389" s="94"/>
      <c r="BI5389" s="45"/>
      <c r="BN5389" s="93"/>
    </row>
    <row r="5390" spans="4:66" s="48" customFormat="1" ht="15" customHeight="1" x14ac:dyDescent="0.2">
      <c r="D5390" s="45"/>
      <c r="AA5390" s="94"/>
      <c r="AC5390" s="94"/>
      <c r="AG5390" s="94"/>
      <c r="AI5390" s="94"/>
      <c r="AM5390" s="94"/>
      <c r="AO5390" s="94"/>
      <c r="AS5390" s="94"/>
      <c r="AU5390" s="94"/>
      <c r="AY5390" s="94"/>
      <c r="BA5390" s="94"/>
      <c r="BI5390" s="45"/>
      <c r="BN5390" s="93"/>
    </row>
    <row r="5391" spans="4:66" s="48" customFormat="1" ht="15" customHeight="1" x14ac:dyDescent="0.2">
      <c r="D5391" s="45"/>
      <c r="AA5391" s="94"/>
      <c r="AC5391" s="94"/>
      <c r="AG5391" s="94"/>
      <c r="AI5391" s="94"/>
      <c r="AM5391" s="94"/>
      <c r="AO5391" s="94"/>
      <c r="AS5391" s="94"/>
      <c r="AU5391" s="94"/>
      <c r="AY5391" s="94"/>
      <c r="BA5391" s="94"/>
      <c r="BI5391" s="45"/>
      <c r="BN5391" s="93"/>
    </row>
    <row r="5392" spans="4:66" s="48" customFormat="1" ht="15" customHeight="1" x14ac:dyDescent="0.2">
      <c r="D5392" s="45"/>
      <c r="AA5392" s="94"/>
      <c r="AC5392" s="94"/>
      <c r="AG5392" s="94"/>
      <c r="AI5392" s="94"/>
      <c r="AM5392" s="94"/>
      <c r="AO5392" s="94"/>
      <c r="AS5392" s="94"/>
      <c r="AU5392" s="94"/>
      <c r="AY5392" s="94"/>
      <c r="BA5392" s="94"/>
      <c r="BI5392" s="45"/>
      <c r="BN5392" s="93"/>
    </row>
    <row r="5393" spans="4:66" s="48" customFormat="1" ht="15" customHeight="1" x14ac:dyDescent="0.2">
      <c r="D5393" s="45"/>
      <c r="AA5393" s="94"/>
      <c r="AC5393" s="94"/>
      <c r="AG5393" s="94"/>
      <c r="AI5393" s="94"/>
      <c r="AM5393" s="94"/>
      <c r="AO5393" s="94"/>
      <c r="AS5393" s="94"/>
      <c r="AU5393" s="94"/>
      <c r="AY5393" s="94"/>
      <c r="BA5393" s="94"/>
      <c r="BI5393" s="45"/>
      <c r="BN5393" s="93"/>
    </row>
    <row r="5394" spans="4:66" s="48" customFormat="1" ht="15" customHeight="1" x14ac:dyDescent="0.2">
      <c r="D5394" s="45"/>
      <c r="AA5394" s="94"/>
      <c r="AC5394" s="94"/>
      <c r="AG5394" s="94"/>
      <c r="AI5394" s="94"/>
      <c r="AM5394" s="94"/>
      <c r="AO5394" s="94"/>
      <c r="AS5394" s="94"/>
      <c r="AU5394" s="94"/>
      <c r="AY5394" s="94"/>
      <c r="BA5394" s="94"/>
      <c r="BI5394" s="45"/>
      <c r="BN5394" s="93"/>
    </row>
    <row r="5395" spans="4:66" s="48" customFormat="1" ht="15" customHeight="1" x14ac:dyDescent="0.2">
      <c r="D5395" s="45"/>
      <c r="AA5395" s="94"/>
      <c r="AC5395" s="94"/>
      <c r="AG5395" s="94"/>
      <c r="AI5395" s="94"/>
      <c r="AM5395" s="94"/>
      <c r="AO5395" s="94"/>
      <c r="AS5395" s="94"/>
      <c r="AU5395" s="94"/>
      <c r="AY5395" s="94"/>
      <c r="BA5395" s="94"/>
      <c r="BI5395" s="45"/>
      <c r="BN5395" s="93"/>
    </row>
    <row r="5396" spans="4:66" s="48" customFormat="1" ht="15" customHeight="1" x14ac:dyDescent="0.2">
      <c r="D5396" s="45"/>
      <c r="AA5396" s="94"/>
      <c r="AC5396" s="94"/>
      <c r="AG5396" s="94"/>
      <c r="AI5396" s="94"/>
      <c r="AM5396" s="94"/>
      <c r="AO5396" s="94"/>
      <c r="AS5396" s="94"/>
      <c r="AU5396" s="94"/>
      <c r="AY5396" s="94"/>
      <c r="BA5396" s="94"/>
      <c r="BI5396" s="45"/>
      <c r="BN5396" s="93"/>
    </row>
    <row r="5397" spans="4:66" s="48" customFormat="1" ht="15" customHeight="1" x14ac:dyDescent="0.2">
      <c r="D5397" s="45"/>
      <c r="AA5397" s="94"/>
      <c r="AC5397" s="94"/>
      <c r="AG5397" s="94"/>
      <c r="AI5397" s="94"/>
      <c r="AM5397" s="94"/>
      <c r="AO5397" s="94"/>
      <c r="AS5397" s="94"/>
      <c r="AU5397" s="94"/>
      <c r="AY5397" s="94"/>
      <c r="BA5397" s="94"/>
      <c r="BI5397" s="45"/>
      <c r="BN5397" s="93"/>
    </row>
    <row r="5398" spans="4:66" s="48" customFormat="1" ht="15" customHeight="1" x14ac:dyDescent="0.2">
      <c r="D5398" s="45"/>
      <c r="AA5398" s="94"/>
      <c r="AC5398" s="94"/>
      <c r="AG5398" s="94"/>
      <c r="AI5398" s="94"/>
      <c r="AM5398" s="94"/>
      <c r="AO5398" s="94"/>
      <c r="AS5398" s="94"/>
      <c r="AU5398" s="94"/>
      <c r="AY5398" s="94"/>
      <c r="BA5398" s="94"/>
      <c r="BI5398" s="45"/>
      <c r="BN5398" s="93"/>
    </row>
    <row r="5399" spans="4:66" s="48" customFormat="1" ht="15" customHeight="1" x14ac:dyDescent="0.2">
      <c r="D5399" s="45"/>
      <c r="AA5399" s="94"/>
      <c r="AC5399" s="94"/>
      <c r="AG5399" s="94"/>
      <c r="AI5399" s="94"/>
      <c r="AM5399" s="94"/>
      <c r="AO5399" s="94"/>
      <c r="AS5399" s="94"/>
      <c r="AU5399" s="94"/>
      <c r="AY5399" s="94"/>
      <c r="BA5399" s="94"/>
      <c r="BI5399" s="45"/>
      <c r="BN5399" s="93"/>
    </row>
    <row r="5400" spans="4:66" s="48" customFormat="1" ht="15" customHeight="1" x14ac:dyDescent="0.2">
      <c r="D5400" s="45"/>
      <c r="AA5400" s="94"/>
      <c r="AC5400" s="94"/>
      <c r="AG5400" s="94"/>
      <c r="AI5400" s="94"/>
      <c r="AM5400" s="94"/>
      <c r="AO5400" s="94"/>
      <c r="AS5400" s="94"/>
      <c r="AU5400" s="94"/>
      <c r="AY5400" s="94"/>
      <c r="BA5400" s="94"/>
      <c r="BI5400" s="45"/>
      <c r="BN5400" s="93"/>
    </row>
    <row r="5401" spans="4:66" s="48" customFormat="1" ht="15" customHeight="1" x14ac:dyDescent="0.2">
      <c r="D5401" s="45"/>
      <c r="AA5401" s="94"/>
      <c r="AC5401" s="94"/>
      <c r="AG5401" s="94"/>
      <c r="AI5401" s="94"/>
      <c r="AM5401" s="94"/>
      <c r="AO5401" s="94"/>
      <c r="AS5401" s="94"/>
      <c r="AU5401" s="94"/>
      <c r="AY5401" s="94"/>
      <c r="BA5401" s="94"/>
      <c r="BI5401" s="45"/>
      <c r="BN5401" s="93"/>
    </row>
    <row r="5402" spans="4:66" s="48" customFormat="1" ht="15" customHeight="1" x14ac:dyDescent="0.2">
      <c r="D5402" s="45"/>
      <c r="AA5402" s="94"/>
      <c r="AC5402" s="94"/>
      <c r="AG5402" s="94"/>
      <c r="AI5402" s="94"/>
      <c r="AM5402" s="94"/>
      <c r="AO5402" s="94"/>
      <c r="AS5402" s="94"/>
      <c r="AU5402" s="94"/>
      <c r="AY5402" s="94"/>
      <c r="BA5402" s="94"/>
      <c r="BI5402" s="45"/>
      <c r="BN5402" s="93"/>
    </row>
    <row r="5403" spans="4:66" s="48" customFormat="1" ht="15" customHeight="1" x14ac:dyDescent="0.2">
      <c r="D5403" s="45"/>
      <c r="AA5403" s="94"/>
      <c r="AC5403" s="94"/>
      <c r="AG5403" s="94"/>
      <c r="AI5403" s="94"/>
      <c r="AM5403" s="94"/>
      <c r="AO5403" s="94"/>
      <c r="AS5403" s="94"/>
      <c r="AU5403" s="94"/>
      <c r="AY5403" s="94"/>
      <c r="BA5403" s="94"/>
      <c r="BI5403" s="45"/>
      <c r="BN5403" s="93"/>
    </row>
    <row r="5404" spans="4:66" s="48" customFormat="1" ht="15" customHeight="1" x14ac:dyDescent="0.2">
      <c r="D5404" s="45"/>
      <c r="AA5404" s="94"/>
      <c r="AC5404" s="94"/>
      <c r="AG5404" s="94"/>
      <c r="AI5404" s="94"/>
      <c r="AM5404" s="94"/>
      <c r="AO5404" s="94"/>
      <c r="AS5404" s="94"/>
      <c r="AU5404" s="94"/>
      <c r="AY5404" s="94"/>
      <c r="BA5404" s="94"/>
      <c r="BI5404" s="45"/>
      <c r="BN5404" s="93"/>
    </row>
    <row r="5405" spans="4:66" s="48" customFormat="1" ht="15" customHeight="1" x14ac:dyDescent="0.2">
      <c r="D5405" s="45"/>
      <c r="AA5405" s="94"/>
      <c r="AC5405" s="94"/>
      <c r="AG5405" s="94"/>
      <c r="AI5405" s="94"/>
      <c r="AM5405" s="94"/>
      <c r="AO5405" s="94"/>
      <c r="AS5405" s="94"/>
      <c r="AU5405" s="94"/>
      <c r="AY5405" s="94"/>
      <c r="BA5405" s="94"/>
      <c r="BI5405" s="45"/>
      <c r="BN5405" s="93"/>
    </row>
    <row r="5406" spans="4:66" s="48" customFormat="1" ht="15" customHeight="1" x14ac:dyDescent="0.2">
      <c r="D5406" s="45"/>
      <c r="AA5406" s="94"/>
      <c r="AC5406" s="94"/>
      <c r="AG5406" s="94"/>
      <c r="AI5406" s="94"/>
      <c r="AM5406" s="94"/>
      <c r="AO5406" s="94"/>
      <c r="AS5406" s="94"/>
      <c r="AU5406" s="94"/>
      <c r="AY5406" s="94"/>
      <c r="BA5406" s="94"/>
      <c r="BI5406" s="45"/>
      <c r="BN5406" s="93"/>
    </row>
    <row r="5407" spans="4:66" s="48" customFormat="1" ht="15" customHeight="1" x14ac:dyDescent="0.2">
      <c r="D5407" s="45"/>
      <c r="AA5407" s="94"/>
      <c r="AC5407" s="94"/>
      <c r="AG5407" s="94"/>
      <c r="AI5407" s="94"/>
      <c r="AM5407" s="94"/>
      <c r="AO5407" s="94"/>
      <c r="AS5407" s="94"/>
      <c r="AU5407" s="94"/>
      <c r="AY5407" s="94"/>
      <c r="BA5407" s="94"/>
      <c r="BI5407" s="45"/>
      <c r="BN5407" s="93"/>
    </row>
    <row r="5408" spans="4:66" s="48" customFormat="1" ht="15" customHeight="1" x14ac:dyDescent="0.2">
      <c r="D5408" s="45"/>
      <c r="AA5408" s="94"/>
      <c r="AC5408" s="94"/>
      <c r="AG5408" s="94"/>
      <c r="AI5408" s="94"/>
      <c r="AM5408" s="94"/>
      <c r="AO5408" s="94"/>
      <c r="AS5408" s="94"/>
      <c r="AU5408" s="94"/>
      <c r="AY5408" s="94"/>
      <c r="BA5408" s="94"/>
      <c r="BI5408" s="45"/>
      <c r="BN5408" s="93"/>
    </row>
    <row r="5409" spans="4:66" s="48" customFormat="1" ht="15" customHeight="1" x14ac:dyDescent="0.2">
      <c r="D5409" s="45"/>
      <c r="AA5409" s="94"/>
      <c r="AC5409" s="94"/>
      <c r="AG5409" s="94"/>
      <c r="AI5409" s="94"/>
      <c r="AM5409" s="94"/>
      <c r="AO5409" s="94"/>
      <c r="AS5409" s="94"/>
      <c r="AU5409" s="94"/>
      <c r="AY5409" s="94"/>
      <c r="BA5409" s="94"/>
      <c r="BI5409" s="45"/>
      <c r="BN5409" s="93"/>
    </row>
    <row r="5410" spans="4:66" s="48" customFormat="1" ht="15" customHeight="1" x14ac:dyDescent="0.2">
      <c r="D5410" s="45"/>
      <c r="AA5410" s="94"/>
      <c r="AC5410" s="94"/>
      <c r="AG5410" s="94"/>
      <c r="AI5410" s="94"/>
      <c r="AM5410" s="94"/>
      <c r="AO5410" s="94"/>
      <c r="AS5410" s="94"/>
      <c r="AU5410" s="94"/>
      <c r="AY5410" s="94"/>
      <c r="BA5410" s="94"/>
      <c r="BI5410" s="45"/>
      <c r="BN5410" s="93"/>
    </row>
    <row r="5411" spans="4:66" s="48" customFormat="1" ht="15" customHeight="1" x14ac:dyDescent="0.2">
      <c r="D5411" s="45"/>
      <c r="AA5411" s="94"/>
      <c r="AC5411" s="94"/>
      <c r="AG5411" s="94"/>
      <c r="AI5411" s="94"/>
      <c r="AM5411" s="94"/>
      <c r="AO5411" s="94"/>
      <c r="AS5411" s="94"/>
      <c r="AU5411" s="94"/>
      <c r="AY5411" s="94"/>
      <c r="BA5411" s="94"/>
      <c r="BI5411" s="45"/>
      <c r="BN5411" s="93"/>
    </row>
    <row r="5412" spans="4:66" s="48" customFormat="1" ht="15" customHeight="1" x14ac:dyDescent="0.2">
      <c r="D5412" s="45"/>
      <c r="AA5412" s="94"/>
      <c r="AC5412" s="94"/>
      <c r="AG5412" s="94"/>
      <c r="AI5412" s="94"/>
      <c r="AM5412" s="94"/>
      <c r="AO5412" s="94"/>
      <c r="AS5412" s="94"/>
      <c r="AU5412" s="94"/>
      <c r="AY5412" s="94"/>
      <c r="BA5412" s="94"/>
      <c r="BI5412" s="45"/>
      <c r="BN5412" s="93"/>
    </row>
    <row r="5413" spans="4:66" s="48" customFormat="1" ht="15" customHeight="1" x14ac:dyDescent="0.2">
      <c r="D5413" s="45"/>
      <c r="AA5413" s="94"/>
      <c r="AC5413" s="94"/>
      <c r="AG5413" s="94"/>
      <c r="AI5413" s="94"/>
      <c r="AM5413" s="94"/>
      <c r="AO5413" s="94"/>
      <c r="AS5413" s="94"/>
      <c r="AU5413" s="94"/>
      <c r="AY5413" s="94"/>
      <c r="BA5413" s="94"/>
      <c r="BI5413" s="45"/>
      <c r="BN5413" s="93"/>
    </row>
    <row r="5414" spans="4:66" s="48" customFormat="1" ht="15" customHeight="1" x14ac:dyDescent="0.2">
      <c r="D5414" s="45"/>
      <c r="AA5414" s="94"/>
      <c r="AC5414" s="94"/>
      <c r="AG5414" s="94"/>
      <c r="AI5414" s="94"/>
      <c r="AM5414" s="94"/>
      <c r="AO5414" s="94"/>
      <c r="AS5414" s="94"/>
      <c r="AU5414" s="94"/>
      <c r="AY5414" s="94"/>
      <c r="BA5414" s="94"/>
      <c r="BI5414" s="45"/>
      <c r="BN5414" s="93"/>
    </row>
    <row r="5415" spans="4:66" s="48" customFormat="1" ht="15" customHeight="1" x14ac:dyDescent="0.2">
      <c r="D5415" s="45"/>
      <c r="AA5415" s="94"/>
      <c r="AC5415" s="94"/>
      <c r="AG5415" s="94"/>
      <c r="AI5415" s="94"/>
      <c r="AM5415" s="94"/>
      <c r="AO5415" s="94"/>
      <c r="AS5415" s="94"/>
      <c r="AU5415" s="94"/>
      <c r="AY5415" s="94"/>
      <c r="BA5415" s="94"/>
      <c r="BI5415" s="45"/>
      <c r="BN5415" s="93"/>
    </row>
    <row r="5416" spans="4:66" s="48" customFormat="1" ht="15" customHeight="1" x14ac:dyDescent="0.2">
      <c r="D5416" s="45"/>
      <c r="AA5416" s="94"/>
      <c r="AC5416" s="94"/>
      <c r="AG5416" s="94"/>
      <c r="AI5416" s="94"/>
      <c r="AM5416" s="94"/>
      <c r="AO5416" s="94"/>
      <c r="AS5416" s="94"/>
      <c r="AU5416" s="94"/>
      <c r="AY5416" s="94"/>
      <c r="BA5416" s="94"/>
      <c r="BI5416" s="45"/>
      <c r="BN5416" s="93"/>
    </row>
    <row r="5417" spans="4:66" s="48" customFormat="1" ht="15" customHeight="1" x14ac:dyDescent="0.2">
      <c r="D5417" s="45"/>
      <c r="AA5417" s="94"/>
      <c r="AC5417" s="94"/>
      <c r="AG5417" s="94"/>
      <c r="AI5417" s="94"/>
      <c r="AM5417" s="94"/>
      <c r="AO5417" s="94"/>
      <c r="AS5417" s="94"/>
      <c r="AU5417" s="94"/>
      <c r="AY5417" s="94"/>
      <c r="BA5417" s="94"/>
      <c r="BI5417" s="45"/>
      <c r="BN5417" s="93"/>
    </row>
    <row r="5418" spans="4:66" s="48" customFormat="1" ht="15" customHeight="1" x14ac:dyDescent="0.2">
      <c r="D5418" s="45"/>
      <c r="AA5418" s="94"/>
      <c r="AC5418" s="94"/>
      <c r="AG5418" s="94"/>
      <c r="AI5418" s="94"/>
      <c r="AM5418" s="94"/>
      <c r="AO5418" s="94"/>
      <c r="AS5418" s="94"/>
      <c r="AU5418" s="94"/>
      <c r="AY5418" s="94"/>
      <c r="BA5418" s="94"/>
      <c r="BI5418" s="45"/>
      <c r="BN5418" s="93"/>
    </row>
    <row r="5419" spans="4:66" s="48" customFormat="1" ht="15" customHeight="1" x14ac:dyDescent="0.2">
      <c r="D5419" s="45"/>
      <c r="AA5419" s="94"/>
      <c r="AC5419" s="94"/>
      <c r="AG5419" s="94"/>
      <c r="AI5419" s="94"/>
      <c r="AM5419" s="94"/>
      <c r="AO5419" s="94"/>
      <c r="AS5419" s="94"/>
      <c r="AU5419" s="94"/>
      <c r="AY5419" s="94"/>
      <c r="BA5419" s="94"/>
      <c r="BI5419" s="45"/>
      <c r="BN5419" s="93"/>
    </row>
    <row r="5420" spans="4:66" s="48" customFormat="1" ht="15" customHeight="1" x14ac:dyDescent="0.2">
      <c r="D5420" s="45"/>
      <c r="AA5420" s="94"/>
      <c r="AC5420" s="94"/>
      <c r="AG5420" s="94"/>
      <c r="AI5420" s="94"/>
      <c r="AM5420" s="94"/>
      <c r="AO5420" s="94"/>
      <c r="AS5420" s="94"/>
      <c r="AU5420" s="94"/>
      <c r="AY5420" s="94"/>
      <c r="BA5420" s="94"/>
      <c r="BI5420" s="45"/>
      <c r="BN5420" s="93"/>
    </row>
    <row r="5421" spans="4:66" s="48" customFormat="1" ht="15" customHeight="1" x14ac:dyDescent="0.2">
      <c r="D5421" s="45"/>
      <c r="AA5421" s="94"/>
      <c r="AC5421" s="94"/>
      <c r="AG5421" s="94"/>
      <c r="AI5421" s="94"/>
      <c r="AM5421" s="94"/>
      <c r="AO5421" s="94"/>
      <c r="AS5421" s="94"/>
      <c r="AU5421" s="94"/>
      <c r="AY5421" s="94"/>
      <c r="BA5421" s="94"/>
      <c r="BI5421" s="45"/>
      <c r="BN5421" s="93"/>
    </row>
    <row r="5422" spans="4:66" s="48" customFormat="1" ht="15" customHeight="1" x14ac:dyDescent="0.2">
      <c r="D5422" s="45"/>
      <c r="AA5422" s="94"/>
      <c r="AC5422" s="94"/>
      <c r="AG5422" s="94"/>
      <c r="AI5422" s="94"/>
      <c r="AM5422" s="94"/>
      <c r="AO5422" s="94"/>
      <c r="AS5422" s="94"/>
      <c r="AU5422" s="94"/>
      <c r="AY5422" s="94"/>
      <c r="BA5422" s="94"/>
      <c r="BI5422" s="45"/>
      <c r="BN5422" s="93"/>
    </row>
    <row r="5423" spans="4:66" s="48" customFormat="1" ht="15" customHeight="1" x14ac:dyDescent="0.2">
      <c r="D5423" s="45"/>
      <c r="AA5423" s="94"/>
      <c r="AC5423" s="94"/>
      <c r="AG5423" s="94"/>
      <c r="AI5423" s="94"/>
      <c r="AM5423" s="94"/>
      <c r="AO5423" s="94"/>
      <c r="AS5423" s="94"/>
      <c r="AU5423" s="94"/>
      <c r="AY5423" s="94"/>
      <c r="BA5423" s="94"/>
      <c r="BI5423" s="45"/>
      <c r="BN5423" s="93"/>
    </row>
    <row r="5424" spans="4:66" s="48" customFormat="1" ht="15" customHeight="1" x14ac:dyDescent="0.2">
      <c r="D5424" s="45"/>
      <c r="AA5424" s="94"/>
      <c r="AC5424" s="94"/>
      <c r="AG5424" s="94"/>
      <c r="AI5424" s="94"/>
      <c r="AM5424" s="94"/>
      <c r="AO5424" s="94"/>
      <c r="AS5424" s="94"/>
      <c r="AU5424" s="94"/>
      <c r="AY5424" s="94"/>
      <c r="BA5424" s="94"/>
      <c r="BI5424" s="45"/>
      <c r="BN5424" s="93"/>
    </row>
    <row r="5425" spans="4:66" s="48" customFormat="1" ht="15" customHeight="1" x14ac:dyDescent="0.2">
      <c r="D5425" s="45"/>
      <c r="AA5425" s="94"/>
      <c r="AC5425" s="94"/>
      <c r="AG5425" s="94"/>
      <c r="AI5425" s="94"/>
      <c r="AM5425" s="94"/>
      <c r="AO5425" s="94"/>
      <c r="AS5425" s="94"/>
      <c r="AU5425" s="94"/>
      <c r="AY5425" s="94"/>
      <c r="BA5425" s="94"/>
      <c r="BI5425" s="45"/>
      <c r="BN5425" s="93"/>
    </row>
    <row r="5426" spans="4:66" s="48" customFormat="1" ht="15" customHeight="1" x14ac:dyDescent="0.2">
      <c r="D5426" s="45"/>
      <c r="AA5426" s="94"/>
      <c r="AC5426" s="94"/>
      <c r="AG5426" s="94"/>
      <c r="AI5426" s="94"/>
      <c r="AM5426" s="94"/>
      <c r="AO5426" s="94"/>
      <c r="AS5426" s="94"/>
      <c r="AU5426" s="94"/>
      <c r="AY5426" s="94"/>
      <c r="BA5426" s="94"/>
      <c r="BI5426" s="45"/>
      <c r="BN5426" s="93"/>
    </row>
    <row r="5427" spans="4:66" s="48" customFormat="1" ht="15" customHeight="1" x14ac:dyDescent="0.2">
      <c r="D5427" s="45"/>
      <c r="AA5427" s="94"/>
      <c r="AC5427" s="94"/>
      <c r="AG5427" s="94"/>
      <c r="AI5427" s="94"/>
      <c r="AM5427" s="94"/>
      <c r="AO5427" s="94"/>
      <c r="AS5427" s="94"/>
      <c r="AU5427" s="94"/>
      <c r="AY5427" s="94"/>
      <c r="BA5427" s="94"/>
      <c r="BI5427" s="45"/>
      <c r="BN5427" s="93"/>
    </row>
    <row r="5428" spans="4:66" s="48" customFormat="1" ht="15" customHeight="1" x14ac:dyDescent="0.2">
      <c r="D5428" s="45"/>
      <c r="AA5428" s="94"/>
      <c r="AC5428" s="94"/>
      <c r="AG5428" s="94"/>
      <c r="AI5428" s="94"/>
      <c r="AM5428" s="94"/>
      <c r="AO5428" s="94"/>
      <c r="AS5428" s="94"/>
      <c r="AU5428" s="94"/>
      <c r="AY5428" s="94"/>
      <c r="BA5428" s="94"/>
      <c r="BI5428" s="45"/>
      <c r="BN5428" s="93"/>
    </row>
    <row r="5429" spans="4:66" s="48" customFormat="1" ht="15" customHeight="1" x14ac:dyDescent="0.2">
      <c r="D5429" s="45"/>
      <c r="AA5429" s="94"/>
      <c r="AC5429" s="94"/>
      <c r="AG5429" s="94"/>
      <c r="AI5429" s="94"/>
      <c r="AM5429" s="94"/>
      <c r="AO5429" s="94"/>
      <c r="AS5429" s="94"/>
      <c r="AU5429" s="94"/>
      <c r="AY5429" s="94"/>
      <c r="BA5429" s="94"/>
      <c r="BI5429" s="45"/>
      <c r="BN5429" s="93"/>
    </row>
    <row r="5430" spans="4:66" s="48" customFormat="1" ht="15" customHeight="1" x14ac:dyDescent="0.2">
      <c r="D5430" s="45"/>
      <c r="AA5430" s="94"/>
      <c r="AC5430" s="94"/>
      <c r="AG5430" s="94"/>
      <c r="AI5430" s="94"/>
      <c r="AM5430" s="94"/>
      <c r="AO5430" s="94"/>
      <c r="AS5430" s="94"/>
      <c r="AU5430" s="94"/>
      <c r="AY5430" s="94"/>
      <c r="BA5430" s="94"/>
      <c r="BI5430" s="45"/>
      <c r="BN5430" s="93"/>
    </row>
    <row r="5431" spans="4:66" s="48" customFormat="1" ht="15" customHeight="1" x14ac:dyDescent="0.2">
      <c r="D5431" s="45"/>
      <c r="AA5431" s="94"/>
      <c r="AC5431" s="94"/>
      <c r="AG5431" s="94"/>
      <c r="AI5431" s="94"/>
      <c r="AM5431" s="94"/>
      <c r="AO5431" s="94"/>
      <c r="AS5431" s="94"/>
      <c r="AU5431" s="94"/>
      <c r="AY5431" s="94"/>
      <c r="BA5431" s="94"/>
      <c r="BI5431" s="45"/>
      <c r="BN5431" s="93"/>
    </row>
    <row r="5432" spans="4:66" s="48" customFormat="1" ht="15" customHeight="1" x14ac:dyDescent="0.2">
      <c r="D5432" s="45"/>
      <c r="AA5432" s="94"/>
      <c r="AC5432" s="94"/>
      <c r="AG5432" s="94"/>
      <c r="AI5432" s="94"/>
      <c r="AM5432" s="94"/>
      <c r="AO5432" s="94"/>
      <c r="AS5432" s="94"/>
      <c r="AU5432" s="94"/>
      <c r="AY5432" s="94"/>
      <c r="BA5432" s="94"/>
      <c r="BI5432" s="45"/>
      <c r="BN5432" s="93"/>
    </row>
    <row r="5433" spans="4:66" s="48" customFormat="1" ht="15" customHeight="1" x14ac:dyDescent="0.2">
      <c r="D5433" s="45"/>
      <c r="AA5433" s="94"/>
      <c r="AC5433" s="94"/>
      <c r="AG5433" s="94"/>
      <c r="AI5433" s="94"/>
      <c r="AM5433" s="94"/>
      <c r="AO5433" s="94"/>
      <c r="AS5433" s="94"/>
      <c r="AU5433" s="94"/>
      <c r="AY5433" s="94"/>
      <c r="BA5433" s="94"/>
      <c r="BI5433" s="45"/>
      <c r="BN5433" s="93"/>
    </row>
    <row r="5434" spans="4:66" s="48" customFormat="1" ht="15" customHeight="1" x14ac:dyDescent="0.2">
      <c r="D5434" s="45"/>
      <c r="AA5434" s="94"/>
      <c r="AC5434" s="94"/>
      <c r="AG5434" s="94"/>
      <c r="AI5434" s="94"/>
      <c r="AM5434" s="94"/>
      <c r="AO5434" s="94"/>
      <c r="AS5434" s="94"/>
      <c r="AU5434" s="94"/>
      <c r="AY5434" s="94"/>
      <c r="BA5434" s="94"/>
      <c r="BI5434" s="45"/>
      <c r="BN5434" s="93"/>
    </row>
    <row r="5435" spans="4:66" s="48" customFormat="1" ht="15" customHeight="1" x14ac:dyDescent="0.2">
      <c r="D5435" s="45"/>
      <c r="AA5435" s="94"/>
      <c r="AC5435" s="94"/>
      <c r="AG5435" s="94"/>
      <c r="AI5435" s="94"/>
      <c r="AM5435" s="94"/>
      <c r="AO5435" s="94"/>
      <c r="AS5435" s="94"/>
      <c r="AU5435" s="94"/>
      <c r="AY5435" s="94"/>
      <c r="BA5435" s="94"/>
      <c r="BI5435" s="45"/>
      <c r="BN5435" s="93"/>
    </row>
    <row r="5436" spans="4:66" s="48" customFormat="1" ht="15" customHeight="1" x14ac:dyDescent="0.2">
      <c r="D5436" s="45"/>
      <c r="AA5436" s="94"/>
      <c r="AC5436" s="94"/>
      <c r="AG5436" s="94"/>
      <c r="AI5436" s="94"/>
      <c r="AM5436" s="94"/>
      <c r="AO5436" s="94"/>
      <c r="AS5436" s="94"/>
      <c r="AU5436" s="94"/>
      <c r="AY5436" s="94"/>
      <c r="BA5436" s="94"/>
      <c r="BI5436" s="45"/>
      <c r="BN5436" s="93"/>
    </row>
    <row r="5437" spans="4:66" s="48" customFormat="1" ht="15" customHeight="1" x14ac:dyDescent="0.2">
      <c r="D5437" s="45"/>
      <c r="AA5437" s="94"/>
      <c r="AC5437" s="94"/>
      <c r="AG5437" s="94"/>
      <c r="AI5437" s="94"/>
      <c r="AM5437" s="94"/>
      <c r="AO5437" s="94"/>
      <c r="AS5437" s="94"/>
      <c r="AU5437" s="94"/>
      <c r="AY5437" s="94"/>
      <c r="BA5437" s="94"/>
      <c r="BI5437" s="45"/>
      <c r="BN5437" s="93"/>
    </row>
    <row r="5438" spans="4:66" s="48" customFormat="1" ht="15" customHeight="1" x14ac:dyDescent="0.2">
      <c r="D5438" s="45"/>
      <c r="AA5438" s="94"/>
      <c r="AC5438" s="94"/>
      <c r="AG5438" s="94"/>
      <c r="AI5438" s="94"/>
      <c r="AM5438" s="94"/>
      <c r="AO5438" s="94"/>
      <c r="AS5438" s="94"/>
      <c r="AU5438" s="94"/>
      <c r="AY5438" s="94"/>
      <c r="BA5438" s="94"/>
      <c r="BI5438" s="45"/>
      <c r="BN5438" s="93"/>
    </row>
    <row r="5439" spans="4:66" s="48" customFormat="1" ht="15" customHeight="1" x14ac:dyDescent="0.2">
      <c r="D5439" s="45"/>
      <c r="AA5439" s="94"/>
      <c r="AC5439" s="94"/>
      <c r="AG5439" s="94"/>
      <c r="AI5439" s="94"/>
      <c r="AM5439" s="94"/>
      <c r="AO5439" s="94"/>
      <c r="AS5439" s="94"/>
      <c r="AU5439" s="94"/>
      <c r="AY5439" s="94"/>
      <c r="BA5439" s="94"/>
      <c r="BI5439" s="45"/>
      <c r="BN5439" s="93"/>
    </row>
    <row r="5440" spans="4:66" s="48" customFormat="1" ht="15" customHeight="1" x14ac:dyDescent="0.2">
      <c r="D5440" s="45"/>
      <c r="AA5440" s="94"/>
      <c r="AC5440" s="94"/>
      <c r="AG5440" s="94"/>
      <c r="AI5440" s="94"/>
      <c r="AM5440" s="94"/>
      <c r="AO5440" s="94"/>
      <c r="AS5440" s="94"/>
      <c r="AU5440" s="94"/>
      <c r="AY5440" s="94"/>
      <c r="BA5440" s="94"/>
      <c r="BI5440" s="45"/>
      <c r="BN5440" s="93"/>
    </row>
    <row r="5441" spans="4:66" s="48" customFormat="1" ht="15" customHeight="1" x14ac:dyDescent="0.2">
      <c r="D5441" s="45"/>
      <c r="AA5441" s="94"/>
      <c r="AC5441" s="94"/>
      <c r="AG5441" s="94"/>
      <c r="AI5441" s="94"/>
      <c r="AM5441" s="94"/>
      <c r="AO5441" s="94"/>
      <c r="AS5441" s="94"/>
      <c r="AU5441" s="94"/>
      <c r="AY5441" s="94"/>
      <c r="BA5441" s="94"/>
      <c r="BI5441" s="45"/>
      <c r="BN5441" s="93"/>
    </row>
    <row r="5442" spans="4:66" s="48" customFormat="1" ht="15" customHeight="1" x14ac:dyDescent="0.2">
      <c r="D5442" s="45"/>
      <c r="AA5442" s="94"/>
      <c r="AC5442" s="94"/>
      <c r="AG5442" s="94"/>
      <c r="AI5442" s="94"/>
      <c r="AM5442" s="94"/>
      <c r="AO5442" s="94"/>
      <c r="AS5442" s="94"/>
      <c r="AU5442" s="94"/>
      <c r="AY5442" s="94"/>
      <c r="BA5442" s="94"/>
      <c r="BI5442" s="45"/>
      <c r="BN5442" s="93"/>
    </row>
    <row r="5443" spans="4:66" s="48" customFormat="1" ht="15" customHeight="1" x14ac:dyDescent="0.2">
      <c r="D5443" s="45"/>
      <c r="AA5443" s="94"/>
      <c r="AC5443" s="94"/>
      <c r="AG5443" s="94"/>
      <c r="AI5443" s="94"/>
      <c r="AM5443" s="94"/>
      <c r="AO5443" s="94"/>
      <c r="AS5443" s="94"/>
      <c r="AU5443" s="94"/>
      <c r="AY5443" s="94"/>
      <c r="BA5443" s="94"/>
      <c r="BI5443" s="45"/>
      <c r="BN5443" s="93"/>
    </row>
    <row r="5444" spans="4:66" s="48" customFormat="1" ht="15" customHeight="1" x14ac:dyDescent="0.2">
      <c r="D5444" s="45"/>
      <c r="AA5444" s="94"/>
      <c r="AC5444" s="94"/>
      <c r="AG5444" s="94"/>
      <c r="AI5444" s="94"/>
      <c r="AM5444" s="94"/>
      <c r="AO5444" s="94"/>
      <c r="AS5444" s="94"/>
      <c r="AU5444" s="94"/>
      <c r="AY5444" s="94"/>
      <c r="BA5444" s="94"/>
      <c r="BI5444" s="45"/>
      <c r="BN5444" s="93"/>
    </row>
    <row r="5445" spans="4:66" s="48" customFormat="1" ht="15" customHeight="1" x14ac:dyDescent="0.2">
      <c r="D5445" s="45"/>
      <c r="AA5445" s="94"/>
      <c r="AC5445" s="94"/>
      <c r="AG5445" s="94"/>
      <c r="AI5445" s="94"/>
      <c r="AM5445" s="94"/>
      <c r="AO5445" s="94"/>
      <c r="AS5445" s="94"/>
      <c r="AU5445" s="94"/>
      <c r="AY5445" s="94"/>
      <c r="BA5445" s="94"/>
      <c r="BI5445" s="45"/>
      <c r="BN5445" s="93"/>
    </row>
    <row r="5446" spans="4:66" s="48" customFormat="1" ht="15" customHeight="1" x14ac:dyDescent="0.2">
      <c r="D5446" s="45"/>
      <c r="AA5446" s="94"/>
      <c r="AC5446" s="94"/>
      <c r="AG5446" s="94"/>
      <c r="AI5446" s="94"/>
      <c r="AM5446" s="94"/>
      <c r="AO5446" s="94"/>
      <c r="AS5446" s="94"/>
      <c r="AU5446" s="94"/>
      <c r="AY5446" s="94"/>
      <c r="BA5446" s="94"/>
      <c r="BI5446" s="45"/>
      <c r="BN5446" s="93"/>
    </row>
    <row r="5447" spans="4:66" s="48" customFormat="1" ht="15" customHeight="1" x14ac:dyDescent="0.2">
      <c r="D5447" s="45"/>
      <c r="AA5447" s="94"/>
      <c r="AC5447" s="94"/>
      <c r="AG5447" s="94"/>
      <c r="AI5447" s="94"/>
      <c r="AM5447" s="94"/>
      <c r="AO5447" s="94"/>
      <c r="AS5447" s="94"/>
      <c r="AU5447" s="94"/>
      <c r="AY5447" s="94"/>
      <c r="BA5447" s="94"/>
      <c r="BI5447" s="45"/>
      <c r="BN5447" s="93"/>
    </row>
    <row r="5448" spans="4:66" s="48" customFormat="1" ht="15" customHeight="1" x14ac:dyDescent="0.2">
      <c r="D5448" s="45"/>
      <c r="AA5448" s="94"/>
      <c r="AC5448" s="94"/>
      <c r="AG5448" s="94"/>
      <c r="AI5448" s="94"/>
      <c r="AM5448" s="94"/>
      <c r="AO5448" s="94"/>
      <c r="AS5448" s="94"/>
      <c r="AU5448" s="94"/>
      <c r="AY5448" s="94"/>
      <c r="BA5448" s="94"/>
      <c r="BI5448" s="45"/>
      <c r="BN5448" s="93"/>
    </row>
    <row r="5449" spans="4:66" s="48" customFormat="1" ht="15" customHeight="1" x14ac:dyDescent="0.2">
      <c r="D5449" s="45"/>
      <c r="AA5449" s="94"/>
      <c r="AC5449" s="94"/>
      <c r="AG5449" s="94"/>
      <c r="AI5449" s="94"/>
      <c r="AM5449" s="94"/>
      <c r="AO5449" s="94"/>
      <c r="AS5449" s="94"/>
      <c r="AU5449" s="94"/>
      <c r="AY5449" s="94"/>
      <c r="BA5449" s="94"/>
      <c r="BI5449" s="45"/>
      <c r="BN5449" s="93"/>
    </row>
    <row r="5450" spans="4:66" s="48" customFormat="1" ht="15" customHeight="1" x14ac:dyDescent="0.2">
      <c r="D5450" s="45"/>
      <c r="AA5450" s="94"/>
      <c r="AC5450" s="94"/>
      <c r="AG5450" s="94"/>
      <c r="AI5450" s="94"/>
      <c r="AM5450" s="94"/>
      <c r="AO5450" s="94"/>
      <c r="AS5450" s="94"/>
      <c r="AU5450" s="94"/>
      <c r="AY5450" s="94"/>
      <c r="BA5450" s="94"/>
      <c r="BI5450" s="45"/>
      <c r="BN5450" s="93"/>
    </row>
    <row r="5451" spans="4:66" s="48" customFormat="1" ht="15" customHeight="1" x14ac:dyDescent="0.2">
      <c r="D5451" s="45"/>
      <c r="AA5451" s="94"/>
      <c r="AC5451" s="94"/>
      <c r="AG5451" s="94"/>
      <c r="AI5451" s="94"/>
      <c r="AM5451" s="94"/>
      <c r="AO5451" s="94"/>
      <c r="AS5451" s="94"/>
      <c r="AU5451" s="94"/>
      <c r="AY5451" s="94"/>
      <c r="BA5451" s="94"/>
      <c r="BI5451" s="45"/>
      <c r="BN5451" s="93"/>
    </row>
    <row r="5452" spans="4:66" s="48" customFormat="1" ht="15" customHeight="1" x14ac:dyDescent="0.2">
      <c r="D5452" s="45"/>
      <c r="AA5452" s="94"/>
      <c r="AC5452" s="94"/>
      <c r="AG5452" s="94"/>
      <c r="AI5452" s="94"/>
      <c r="AM5452" s="94"/>
      <c r="AO5452" s="94"/>
      <c r="AS5452" s="94"/>
      <c r="AU5452" s="94"/>
      <c r="AY5452" s="94"/>
      <c r="BA5452" s="94"/>
      <c r="BI5452" s="45"/>
      <c r="BN5452" s="93"/>
    </row>
    <row r="5453" spans="4:66" s="48" customFormat="1" ht="15" customHeight="1" x14ac:dyDescent="0.2">
      <c r="D5453" s="45"/>
      <c r="AA5453" s="94"/>
      <c r="AC5453" s="94"/>
      <c r="AG5453" s="94"/>
      <c r="AI5453" s="94"/>
      <c r="AM5453" s="94"/>
      <c r="AO5453" s="94"/>
      <c r="AS5453" s="94"/>
      <c r="AU5453" s="94"/>
      <c r="AY5453" s="94"/>
      <c r="BA5453" s="94"/>
      <c r="BI5453" s="45"/>
      <c r="BN5453" s="93"/>
    </row>
    <row r="5454" spans="4:66" s="48" customFormat="1" ht="15" customHeight="1" x14ac:dyDescent="0.2">
      <c r="D5454" s="45"/>
      <c r="AA5454" s="94"/>
      <c r="AC5454" s="94"/>
      <c r="AG5454" s="94"/>
      <c r="AI5454" s="94"/>
      <c r="AM5454" s="94"/>
      <c r="AO5454" s="94"/>
      <c r="AS5454" s="94"/>
      <c r="AU5454" s="94"/>
      <c r="AY5454" s="94"/>
      <c r="BA5454" s="94"/>
      <c r="BI5454" s="45"/>
      <c r="BN5454" s="93"/>
    </row>
    <row r="5455" spans="4:66" s="48" customFormat="1" ht="15" customHeight="1" x14ac:dyDescent="0.2">
      <c r="D5455" s="45"/>
      <c r="AA5455" s="94"/>
      <c r="AC5455" s="94"/>
      <c r="AG5455" s="94"/>
      <c r="AI5455" s="94"/>
      <c r="AM5455" s="94"/>
      <c r="AO5455" s="94"/>
      <c r="AS5455" s="94"/>
      <c r="AU5455" s="94"/>
      <c r="AY5455" s="94"/>
      <c r="BA5455" s="94"/>
      <c r="BI5455" s="45"/>
      <c r="BN5455" s="93"/>
    </row>
    <row r="5456" spans="4:66" s="48" customFormat="1" ht="15" customHeight="1" x14ac:dyDescent="0.2">
      <c r="D5456" s="45"/>
      <c r="AA5456" s="94"/>
      <c r="AC5456" s="94"/>
      <c r="AG5456" s="94"/>
      <c r="AI5456" s="94"/>
      <c r="AM5456" s="94"/>
      <c r="AO5456" s="94"/>
      <c r="AS5456" s="94"/>
      <c r="AU5456" s="94"/>
      <c r="AY5456" s="94"/>
      <c r="BA5456" s="94"/>
      <c r="BI5456" s="45"/>
      <c r="BN5456" s="93"/>
    </row>
    <row r="5457" spans="4:66" s="48" customFormat="1" ht="15" customHeight="1" x14ac:dyDescent="0.2">
      <c r="D5457" s="45"/>
      <c r="AA5457" s="94"/>
      <c r="AC5457" s="94"/>
      <c r="AG5457" s="94"/>
      <c r="AI5457" s="94"/>
      <c r="AM5457" s="94"/>
      <c r="AO5457" s="94"/>
      <c r="AS5457" s="94"/>
      <c r="AU5457" s="94"/>
      <c r="AY5457" s="94"/>
      <c r="BA5457" s="94"/>
      <c r="BI5457" s="45"/>
      <c r="BN5457" s="93"/>
    </row>
    <row r="5458" spans="4:66" s="48" customFormat="1" ht="15" customHeight="1" x14ac:dyDescent="0.2">
      <c r="D5458" s="45"/>
      <c r="AA5458" s="94"/>
      <c r="AC5458" s="94"/>
      <c r="AG5458" s="94"/>
      <c r="AI5458" s="94"/>
      <c r="AM5458" s="94"/>
      <c r="AO5458" s="94"/>
      <c r="AS5458" s="94"/>
      <c r="AU5458" s="94"/>
      <c r="AY5458" s="94"/>
      <c r="BA5458" s="94"/>
      <c r="BI5458" s="45"/>
      <c r="BN5458" s="93"/>
    </row>
    <row r="5459" spans="4:66" s="48" customFormat="1" ht="15" customHeight="1" x14ac:dyDescent="0.2">
      <c r="D5459" s="45"/>
      <c r="AA5459" s="94"/>
      <c r="AC5459" s="94"/>
      <c r="AG5459" s="94"/>
      <c r="AI5459" s="94"/>
      <c r="AM5459" s="94"/>
      <c r="AO5459" s="94"/>
      <c r="AS5459" s="94"/>
      <c r="AU5459" s="94"/>
      <c r="AY5459" s="94"/>
      <c r="BA5459" s="94"/>
      <c r="BI5459" s="45"/>
      <c r="BN5459" s="93"/>
    </row>
    <row r="5460" spans="4:66" s="48" customFormat="1" ht="15" customHeight="1" x14ac:dyDescent="0.2">
      <c r="D5460" s="45"/>
      <c r="AA5460" s="94"/>
      <c r="AC5460" s="94"/>
      <c r="AG5460" s="94"/>
      <c r="AI5460" s="94"/>
      <c r="AM5460" s="94"/>
      <c r="AO5460" s="94"/>
      <c r="AS5460" s="94"/>
      <c r="AU5460" s="94"/>
      <c r="AY5460" s="94"/>
      <c r="BA5460" s="94"/>
      <c r="BI5460" s="45"/>
      <c r="BN5460" s="93"/>
    </row>
    <row r="5461" spans="4:66" s="48" customFormat="1" ht="15" customHeight="1" x14ac:dyDescent="0.2">
      <c r="D5461" s="45"/>
      <c r="AA5461" s="94"/>
      <c r="AC5461" s="94"/>
      <c r="AG5461" s="94"/>
      <c r="AI5461" s="94"/>
      <c r="AM5461" s="94"/>
      <c r="AO5461" s="94"/>
      <c r="AS5461" s="94"/>
      <c r="AU5461" s="94"/>
      <c r="AY5461" s="94"/>
      <c r="BA5461" s="94"/>
      <c r="BI5461" s="45"/>
      <c r="BN5461" s="93"/>
    </row>
    <row r="5462" spans="4:66" s="48" customFormat="1" ht="15" customHeight="1" x14ac:dyDescent="0.2">
      <c r="D5462" s="45"/>
      <c r="AA5462" s="94"/>
      <c r="AC5462" s="94"/>
      <c r="AG5462" s="94"/>
      <c r="AI5462" s="94"/>
      <c r="AM5462" s="94"/>
      <c r="AO5462" s="94"/>
      <c r="AS5462" s="94"/>
      <c r="AU5462" s="94"/>
      <c r="AY5462" s="94"/>
      <c r="BA5462" s="94"/>
      <c r="BI5462" s="45"/>
      <c r="BN5462" s="93"/>
    </row>
    <row r="5463" spans="4:66" s="48" customFormat="1" ht="15" customHeight="1" x14ac:dyDescent="0.2">
      <c r="D5463" s="45"/>
      <c r="AA5463" s="94"/>
      <c r="AC5463" s="94"/>
      <c r="AG5463" s="94"/>
      <c r="AI5463" s="94"/>
      <c r="AM5463" s="94"/>
      <c r="AO5463" s="94"/>
      <c r="AS5463" s="94"/>
      <c r="AU5463" s="94"/>
      <c r="AY5463" s="94"/>
      <c r="BA5463" s="94"/>
      <c r="BI5463" s="45"/>
      <c r="BN5463" s="93"/>
    </row>
    <row r="5464" spans="4:66" s="48" customFormat="1" ht="15" customHeight="1" x14ac:dyDescent="0.2">
      <c r="D5464" s="45"/>
      <c r="AA5464" s="94"/>
      <c r="AC5464" s="94"/>
      <c r="AG5464" s="94"/>
      <c r="AI5464" s="94"/>
      <c r="AM5464" s="94"/>
      <c r="AO5464" s="94"/>
      <c r="AS5464" s="94"/>
      <c r="AU5464" s="94"/>
      <c r="AY5464" s="94"/>
      <c r="BA5464" s="94"/>
      <c r="BI5464" s="45"/>
      <c r="BN5464" s="93"/>
    </row>
    <row r="5465" spans="4:66" s="48" customFormat="1" ht="15" customHeight="1" x14ac:dyDescent="0.2">
      <c r="D5465" s="45"/>
      <c r="AA5465" s="94"/>
      <c r="AC5465" s="94"/>
      <c r="AG5465" s="94"/>
      <c r="AI5465" s="94"/>
      <c r="AM5465" s="94"/>
      <c r="AO5465" s="94"/>
      <c r="AS5465" s="94"/>
      <c r="AU5465" s="94"/>
      <c r="AY5465" s="94"/>
      <c r="BA5465" s="94"/>
      <c r="BI5465" s="45"/>
      <c r="BN5465" s="93"/>
    </row>
    <row r="5466" spans="4:66" s="48" customFormat="1" ht="15" customHeight="1" x14ac:dyDescent="0.2">
      <c r="D5466" s="45"/>
      <c r="AA5466" s="94"/>
      <c r="AC5466" s="94"/>
      <c r="AG5466" s="94"/>
      <c r="AI5466" s="94"/>
      <c r="AM5466" s="94"/>
      <c r="AO5466" s="94"/>
      <c r="AS5466" s="94"/>
      <c r="AU5466" s="94"/>
      <c r="AY5466" s="94"/>
      <c r="BA5466" s="94"/>
      <c r="BI5466" s="45"/>
      <c r="BN5466" s="93"/>
    </row>
    <row r="5467" spans="4:66" s="48" customFormat="1" ht="15" customHeight="1" x14ac:dyDescent="0.2">
      <c r="D5467" s="45"/>
      <c r="AA5467" s="94"/>
      <c r="AC5467" s="94"/>
      <c r="AG5467" s="94"/>
      <c r="AI5467" s="94"/>
      <c r="AM5467" s="94"/>
      <c r="AO5467" s="94"/>
      <c r="AS5467" s="94"/>
      <c r="AU5467" s="94"/>
      <c r="AY5467" s="94"/>
      <c r="BA5467" s="94"/>
      <c r="BI5467" s="45"/>
      <c r="BN5467" s="93"/>
    </row>
    <row r="5468" spans="4:66" s="48" customFormat="1" ht="15" customHeight="1" x14ac:dyDescent="0.2">
      <c r="D5468" s="45"/>
      <c r="AA5468" s="94"/>
      <c r="AC5468" s="94"/>
      <c r="AG5468" s="94"/>
      <c r="AI5468" s="94"/>
      <c r="AM5468" s="94"/>
      <c r="AO5468" s="94"/>
      <c r="AS5468" s="94"/>
      <c r="AU5468" s="94"/>
      <c r="AY5468" s="94"/>
      <c r="BA5468" s="94"/>
      <c r="BI5468" s="45"/>
      <c r="BN5468" s="93"/>
    </row>
    <row r="5469" spans="4:66" s="48" customFormat="1" ht="15" customHeight="1" x14ac:dyDescent="0.2">
      <c r="D5469" s="45"/>
      <c r="AA5469" s="94"/>
      <c r="AC5469" s="94"/>
      <c r="AG5469" s="94"/>
      <c r="AI5469" s="94"/>
      <c r="AM5469" s="94"/>
      <c r="AO5469" s="94"/>
      <c r="AS5469" s="94"/>
      <c r="AU5469" s="94"/>
      <c r="AY5469" s="94"/>
      <c r="BA5469" s="94"/>
      <c r="BI5469" s="45"/>
      <c r="BN5469" s="93"/>
    </row>
    <row r="5470" spans="4:66" s="48" customFormat="1" ht="15" customHeight="1" x14ac:dyDescent="0.2">
      <c r="D5470" s="45"/>
      <c r="AA5470" s="94"/>
      <c r="AC5470" s="94"/>
      <c r="AG5470" s="94"/>
      <c r="AI5470" s="94"/>
      <c r="AM5470" s="94"/>
      <c r="AO5470" s="94"/>
      <c r="AS5470" s="94"/>
      <c r="AU5470" s="94"/>
      <c r="AY5470" s="94"/>
      <c r="BA5470" s="94"/>
      <c r="BI5470" s="45"/>
      <c r="BN5470" s="93"/>
    </row>
    <row r="5471" spans="4:66" s="48" customFormat="1" ht="15" customHeight="1" x14ac:dyDescent="0.2">
      <c r="D5471" s="45"/>
      <c r="AA5471" s="94"/>
      <c r="AC5471" s="94"/>
      <c r="AG5471" s="94"/>
      <c r="AI5471" s="94"/>
      <c r="AM5471" s="94"/>
      <c r="AO5471" s="94"/>
      <c r="AS5471" s="94"/>
      <c r="AU5471" s="94"/>
      <c r="AY5471" s="94"/>
      <c r="BA5471" s="94"/>
      <c r="BI5471" s="45"/>
      <c r="BN5471" s="93"/>
    </row>
    <row r="5472" spans="4:66" s="48" customFormat="1" ht="15" customHeight="1" x14ac:dyDescent="0.2">
      <c r="D5472" s="45"/>
      <c r="AA5472" s="94"/>
      <c r="AC5472" s="94"/>
      <c r="AG5472" s="94"/>
      <c r="AI5472" s="94"/>
      <c r="AM5472" s="94"/>
      <c r="AO5472" s="94"/>
      <c r="AS5472" s="94"/>
      <c r="AU5472" s="94"/>
      <c r="AY5472" s="94"/>
      <c r="BA5472" s="94"/>
      <c r="BI5472" s="45"/>
      <c r="BN5472" s="93"/>
    </row>
    <row r="5473" spans="4:66" s="48" customFormat="1" ht="15" customHeight="1" x14ac:dyDescent="0.2">
      <c r="D5473" s="45"/>
      <c r="AA5473" s="94"/>
      <c r="AC5473" s="94"/>
      <c r="AG5473" s="94"/>
      <c r="AI5473" s="94"/>
      <c r="AM5473" s="94"/>
      <c r="AO5473" s="94"/>
      <c r="AS5473" s="94"/>
      <c r="AU5473" s="94"/>
      <c r="AY5473" s="94"/>
      <c r="BA5473" s="94"/>
      <c r="BI5473" s="45"/>
      <c r="BN5473" s="93"/>
    </row>
    <row r="5474" spans="4:66" s="48" customFormat="1" ht="15" customHeight="1" x14ac:dyDescent="0.2">
      <c r="D5474" s="45"/>
      <c r="AA5474" s="94"/>
      <c r="AC5474" s="94"/>
      <c r="AG5474" s="94"/>
      <c r="AI5474" s="94"/>
      <c r="AM5474" s="94"/>
      <c r="AO5474" s="94"/>
      <c r="AS5474" s="94"/>
      <c r="AU5474" s="94"/>
      <c r="AY5474" s="94"/>
      <c r="BA5474" s="94"/>
      <c r="BI5474" s="45"/>
      <c r="BN5474" s="93"/>
    </row>
    <row r="5475" spans="4:66" s="48" customFormat="1" ht="15" customHeight="1" x14ac:dyDescent="0.2">
      <c r="D5475" s="45"/>
      <c r="AA5475" s="94"/>
      <c r="AC5475" s="94"/>
      <c r="AG5475" s="94"/>
      <c r="AI5475" s="94"/>
      <c r="AM5475" s="94"/>
      <c r="AO5475" s="94"/>
      <c r="AS5475" s="94"/>
      <c r="AU5475" s="94"/>
      <c r="AY5475" s="94"/>
      <c r="BA5475" s="94"/>
      <c r="BI5475" s="45"/>
      <c r="BN5475" s="93"/>
    </row>
    <row r="5476" spans="4:66" s="48" customFormat="1" ht="15" customHeight="1" x14ac:dyDescent="0.2">
      <c r="D5476" s="45"/>
      <c r="AA5476" s="94"/>
      <c r="AC5476" s="94"/>
      <c r="AG5476" s="94"/>
      <c r="AI5476" s="94"/>
      <c r="AM5476" s="94"/>
      <c r="AO5476" s="94"/>
      <c r="AS5476" s="94"/>
      <c r="AU5476" s="94"/>
      <c r="AY5476" s="94"/>
      <c r="BA5476" s="94"/>
      <c r="BI5476" s="45"/>
      <c r="BN5476" s="93"/>
    </row>
    <row r="5477" spans="4:66" s="48" customFormat="1" ht="15" customHeight="1" x14ac:dyDescent="0.2">
      <c r="D5477" s="45"/>
      <c r="AA5477" s="94"/>
      <c r="AC5477" s="94"/>
      <c r="AG5477" s="94"/>
      <c r="AI5477" s="94"/>
      <c r="AM5477" s="94"/>
      <c r="AO5477" s="94"/>
      <c r="AS5477" s="94"/>
      <c r="AU5477" s="94"/>
      <c r="AY5477" s="94"/>
      <c r="BA5477" s="94"/>
      <c r="BI5477" s="45"/>
      <c r="BN5477" s="93"/>
    </row>
    <row r="5478" spans="4:66" s="48" customFormat="1" ht="15" customHeight="1" x14ac:dyDescent="0.2">
      <c r="D5478" s="45"/>
      <c r="AA5478" s="94"/>
      <c r="AC5478" s="94"/>
      <c r="AG5478" s="94"/>
      <c r="AI5478" s="94"/>
      <c r="AM5478" s="94"/>
      <c r="AO5478" s="94"/>
      <c r="AS5478" s="94"/>
      <c r="AU5478" s="94"/>
      <c r="AY5478" s="94"/>
      <c r="BA5478" s="94"/>
      <c r="BI5478" s="45"/>
      <c r="BN5478" s="93"/>
    </row>
    <row r="5479" spans="4:66" s="48" customFormat="1" ht="15" customHeight="1" x14ac:dyDescent="0.2">
      <c r="D5479" s="45"/>
      <c r="AA5479" s="94"/>
      <c r="AC5479" s="94"/>
      <c r="AG5479" s="94"/>
      <c r="AI5479" s="94"/>
      <c r="AM5479" s="94"/>
      <c r="AO5479" s="94"/>
      <c r="AS5479" s="94"/>
      <c r="AU5479" s="94"/>
      <c r="AY5479" s="94"/>
      <c r="BA5479" s="94"/>
      <c r="BI5479" s="45"/>
      <c r="BN5479" s="93"/>
    </row>
    <row r="5480" spans="4:66" s="48" customFormat="1" ht="15" customHeight="1" x14ac:dyDescent="0.2">
      <c r="D5480" s="45"/>
      <c r="AA5480" s="94"/>
      <c r="AC5480" s="94"/>
      <c r="AG5480" s="94"/>
      <c r="AI5480" s="94"/>
      <c r="AM5480" s="94"/>
      <c r="AO5480" s="94"/>
      <c r="AS5480" s="94"/>
      <c r="AU5480" s="94"/>
      <c r="AY5480" s="94"/>
      <c r="BA5480" s="94"/>
      <c r="BI5480" s="45"/>
      <c r="BN5480" s="93"/>
    </row>
    <row r="5481" spans="4:66" s="48" customFormat="1" ht="15" customHeight="1" x14ac:dyDescent="0.2">
      <c r="D5481" s="45"/>
      <c r="AA5481" s="94"/>
      <c r="AC5481" s="94"/>
      <c r="AG5481" s="94"/>
      <c r="AI5481" s="94"/>
      <c r="AM5481" s="94"/>
      <c r="AO5481" s="94"/>
      <c r="AS5481" s="94"/>
      <c r="AU5481" s="94"/>
      <c r="AY5481" s="94"/>
      <c r="BA5481" s="94"/>
      <c r="BI5481" s="45"/>
      <c r="BN5481" s="93"/>
    </row>
    <row r="5482" spans="4:66" s="48" customFormat="1" ht="15" customHeight="1" x14ac:dyDescent="0.2">
      <c r="D5482" s="45"/>
      <c r="AA5482" s="94"/>
      <c r="AC5482" s="94"/>
      <c r="AG5482" s="94"/>
      <c r="AI5482" s="94"/>
      <c r="AM5482" s="94"/>
      <c r="AO5482" s="94"/>
      <c r="AS5482" s="94"/>
      <c r="AU5482" s="94"/>
      <c r="AY5482" s="94"/>
      <c r="BA5482" s="94"/>
      <c r="BI5482" s="45"/>
      <c r="BN5482" s="93"/>
    </row>
    <row r="5483" spans="4:66" s="48" customFormat="1" ht="15" customHeight="1" x14ac:dyDescent="0.2">
      <c r="D5483" s="45"/>
      <c r="AA5483" s="94"/>
      <c r="AC5483" s="94"/>
      <c r="AG5483" s="94"/>
      <c r="AI5483" s="94"/>
      <c r="AM5483" s="94"/>
      <c r="AO5483" s="94"/>
      <c r="AS5483" s="94"/>
      <c r="AU5483" s="94"/>
      <c r="AY5483" s="94"/>
      <c r="BA5483" s="94"/>
      <c r="BI5483" s="45"/>
      <c r="BN5483" s="93"/>
    </row>
    <row r="5484" spans="4:66" s="48" customFormat="1" ht="15" customHeight="1" x14ac:dyDescent="0.2">
      <c r="D5484" s="45"/>
      <c r="AA5484" s="94"/>
      <c r="AC5484" s="94"/>
      <c r="AG5484" s="94"/>
      <c r="AI5484" s="94"/>
      <c r="AM5484" s="94"/>
      <c r="AO5484" s="94"/>
      <c r="AS5484" s="94"/>
      <c r="AU5484" s="94"/>
      <c r="AY5484" s="94"/>
      <c r="BA5484" s="94"/>
      <c r="BI5484" s="45"/>
      <c r="BN5484" s="93"/>
    </row>
    <row r="5485" spans="4:66" s="48" customFormat="1" ht="15" customHeight="1" x14ac:dyDescent="0.2">
      <c r="D5485" s="45"/>
      <c r="AA5485" s="94"/>
      <c r="AC5485" s="94"/>
      <c r="AG5485" s="94"/>
      <c r="AI5485" s="94"/>
      <c r="AM5485" s="94"/>
      <c r="AO5485" s="94"/>
      <c r="AS5485" s="94"/>
      <c r="AU5485" s="94"/>
      <c r="AY5485" s="94"/>
      <c r="BA5485" s="94"/>
      <c r="BI5485" s="45"/>
      <c r="BN5485" s="93"/>
    </row>
    <row r="5486" spans="4:66" s="48" customFormat="1" ht="15" customHeight="1" x14ac:dyDescent="0.2">
      <c r="D5486" s="45"/>
      <c r="AA5486" s="94"/>
      <c r="AC5486" s="94"/>
      <c r="AG5486" s="94"/>
      <c r="AI5486" s="94"/>
      <c r="AM5486" s="94"/>
      <c r="AO5486" s="94"/>
      <c r="AS5486" s="94"/>
      <c r="AU5486" s="94"/>
      <c r="AY5486" s="94"/>
      <c r="BA5486" s="94"/>
      <c r="BI5486" s="45"/>
      <c r="BN5486" s="93"/>
    </row>
    <row r="5487" spans="4:66" s="48" customFormat="1" ht="15" customHeight="1" x14ac:dyDescent="0.2">
      <c r="D5487" s="45"/>
      <c r="AA5487" s="94"/>
      <c r="AC5487" s="94"/>
      <c r="AG5487" s="94"/>
      <c r="AI5487" s="94"/>
      <c r="AM5487" s="94"/>
      <c r="AO5487" s="94"/>
      <c r="AS5487" s="94"/>
      <c r="AU5487" s="94"/>
      <c r="AY5487" s="94"/>
      <c r="BA5487" s="94"/>
      <c r="BI5487" s="45"/>
      <c r="BN5487" s="93"/>
    </row>
    <row r="5488" spans="4:66" s="48" customFormat="1" ht="15" customHeight="1" x14ac:dyDescent="0.2">
      <c r="D5488" s="45"/>
      <c r="AA5488" s="94"/>
      <c r="AC5488" s="94"/>
      <c r="AG5488" s="94"/>
      <c r="AI5488" s="94"/>
      <c r="AM5488" s="94"/>
      <c r="AO5488" s="94"/>
      <c r="AS5488" s="94"/>
      <c r="AU5488" s="94"/>
      <c r="AY5488" s="94"/>
      <c r="BA5488" s="94"/>
      <c r="BI5488" s="45"/>
      <c r="BN5488" s="93"/>
    </row>
    <row r="5489" spans="4:66" s="48" customFormat="1" ht="15" customHeight="1" x14ac:dyDescent="0.2">
      <c r="D5489" s="45"/>
      <c r="AA5489" s="94"/>
      <c r="AC5489" s="94"/>
      <c r="AG5489" s="94"/>
      <c r="AI5489" s="94"/>
      <c r="AM5489" s="94"/>
      <c r="AO5489" s="94"/>
      <c r="AS5489" s="94"/>
      <c r="AU5489" s="94"/>
      <c r="AY5489" s="94"/>
      <c r="BA5489" s="94"/>
      <c r="BI5489" s="45"/>
      <c r="BN5489" s="93"/>
    </row>
    <row r="5490" spans="4:66" s="48" customFormat="1" ht="15" customHeight="1" x14ac:dyDescent="0.2">
      <c r="D5490" s="45"/>
      <c r="AA5490" s="94"/>
      <c r="AC5490" s="94"/>
      <c r="AG5490" s="94"/>
      <c r="AI5490" s="94"/>
      <c r="AM5490" s="94"/>
      <c r="AO5490" s="94"/>
      <c r="AS5490" s="94"/>
      <c r="AU5490" s="94"/>
      <c r="AY5490" s="94"/>
      <c r="BA5490" s="94"/>
      <c r="BI5490" s="45"/>
      <c r="BN5490" s="93"/>
    </row>
    <row r="5491" spans="4:66" s="48" customFormat="1" ht="15" customHeight="1" x14ac:dyDescent="0.2">
      <c r="D5491" s="45"/>
      <c r="AA5491" s="94"/>
      <c r="AC5491" s="94"/>
      <c r="AG5491" s="94"/>
      <c r="AI5491" s="94"/>
      <c r="AM5491" s="94"/>
      <c r="AO5491" s="94"/>
      <c r="AS5491" s="94"/>
      <c r="AU5491" s="94"/>
      <c r="AY5491" s="94"/>
      <c r="BA5491" s="94"/>
      <c r="BI5491" s="45"/>
      <c r="BN5491" s="93"/>
    </row>
    <row r="5492" spans="4:66" s="48" customFormat="1" ht="15" customHeight="1" x14ac:dyDescent="0.2">
      <c r="D5492" s="45"/>
      <c r="AA5492" s="94"/>
      <c r="AC5492" s="94"/>
      <c r="AG5492" s="94"/>
      <c r="AI5492" s="94"/>
      <c r="AM5492" s="94"/>
      <c r="AO5492" s="94"/>
      <c r="AS5492" s="94"/>
      <c r="AU5492" s="94"/>
      <c r="AY5492" s="94"/>
      <c r="BA5492" s="94"/>
      <c r="BI5492" s="45"/>
      <c r="BN5492" s="93"/>
    </row>
    <row r="5493" spans="4:66" s="48" customFormat="1" ht="15" customHeight="1" x14ac:dyDescent="0.2">
      <c r="D5493" s="45"/>
      <c r="AA5493" s="94"/>
      <c r="AC5493" s="94"/>
      <c r="AG5493" s="94"/>
      <c r="AI5493" s="94"/>
      <c r="AM5493" s="94"/>
      <c r="AO5493" s="94"/>
      <c r="AS5493" s="94"/>
      <c r="AU5493" s="94"/>
      <c r="AY5493" s="94"/>
      <c r="BA5493" s="94"/>
      <c r="BI5493" s="45"/>
      <c r="BN5493" s="93"/>
    </row>
    <row r="5494" spans="4:66" s="48" customFormat="1" ht="15" customHeight="1" x14ac:dyDescent="0.2">
      <c r="D5494" s="45"/>
      <c r="AA5494" s="94"/>
      <c r="AC5494" s="94"/>
      <c r="AG5494" s="94"/>
      <c r="AI5494" s="94"/>
      <c r="AM5494" s="94"/>
      <c r="AO5494" s="94"/>
      <c r="AS5494" s="94"/>
      <c r="AU5494" s="94"/>
      <c r="AY5494" s="94"/>
      <c r="BA5494" s="94"/>
      <c r="BI5494" s="45"/>
      <c r="BN5494" s="93"/>
    </row>
    <row r="5495" spans="4:66" s="48" customFormat="1" ht="15" customHeight="1" x14ac:dyDescent="0.2">
      <c r="D5495" s="45"/>
      <c r="AA5495" s="94"/>
      <c r="AC5495" s="94"/>
      <c r="AG5495" s="94"/>
      <c r="AI5495" s="94"/>
      <c r="AM5495" s="94"/>
      <c r="AO5495" s="94"/>
      <c r="AS5495" s="94"/>
      <c r="AU5495" s="94"/>
      <c r="AY5495" s="94"/>
      <c r="BA5495" s="94"/>
      <c r="BI5495" s="45"/>
      <c r="BN5495" s="93"/>
    </row>
    <row r="5496" spans="4:66" s="48" customFormat="1" ht="15" customHeight="1" x14ac:dyDescent="0.2">
      <c r="D5496" s="45"/>
      <c r="AA5496" s="94"/>
      <c r="AC5496" s="94"/>
      <c r="AG5496" s="94"/>
      <c r="AI5496" s="94"/>
      <c r="AM5496" s="94"/>
      <c r="AO5496" s="94"/>
      <c r="AS5496" s="94"/>
      <c r="AU5496" s="94"/>
      <c r="AY5496" s="94"/>
      <c r="BA5496" s="94"/>
      <c r="BI5496" s="45"/>
      <c r="BN5496" s="93"/>
    </row>
    <row r="5497" spans="4:66" s="48" customFormat="1" ht="15" customHeight="1" x14ac:dyDescent="0.2">
      <c r="D5497" s="45"/>
      <c r="AA5497" s="94"/>
      <c r="AC5497" s="94"/>
      <c r="AG5497" s="94"/>
      <c r="AI5497" s="94"/>
      <c r="AM5497" s="94"/>
      <c r="AO5497" s="94"/>
      <c r="AS5497" s="94"/>
      <c r="AU5497" s="94"/>
      <c r="AY5497" s="94"/>
      <c r="BA5497" s="94"/>
      <c r="BI5497" s="45"/>
      <c r="BN5497" s="93"/>
    </row>
    <row r="5498" spans="4:66" s="48" customFormat="1" ht="15" customHeight="1" x14ac:dyDescent="0.2">
      <c r="D5498" s="45"/>
      <c r="AA5498" s="94"/>
      <c r="AC5498" s="94"/>
      <c r="AG5498" s="94"/>
      <c r="AI5498" s="94"/>
      <c r="AM5498" s="94"/>
      <c r="AO5498" s="94"/>
      <c r="AS5498" s="94"/>
      <c r="AU5498" s="94"/>
      <c r="AY5498" s="94"/>
      <c r="BA5498" s="94"/>
      <c r="BI5498" s="45"/>
      <c r="BN5498" s="93"/>
    </row>
    <row r="5499" spans="4:66" s="48" customFormat="1" ht="15" customHeight="1" x14ac:dyDescent="0.2">
      <c r="D5499" s="45"/>
      <c r="AA5499" s="94"/>
      <c r="AC5499" s="94"/>
      <c r="AG5499" s="94"/>
      <c r="AI5499" s="94"/>
      <c r="AM5499" s="94"/>
      <c r="AO5499" s="94"/>
      <c r="AS5499" s="94"/>
      <c r="AU5499" s="94"/>
      <c r="AY5499" s="94"/>
      <c r="BA5499" s="94"/>
      <c r="BI5499" s="45"/>
      <c r="BN5499" s="93"/>
    </row>
    <row r="5500" spans="4:66" s="48" customFormat="1" ht="15" customHeight="1" x14ac:dyDescent="0.2">
      <c r="D5500" s="45"/>
      <c r="AA5500" s="94"/>
      <c r="AC5500" s="94"/>
      <c r="AG5500" s="94"/>
      <c r="AI5500" s="94"/>
      <c r="AM5500" s="94"/>
      <c r="AO5500" s="94"/>
      <c r="AS5500" s="94"/>
      <c r="AU5500" s="94"/>
      <c r="AY5500" s="94"/>
      <c r="BA5500" s="94"/>
      <c r="BI5500" s="45"/>
      <c r="BN5500" s="93"/>
    </row>
    <row r="5501" spans="4:66" s="48" customFormat="1" ht="15" customHeight="1" x14ac:dyDescent="0.2">
      <c r="D5501" s="45"/>
      <c r="AA5501" s="94"/>
      <c r="AC5501" s="94"/>
      <c r="AG5501" s="94"/>
      <c r="AI5501" s="94"/>
      <c r="AM5501" s="94"/>
      <c r="AO5501" s="94"/>
      <c r="AS5501" s="94"/>
      <c r="AU5501" s="94"/>
      <c r="AY5501" s="94"/>
      <c r="BA5501" s="94"/>
      <c r="BI5501" s="45"/>
      <c r="BN5501" s="93"/>
    </row>
    <row r="5502" spans="4:66" s="48" customFormat="1" ht="15" customHeight="1" x14ac:dyDescent="0.2">
      <c r="D5502" s="45"/>
      <c r="AA5502" s="94"/>
      <c r="AC5502" s="94"/>
      <c r="AG5502" s="94"/>
      <c r="AI5502" s="94"/>
      <c r="AM5502" s="94"/>
      <c r="AO5502" s="94"/>
      <c r="AS5502" s="94"/>
      <c r="AU5502" s="94"/>
      <c r="AY5502" s="94"/>
      <c r="BA5502" s="94"/>
      <c r="BI5502" s="45"/>
      <c r="BN5502" s="93"/>
    </row>
    <row r="5503" spans="4:66" s="48" customFormat="1" ht="15" customHeight="1" x14ac:dyDescent="0.2">
      <c r="D5503" s="45"/>
      <c r="AA5503" s="94"/>
      <c r="AC5503" s="94"/>
      <c r="AG5503" s="94"/>
      <c r="AI5503" s="94"/>
      <c r="AM5503" s="94"/>
      <c r="AO5503" s="94"/>
      <c r="AS5503" s="94"/>
      <c r="AU5503" s="94"/>
      <c r="AY5503" s="94"/>
      <c r="BA5503" s="94"/>
      <c r="BI5503" s="45"/>
      <c r="BN5503" s="93"/>
    </row>
    <row r="5504" spans="4:66" s="48" customFormat="1" ht="15" customHeight="1" x14ac:dyDescent="0.2">
      <c r="D5504" s="45"/>
      <c r="AA5504" s="94"/>
      <c r="AC5504" s="94"/>
      <c r="AG5504" s="94"/>
      <c r="AI5504" s="94"/>
      <c r="AM5504" s="94"/>
      <c r="AO5504" s="94"/>
      <c r="AS5504" s="94"/>
      <c r="AU5504" s="94"/>
      <c r="AY5504" s="94"/>
      <c r="BA5504" s="94"/>
      <c r="BI5504" s="45"/>
      <c r="BN5504" s="93"/>
    </row>
    <row r="5505" spans="4:66" s="48" customFormat="1" ht="15" customHeight="1" x14ac:dyDescent="0.2">
      <c r="D5505" s="45"/>
      <c r="AA5505" s="94"/>
      <c r="AC5505" s="94"/>
      <c r="AG5505" s="94"/>
      <c r="AI5505" s="94"/>
      <c r="AM5505" s="94"/>
      <c r="AO5505" s="94"/>
      <c r="AS5505" s="94"/>
      <c r="AU5505" s="94"/>
      <c r="AY5505" s="94"/>
      <c r="BA5505" s="94"/>
      <c r="BI5505" s="45"/>
      <c r="BN5505" s="93"/>
    </row>
    <row r="5506" spans="4:66" s="48" customFormat="1" ht="15" customHeight="1" x14ac:dyDescent="0.2">
      <c r="D5506" s="45"/>
      <c r="AA5506" s="94"/>
      <c r="AC5506" s="94"/>
      <c r="AG5506" s="94"/>
      <c r="AI5506" s="94"/>
      <c r="AM5506" s="94"/>
      <c r="AO5506" s="94"/>
      <c r="AS5506" s="94"/>
      <c r="AU5506" s="94"/>
      <c r="AY5506" s="94"/>
      <c r="BA5506" s="94"/>
      <c r="BI5506" s="45"/>
      <c r="BN5506" s="93"/>
    </row>
    <row r="5507" spans="4:66" s="48" customFormat="1" ht="15" customHeight="1" x14ac:dyDescent="0.2">
      <c r="D5507" s="45"/>
      <c r="AA5507" s="94"/>
      <c r="AC5507" s="94"/>
      <c r="AG5507" s="94"/>
      <c r="AI5507" s="94"/>
      <c r="AM5507" s="94"/>
      <c r="AO5507" s="94"/>
      <c r="AS5507" s="94"/>
      <c r="AU5507" s="94"/>
      <c r="AY5507" s="94"/>
      <c r="BA5507" s="94"/>
      <c r="BI5507" s="45"/>
      <c r="BN5507" s="93"/>
    </row>
    <row r="5508" spans="4:66" s="48" customFormat="1" ht="15" customHeight="1" x14ac:dyDescent="0.2">
      <c r="D5508" s="45"/>
      <c r="AA5508" s="94"/>
      <c r="AC5508" s="94"/>
      <c r="AG5508" s="94"/>
      <c r="AI5508" s="94"/>
      <c r="AM5508" s="94"/>
      <c r="AO5508" s="94"/>
      <c r="AS5508" s="94"/>
      <c r="AU5508" s="94"/>
      <c r="AY5508" s="94"/>
      <c r="BA5508" s="94"/>
      <c r="BI5508" s="45"/>
      <c r="BN5508" s="93"/>
    </row>
    <row r="5509" spans="4:66" s="48" customFormat="1" ht="15" customHeight="1" x14ac:dyDescent="0.2">
      <c r="D5509" s="45"/>
      <c r="AA5509" s="94"/>
      <c r="AC5509" s="94"/>
      <c r="AG5509" s="94"/>
      <c r="AI5509" s="94"/>
      <c r="AM5509" s="94"/>
      <c r="AO5509" s="94"/>
      <c r="AS5509" s="94"/>
      <c r="AU5509" s="94"/>
      <c r="AY5509" s="94"/>
      <c r="BA5509" s="94"/>
      <c r="BI5509" s="45"/>
      <c r="BN5509" s="93"/>
    </row>
    <row r="5510" spans="4:66" s="48" customFormat="1" ht="15" customHeight="1" x14ac:dyDescent="0.2">
      <c r="D5510" s="45"/>
      <c r="AA5510" s="94"/>
      <c r="AC5510" s="94"/>
      <c r="AG5510" s="94"/>
      <c r="AI5510" s="94"/>
      <c r="AM5510" s="94"/>
      <c r="AO5510" s="94"/>
      <c r="AS5510" s="94"/>
      <c r="AU5510" s="94"/>
      <c r="AY5510" s="94"/>
      <c r="BA5510" s="94"/>
      <c r="BI5510" s="45"/>
      <c r="BN5510" s="93"/>
    </row>
    <row r="5511" spans="4:66" s="48" customFormat="1" ht="15" customHeight="1" x14ac:dyDescent="0.2">
      <c r="D5511" s="45"/>
      <c r="AA5511" s="94"/>
      <c r="AC5511" s="94"/>
      <c r="AG5511" s="94"/>
      <c r="AI5511" s="94"/>
      <c r="AM5511" s="94"/>
      <c r="AO5511" s="94"/>
      <c r="AS5511" s="94"/>
      <c r="AU5511" s="94"/>
      <c r="AY5511" s="94"/>
      <c r="BA5511" s="94"/>
      <c r="BI5511" s="45"/>
      <c r="BN5511" s="93"/>
    </row>
    <row r="5512" spans="4:66" s="48" customFormat="1" ht="15" customHeight="1" x14ac:dyDescent="0.2">
      <c r="D5512" s="45"/>
      <c r="AA5512" s="94"/>
      <c r="AC5512" s="94"/>
      <c r="AG5512" s="94"/>
      <c r="AI5512" s="94"/>
      <c r="AM5512" s="94"/>
      <c r="AO5512" s="94"/>
      <c r="AS5512" s="94"/>
      <c r="AU5512" s="94"/>
      <c r="AY5512" s="94"/>
      <c r="BA5512" s="94"/>
      <c r="BI5512" s="45"/>
      <c r="BN5512" s="93"/>
    </row>
    <row r="5513" spans="4:66" s="48" customFormat="1" ht="15" customHeight="1" x14ac:dyDescent="0.2">
      <c r="D5513" s="45"/>
      <c r="AA5513" s="94"/>
      <c r="AC5513" s="94"/>
      <c r="AG5513" s="94"/>
      <c r="AI5513" s="94"/>
      <c r="AM5513" s="94"/>
      <c r="AO5513" s="94"/>
      <c r="AS5513" s="94"/>
      <c r="AU5513" s="94"/>
      <c r="AY5513" s="94"/>
      <c r="BA5513" s="94"/>
      <c r="BI5513" s="45"/>
      <c r="BN5513" s="93"/>
    </row>
    <row r="5514" spans="4:66" s="48" customFormat="1" ht="15" customHeight="1" x14ac:dyDescent="0.2">
      <c r="D5514" s="45"/>
      <c r="AA5514" s="94"/>
      <c r="AC5514" s="94"/>
      <c r="AG5514" s="94"/>
      <c r="AI5514" s="94"/>
      <c r="AM5514" s="94"/>
      <c r="AO5514" s="94"/>
      <c r="AS5514" s="94"/>
      <c r="AU5514" s="94"/>
      <c r="AY5514" s="94"/>
      <c r="BA5514" s="94"/>
      <c r="BI5514" s="45"/>
      <c r="BN5514" s="93"/>
    </row>
    <row r="5515" spans="4:66" s="48" customFormat="1" ht="15" customHeight="1" x14ac:dyDescent="0.2">
      <c r="D5515" s="45"/>
      <c r="AA5515" s="94"/>
      <c r="AC5515" s="94"/>
      <c r="AG5515" s="94"/>
      <c r="AI5515" s="94"/>
      <c r="AM5515" s="94"/>
      <c r="AO5515" s="94"/>
      <c r="AS5515" s="94"/>
      <c r="AU5515" s="94"/>
      <c r="AY5515" s="94"/>
      <c r="BA5515" s="94"/>
      <c r="BI5515" s="45"/>
      <c r="BN5515" s="93"/>
    </row>
    <row r="5516" spans="4:66" s="48" customFormat="1" ht="15" customHeight="1" x14ac:dyDescent="0.2">
      <c r="D5516" s="45"/>
      <c r="AA5516" s="94"/>
      <c r="AC5516" s="94"/>
      <c r="AG5516" s="94"/>
      <c r="AI5516" s="94"/>
      <c r="AM5516" s="94"/>
      <c r="AO5516" s="94"/>
      <c r="AS5516" s="94"/>
      <c r="AU5516" s="94"/>
      <c r="AY5516" s="94"/>
      <c r="BA5516" s="94"/>
      <c r="BI5516" s="45"/>
      <c r="BN5516" s="93"/>
    </row>
    <row r="5517" spans="4:66" s="48" customFormat="1" ht="15" customHeight="1" x14ac:dyDescent="0.2">
      <c r="D5517" s="45"/>
      <c r="AA5517" s="94"/>
      <c r="AC5517" s="94"/>
      <c r="AG5517" s="94"/>
      <c r="AI5517" s="94"/>
      <c r="AM5517" s="94"/>
      <c r="AO5517" s="94"/>
      <c r="AS5517" s="94"/>
      <c r="AU5517" s="94"/>
      <c r="AY5517" s="94"/>
      <c r="BA5517" s="94"/>
      <c r="BI5517" s="45"/>
      <c r="BN5517" s="93"/>
    </row>
    <row r="5518" spans="4:66" s="48" customFormat="1" ht="15" customHeight="1" x14ac:dyDescent="0.2">
      <c r="D5518" s="45"/>
      <c r="AA5518" s="94"/>
      <c r="AC5518" s="94"/>
      <c r="AG5518" s="94"/>
      <c r="AI5518" s="94"/>
      <c r="AM5518" s="94"/>
      <c r="AO5518" s="94"/>
      <c r="AS5518" s="94"/>
      <c r="AU5518" s="94"/>
      <c r="AY5518" s="94"/>
      <c r="BA5518" s="94"/>
      <c r="BI5518" s="45"/>
      <c r="BN5518" s="93"/>
    </row>
    <row r="5519" spans="4:66" s="48" customFormat="1" ht="15" customHeight="1" x14ac:dyDescent="0.2">
      <c r="D5519" s="45"/>
      <c r="AA5519" s="94"/>
      <c r="AC5519" s="94"/>
      <c r="AG5519" s="94"/>
      <c r="AI5519" s="94"/>
      <c r="AM5519" s="94"/>
      <c r="AO5519" s="94"/>
      <c r="AS5519" s="94"/>
      <c r="AU5519" s="94"/>
      <c r="AY5519" s="94"/>
      <c r="BA5519" s="94"/>
      <c r="BI5519" s="45"/>
      <c r="BN5519" s="93"/>
    </row>
    <row r="5520" spans="4:66" s="48" customFormat="1" ht="15" customHeight="1" x14ac:dyDescent="0.2">
      <c r="D5520" s="45"/>
      <c r="AA5520" s="94"/>
      <c r="AC5520" s="94"/>
      <c r="AG5520" s="94"/>
      <c r="AI5520" s="94"/>
      <c r="AM5520" s="94"/>
      <c r="AO5520" s="94"/>
      <c r="AS5520" s="94"/>
      <c r="AU5520" s="94"/>
      <c r="AY5520" s="94"/>
      <c r="BA5520" s="94"/>
      <c r="BI5520" s="45"/>
      <c r="BN5520" s="93"/>
    </row>
    <row r="5521" spans="4:66" s="48" customFormat="1" ht="15" customHeight="1" x14ac:dyDescent="0.2">
      <c r="D5521" s="45"/>
      <c r="AA5521" s="94"/>
      <c r="AC5521" s="94"/>
      <c r="AG5521" s="94"/>
      <c r="AI5521" s="94"/>
      <c r="AM5521" s="94"/>
      <c r="AO5521" s="94"/>
      <c r="AS5521" s="94"/>
      <c r="AU5521" s="94"/>
      <c r="AY5521" s="94"/>
      <c r="BA5521" s="94"/>
      <c r="BI5521" s="45"/>
      <c r="BN5521" s="93"/>
    </row>
    <row r="5522" spans="4:66" s="48" customFormat="1" ht="15" customHeight="1" x14ac:dyDescent="0.2">
      <c r="D5522" s="45"/>
      <c r="AA5522" s="94"/>
      <c r="AC5522" s="94"/>
      <c r="AG5522" s="94"/>
      <c r="AI5522" s="94"/>
      <c r="AM5522" s="94"/>
      <c r="AO5522" s="94"/>
      <c r="AS5522" s="94"/>
      <c r="AU5522" s="94"/>
      <c r="AY5522" s="94"/>
      <c r="BA5522" s="94"/>
      <c r="BI5522" s="45"/>
      <c r="BN5522" s="93"/>
    </row>
    <row r="5523" spans="4:66" s="48" customFormat="1" ht="15" customHeight="1" x14ac:dyDescent="0.2">
      <c r="D5523" s="45"/>
      <c r="AA5523" s="94"/>
      <c r="AC5523" s="94"/>
      <c r="AG5523" s="94"/>
      <c r="AI5523" s="94"/>
      <c r="AM5523" s="94"/>
      <c r="AO5523" s="94"/>
      <c r="AS5523" s="94"/>
      <c r="AU5523" s="94"/>
      <c r="AY5523" s="94"/>
      <c r="BA5523" s="94"/>
      <c r="BI5523" s="45"/>
      <c r="BN5523" s="93"/>
    </row>
    <row r="5524" spans="4:66" s="48" customFormat="1" ht="15" customHeight="1" x14ac:dyDescent="0.2">
      <c r="D5524" s="45"/>
      <c r="AA5524" s="94"/>
      <c r="AC5524" s="94"/>
      <c r="AG5524" s="94"/>
      <c r="AI5524" s="94"/>
      <c r="AM5524" s="94"/>
      <c r="AO5524" s="94"/>
      <c r="AS5524" s="94"/>
      <c r="AU5524" s="94"/>
      <c r="AY5524" s="94"/>
      <c r="BA5524" s="94"/>
      <c r="BI5524" s="45"/>
      <c r="BN5524" s="93"/>
    </row>
    <row r="5525" spans="4:66" s="48" customFormat="1" ht="15" customHeight="1" x14ac:dyDescent="0.2">
      <c r="D5525" s="45"/>
      <c r="AA5525" s="94"/>
      <c r="AC5525" s="94"/>
      <c r="AG5525" s="94"/>
      <c r="AI5525" s="94"/>
      <c r="AM5525" s="94"/>
      <c r="AO5525" s="94"/>
      <c r="AS5525" s="94"/>
      <c r="AU5525" s="94"/>
      <c r="AY5525" s="94"/>
      <c r="BA5525" s="94"/>
      <c r="BI5525" s="45"/>
      <c r="BN5525" s="93"/>
    </row>
    <row r="5526" spans="4:66" s="48" customFormat="1" ht="15" customHeight="1" x14ac:dyDescent="0.2">
      <c r="D5526" s="45"/>
      <c r="AA5526" s="94"/>
      <c r="AC5526" s="94"/>
      <c r="AG5526" s="94"/>
      <c r="AI5526" s="94"/>
      <c r="AM5526" s="94"/>
      <c r="AO5526" s="94"/>
      <c r="AS5526" s="94"/>
      <c r="AU5526" s="94"/>
      <c r="AY5526" s="94"/>
      <c r="BA5526" s="94"/>
      <c r="BI5526" s="45"/>
      <c r="BN5526" s="93"/>
    </row>
    <row r="5527" spans="4:66" s="48" customFormat="1" ht="15" customHeight="1" x14ac:dyDescent="0.2">
      <c r="D5527" s="45"/>
      <c r="AA5527" s="94"/>
      <c r="AC5527" s="94"/>
      <c r="AG5527" s="94"/>
      <c r="AI5527" s="94"/>
      <c r="AM5527" s="94"/>
      <c r="AO5527" s="94"/>
      <c r="AS5527" s="94"/>
      <c r="AU5527" s="94"/>
      <c r="AY5527" s="94"/>
      <c r="BA5527" s="94"/>
      <c r="BI5527" s="45"/>
      <c r="BN5527" s="93"/>
    </row>
    <row r="5528" spans="4:66" s="48" customFormat="1" ht="15" customHeight="1" x14ac:dyDescent="0.2">
      <c r="D5528" s="45"/>
      <c r="AA5528" s="94"/>
      <c r="AC5528" s="94"/>
      <c r="AG5528" s="94"/>
      <c r="AI5528" s="94"/>
      <c r="AM5528" s="94"/>
      <c r="AO5528" s="94"/>
      <c r="AS5528" s="94"/>
      <c r="AU5528" s="94"/>
      <c r="AY5528" s="94"/>
      <c r="BA5528" s="94"/>
      <c r="BI5528" s="45"/>
      <c r="BN5528" s="93"/>
    </row>
    <row r="5529" spans="4:66" s="48" customFormat="1" ht="15" customHeight="1" x14ac:dyDescent="0.2">
      <c r="D5529" s="45"/>
      <c r="AA5529" s="94"/>
      <c r="AC5529" s="94"/>
      <c r="AG5529" s="94"/>
      <c r="AI5529" s="94"/>
      <c r="AM5529" s="94"/>
      <c r="AO5529" s="94"/>
      <c r="AS5529" s="94"/>
      <c r="AU5529" s="94"/>
      <c r="AY5529" s="94"/>
      <c r="BA5529" s="94"/>
      <c r="BI5529" s="45"/>
      <c r="BN5529" s="93"/>
    </row>
    <row r="5530" spans="4:66" s="48" customFormat="1" ht="15" customHeight="1" x14ac:dyDescent="0.2">
      <c r="D5530" s="45"/>
      <c r="AA5530" s="94"/>
      <c r="AC5530" s="94"/>
      <c r="AG5530" s="94"/>
      <c r="AI5530" s="94"/>
      <c r="AM5530" s="94"/>
      <c r="AO5530" s="94"/>
      <c r="AS5530" s="94"/>
      <c r="AU5530" s="94"/>
      <c r="AY5530" s="94"/>
      <c r="BA5530" s="94"/>
      <c r="BI5530" s="45"/>
      <c r="BN5530" s="93"/>
    </row>
    <row r="5531" spans="4:66" s="48" customFormat="1" ht="15" customHeight="1" x14ac:dyDescent="0.2">
      <c r="D5531" s="45"/>
      <c r="AA5531" s="94"/>
      <c r="AC5531" s="94"/>
      <c r="AG5531" s="94"/>
      <c r="AI5531" s="94"/>
      <c r="AM5531" s="94"/>
      <c r="AO5531" s="94"/>
      <c r="AS5531" s="94"/>
      <c r="AU5531" s="94"/>
      <c r="AY5531" s="94"/>
      <c r="BA5531" s="94"/>
      <c r="BI5531" s="45"/>
      <c r="BN5531" s="93"/>
    </row>
    <row r="5532" spans="4:66" s="48" customFormat="1" ht="15" customHeight="1" x14ac:dyDescent="0.2">
      <c r="D5532" s="45"/>
      <c r="AA5532" s="94"/>
      <c r="AC5532" s="94"/>
      <c r="AG5532" s="94"/>
      <c r="AI5532" s="94"/>
      <c r="AM5532" s="94"/>
      <c r="AO5532" s="94"/>
      <c r="AS5532" s="94"/>
      <c r="AU5532" s="94"/>
      <c r="AY5532" s="94"/>
      <c r="BA5532" s="94"/>
      <c r="BI5532" s="45"/>
      <c r="BN5532" s="93"/>
    </row>
    <row r="5533" spans="4:66" s="48" customFormat="1" ht="15" customHeight="1" x14ac:dyDescent="0.2">
      <c r="D5533" s="45"/>
      <c r="AA5533" s="94"/>
      <c r="AC5533" s="94"/>
      <c r="AG5533" s="94"/>
      <c r="AI5533" s="94"/>
      <c r="AM5533" s="94"/>
      <c r="AO5533" s="94"/>
      <c r="AS5533" s="94"/>
      <c r="AU5533" s="94"/>
      <c r="AY5533" s="94"/>
      <c r="BA5533" s="94"/>
      <c r="BI5533" s="45"/>
      <c r="BN5533" s="93"/>
    </row>
    <row r="5534" spans="4:66" s="48" customFormat="1" ht="15" customHeight="1" x14ac:dyDescent="0.2">
      <c r="D5534" s="45"/>
      <c r="AA5534" s="94"/>
      <c r="AC5534" s="94"/>
      <c r="AG5534" s="94"/>
      <c r="AI5534" s="94"/>
      <c r="AM5534" s="94"/>
      <c r="AO5534" s="94"/>
      <c r="AS5534" s="94"/>
      <c r="AU5534" s="94"/>
      <c r="AY5534" s="94"/>
      <c r="BA5534" s="94"/>
      <c r="BI5534" s="45"/>
      <c r="BN5534" s="93"/>
    </row>
    <row r="5535" spans="4:66" s="48" customFormat="1" ht="15" customHeight="1" x14ac:dyDescent="0.2">
      <c r="D5535" s="45"/>
      <c r="AA5535" s="94"/>
      <c r="AC5535" s="94"/>
      <c r="AG5535" s="94"/>
      <c r="AI5535" s="94"/>
      <c r="AM5535" s="94"/>
      <c r="AO5535" s="94"/>
      <c r="AS5535" s="94"/>
      <c r="AU5535" s="94"/>
      <c r="AY5535" s="94"/>
      <c r="BA5535" s="94"/>
      <c r="BI5535" s="45"/>
      <c r="BN5535" s="93"/>
    </row>
    <row r="5536" spans="4:66" s="48" customFormat="1" ht="15" customHeight="1" x14ac:dyDescent="0.2">
      <c r="D5536" s="45"/>
      <c r="AA5536" s="94"/>
      <c r="AC5536" s="94"/>
      <c r="AG5536" s="94"/>
      <c r="AI5536" s="94"/>
      <c r="AM5536" s="94"/>
      <c r="AO5536" s="94"/>
      <c r="AS5536" s="94"/>
      <c r="AU5536" s="94"/>
      <c r="AY5536" s="94"/>
      <c r="BA5536" s="94"/>
      <c r="BI5536" s="45"/>
      <c r="BN5536" s="93"/>
    </row>
    <row r="5537" spans="4:66" s="48" customFormat="1" ht="15" customHeight="1" x14ac:dyDescent="0.2">
      <c r="D5537" s="45"/>
      <c r="AA5537" s="94"/>
      <c r="AC5537" s="94"/>
      <c r="AG5537" s="94"/>
      <c r="AI5537" s="94"/>
      <c r="AM5537" s="94"/>
      <c r="AO5537" s="94"/>
      <c r="AS5537" s="94"/>
      <c r="AU5537" s="94"/>
      <c r="AY5537" s="94"/>
      <c r="BA5537" s="94"/>
      <c r="BI5537" s="45"/>
      <c r="BN5537" s="93"/>
    </row>
    <row r="5538" spans="4:66" s="48" customFormat="1" ht="15" customHeight="1" x14ac:dyDescent="0.2">
      <c r="D5538" s="45"/>
      <c r="AA5538" s="94"/>
      <c r="AC5538" s="94"/>
      <c r="AG5538" s="94"/>
      <c r="AI5538" s="94"/>
      <c r="AM5538" s="94"/>
      <c r="AO5538" s="94"/>
      <c r="AS5538" s="94"/>
      <c r="AU5538" s="94"/>
      <c r="AY5538" s="94"/>
      <c r="BA5538" s="94"/>
      <c r="BI5538" s="45"/>
      <c r="BN5538" s="93"/>
    </row>
    <row r="5539" spans="4:66" s="48" customFormat="1" ht="15" customHeight="1" x14ac:dyDescent="0.2">
      <c r="D5539" s="45"/>
      <c r="AA5539" s="94"/>
      <c r="AC5539" s="94"/>
      <c r="AG5539" s="94"/>
      <c r="AI5539" s="94"/>
      <c r="AM5539" s="94"/>
      <c r="AO5539" s="94"/>
      <c r="AS5539" s="94"/>
      <c r="AU5539" s="94"/>
      <c r="AY5539" s="94"/>
      <c r="BA5539" s="94"/>
      <c r="BI5539" s="45"/>
      <c r="BN5539" s="93"/>
    </row>
    <row r="5540" spans="4:66" s="48" customFormat="1" ht="15" customHeight="1" x14ac:dyDescent="0.2">
      <c r="D5540" s="45"/>
      <c r="AA5540" s="94"/>
      <c r="AC5540" s="94"/>
      <c r="AG5540" s="94"/>
      <c r="AI5540" s="94"/>
      <c r="AM5540" s="94"/>
      <c r="AO5540" s="94"/>
      <c r="AS5540" s="94"/>
      <c r="AU5540" s="94"/>
      <c r="AY5540" s="94"/>
      <c r="BA5540" s="94"/>
      <c r="BI5540" s="45"/>
      <c r="BN5540" s="93"/>
    </row>
    <row r="5541" spans="4:66" s="48" customFormat="1" ht="15" customHeight="1" x14ac:dyDescent="0.2">
      <c r="D5541" s="45"/>
      <c r="AA5541" s="94"/>
      <c r="AC5541" s="94"/>
      <c r="AG5541" s="94"/>
      <c r="AI5541" s="94"/>
      <c r="AM5541" s="94"/>
      <c r="AO5541" s="94"/>
      <c r="AS5541" s="94"/>
      <c r="AU5541" s="94"/>
      <c r="AY5541" s="94"/>
      <c r="BA5541" s="94"/>
      <c r="BI5541" s="45"/>
      <c r="BN5541" s="93"/>
    </row>
    <row r="5542" spans="4:66" s="48" customFormat="1" ht="15" customHeight="1" x14ac:dyDescent="0.2">
      <c r="D5542" s="45"/>
      <c r="AA5542" s="94"/>
      <c r="AC5542" s="94"/>
      <c r="AG5542" s="94"/>
      <c r="AI5542" s="94"/>
      <c r="AM5542" s="94"/>
      <c r="AO5542" s="94"/>
      <c r="AS5542" s="94"/>
      <c r="AU5542" s="94"/>
      <c r="AY5542" s="94"/>
      <c r="BA5542" s="94"/>
      <c r="BI5542" s="45"/>
      <c r="BN5542" s="93"/>
    </row>
    <row r="5543" spans="4:66" s="48" customFormat="1" ht="15" customHeight="1" x14ac:dyDescent="0.2">
      <c r="D5543" s="45"/>
      <c r="AA5543" s="94"/>
      <c r="AC5543" s="94"/>
      <c r="AG5543" s="94"/>
      <c r="AI5543" s="94"/>
      <c r="AM5543" s="94"/>
      <c r="AO5543" s="94"/>
      <c r="AS5543" s="94"/>
      <c r="AU5543" s="94"/>
      <c r="AY5543" s="94"/>
      <c r="BA5543" s="94"/>
      <c r="BI5543" s="45"/>
      <c r="BN5543" s="93"/>
    </row>
    <row r="5544" spans="4:66" s="48" customFormat="1" ht="15" customHeight="1" x14ac:dyDescent="0.2">
      <c r="D5544" s="45"/>
      <c r="AA5544" s="94"/>
      <c r="AC5544" s="94"/>
      <c r="AG5544" s="94"/>
      <c r="AI5544" s="94"/>
      <c r="AM5544" s="94"/>
      <c r="AO5544" s="94"/>
      <c r="AS5544" s="94"/>
      <c r="AU5544" s="94"/>
      <c r="AY5544" s="94"/>
      <c r="BA5544" s="94"/>
      <c r="BI5544" s="45"/>
      <c r="BN5544" s="93"/>
    </row>
    <row r="5545" spans="4:66" s="48" customFormat="1" ht="15" customHeight="1" x14ac:dyDescent="0.2">
      <c r="D5545" s="45"/>
      <c r="AA5545" s="94"/>
      <c r="AC5545" s="94"/>
      <c r="AG5545" s="94"/>
      <c r="AI5545" s="94"/>
      <c r="AM5545" s="94"/>
      <c r="AO5545" s="94"/>
      <c r="AS5545" s="94"/>
      <c r="AU5545" s="94"/>
      <c r="AY5545" s="94"/>
      <c r="BA5545" s="94"/>
      <c r="BI5545" s="45"/>
      <c r="BN5545" s="93"/>
    </row>
    <row r="5546" spans="4:66" s="48" customFormat="1" ht="15" customHeight="1" x14ac:dyDescent="0.2">
      <c r="D5546" s="45"/>
      <c r="AA5546" s="94"/>
      <c r="AC5546" s="94"/>
      <c r="AG5546" s="94"/>
      <c r="AI5546" s="94"/>
      <c r="AM5546" s="94"/>
      <c r="AO5546" s="94"/>
      <c r="AS5546" s="94"/>
      <c r="AU5546" s="94"/>
      <c r="AY5546" s="94"/>
      <c r="BA5546" s="94"/>
      <c r="BI5546" s="45"/>
      <c r="BN5546" s="93"/>
    </row>
    <row r="5547" spans="4:66" s="48" customFormat="1" ht="15" customHeight="1" x14ac:dyDescent="0.2">
      <c r="D5547" s="45"/>
      <c r="AA5547" s="94"/>
      <c r="AC5547" s="94"/>
      <c r="AG5547" s="94"/>
      <c r="AI5547" s="94"/>
      <c r="AM5547" s="94"/>
      <c r="AO5547" s="94"/>
      <c r="AS5547" s="94"/>
      <c r="AU5547" s="94"/>
      <c r="AY5547" s="94"/>
      <c r="BA5547" s="94"/>
      <c r="BI5547" s="45"/>
      <c r="BN5547" s="93"/>
    </row>
    <row r="5548" spans="4:66" s="48" customFormat="1" ht="15" customHeight="1" x14ac:dyDescent="0.2">
      <c r="D5548" s="45"/>
      <c r="AA5548" s="94"/>
      <c r="AC5548" s="94"/>
      <c r="AG5548" s="94"/>
      <c r="AI5548" s="94"/>
      <c r="AM5548" s="94"/>
      <c r="AO5548" s="94"/>
      <c r="AS5548" s="94"/>
      <c r="AU5548" s="94"/>
      <c r="AY5548" s="94"/>
      <c r="BA5548" s="94"/>
      <c r="BI5548" s="45"/>
      <c r="BN5548" s="93"/>
    </row>
    <row r="5549" spans="4:66" s="48" customFormat="1" ht="15" customHeight="1" x14ac:dyDescent="0.2">
      <c r="D5549" s="45"/>
      <c r="AA5549" s="94"/>
      <c r="AC5549" s="94"/>
      <c r="AG5549" s="94"/>
      <c r="AI5549" s="94"/>
      <c r="AM5549" s="94"/>
      <c r="AO5549" s="94"/>
      <c r="AS5549" s="94"/>
      <c r="AU5549" s="94"/>
      <c r="AY5549" s="94"/>
      <c r="BA5549" s="94"/>
      <c r="BI5549" s="45"/>
      <c r="BN5549" s="93"/>
    </row>
    <row r="5550" spans="4:66" s="48" customFormat="1" ht="15" customHeight="1" x14ac:dyDescent="0.2">
      <c r="D5550" s="45"/>
      <c r="AA5550" s="94"/>
      <c r="AC5550" s="94"/>
      <c r="AG5550" s="94"/>
      <c r="AI5550" s="94"/>
      <c r="AM5550" s="94"/>
      <c r="AO5550" s="94"/>
      <c r="AS5550" s="94"/>
      <c r="AU5550" s="94"/>
      <c r="AY5550" s="94"/>
      <c r="BA5550" s="94"/>
      <c r="BI5550" s="45"/>
      <c r="BN5550" s="93"/>
    </row>
    <row r="5551" spans="4:66" s="48" customFormat="1" ht="15" customHeight="1" x14ac:dyDescent="0.2">
      <c r="D5551" s="45"/>
      <c r="AA5551" s="94"/>
      <c r="AC5551" s="94"/>
      <c r="AG5551" s="94"/>
      <c r="AI5551" s="94"/>
      <c r="AM5551" s="94"/>
      <c r="AO5551" s="94"/>
      <c r="AS5551" s="94"/>
      <c r="AU5551" s="94"/>
      <c r="AY5551" s="94"/>
      <c r="BA5551" s="94"/>
      <c r="BI5551" s="45"/>
      <c r="BN5551" s="93"/>
    </row>
    <row r="5552" spans="4:66" s="48" customFormat="1" ht="15" customHeight="1" x14ac:dyDescent="0.2">
      <c r="D5552" s="45"/>
      <c r="AA5552" s="94"/>
      <c r="AC5552" s="94"/>
      <c r="AG5552" s="94"/>
      <c r="AI5552" s="94"/>
      <c r="AM5552" s="94"/>
      <c r="AO5552" s="94"/>
      <c r="AS5552" s="94"/>
      <c r="AU5552" s="94"/>
      <c r="AY5552" s="94"/>
      <c r="BA5552" s="94"/>
      <c r="BI5552" s="45"/>
      <c r="BN5552" s="93"/>
    </row>
    <row r="5553" spans="4:66" s="48" customFormat="1" ht="15" customHeight="1" x14ac:dyDescent="0.2">
      <c r="D5553" s="45"/>
      <c r="AA5553" s="94"/>
      <c r="AC5553" s="94"/>
      <c r="AG5553" s="94"/>
      <c r="AI5553" s="94"/>
      <c r="AM5553" s="94"/>
      <c r="AO5553" s="94"/>
      <c r="AS5553" s="94"/>
      <c r="AU5553" s="94"/>
      <c r="AY5553" s="94"/>
      <c r="BA5553" s="94"/>
      <c r="BI5553" s="45"/>
      <c r="BN5553" s="93"/>
    </row>
    <row r="5554" spans="4:66" s="48" customFormat="1" ht="15" customHeight="1" x14ac:dyDescent="0.2">
      <c r="D5554" s="45"/>
      <c r="AA5554" s="94"/>
      <c r="AC5554" s="94"/>
      <c r="AG5554" s="94"/>
      <c r="AI5554" s="94"/>
      <c r="AM5554" s="94"/>
      <c r="AO5554" s="94"/>
      <c r="AS5554" s="94"/>
      <c r="AU5554" s="94"/>
      <c r="AY5554" s="94"/>
      <c r="BA5554" s="94"/>
      <c r="BI5554" s="45"/>
      <c r="BN5554" s="93"/>
    </row>
    <row r="5555" spans="4:66" s="48" customFormat="1" ht="15" customHeight="1" x14ac:dyDescent="0.2">
      <c r="D5555" s="45"/>
      <c r="AA5555" s="94"/>
      <c r="AC5555" s="94"/>
      <c r="AG5555" s="94"/>
      <c r="AI5555" s="94"/>
      <c r="AM5555" s="94"/>
      <c r="AO5555" s="94"/>
      <c r="AS5555" s="94"/>
      <c r="AU5555" s="94"/>
      <c r="AY5555" s="94"/>
      <c r="BA5555" s="94"/>
      <c r="BI5555" s="45"/>
      <c r="BN5555" s="93"/>
    </row>
    <row r="5556" spans="4:66" s="48" customFormat="1" ht="15" customHeight="1" x14ac:dyDescent="0.2">
      <c r="D5556" s="45"/>
      <c r="AA5556" s="94"/>
      <c r="AC5556" s="94"/>
      <c r="AG5556" s="94"/>
      <c r="AI5556" s="94"/>
      <c r="AM5556" s="94"/>
      <c r="AO5556" s="94"/>
      <c r="AS5556" s="94"/>
      <c r="AU5556" s="94"/>
      <c r="AY5556" s="94"/>
      <c r="BA5556" s="94"/>
      <c r="BI5556" s="45"/>
      <c r="BN5556" s="93"/>
    </row>
    <row r="5557" spans="4:66" s="48" customFormat="1" ht="15" customHeight="1" x14ac:dyDescent="0.2">
      <c r="D5557" s="45"/>
      <c r="AA5557" s="94"/>
      <c r="AC5557" s="94"/>
      <c r="AG5557" s="94"/>
      <c r="AI5557" s="94"/>
      <c r="AM5557" s="94"/>
      <c r="AO5557" s="94"/>
      <c r="AS5557" s="94"/>
      <c r="AU5557" s="94"/>
      <c r="AY5557" s="94"/>
      <c r="BA5557" s="94"/>
      <c r="BI5557" s="45"/>
      <c r="BN5557" s="93"/>
    </row>
    <row r="5558" spans="4:66" s="48" customFormat="1" ht="15" customHeight="1" x14ac:dyDescent="0.2">
      <c r="D5558" s="45"/>
      <c r="AA5558" s="94"/>
      <c r="AC5558" s="94"/>
      <c r="AG5558" s="94"/>
      <c r="AI5558" s="94"/>
      <c r="AM5558" s="94"/>
      <c r="AO5558" s="94"/>
      <c r="AS5558" s="94"/>
      <c r="AU5558" s="94"/>
      <c r="AY5558" s="94"/>
      <c r="BA5558" s="94"/>
      <c r="BI5558" s="45"/>
      <c r="BN5558" s="93"/>
    </row>
    <row r="5559" spans="4:66" s="48" customFormat="1" ht="15" customHeight="1" x14ac:dyDescent="0.2">
      <c r="D5559" s="45"/>
      <c r="AA5559" s="94"/>
      <c r="AC5559" s="94"/>
      <c r="AG5559" s="94"/>
      <c r="AI5559" s="94"/>
      <c r="AM5559" s="94"/>
      <c r="AO5559" s="94"/>
      <c r="AS5559" s="94"/>
      <c r="AU5559" s="94"/>
      <c r="AY5559" s="94"/>
      <c r="BA5559" s="94"/>
      <c r="BI5559" s="45"/>
      <c r="BN5559" s="93"/>
    </row>
    <row r="5560" spans="4:66" s="48" customFormat="1" ht="15" customHeight="1" x14ac:dyDescent="0.2">
      <c r="D5560" s="45"/>
      <c r="AA5560" s="94"/>
      <c r="AC5560" s="94"/>
      <c r="AG5560" s="94"/>
      <c r="AI5560" s="94"/>
      <c r="AM5560" s="94"/>
      <c r="AO5560" s="94"/>
      <c r="AS5560" s="94"/>
      <c r="AU5560" s="94"/>
      <c r="AY5560" s="94"/>
      <c r="BA5560" s="94"/>
      <c r="BI5560" s="45"/>
      <c r="BN5560" s="93"/>
    </row>
    <row r="5561" spans="4:66" s="48" customFormat="1" ht="15" customHeight="1" x14ac:dyDescent="0.2">
      <c r="D5561" s="45"/>
      <c r="AA5561" s="94"/>
      <c r="AC5561" s="94"/>
      <c r="AG5561" s="94"/>
      <c r="AI5561" s="94"/>
      <c r="AM5561" s="94"/>
      <c r="AO5561" s="94"/>
      <c r="AS5561" s="94"/>
      <c r="AU5561" s="94"/>
      <c r="AY5561" s="94"/>
      <c r="BA5561" s="94"/>
      <c r="BI5561" s="45"/>
      <c r="BN5561" s="93"/>
    </row>
    <row r="5562" spans="4:66" s="48" customFormat="1" ht="15" customHeight="1" x14ac:dyDescent="0.2">
      <c r="D5562" s="45"/>
      <c r="AA5562" s="94"/>
      <c r="AC5562" s="94"/>
      <c r="AG5562" s="94"/>
      <c r="AI5562" s="94"/>
      <c r="AM5562" s="94"/>
      <c r="AO5562" s="94"/>
      <c r="AS5562" s="94"/>
      <c r="AU5562" s="94"/>
      <c r="AY5562" s="94"/>
      <c r="BA5562" s="94"/>
      <c r="BI5562" s="45"/>
      <c r="BN5562" s="93"/>
    </row>
    <row r="5563" spans="4:66" s="48" customFormat="1" ht="15" customHeight="1" x14ac:dyDescent="0.2">
      <c r="D5563" s="45"/>
      <c r="AA5563" s="94"/>
      <c r="AC5563" s="94"/>
      <c r="AG5563" s="94"/>
      <c r="AI5563" s="94"/>
      <c r="AM5563" s="94"/>
      <c r="AO5563" s="94"/>
      <c r="AS5563" s="94"/>
      <c r="AU5563" s="94"/>
      <c r="AY5563" s="94"/>
      <c r="BA5563" s="94"/>
      <c r="BI5563" s="45"/>
      <c r="BN5563" s="93"/>
    </row>
    <row r="5564" spans="4:66" s="48" customFormat="1" ht="15" customHeight="1" x14ac:dyDescent="0.2">
      <c r="D5564" s="45"/>
      <c r="AA5564" s="94"/>
      <c r="AC5564" s="94"/>
      <c r="AG5564" s="94"/>
      <c r="AI5564" s="94"/>
      <c r="AM5564" s="94"/>
      <c r="AO5564" s="94"/>
      <c r="AS5564" s="94"/>
      <c r="AU5564" s="94"/>
      <c r="AY5564" s="94"/>
      <c r="BA5564" s="94"/>
      <c r="BI5564" s="45"/>
      <c r="BN5564" s="93"/>
    </row>
    <row r="5565" spans="4:66" s="48" customFormat="1" ht="15" customHeight="1" x14ac:dyDescent="0.2">
      <c r="D5565" s="45"/>
      <c r="AA5565" s="94"/>
      <c r="AC5565" s="94"/>
      <c r="AG5565" s="94"/>
      <c r="AI5565" s="94"/>
      <c r="AM5565" s="94"/>
      <c r="AO5565" s="94"/>
      <c r="AS5565" s="94"/>
      <c r="AU5565" s="94"/>
      <c r="AY5565" s="94"/>
      <c r="BA5565" s="94"/>
      <c r="BI5565" s="45"/>
      <c r="BN5565" s="93"/>
    </row>
    <row r="5566" spans="4:66" s="48" customFormat="1" ht="15" customHeight="1" x14ac:dyDescent="0.2">
      <c r="D5566" s="45"/>
      <c r="AA5566" s="94"/>
      <c r="AC5566" s="94"/>
      <c r="AG5566" s="94"/>
      <c r="AI5566" s="94"/>
      <c r="AM5566" s="94"/>
      <c r="AO5566" s="94"/>
      <c r="AS5566" s="94"/>
      <c r="AU5566" s="94"/>
      <c r="AY5566" s="94"/>
      <c r="BA5566" s="94"/>
      <c r="BI5566" s="45"/>
      <c r="BN5566" s="93"/>
    </row>
    <row r="5567" spans="4:66" s="48" customFormat="1" ht="15" customHeight="1" x14ac:dyDescent="0.2">
      <c r="D5567" s="45"/>
      <c r="AA5567" s="94"/>
      <c r="AC5567" s="94"/>
      <c r="AG5567" s="94"/>
      <c r="AI5567" s="94"/>
      <c r="AM5567" s="94"/>
      <c r="AO5567" s="94"/>
      <c r="AS5567" s="94"/>
      <c r="AU5567" s="94"/>
      <c r="AY5567" s="94"/>
      <c r="BA5567" s="94"/>
      <c r="BI5567" s="45"/>
      <c r="BN5567" s="93"/>
    </row>
    <row r="5568" spans="4:66" s="48" customFormat="1" ht="15" customHeight="1" x14ac:dyDescent="0.2">
      <c r="D5568" s="45"/>
      <c r="AA5568" s="94"/>
      <c r="AC5568" s="94"/>
      <c r="AG5568" s="94"/>
      <c r="AI5568" s="94"/>
      <c r="AM5568" s="94"/>
      <c r="AO5568" s="94"/>
      <c r="AS5568" s="94"/>
      <c r="AU5568" s="94"/>
      <c r="AY5568" s="94"/>
      <c r="BA5568" s="94"/>
      <c r="BI5568" s="45"/>
      <c r="BN5568" s="93"/>
    </row>
    <row r="5569" spans="4:66" s="48" customFormat="1" ht="15" customHeight="1" x14ac:dyDescent="0.2">
      <c r="D5569" s="45"/>
      <c r="AA5569" s="94"/>
      <c r="AC5569" s="94"/>
      <c r="AG5569" s="94"/>
      <c r="AI5569" s="94"/>
      <c r="AM5569" s="94"/>
      <c r="AO5569" s="94"/>
      <c r="AS5569" s="94"/>
      <c r="AU5569" s="94"/>
      <c r="AY5569" s="94"/>
      <c r="BA5569" s="94"/>
      <c r="BI5569" s="45"/>
      <c r="BN5569" s="93"/>
    </row>
    <row r="5570" spans="4:66" s="48" customFormat="1" ht="15" customHeight="1" x14ac:dyDescent="0.2">
      <c r="D5570" s="45"/>
      <c r="AA5570" s="94"/>
      <c r="AC5570" s="94"/>
      <c r="AG5570" s="94"/>
      <c r="AI5570" s="94"/>
      <c r="AM5570" s="94"/>
      <c r="AO5570" s="94"/>
      <c r="AS5570" s="94"/>
      <c r="AU5570" s="94"/>
      <c r="AY5570" s="94"/>
      <c r="BA5570" s="94"/>
      <c r="BI5570" s="45"/>
      <c r="BN5570" s="93"/>
    </row>
    <row r="5571" spans="4:66" s="48" customFormat="1" ht="15" customHeight="1" x14ac:dyDescent="0.2">
      <c r="D5571" s="45"/>
      <c r="AA5571" s="94"/>
      <c r="AC5571" s="94"/>
      <c r="AG5571" s="94"/>
      <c r="AI5571" s="94"/>
      <c r="AM5571" s="94"/>
      <c r="AO5571" s="94"/>
      <c r="AS5571" s="94"/>
      <c r="AU5571" s="94"/>
      <c r="AY5571" s="94"/>
      <c r="BA5571" s="94"/>
      <c r="BI5571" s="45"/>
      <c r="BN5571" s="93"/>
    </row>
    <row r="5572" spans="4:66" s="48" customFormat="1" ht="15" customHeight="1" x14ac:dyDescent="0.2">
      <c r="D5572" s="45"/>
      <c r="AA5572" s="94"/>
      <c r="AC5572" s="94"/>
      <c r="AG5572" s="94"/>
      <c r="AI5572" s="94"/>
      <c r="AM5572" s="94"/>
      <c r="AO5572" s="94"/>
      <c r="AS5572" s="94"/>
      <c r="AU5572" s="94"/>
      <c r="AY5572" s="94"/>
      <c r="BA5572" s="94"/>
      <c r="BI5572" s="45"/>
      <c r="BN5572" s="93"/>
    </row>
    <row r="5573" spans="4:66" s="48" customFormat="1" ht="15" customHeight="1" x14ac:dyDescent="0.2">
      <c r="D5573" s="45"/>
      <c r="AA5573" s="94"/>
      <c r="AC5573" s="94"/>
      <c r="AG5573" s="94"/>
      <c r="AI5573" s="94"/>
      <c r="AM5573" s="94"/>
      <c r="AO5573" s="94"/>
      <c r="AS5573" s="94"/>
      <c r="AU5573" s="94"/>
      <c r="AY5573" s="94"/>
      <c r="BA5573" s="94"/>
      <c r="BI5573" s="45"/>
      <c r="BN5573" s="93"/>
    </row>
    <row r="5574" spans="4:66" s="48" customFormat="1" ht="15" customHeight="1" x14ac:dyDescent="0.2">
      <c r="D5574" s="45"/>
      <c r="AA5574" s="94"/>
      <c r="AC5574" s="94"/>
      <c r="AG5574" s="94"/>
      <c r="AI5574" s="94"/>
      <c r="AM5574" s="94"/>
      <c r="AO5574" s="94"/>
      <c r="AS5574" s="94"/>
      <c r="AU5574" s="94"/>
      <c r="AY5574" s="94"/>
      <c r="BA5574" s="94"/>
      <c r="BI5574" s="45"/>
      <c r="BN5574" s="93"/>
    </row>
    <row r="5575" spans="4:66" s="48" customFormat="1" ht="15" customHeight="1" x14ac:dyDescent="0.2">
      <c r="D5575" s="45"/>
      <c r="AA5575" s="94"/>
      <c r="AC5575" s="94"/>
      <c r="AG5575" s="94"/>
      <c r="AI5575" s="94"/>
      <c r="AM5575" s="94"/>
      <c r="AO5575" s="94"/>
      <c r="AS5575" s="94"/>
      <c r="AU5575" s="94"/>
      <c r="AY5575" s="94"/>
      <c r="BA5575" s="94"/>
      <c r="BI5575" s="45"/>
      <c r="BN5575" s="93"/>
    </row>
    <row r="5576" spans="4:66" s="48" customFormat="1" ht="15" customHeight="1" x14ac:dyDescent="0.2">
      <c r="D5576" s="45"/>
      <c r="AA5576" s="94"/>
      <c r="AC5576" s="94"/>
      <c r="AG5576" s="94"/>
      <c r="AI5576" s="94"/>
      <c r="AM5576" s="94"/>
      <c r="AO5576" s="94"/>
      <c r="AS5576" s="94"/>
      <c r="AU5576" s="94"/>
      <c r="AY5576" s="94"/>
      <c r="BA5576" s="94"/>
      <c r="BI5576" s="45"/>
      <c r="BN5576" s="93"/>
    </row>
    <row r="5577" spans="4:66" s="48" customFormat="1" ht="15" customHeight="1" x14ac:dyDescent="0.2">
      <c r="D5577" s="45"/>
      <c r="AA5577" s="94"/>
      <c r="AC5577" s="94"/>
      <c r="AG5577" s="94"/>
      <c r="AI5577" s="94"/>
      <c r="AM5577" s="94"/>
      <c r="AO5577" s="94"/>
      <c r="AS5577" s="94"/>
      <c r="AU5577" s="94"/>
      <c r="AY5577" s="94"/>
      <c r="BA5577" s="94"/>
      <c r="BI5577" s="45"/>
      <c r="BN5577" s="93"/>
    </row>
    <row r="5578" spans="4:66" s="48" customFormat="1" ht="15" customHeight="1" x14ac:dyDescent="0.2">
      <c r="D5578" s="45"/>
      <c r="AA5578" s="94"/>
      <c r="AC5578" s="94"/>
      <c r="AG5578" s="94"/>
      <c r="AI5578" s="94"/>
      <c r="AM5578" s="94"/>
      <c r="AO5578" s="94"/>
      <c r="AS5578" s="94"/>
      <c r="AU5578" s="94"/>
      <c r="AY5578" s="94"/>
      <c r="BA5578" s="94"/>
      <c r="BI5578" s="45"/>
      <c r="BN5578" s="93"/>
    </row>
    <row r="5579" spans="4:66" s="48" customFormat="1" ht="15" customHeight="1" x14ac:dyDescent="0.2">
      <c r="D5579" s="45"/>
      <c r="AA5579" s="94"/>
      <c r="AC5579" s="94"/>
      <c r="AG5579" s="94"/>
      <c r="AI5579" s="94"/>
      <c r="AM5579" s="94"/>
      <c r="AO5579" s="94"/>
      <c r="AS5579" s="94"/>
      <c r="AU5579" s="94"/>
      <c r="AY5579" s="94"/>
      <c r="BA5579" s="94"/>
      <c r="BI5579" s="45"/>
      <c r="BN5579" s="93"/>
    </row>
    <row r="5580" spans="4:66" s="48" customFormat="1" ht="15" customHeight="1" x14ac:dyDescent="0.2">
      <c r="D5580" s="45"/>
      <c r="AA5580" s="94"/>
      <c r="AC5580" s="94"/>
      <c r="AG5580" s="94"/>
      <c r="AI5580" s="94"/>
      <c r="AM5580" s="94"/>
      <c r="AO5580" s="94"/>
      <c r="AS5580" s="94"/>
      <c r="AU5580" s="94"/>
      <c r="AY5580" s="94"/>
      <c r="BA5580" s="94"/>
      <c r="BI5580" s="45"/>
      <c r="BN5580" s="93"/>
    </row>
    <row r="5581" spans="4:66" s="48" customFormat="1" ht="15" customHeight="1" x14ac:dyDescent="0.2">
      <c r="D5581" s="45"/>
      <c r="AA5581" s="94"/>
      <c r="AC5581" s="94"/>
      <c r="AG5581" s="94"/>
      <c r="AI5581" s="94"/>
      <c r="AM5581" s="94"/>
      <c r="AO5581" s="94"/>
      <c r="AS5581" s="94"/>
      <c r="AU5581" s="94"/>
      <c r="AY5581" s="94"/>
      <c r="BA5581" s="94"/>
      <c r="BI5581" s="45"/>
      <c r="BN5581" s="93"/>
    </row>
    <row r="5582" spans="4:66" s="48" customFormat="1" ht="15" customHeight="1" x14ac:dyDescent="0.2">
      <c r="D5582" s="45"/>
      <c r="AA5582" s="94"/>
      <c r="AC5582" s="94"/>
      <c r="AG5582" s="94"/>
      <c r="AI5582" s="94"/>
      <c r="AM5582" s="94"/>
      <c r="AO5582" s="94"/>
      <c r="AS5582" s="94"/>
      <c r="AU5582" s="94"/>
      <c r="AY5582" s="94"/>
      <c r="BA5582" s="94"/>
      <c r="BI5582" s="45"/>
      <c r="BN5582" s="93"/>
    </row>
    <row r="5583" spans="4:66" s="48" customFormat="1" ht="15" customHeight="1" x14ac:dyDescent="0.2">
      <c r="D5583" s="45"/>
      <c r="AA5583" s="94"/>
      <c r="AC5583" s="94"/>
      <c r="AG5583" s="94"/>
      <c r="AI5583" s="94"/>
      <c r="AM5583" s="94"/>
      <c r="AO5583" s="94"/>
      <c r="AS5583" s="94"/>
      <c r="AU5583" s="94"/>
      <c r="AY5583" s="94"/>
      <c r="BA5583" s="94"/>
      <c r="BI5583" s="45"/>
      <c r="BN5583" s="93"/>
    </row>
    <row r="5584" spans="4:66" s="48" customFormat="1" ht="15" customHeight="1" x14ac:dyDescent="0.2">
      <c r="D5584" s="45"/>
      <c r="AA5584" s="94"/>
      <c r="AC5584" s="94"/>
      <c r="AG5584" s="94"/>
      <c r="AI5584" s="94"/>
      <c r="AM5584" s="94"/>
      <c r="AO5584" s="94"/>
      <c r="AS5584" s="94"/>
      <c r="AU5584" s="94"/>
      <c r="AY5584" s="94"/>
      <c r="BA5584" s="94"/>
      <c r="BI5584" s="45"/>
      <c r="BN5584" s="93"/>
    </row>
    <row r="5585" spans="4:66" s="48" customFormat="1" ht="15" customHeight="1" x14ac:dyDescent="0.2">
      <c r="D5585" s="45"/>
      <c r="AA5585" s="94"/>
      <c r="AC5585" s="94"/>
      <c r="AG5585" s="94"/>
      <c r="AI5585" s="94"/>
      <c r="AM5585" s="94"/>
      <c r="AO5585" s="94"/>
      <c r="AS5585" s="94"/>
      <c r="AU5585" s="94"/>
      <c r="AY5585" s="94"/>
      <c r="BA5585" s="94"/>
      <c r="BI5585" s="45"/>
      <c r="BN5585" s="93"/>
    </row>
    <row r="5586" spans="4:66" s="48" customFormat="1" ht="15" customHeight="1" x14ac:dyDescent="0.2">
      <c r="D5586" s="45"/>
      <c r="AA5586" s="94"/>
      <c r="AC5586" s="94"/>
      <c r="AG5586" s="94"/>
      <c r="AI5586" s="94"/>
      <c r="AM5586" s="94"/>
      <c r="AO5586" s="94"/>
      <c r="AS5586" s="94"/>
      <c r="AU5586" s="94"/>
      <c r="AY5586" s="94"/>
      <c r="BA5586" s="94"/>
      <c r="BI5586" s="45"/>
      <c r="BN5586" s="93"/>
    </row>
    <row r="5587" spans="4:66" s="48" customFormat="1" ht="15" customHeight="1" x14ac:dyDescent="0.2">
      <c r="D5587" s="45"/>
      <c r="AA5587" s="94"/>
      <c r="AC5587" s="94"/>
      <c r="AG5587" s="94"/>
      <c r="AI5587" s="94"/>
      <c r="AM5587" s="94"/>
      <c r="AO5587" s="94"/>
      <c r="AS5587" s="94"/>
      <c r="AU5587" s="94"/>
      <c r="AY5587" s="94"/>
      <c r="BA5587" s="94"/>
      <c r="BI5587" s="45"/>
      <c r="BN5587" s="93"/>
    </row>
    <row r="5588" spans="4:66" s="48" customFormat="1" ht="15" customHeight="1" x14ac:dyDescent="0.2">
      <c r="D5588" s="45"/>
      <c r="AA5588" s="94"/>
      <c r="AC5588" s="94"/>
      <c r="AG5588" s="94"/>
      <c r="AI5588" s="94"/>
      <c r="AM5588" s="94"/>
      <c r="AO5588" s="94"/>
      <c r="AS5588" s="94"/>
      <c r="AU5588" s="94"/>
      <c r="AY5588" s="94"/>
      <c r="BA5588" s="94"/>
      <c r="BI5588" s="45"/>
      <c r="BN5588" s="93"/>
    </row>
    <row r="5589" spans="4:66" s="48" customFormat="1" ht="15" customHeight="1" x14ac:dyDescent="0.2">
      <c r="D5589" s="45"/>
      <c r="AA5589" s="94"/>
      <c r="AC5589" s="94"/>
      <c r="AG5589" s="94"/>
      <c r="AI5589" s="94"/>
      <c r="AM5589" s="94"/>
      <c r="AO5589" s="94"/>
      <c r="AS5589" s="94"/>
      <c r="AU5589" s="94"/>
      <c r="AY5589" s="94"/>
      <c r="BA5589" s="94"/>
      <c r="BI5589" s="45"/>
      <c r="BN5589" s="93"/>
    </row>
    <row r="5590" spans="4:66" s="48" customFormat="1" ht="15" customHeight="1" x14ac:dyDescent="0.2">
      <c r="D5590" s="45"/>
      <c r="AA5590" s="94"/>
      <c r="AC5590" s="94"/>
      <c r="AG5590" s="94"/>
      <c r="AI5590" s="94"/>
      <c r="AM5590" s="94"/>
      <c r="AO5590" s="94"/>
      <c r="AS5590" s="94"/>
      <c r="AU5590" s="94"/>
      <c r="AY5590" s="94"/>
      <c r="BA5590" s="94"/>
      <c r="BI5590" s="45"/>
      <c r="BN5590" s="93"/>
    </row>
    <row r="5591" spans="4:66" s="48" customFormat="1" ht="15" customHeight="1" x14ac:dyDescent="0.2">
      <c r="D5591" s="45"/>
      <c r="AA5591" s="94"/>
      <c r="AC5591" s="94"/>
      <c r="AG5591" s="94"/>
      <c r="AI5591" s="94"/>
      <c r="AM5591" s="94"/>
      <c r="AO5591" s="94"/>
      <c r="AS5591" s="94"/>
      <c r="AU5591" s="94"/>
      <c r="AY5591" s="94"/>
      <c r="BA5591" s="94"/>
      <c r="BI5591" s="45"/>
      <c r="BN5591" s="93"/>
    </row>
    <row r="5592" spans="4:66" s="48" customFormat="1" ht="15" customHeight="1" x14ac:dyDescent="0.2">
      <c r="D5592" s="45"/>
      <c r="AA5592" s="94"/>
      <c r="AC5592" s="94"/>
      <c r="AG5592" s="94"/>
      <c r="AI5592" s="94"/>
      <c r="AM5592" s="94"/>
      <c r="AO5592" s="94"/>
      <c r="AS5592" s="94"/>
      <c r="AU5592" s="94"/>
      <c r="AY5592" s="94"/>
      <c r="BA5592" s="94"/>
      <c r="BI5592" s="45"/>
      <c r="BN5592" s="93"/>
    </row>
    <row r="5593" spans="4:66" s="48" customFormat="1" ht="15" customHeight="1" x14ac:dyDescent="0.2">
      <c r="D5593" s="45"/>
      <c r="AA5593" s="94"/>
      <c r="AC5593" s="94"/>
      <c r="AG5593" s="94"/>
      <c r="AI5593" s="94"/>
      <c r="AM5593" s="94"/>
      <c r="AO5593" s="94"/>
      <c r="AS5593" s="94"/>
      <c r="AU5593" s="94"/>
      <c r="AY5593" s="94"/>
      <c r="BA5593" s="94"/>
      <c r="BI5593" s="45"/>
      <c r="BN5593" s="93"/>
    </row>
    <row r="5594" spans="4:66" s="48" customFormat="1" ht="15" customHeight="1" x14ac:dyDescent="0.2">
      <c r="D5594" s="45"/>
      <c r="AA5594" s="94"/>
      <c r="AC5594" s="94"/>
      <c r="AG5594" s="94"/>
      <c r="AI5594" s="94"/>
      <c r="AM5594" s="94"/>
      <c r="AO5594" s="94"/>
      <c r="AS5594" s="94"/>
      <c r="AU5594" s="94"/>
      <c r="AY5594" s="94"/>
      <c r="BA5594" s="94"/>
      <c r="BI5594" s="45"/>
      <c r="BN5594" s="93"/>
    </row>
    <row r="5595" spans="4:66" s="48" customFormat="1" ht="15" customHeight="1" x14ac:dyDescent="0.2">
      <c r="D5595" s="45"/>
      <c r="AA5595" s="94"/>
      <c r="AC5595" s="94"/>
      <c r="AG5595" s="94"/>
      <c r="AI5595" s="94"/>
      <c r="AM5595" s="94"/>
      <c r="AO5595" s="94"/>
      <c r="AS5595" s="94"/>
      <c r="AU5595" s="94"/>
      <c r="AY5595" s="94"/>
      <c r="BA5595" s="94"/>
      <c r="BI5595" s="45"/>
      <c r="BN5595" s="93"/>
    </row>
    <row r="5596" spans="4:66" s="48" customFormat="1" ht="15" customHeight="1" x14ac:dyDescent="0.2">
      <c r="D5596" s="45"/>
      <c r="AA5596" s="94"/>
      <c r="AC5596" s="94"/>
      <c r="AG5596" s="94"/>
      <c r="AI5596" s="94"/>
      <c r="AM5596" s="94"/>
      <c r="AO5596" s="94"/>
      <c r="AS5596" s="94"/>
      <c r="AU5596" s="94"/>
      <c r="AY5596" s="94"/>
      <c r="BA5596" s="94"/>
      <c r="BI5596" s="45"/>
      <c r="BN5596" s="93"/>
    </row>
    <row r="5597" spans="4:66" s="48" customFormat="1" ht="15" customHeight="1" x14ac:dyDescent="0.2">
      <c r="D5597" s="45"/>
      <c r="AA5597" s="94"/>
      <c r="AC5597" s="94"/>
      <c r="AG5597" s="94"/>
      <c r="AI5597" s="94"/>
      <c r="AM5597" s="94"/>
      <c r="AO5597" s="94"/>
      <c r="AS5597" s="94"/>
      <c r="AU5597" s="94"/>
      <c r="AY5597" s="94"/>
      <c r="BA5597" s="94"/>
      <c r="BI5597" s="45"/>
      <c r="BN5597" s="93"/>
    </row>
    <row r="5598" spans="4:66" s="48" customFormat="1" ht="15" customHeight="1" x14ac:dyDescent="0.2">
      <c r="D5598" s="45"/>
      <c r="AA5598" s="94"/>
      <c r="AC5598" s="94"/>
      <c r="AG5598" s="94"/>
      <c r="AI5598" s="94"/>
      <c r="AM5598" s="94"/>
      <c r="AO5598" s="94"/>
      <c r="AS5598" s="94"/>
      <c r="AU5598" s="94"/>
      <c r="AY5598" s="94"/>
      <c r="BA5598" s="94"/>
      <c r="BI5598" s="45"/>
      <c r="BN5598" s="93"/>
    </row>
    <row r="5599" spans="4:66" s="48" customFormat="1" ht="15" customHeight="1" x14ac:dyDescent="0.2">
      <c r="D5599" s="45"/>
      <c r="AA5599" s="94"/>
      <c r="AC5599" s="94"/>
      <c r="AG5599" s="94"/>
      <c r="AI5599" s="94"/>
      <c r="AM5599" s="94"/>
      <c r="AO5599" s="94"/>
      <c r="AS5599" s="94"/>
      <c r="AU5599" s="94"/>
      <c r="AY5599" s="94"/>
      <c r="BA5599" s="94"/>
      <c r="BI5599" s="45"/>
      <c r="BN5599" s="93"/>
    </row>
    <row r="5600" spans="4:66" s="48" customFormat="1" ht="15" customHeight="1" x14ac:dyDescent="0.2">
      <c r="D5600" s="45"/>
      <c r="AA5600" s="94"/>
      <c r="AC5600" s="94"/>
      <c r="AG5600" s="94"/>
      <c r="AI5600" s="94"/>
      <c r="AM5600" s="94"/>
      <c r="AO5600" s="94"/>
      <c r="AS5600" s="94"/>
      <c r="AU5600" s="94"/>
      <c r="AY5600" s="94"/>
      <c r="BA5600" s="94"/>
      <c r="BI5600" s="45"/>
      <c r="BN5600" s="93"/>
    </row>
    <row r="5601" spans="4:66" s="48" customFormat="1" ht="15" customHeight="1" x14ac:dyDescent="0.2">
      <c r="D5601" s="45"/>
      <c r="AA5601" s="94"/>
      <c r="AC5601" s="94"/>
      <c r="AG5601" s="94"/>
      <c r="AI5601" s="94"/>
      <c r="AM5601" s="94"/>
      <c r="AO5601" s="94"/>
      <c r="AS5601" s="94"/>
      <c r="AU5601" s="94"/>
      <c r="AY5601" s="94"/>
      <c r="BA5601" s="94"/>
      <c r="BI5601" s="45"/>
      <c r="BN5601" s="93"/>
    </row>
    <row r="5602" spans="4:66" s="48" customFormat="1" ht="15" customHeight="1" x14ac:dyDescent="0.2">
      <c r="D5602" s="45"/>
      <c r="AA5602" s="94"/>
      <c r="AC5602" s="94"/>
      <c r="AG5602" s="94"/>
      <c r="AI5602" s="94"/>
      <c r="AM5602" s="94"/>
      <c r="AO5602" s="94"/>
      <c r="AS5602" s="94"/>
      <c r="AU5602" s="94"/>
      <c r="AY5602" s="94"/>
      <c r="BA5602" s="94"/>
      <c r="BI5602" s="45"/>
      <c r="BN5602" s="93"/>
    </row>
    <row r="5603" spans="4:66" s="48" customFormat="1" ht="15" customHeight="1" x14ac:dyDescent="0.2">
      <c r="D5603" s="45"/>
      <c r="AA5603" s="94"/>
      <c r="AC5603" s="94"/>
      <c r="AG5603" s="94"/>
      <c r="AI5603" s="94"/>
      <c r="AM5603" s="94"/>
      <c r="AO5603" s="94"/>
      <c r="AS5603" s="94"/>
      <c r="AU5603" s="94"/>
      <c r="AY5603" s="94"/>
      <c r="BA5603" s="94"/>
      <c r="BI5603" s="45"/>
      <c r="BN5603" s="93"/>
    </row>
    <row r="5604" spans="4:66" s="48" customFormat="1" ht="15" customHeight="1" x14ac:dyDescent="0.2">
      <c r="D5604" s="45"/>
      <c r="AA5604" s="94"/>
      <c r="AC5604" s="94"/>
      <c r="AG5604" s="94"/>
      <c r="AI5604" s="94"/>
      <c r="AM5604" s="94"/>
      <c r="AO5604" s="94"/>
      <c r="AS5604" s="94"/>
      <c r="AU5604" s="94"/>
      <c r="AY5604" s="94"/>
      <c r="BA5604" s="94"/>
      <c r="BI5604" s="45"/>
      <c r="BN5604" s="93"/>
    </row>
    <row r="5605" spans="4:66" s="48" customFormat="1" ht="15" customHeight="1" x14ac:dyDescent="0.2">
      <c r="D5605" s="45"/>
      <c r="AA5605" s="94"/>
      <c r="AC5605" s="94"/>
      <c r="AG5605" s="94"/>
      <c r="AI5605" s="94"/>
      <c r="AM5605" s="94"/>
      <c r="AO5605" s="94"/>
      <c r="AS5605" s="94"/>
      <c r="AU5605" s="94"/>
      <c r="AY5605" s="94"/>
      <c r="BA5605" s="94"/>
      <c r="BI5605" s="45"/>
      <c r="BN5605" s="93"/>
    </row>
    <row r="5606" spans="4:66" s="48" customFormat="1" ht="15" customHeight="1" x14ac:dyDescent="0.2">
      <c r="D5606" s="45"/>
      <c r="AA5606" s="94"/>
      <c r="AC5606" s="94"/>
      <c r="AG5606" s="94"/>
      <c r="AI5606" s="94"/>
      <c r="AM5606" s="94"/>
      <c r="AO5606" s="94"/>
      <c r="AS5606" s="94"/>
      <c r="AU5606" s="94"/>
      <c r="AY5606" s="94"/>
      <c r="BA5606" s="94"/>
      <c r="BI5606" s="45"/>
      <c r="BN5606" s="93"/>
    </row>
    <row r="5607" spans="4:66" s="48" customFormat="1" ht="15" customHeight="1" x14ac:dyDescent="0.2">
      <c r="D5607" s="45"/>
      <c r="AA5607" s="94"/>
      <c r="AC5607" s="94"/>
      <c r="AG5607" s="94"/>
      <c r="AI5607" s="94"/>
      <c r="AM5607" s="94"/>
      <c r="AO5607" s="94"/>
      <c r="AS5607" s="94"/>
      <c r="AU5607" s="94"/>
      <c r="AY5607" s="94"/>
      <c r="BA5607" s="94"/>
      <c r="BI5607" s="45"/>
      <c r="BN5607" s="93"/>
    </row>
    <row r="5608" spans="4:66" s="48" customFormat="1" ht="15" customHeight="1" x14ac:dyDescent="0.2">
      <c r="D5608" s="45"/>
      <c r="AA5608" s="94"/>
      <c r="AC5608" s="94"/>
      <c r="AG5608" s="94"/>
      <c r="AI5608" s="94"/>
      <c r="AM5608" s="94"/>
      <c r="AO5608" s="94"/>
      <c r="AS5608" s="94"/>
      <c r="AU5608" s="94"/>
      <c r="AY5608" s="94"/>
      <c r="BA5608" s="94"/>
      <c r="BI5608" s="45"/>
      <c r="BN5608" s="93"/>
    </row>
    <row r="5609" spans="4:66" s="48" customFormat="1" ht="15" customHeight="1" x14ac:dyDescent="0.2">
      <c r="D5609" s="45"/>
      <c r="AA5609" s="94"/>
      <c r="AC5609" s="94"/>
      <c r="AG5609" s="94"/>
      <c r="AI5609" s="94"/>
      <c r="AM5609" s="94"/>
      <c r="AO5609" s="94"/>
      <c r="AS5609" s="94"/>
      <c r="AU5609" s="94"/>
      <c r="AY5609" s="94"/>
      <c r="BA5609" s="94"/>
      <c r="BI5609" s="45"/>
      <c r="BN5609" s="93"/>
    </row>
    <row r="5610" spans="4:66" s="48" customFormat="1" ht="15" customHeight="1" x14ac:dyDescent="0.2">
      <c r="D5610" s="45"/>
      <c r="AA5610" s="94"/>
      <c r="AC5610" s="94"/>
      <c r="AG5610" s="94"/>
      <c r="AI5610" s="94"/>
      <c r="AM5610" s="94"/>
      <c r="AO5610" s="94"/>
      <c r="AS5610" s="94"/>
      <c r="AU5610" s="94"/>
      <c r="AY5610" s="94"/>
      <c r="BA5610" s="94"/>
      <c r="BI5610" s="45"/>
      <c r="BN5610" s="93"/>
    </row>
    <row r="5611" spans="4:66" s="48" customFormat="1" ht="15" customHeight="1" x14ac:dyDescent="0.2">
      <c r="D5611" s="45"/>
      <c r="AA5611" s="94"/>
      <c r="AC5611" s="94"/>
      <c r="AG5611" s="94"/>
      <c r="AI5611" s="94"/>
      <c r="AM5611" s="94"/>
      <c r="AO5611" s="94"/>
      <c r="AS5611" s="94"/>
      <c r="AU5611" s="94"/>
      <c r="AY5611" s="94"/>
      <c r="BA5611" s="94"/>
      <c r="BI5611" s="45"/>
      <c r="BN5611" s="93"/>
    </row>
    <row r="5612" spans="4:66" s="48" customFormat="1" ht="15" customHeight="1" x14ac:dyDescent="0.2">
      <c r="D5612" s="45"/>
      <c r="AA5612" s="94"/>
      <c r="AC5612" s="94"/>
      <c r="AG5612" s="94"/>
      <c r="AI5612" s="94"/>
      <c r="AM5612" s="94"/>
      <c r="AO5612" s="94"/>
      <c r="AS5612" s="94"/>
      <c r="AU5612" s="94"/>
      <c r="AY5612" s="94"/>
      <c r="BA5612" s="94"/>
      <c r="BI5612" s="45"/>
      <c r="BN5612" s="93"/>
    </row>
    <row r="5613" spans="4:66" s="48" customFormat="1" ht="15" customHeight="1" x14ac:dyDescent="0.2">
      <c r="D5613" s="45"/>
      <c r="AA5613" s="94"/>
      <c r="AC5613" s="94"/>
      <c r="AG5613" s="94"/>
      <c r="AI5613" s="94"/>
      <c r="AM5613" s="94"/>
      <c r="AO5613" s="94"/>
      <c r="AS5613" s="94"/>
      <c r="AU5613" s="94"/>
      <c r="AY5613" s="94"/>
      <c r="BA5613" s="94"/>
      <c r="BI5613" s="45"/>
      <c r="BN5613" s="93"/>
    </row>
    <row r="5614" spans="4:66" s="48" customFormat="1" ht="15" customHeight="1" x14ac:dyDescent="0.2">
      <c r="D5614" s="45"/>
      <c r="AA5614" s="94"/>
      <c r="AC5614" s="94"/>
      <c r="AG5614" s="94"/>
      <c r="AI5614" s="94"/>
      <c r="AM5614" s="94"/>
      <c r="AO5614" s="94"/>
      <c r="AS5614" s="94"/>
      <c r="AU5614" s="94"/>
      <c r="AY5614" s="94"/>
      <c r="BA5614" s="94"/>
      <c r="BI5614" s="45"/>
      <c r="BN5614" s="93"/>
    </row>
    <row r="5615" spans="4:66" s="48" customFormat="1" ht="15" customHeight="1" x14ac:dyDescent="0.2">
      <c r="D5615" s="45"/>
      <c r="AA5615" s="94"/>
      <c r="AC5615" s="94"/>
      <c r="AG5615" s="94"/>
      <c r="AI5615" s="94"/>
      <c r="AM5615" s="94"/>
      <c r="AO5615" s="94"/>
      <c r="AS5615" s="94"/>
      <c r="AU5615" s="94"/>
      <c r="AY5615" s="94"/>
      <c r="BA5615" s="94"/>
      <c r="BI5615" s="45"/>
      <c r="BN5615" s="93"/>
    </row>
    <row r="5616" spans="4:66" s="48" customFormat="1" ht="15" customHeight="1" x14ac:dyDescent="0.2">
      <c r="D5616" s="45"/>
      <c r="AA5616" s="94"/>
      <c r="AC5616" s="94"/>
      <c r="AG5616" s="94"/>
      <c r="AI5616" s="94"/>
      <c r="AM5616" s="94"/>
      <c r="AO5616" s="94"/>
      <c r="AS5616" s="94"/>
      <c r="AU5616" s="94"/>
      <c r="AY5616" s="94"/>
      <c r="BA5616" s="94"/>
      <c r="BI5616" s="45"/>
      <c r="BN5616" s="93"/>
    </row>
    <row r="5617" spans="4:66" s="48" customFormat="1" ht="15" customHeight="1" x14ac:dyDescent="0.2">
      <c r="D5617" s="45"/>
      <c r="AA5617" s="94"/>
      <c r="AC5617" s="94"/>
      <c r="AG5617" s="94"/>
      <c r="AI5617" s="94"/>
      <c r="AM5617" s="94"/>
      <c r="AO5617" s="94"/>
      <c r="AS5617" s="94"/>
      <c r="AU5617" s="94"/>
      <c r="AY5617" s="94"/>
      <c r="BA5617" s="94"/>
      <c r="BI5617" s="45"/>
      <c r="BN5617" s="93"/>
    </row>
    <row r="5618" spans="4:66" s="48" customFormat="1" ht="15" customHeight="1" x14ac:dyDescent="0.2">
      <c r="D5618" s="45"/>
      <c r="AA5618" s="94"/>
      <c r="AC5618" s="94"/>
      <c r="AG5618" s="94"/>
      <c r="AI5618" s="94"/>
      <c r="AM5618" s="94"/>
      <c r="AO5618" s="94"/>
      <c r="AS5618" s="94"/>
      <c r="AU5618" s="94"/>
      <c r="AY5618" s="94"/>
      <c r="BA5618" s="94"/>
      <c r="BI5618" s="45"/>
      <c r="BN5618" s="93"/>
    </row>
    <row r="5619" spans="4:66" s="48" customFormat="1" ht="15" customHeight="1" x14ac:dyDescent="0.2">
      <c r="D5619" s="45"/>
      <c r="AA5619" s="94"/>
      <c r="AC5619" s="94"/>
      <c r="AG5619" s="94"/>
      <c r="AI5619" s="94"/>
      <c r="AM5619" s="94"/>
      <c r="AO5619" s="94"/>
      <c r="AS5619" s="94"/>
      <c r="AU5619" s="94"/>
      <c r="AY5619" s="94"/>
      <c r="BA5619" s="94"/>
      <c r="BI5619" s="45"/>
      <c r="BN5619" s="93"/>
    </row>
    <row r="5620" spans="4:66" s="48" customFormat="1" ht="15" customHeight="1" x14ac:dyDescent="0.2">
      <c r="D5620" s="45"/>
      <c r="AA5620" s="94"/>
      <c r="AC5620" s="94"/>
      <c r="AG5620" s="94"/>
      <c r="AI5620" s="94"/>
      <c r="AM5620" s="94"/>
      <c r="AO5620" s="94"/>
      <c r="AS5620" s="94"/>
      <c r="AU5620" s="94"/>
      <c r="AY5620" s="94"/>
      <c r="BA5620" s="94"/>
      <c r="BI5620" s="45"/>
      <c r="BN5620" s="93"/>
    </row>
    <row r="5621" spans="4:66" s="48" customFormat="1" ht="15" customHeight="1" x14ac:dyDescent="0.2">
      <c r="D5621" s="45"/>
      <c r="AA5621" s="94"/>
      <c r="AC5621" s="94"/>
      <c r="AG5621" s="94"/>
      <c r="AI5621" s="94"/>
      <c r="AM5621" s="94"/>
      <c r="AO5621" s="94"/>
      <c r="AS5621" s="94"/>
      <c r="AU5621" s="94"/>
      <c r="AY5621" s="94"/>
      <c r="BA5621" s="94"/>
      <c r="BI5621" s="45"/>
      <c r="BN5621" s="93"/>
    </row>
    <row r="5622" spans="4:66" s="48" customFormat="1" ht="15" customHeight="1" x14ac:dyDescent="0.2">
      <c r="D5622" s="45"/>
      <c r="AA5622" s="94"/>
      <c r="AC5622" s="94"/>
      <c r="AG5622" s="94"/>
      <c r="AI5622" s="94"/>
      <c r="AM5622" s="94"/>
      <c r="AO5622" s="94"/>
      <c r="AS5622" s="94"/>
      <c r="AU5622" s="94"/>
      <c r="AY5622" s="94"/>
      <c r="BA5622" s="94"/>
      <c r="BI5622" s="45"/>
      <c r="BN5622" s="93"/>
    </row>
    <row r="5623" spans="4:66" s="48" customFormat="1" ht="15" customHeight="1" x14ac:dyDescent="0.2">
      <c r="D5623" s="45"/>
      <c r="AA5623" s="94"/>
      <c r="AC5623" s="94"/>
      <c r="AG5623" s="94"/>
      <c r="AI5623" s="94"/>
      <c r="AM5623" s="94"/>
      <c r="AO5623" s="94"/>
      <c r="AS5623" s="94"/>
      <c r="AU5623" s="94"/>
      <c r="AY5623" s="94"/>
      <c r="BA5623" s="94"/>
      <c r="BI5623" s="45"/>
      <c r="BN5623" s="93"/>
    </row>
    <row r="5624" spans="4:66" s="48" customFormat="1" ht="15" customHeight="1" x14ac:dyDescent="0.2">
      <c r="D5624" s="45"/>
      <c r="AA5624" s="94"/>
      <c r="AC5624" s="94"/>
      <c r="AG5624" s="94"/>
      <c r="AI5624" s="94"/>
      <c r="AM5624" s="94"/>
      <c r="AO5624" s="94"/>
      <c r="AS5624" s="94"/>
      <c r="AU5624" s="94"/>
      <c r="AY5624" s="94"/>
      <c r="BA5624" s="94"/>
      <c r="BI5624" s="45"/>
      <c r="BN5624" s="93"/>
    </row>
    <row r="5625" spans="4:66" s="48" customFormat="1" ht="15" customHeight="1" x14ac:dyDescent="0.2">
      <c r="D5625" s="45"/>
      <c r="AA5625" s="94"/>
      <c r="AC5625" s="94"/>
      <c r="AG5625" s="94"/>
      <c r="AI5625" s="94"/>
      <c r="AM5625" s="94"/>
      <c r="AO5625" s="94"/>
      <c r="AS5625" s="94"/>
      <c r="AU5625" s="94"/>
      <c r="AY5625" s="94"/>
      <c r="BA5625" s="94"/>
      <c r="BI5625" s="45"/>
      <c r="BN5625" s="93"/>
    </row>
    <row r="5626" spans="4:66" s="48" customFormat="1" ht="15" customHeight="1" x14ac:dyDescent="0.2">
      <c r="D5626" s="45"/>
      <c r="AA5626" s="94"/>
      <c r="AC5626" s="94"/>
      <c r="AG5626" s="94"/>
      <c r="AI5626" s="94"/>
      <c r="AM5626" s="94"/>
      <c r="AO5626" s="94"/>
      <c r="AS5626" s="94"/>
      <c r="AU5626" s="94"/>
      <c r="AY5626" s="94"/>
      <c r="BA5626" s="94"/>
      <c r="BI5626" s="45"/>
      <c r="BN5626" s="93"/>
    </row>
    <row r="5627" spans="4:66" s="48" customFormat="1" ht="15" customHeight="1" x14ac:dyDescent="0.2">
      <c r="D5627" s="45"/>
      <c r="AA5627" s="94"/>
      <c r="AC5627" s="94"/>
      <c r="AG5627" s="94"/>
      <c r="AI5627" s="94"/>
      <c r="AM5627" s="94"/>
      <c r="AO5627" s="94"/>
      <c r="AS5627" s="94"/>
      <c r="AU5627" s="94"/>
      <c r="AY5627" s="94"/>
      <c r="BA5627" s="94"/>
      <c r="BI5627" s="45"/>
      <c r="BN5627" s="93"/>
    </row>
    <row r="5628" spans="4:66" s="48" customFormat="1" ht="15" customHeight="1" x14ac:dyDescent="0.2">
      <c r="D5628" s="45"/>
      <c r="AA5628" s="94"/>
      <c r="AC5628" s="94"/>
      <c r="AG5628" s="94"/>
      <c r="AI5628" s="94"/>
      <c r="AM5628" s="94"/>
      <c r="AO5628" s="94"/>
      <c r="AS5628" s="94"/>
      <c r="AU5628" s="94"/>
      <c r="AY5628" s="94"/>
      <c r="BA5628" s="94"/>
      <c r="BI5628" s="45"/>
      <c r="BN5628" s="93"/>
    </row>
    <row r="5629" spans="4:66" s="48" customFormat="1" ht="15" customHeight="1" x14ac:dyDescent="0.2">
      <c r="D5629" s="45"/>
      <c r="AA5629" s="94"/>
      <c r="AC5629" s="94"/>
      <c r="AG5629" s="94"/>
      <c r="AI5629" s="94"/>
      <c r="AM5629" s="94"/>
      <c r="AO5629" s="94"/>
      <c r="AS5629" s="94"/>
      <c r="AU5629" s="94"/>
      <c r="AY5629" s="94"/>
      <c r="BA5629" s="94"/>
      <c r="BI5629" s="45"/>
      <c r="BN5629" s="93"/>
    </row>
    <row r="5630" spans="4:66" s="48" customFormat="1" ht="15" customHeight="1" x14ac:dyDescent="0.2">
      <c r="D5630" s="45"/>
      <c r="AA5630" s="94"/>
      <c r="AC5630" s="94"/>
      <c r="AG5630" s="94"/>
      <c r="AI5630" s="94"/>
      <c r="AM5630" s="94"/>
      <c r="AO5630" s="94"/>
      <c r="AS5630" s="94"/>
      <c r="AU5630" s="94"/>
      <c r="AY5630" s="94"/>
      <c r="BA5630" s="94"/>
      <c r="BI5630" s="45"/>
      <c r="BN5630" s="93"/>
    </row>
    <row r="5631" spans="4:66" s="48" customFormat="1" ht="15" customHeight="1" x14ac:dyDescent="0.2">
      <c r="D5631" s="45"/>
      <c r="AA5631" s="94"/>
      <c r="AC5631" s="94"/>
      <c r="AG5631" s="94"/>
      <c r="AI5631" s="94"/>
      <c r="AM5631" s="94"/>
      <c r="AO5631" s="94"/>
      <c r="AS5631" s="94"/>
      <c r="AU5631" s="94"/>
      <c r="AY5631" s="94"/>
      <c r="BA5631" s="94"/>
      <c r="BI5631" s="45"/>
      <c r="BN5631" s="93"/>
    </row>
    <row r="5632" spans="4:66" s="48" customFormat="1" ht="15" customHeight="1" x14ac:dyDescent="0.2">
      <c r="D5632" s="45"/>
      <c r="AA5632" s="94"/>
      <c r="AC5632" s="94"/>
      <c r="AG5632" s="94"/>
      <c r="AI5632" s="94"/>
      <c r="AM5632" s="94"/>
      <c r="AO5632" s="94"/>
      <c r="AS5632" s="94"/>
      <c r="AU5632" s="94"/>
      <c r="AY5632" s="94"/>
      <c r="BA5632" s="94"/>
      <c r="BI5632" s="45"/>
      <c r="BN5632" s="93"/>
    </row>
    <row r="5633" spans="4:66" s="48" customFormat="1" ht="15" customHeight="1" x14ac:dyDescent="0.2">
      <c r="D5633" s="45"/>
      <c r="AA5633" s="94"/>
      <c r="AC5633" s="94"/>
      <c r="AG5633" s="94"/>
      <c r="AI5633" s="94"/>
      <c r="AM5633" s="94"/>
      <c r="AO5633" s="94"/>
      <c r="AS5633" s="94"/>
      <c r="AU5633" s="94"/>
      <c r="AY5633" s="94"/>
      <c r="BA5633" s="94"/>
      <c r="BI5633" s="45"/>
      <c r="BN5633" s="93"/>
    </row>
    <row r="5634" spans="4:66" s="48" customFormat="1" ht="15" customHeight="1" x14ac:dyDescent="0.2">
      <c r="D5634" s="45"/>
      <c r="AA5634" s="94"/>
      <c r="AC5634" s="94"/>
      <c r="AG5634" s="94"/>
      <c r="AI5634" s="94"/>
      <c r="AM5634" s="94"/>
      <c r="AO5634" s="94"/>
      <c r="AS5634" s="94"/>
      <c r="AU5634" s="94"/>
      <c r="AY5634" s="94"/>
      <c r="BA5634" s="94"/>
      <c r="BI5634" s="45"/>
      <c r="BN5634" s="93"/>
    </row>
    <row r="5635" spans="4:66" s="48" customFormat="1" ht="15" customHeight="1" x14ac:dyDescent="0.2">
      <c r="D5635" s="45"/>
      <c r="AA5635" s="94"/>
      <c r="AC5635" s="94"/>
      <c r="AG5635" s="94"/>
      <c r="AI5635" s="94"/>
      <c r="AM5635" s="94"/>
      <c r="AO5635" s="94"/>
      <c r="AS5635" s="94"/>
      <c r="AU5635" s="94"/>
      <c r="AY5635" s="94"/>
      <c r="BA5635" s="94"/>
      <c r="BI5635" s="45"/>
      <c r="BN5635" s="93"/>
    </row>
    <row r="5636" spans="4:66" s="48" customFormat="1" ht="15" customHeight="1" x14ac:dyDescent="0.2">
      <c r="D5636" s="45"/>
      <c r="AA5636" s="94"/>
      <c r="AC5636" s="94"/>
      <c r="AG5636" s="94"/>
      <c r="AI5636" s="94"/>
      <c r="AM5636" s="94"/>
      <c r="AO5636" s="94"/>
      <c r="AS5636" s="94"/>
      <c r="AU5636" s="94"/>
      <c r="AY5636" s="94"/>
      <c r="BA5636" s="94"/>
      <c r="BI5636" s="45"/>
      <c r="BN5636" s="93"/>
    </row>
    <row r="5637" spans="4:66" s="48" customFormat="1" ht="15" customHeight="1" x14ac:dyDescent="0.2">
      <c r="D5637" s="45"/>
      <c r="AA5637" s="94"/>
      <c r="AC5637" s="94"/>
      <c r="AG5637" s="94"/>
      <c r="AI5637" s="94"/>
      <c r="AM5637" s="94"/>
      <c r="AO5637" s="94"/>
      <c r="AS5637" s="94"/>
      <c r="AU5637" s="94"/>
      <c r="AY5637" s="94"/>
      <c r="BA5637" s="94"/>
      <c r="BI5637" s="45"/>
      <c r="BN5637" s="93"/>
    </row>
    <row r="5638" spans="4:66" s="48" customFormat="1" ht="15" customHeight="1" x14ac:dyDescent="0.2">
      <c r="D5638" s="45"/>
      <c r="AA5638" s="94"/>
      <c r="AC5638" s="94"/>
      <c r="AG5638" s="94"/>
      <c r="AI5638" s="94"/>
      <c r="AM5638" s="94"/>
      <c r="AO5638" s="94"/>
      <c r="AS5638" s="94"/>
      <c r="AU5638" s="94"/>
      <c r="AY5638" s="94"/>
      <c r="BA5638" s="94"/>
      <c r="BI5638" s="45"/>
      <c r="BN5638" s="93"/>
    </row>
    <row r="5639" spans="4:66" s="48" customFormat="1" ht="15" customHeight="1" x14ac:dyDescent="0.2">
      <c r="D5639" s="45"/>
      <c r="AA5639" s="94"/>
      <c r="AC5639" s="94"/>
      <c r="AG5639" s="94"/>
      <c r="AI5639" s="94"/>
      <c r="AM5639" s="94"/>
      <c r="AO5639" s="94"/>
      <c r="AS5639" s="94"/>
      <c r="AU5639" s="94"/>
      <c r="AY5639" s="94"/>
      <c r="BA5639" s="94"/>
      <c r="BI5639" s="45"/>
      <c r="BN5639" s="93"/>
    </row>
    <row r="5640" spans="4:66" s="48" customFormat="1" ht="15" customHeight="1" x14ac:dyDescent="0.2">
      <c r="D5640" s="45"/>
      <c r="AA5640" s="94"/>
      <c r="AC5640" s="94"/>
      <c r="AG5640" s="94"/>
      <c r="AI5640" s="94"/>
      <c r="AM5640" s="94"/>
      <c r="AO5640" s="94"/>
      <c r="AS5640" s="94"/>
      <c r="AU5640" s="94"/>
      <c r="AY5640" s="94"/>
      <c r="BA5640" s="94"/>
      <c r="BI5640" s="45"/>
      <c r="BN5640" s="93"/>
    </row>
    <row r="5641" spans="4:66" s="48" customFormat="1" ht="15" customHeight="1" x14ac:dyDescent="0.2">
      <c r="D5641" s="45"/>
      <c r="AA5641" s="94"/>
      <c r="AC5641" s="94"/>
      <c r="AG5641" s="94"/>
      <c r="AI5641" s="94"/>
      <c r="AM5641" s="94"/>
      <c r="AO5641" s="94"/>
      <c r="AS5641" s="94"/>
      <c r="AU5641" s="94"/>
      <c r="AY5641" s="94"/>
      <c r="BA5641" s="94"/>
      <c r="BI5641" s="45"/>
      <c r="BN5641" s="93"/>
    </row>
    <row r="5642" spans="4:66" s="48" customFormat="1" ht="15" customHeight="1" x14ac:dyDescent="0.2">
      <c r="D5642" s="45"/>
      <c r="AA5642" s="94"/>
      <c r="AC5642" s="94"/>
      <c r="AG5642" s="94"/>
      <c r="AI5642" s="94"/>
      <c r="AM5642" s="94"/>
      <c r="AO5642" s="94"/>
      <c r="AS5642" s="94"/>
      <c r="AU5642" s="94"/>
      <c r="AY5642" s="94"/>
      <c r="BA5642" s="94"/>
      <c r="BI5642" s="45"/>
      <c r="BN5642" s="93"/>
    </row>
    <row r="5643" spans="4:66" s="48" customFormat="1" ht="15" customHeight="1" x14ac:dyDescent="0.2">
      <c r="D5643" s="45"/>
      <c r="AA5643" s="94"/>
      <c r="AC5643" s="94"/>
      <c r="AG5643" s="94"/>
      <c r="AI5643" s="94"/>
      <c r="AM5643" s="94"/>
      <c r="AO5643" s="94"/>
      <c r="AS5643" s="94"/>
      <c r="AU5643" s="94"/>
      <c r="AY5643" s="94"/>
      <c r="BA5643" s="94"/>
      <c r="BI5643" s="45"/>
      <c r="BN5643" s="93"/>
    </row>
    <row r="5644" spans="4:66" s="48" customFormat="1" ht="15" customHeight="1" x14ac:dyDescent="0.2">
      <c r="D5644" s="45"/>
      <c r="AA5644" s="94"/>
      <c r="AC5644" s="94"/>
      <c r="AG5644" s="94"/>
      <c r="AI5644" s="94"/>
      <c r="AM5644" s="94"/>
      <c r="AO5644" s="94"/>
      <c r="AS5644" s="94"/>
      <c r="AU5644" s="94"/>
      <c r="AY5644" s="94"/>
      <c r="BA5644" s="94"/>
      <c r="BI5644" s="45"/>
      <c r="BN5644" s="93"/>
    </row>
    <row r="5645" spans="4:66" s="48" customFormat="1" ht="15" customHeight="1" x14ac:dyDescent="0.2">
      <c r="D5645" s="45"/>
      <c r="AA5645" s="94"/>
      <c r="AC5645" s="94"/>
      <c r="AG5645" s="94"/>
      <c r="AI5645" s="94"/>
      <c r="AM5645" s="94"/>
      <c r="AO5645" s="94"/>
      <c r="AS5645" s="94"/>
      <c r="AU5645" s="94"/>
      <c r="AY5645" s="94"/>
      <c r="BA5645" s="94"/>
      <c r="BI5645" s="45"/>
      <c r="BN5645" s="93"/>
    </row>
    <row r="5646" spans="4:66" s="48" customFormat="1" ht="15" customHeight="1" x14ac:dyDescent="0.2">
      <c r="D5646" s="45"/>
      <c r="AA5646" s="94"/>
      <c r="AC5646" s="94"/>
      <c r="AG5646" s="94"/>
      <c r="AI5646" s="94"/>
      <c r="AM5646" s="94"/>
      <c r="AO5646" s="94"/>
      <c r="AS5646" s="94"/>
      <c r="AU5646" s="94"/>
      <c r="AY5646" s="94"/>
      <c r="BA5646" s="94"/>
      <c r="BI5646" s="45"/>
      <c r="BN5646" s="93"/>
    </row>
    <row r="5647" spans="4:66" s="48" customFormat="1" ht="15" customHeight="1" x14ac:dyDescent="0.2">
      <c r="D5647" s="45"/>
      <c r="AA5647" s="94"/>
      <c r="AC5647" s="94"/>
      <c r="AG5647" s="94"/>
      <c r="AI5647" s="94"/>
      <c r="AM5647" s="94"/>
      <c r="AO5647" s="94"/>
      <c r="AS5647" s="94"/>
      <c r="AU5647" s="94"/>
      <c r="AY5647" s="94"/>
      <c r="BA5647" s="94"/>
      <c r="BI5647" s="45"/>
      <c r="BN5647" s="93"/>
    </row>
    <row r="5648" spans="4:66" s="48" customFormat="1" ht="15" customHeight="1" x14ac:dyDescent="0.2">
      <c r="D5648" s="45"/>
      <c r="AA5648" s="94"/>
      <c r="AC5648" s="94"/>
      <c r="AG5648" s="94"/>
      <c r="AI5648" s="94"/>
      <c r="AM5648" s="94"/>
      <c r="AO5648" s="94"/>
      <c r="AS5648" s="94"/>
      <c r="AU5648" s="94"/>
      <c r="AY5648" s="94"/>
      <c r="BA5648" s="94"/>
      <c r="BI5648" s="45"/>
      <c r="BN5648" s="93"/>
    </row>
    <row r="5649" spans="4:66" s="48" customFormat="1" ht="15" customHeight="1" x14ac:dyDescent="0.2">
      <c r="D5649" s="45"/>
      <c r="AA5649" s="94"/>
      <c r="AC5649" s="94"/>
      <c r="AG5649" s="94"/>
      <c r="AI5649" s="94"/>
      <c r="AM5649" s="94"/>
      <c r="AO5649" s="94"/>
      <c r="AS5649" s="94"/>
      <c r="AU5649" s="94"/>
      <c r="AY5649" s="94"/>
      <c r="BA5649" s="94"/>
      <c r="BI5649" s="45"/>
      <c r="BN5649" s="93"/>
    </row>
    <row r="5650" spans="4:66" s="48" customFormat="1" ht="15" customHeight="1" x14ac:dyDescent="0.2">
      <c r="D5650" s="45"/>
      <c r="AA5650" s="94"/>
      <c r="AC5650" s="94"/>
      <c r="AG5650" s="94"/>
      <c r="AI5650" s="94"/>
      <c r="AM5650" s="94"/>
      <c r="AO5650" s="94"/>
      <c r="AS5650" s="94"/>
      <c r="AU5650" s="94"/>
      <c r="AY5650" s="94"/>
      <c r="BA5650" s="94"/>
      <c r="BI5650" s="45"/>
      <c r="BN5650" s="93"/>
    </row>
    <row r="5651" spans="4:66" s="48" customFormat="1" ht="15" customHeight="1" x14ac:dyDescent="0.2">
      <c r="D5651" s="45"/>
      <c r="AA5651" s="94"/>
      <c r="AC5651" s="94"/>
      <c r="AG5651" s="94"/>
      <c r="AI5651" s="94"/>
      <c r="AM5651" s="94"/>
      <c r="AO5651" s="94"/>
      <c r="AS5651" s="94"/>
      <c r="AU5651" s="94"/>
      <c r="AY5651" s="94"/>
      <c r="BA5651" s="94"/>
      <c r="BI5651" s="45"/>
      <c r="BN5651" s="93"/>
    </row>
    <row r="5652" spans="4:66" s="48" customFormat="1" ht="15" customHeight="1" x14ac:dyDescent="0.2">
      <c r="D5652" s="45"/>
      <c r="AA5652" s="94"/>
      <c r="AC5652" s="94"/>
      <c r="AG5652" s="94"/>
      <c r="AI5652" s="94"/>
      <c r="AM5652" s="94"/>
      <c r="AO5652" s="94"/>
      <c r="AS5652" s="94"/>
      <c r="AU5652" s="94"/>
      <c r="AY5652" s="94"/>
      <c r="BA5652" s="94"/>
      <c r="BI5652" s="45"/>
      <c r="BN5652" s="93"/>
    </row>
    <row r="5653" spans="4:66" s="48" customFormat="1" ht="15" customHeight="1" x14ac:dyDescent="0.2">
      <c r="D5653" s="45"/>
      <c r="AA5653" s="94"/>
      <c r="AC5653" s="94"/>
      <c r="AG5653" s="94"/>
      <c r="AI5653" s="94"/>
      <c r="AM5653" s="94"/>
      <c r="AO5653" s="94"/>
      <c r="AS5653" s="94"/>
      <c r="AU5653" s="94"/>
      <c r="AY5653" s="94"/>
      <c r="BA5653" s="94"/>
      <c r="BI5653" s="45"/>
      <c r="BN5653" s="93"/>
    </row>
    <row r="5654" spans="4:66" s="48" customFormat="1" ht="15" customHeight="1" x14ac:dyDescent="0.2">
      <c r="D5654" s="45"/>
      <c r="AA5654" s="94"/>
      <c r="AC5654" s="94"/>
      <c r="AG5654" s="94"/>
      <c r="AI5654" s="94"/>
      <c r="AM5654" s="94"/>
      <c r="AO5654" s="94"/>
      <c r="AS5654" s="94"/>
      <c r="AU5654" s="94"/>
      <c r="AY5654" s="94"/>
      <c r="BA5654" s="94"/>
      <c r="BI5654" s="45"/>
      <c r="BN5654" s="93"/>
    </row>
    <row r="5655" spans="4:66" s="48" customFormat="1" ht="15" customHeight="1" x14ac:dyDescent="0.2">
      <c r="D5655" s="45"/>
      <c r="AA5655" s="94"/>
      <c r="AC5655" s="94"/>
      <c r="AG5655" s="94"/>
      <c r="AI5655" s="94"/>
      <c r="AM5655" s="94"/>
      <c r="AO5655" s="94"/>
      <c r="AS5655" s="94"/>
      <c r="AU5655" s="94"/>
      <c r="AY5655" s="94"/>
      <c r="BA5655" s="94"/>
      <c r="BI5655" s="45"/>
      <c r="BN5655" s="93"/>
    </row>
    <row r="5656" spans="4:66" s="48" customFormat="1" ht="15" customHeight="1" x14ac:dyDescent="0.2">
      <c r="D5656" s="45"/>
      <c r="AA5656" s="94"/>
      <c r="AC5656" s="94"/>
      <c r="AG5656" s="94"/>
      <c r="AI5656" s="94"/>
      <c r="AM5656" s="94"/>
      <c r="AO5656" s="94"/>
      <c r="AS5656" s="94"/>
      <c r="AU5656" s="94"/>
      <c r="AY5656" s="94"/>
      <c r="BA5656" s="94"/>
      <c r="BI5656" s="45"/>
      <c r="BN5656" s="93"/>
    </row>
    <row r="5657" spans="4:66" s="48" customFormat="1" ht="15" customHeight="1" x14ac:dyDescent="0.2">
      <c r="D5657" s="45"/>
      <c r="AA5657" s="94"/>
      <c r="AC5657" s="94"/>
      <c r="AG5657" s="94"/>
      <c r="AI5657" s="94"/>
      <c r="AM5657" s="94"/>
      <c r="AO5657" s="94"/>
      <c r="AS5657" s="94"/>
      <c r="AU5657" s="94"/>
      <c r="AY5657" s="94"/>
      <c r="BA5657" s="94"/>
      <c r="BI5657" s="45"/>
      <c r="BN5657" s="93"/>
    </row>
    <row r="5658" spans="4:66" s="48" customFormat="1" ht="15" customHeight="1" x14ac:dyDescent="0.2">
      <c r="D5658" s="45"/>
      <c r="AA5658" s="94"/>
      <c r="AC5658" s="94"/>
      <c r="AG5658" s="94"/>
      <c r="AI5658" s="94"/>
      <c r="AM5658" s="94"/>
      <c r="AO5658" s="94"/>
      <c r="AS5658" s="94"/>
      <c r="AU5658" s="94"/>
      <c r="AY5658" s="94"/>
      <c r="BA5658" s="94"/>
      <c r="BI5658" s="45"/>
      <c r="BN5658" s="93"/>
    </row>
    <row r="5659" spans="4:66" s="48" customFormat="1" ht="15" customHeight="1" x14ac:dyDescent="0.2">
      <c r="D5659" s="45"/>
      <c r="AA5659" s="94"/>
      <c r="AC5659" s="94"/>
      <c r="AG5659" s="94"/>
      <c r="AI5659" s="94"/>
      <c r="AM5659" s="94"/>
      <c r="AO5659" s="94"/>
      <c r="AS5659" s="94"/>
      <c r="AU5659" s="94"/>
      <c r="AY5659" s="94"/>
      <c r="BA5659" s="94"/>
      <c r="BI5659" s="45"/>
      <c r="BN5659" s="93"/>
    </row>
    <row r="5660" spans="4:66" s="48" customFormat="1" ht="15" customHeight="1" x14ac:dyDescent="0.2">
      <c r="D5660" s="45"/>
      <c r="AA5660" s="94"/>
      <c r="AC5660" s="94"/>
      <c r="AG5660" s="94"/>
      <c r="AI5660" s="94"/>
      <c r="AM5660" s="94"/>
      <c r="AO5660" s="94"/>
      <c r="AS5660" s="94"/>
      <c r="AU5660" s="94"/>
      <c r="AY5660" s="94"/>
      <c r="BA5660" s="94"/>
      <c r="BI5660" s="45"/>
      <c r="BN5660" s="93"/>
    </row>
    <row r="5661" spans="4:66" s="48" customFormat="1" ht="15" customHeight="1" x14ac:dyDescent="0.2">
      <c r="D5661" s="45"/>
      <c r="AA5661" s="94"/>
      <c r="AC5661" s="94"/>
      <c r="AG5661" s="94"/>
      <c r="AI5661" s="94"/>
      <c r="AM5661" s="94"/>
      <c r="AO5661" s="94"/>
      <c r="AS5661" s="94"/>
      <c r="AU5661" s="94"/>
      <c r="AY5661" s="94"/>
      <c r="BA5661" s="94"/>
      <c r="BI5661" s="45"/>
      <c r="BN5661" s="93"/>
    </row>
    <row r="5662" spans="4:66" s="48" customFormat="1" ht="15" customHeight="1" x14ac:dyDescent="0.2">
      <c r="D5662" s="45"/>
      <c r="AA5662" s="94"/>
      <c r="AC5662" s="94"/>
      <c r="AG5662" s="94"/>
      <c r="AI5662" s="94"/>
      <c r="AM5662" s="94"/>
      <c r="AO5662" s="94"/>
      <c r="AS5662" s="94"/>
      <c r="AU5662" s="94"/>
      <c r="AY5662" s="94"/>
      <c r="BA5662" s="94"/>
      <c r="BI5662" s="45"/>
      <c r="BN5662" s="93"/>
    </row>
    <row r="5663" spans="4:66" s="48" customFormat="1" ht="15" customHeight="1" x14ac:dyDescent="0.2">
      <c r="D5663" s="45"/>
      <c r="AA5663" s="94"/>
      <c r="AC5663" s="94"/>
      <c r="AG5663" s="94"/>
      <c r="AI5663" s="94"/>
      <c r="AM5663" s="94"/>
      <c r="AO5663" s="94"/>
      <c r="AS5663" s="94"/>
      <c r="AU5663" s="94"/>
      <c r="AY5663" s="94"/>
      <c r="BA5663" s="94"/>
      <c r="BI5663" s="45"/>
      <c r="BN5663" s="93"/>
    </row>
    <row r="5664" spans="4:66" s="48" customFormat="1" ht="15" customHeight="1" x14ac:dyDescent="0.2">
      <c r="D5664" s="45"/>
      <c r="AA5664" s="94"/>
      <c r="AC5664" s="94"/>
      <c r="AG5664" s="94"/>
      <c r="AI5664" s="94"/>
      <c r="AM5664" s="94"/>
      <c r="AO5664" s="94"/>
      <c r="AS5664" s="94"/>
      <c r="AU5664" s="94"/>
      <c r="AY5664" s="94"/>
      <c r="BA5664" s="94"/>
      <c r="BI5664" s="45"/>
      <c r="BN5664" s="93"/>
    </row>
    <row r="5665" spans="4:66" s="48" customFormat="1" ht="15" customHeight="1" x14ac:dyDescent="0.2">
      <c r="D5665" s="45"/>
      <c r="AA5665" s="94"/>
      <c r="AC5665" s="94"/>
      <c r="AG5665" s="94"/>
      <c r="AI5665" s="94"/>
      <c r="AM5665" s="94"/>
      <c r="AO5665" s="94"/>
      <c r="AS5665" s="94"/>
      <c r="AU5665" s="94"/>
      <c r="AY5665" s="94"/>
      <c r="BA5665" s="94"/>
      <c r="BI5665" s="45"/>
      <c r="BN5665" s="93"/>
    </row>
    <row r="5666" spans="4:66" s="48" customFormat="1" ht="15" customHeight="1" x14ac:dyDescent="0.2">
      <c r="D5666" s="45"/>
      <c r="AA5666" s="94"/>
      <c r="AC5666" s="94"/>
      <c r="AG5666" s="94"/>
      <c r="AI5666" s="94"/>
      <c r="AM5666" s="94"/>
      <c r="AO5666" s="94"/>
      <c r="AS5666" s="94"/>
      <c r="AU5666" s="94"/>
      <c r="AY5666" s="94"/>
      <c r="BA5666" s="94"/>
      <c r="BI5666" s="45"/>
      <c r="BN5666" s="93"/>
    </row>
    <row r="5667" spans="4:66" s="48" customFormat="1" ht="15" customHeight="1" x14ac:dyDescent="0.2">
      <c r="D5667" s="45"/>
      <c r="AA5667" s="94"/>
      <c r="AC5667" s="94"/>
      <c r="AG5667" s="94"/>
      <c r="AI5667" s="94"/>
      <c r="AM5667" s="94"/>
      <c r="AO5667" s="94"/>
      <c r="AS5667" s="94"/>
      <c r="AU5667" s="94"/>
      <c r="AY5667" s="94"/>
      <c r="BA5667" s="94"/>
      <c r="BI5667" s="45"/>
      <c r="BN5667" s="93"/>
    </row>
    <row r="5668" spans="4:66" s="48" customFormat="1" ht="15" customHeight="1" x14ac:dyDescent="0.2">
      <c r="D5668" s="45"/>
      <c r="AA5668" s="94"/>
      <c r="AC5668" s="94"/>
      <c r="AG5668" s="94"/>
      <c r="AI5668" s="94"/>
      <c r="AM5668" s="94"/>
      <c r="AO5668" s="94"/>
      <c r="AS5668" s="94"/>
      <c r="AU5668" s="94"/>
      <c r="AY5668" s="94"/>
      <c r="BA5668" s="94"/>
      <c r="BI5668" s="45"/>
      <c r="BN5668" s="93"/>
    </row>
    <row r="5669" spans="4:66" s="48" customFormat="1" ht="15" customHeight="1" x14ac:dyDescent="0.2">
      <c r="D5669" s="45"/>
      <c r="AA5669" s="94"/>
      <c r="AC5669" s="94"/>
      <c r="AG5669" s="94"/>
      <c r="AI5669" s="94"/>
      <c r="AM5669" s="94"/>
      <c r="AO5669" s="94"/>
      <c r="AS5669" s="94"/>
      <c r="AU5669" s="94"/>
      <c r="AY5669" s="94"/>
      <c r="BA5669" s="94"/>
      <c r="BI5669" s="45"/>
      <c r="BN5669" s="93"/>
    </row>
    <row r="5670" spans="4:66" s="48" customFormat="1" ht="15" customHeight="1" x14ac:dyDescent="0.2">
      <c r="D5670" s="45"/>
      <c r="AA5670" s="94"/>
      <c r="AC5670" s="94"/>
      <c r="AG5670" s="94"/>
      <c r="AI5670" s="94"/>
      <c r="AM5670" s="94"/>
      <c r="AO5670" s="94"/>
      <c r="AS5670" s="94"/>
      <c r="AU5670" s="94"/>
      <c r="AY5670" s="94"/>
      <c r="BA5670" s="94"/>
      <c r="BI5670" s="45"/>
      <c r="BN5670" s="93"/>
    </row>
    <row r="5671" spans="4:66" s="48" customFormat="1" ht="15" customHeight="1" x14ac:dyDescent="0.2">
      <c r="D5671" s="45"/>
      <c r="AA5671" s="94"/>
      <c r="AC5671" s="94"/>
      <c r="AG5671" s="94"/>
      <c r="AI5671" s="94"/>
      <c r="AM5671" s="94"/>
      <c r="AO5671" s="94"/>
      <c r="AS5671" s="94"/>
      <c r="AU5671" s="94"/>
      <c r="AY5671" s="94"/>
      <c r="BA5671" s="94"/>
      <c r="BI5671" s="45"/>
      <c r="BN5671" s="93"/>
    </row>
    <row r="5672" spans="4:66" s="48" customFormat="1" ht="15" customHeight="1" x14ac:dyDescent="0.2">
      <c r="D5672" s="45"/>
      <c r="AA5672" s="94"/>
      <c r="AC5672" s="94"/>
      <c r="AG5672" s="94"/>
      <c r="AI5672" s="94"/>
      <c r="AM5672" s="94"/>
      <c r="AO5672" s="94"/>
      <c r="AS5672" s="94"/>
      <c r="AU5672" s="94"/>
      <c r="AY5672" s="94"/>
      <c r="BA5672" s="94"/>
      <c r="BI5672" s="45"/>
      <c r="BN5672" s="93"/>
    </row>
    <row r="5673" spans="4:66" s="48" customFormat="1" ht="15" customHeight="1" x14ac:dyDescent="0.2">
      <c r="D5673" s="45"/>
      <c r="AA5673" s="94"/>
      <c r="AC5673" s="94"/>
      <c r="AG5673" s="94"/>
      <c r="AI5673" s="94"/>
      <c r="AM5673" s="94"/>
      <c r="AO5673" s="94"/>
      <c r="AS5673" s="94"/>
      <c r="AU5673" s="94"/>
      <c r="AY5673" s="94"/>
      <c r="BA5673" s="94"/>
      <c r="BI5673" s="45"/>
      <c r="BN5673" s="93"/>
    </row>
    <row r="5674" spans="4:66" s="48" customFormat="1" ht="15" customHeight="1" x14ac:dyDescent="0.2">
      <c r="D5674" s="45"/>
      <c r="AA5674" s="94"/>
      <c r="AC5674" s="94"/>
      <c r="AG5674" s="94"/>
      <c r="AI5674" s="94"/>
      <c r="AM5674" s="94"/>
      <c r="AO5674" s="94"/>
      <c r="AS5674" s="94"/>
      <c r="AU5674" s="94"/>
      <c r="AY5674" s="94"/>
      <c r="BA5674" s="94"/>
      <c r="BI5674" s="45"/>
      <c r="BN5674" s="93"/>
    </row>
    <row r="5675" spans="4:66" s="48" customFormat="1" ht="15" customHeight="1" x14ac:dyDescent="0.2">
      <c r="D5675" s="45"/>
      <c r="AA5675" s="94"/>
      <c r="AC5675" s="94"/>
      <c r="AG5675" s="94"/>
      <c r="AI5675" s="94"/>
      <c r="AM5675" s="94"/>
      <c r="AO5675" s="94"/>
      <c r="AS5675" s="94"/>
      <c r="AU5675" s="94"/>
      <c r="AY5675" s="94"/>
      <c r="BA5675" s="94"/>
      <c r="BI5675" s="45"/>
      <c r="BN5675" s="93"/>
    </row>
    <row r="5676" spans="4:66" s="48" customFormat="1" ht="15" customHeight="1" x14ac:dyDescent="0.2">
      <c r="D5676" s="45"/>
      <c r="AA5676" s="94"/>
      <c r="AC5676" s="94"/>
      <c r="AG5676" s="94"/>
      <c r="AI5676" s="94"/>
      <c r="AM5676" s="94"/>
      <c r="AO5676" s="94"/>
      <c r="AS5676" s="94"/>
      <c r="AU5676" s="94"/>
      <c r="AY5676" s="94"/>
      <c r="BA5676" s="94"/>
      <c r="BI5676" s="45"/>
      <c r="BN5676" s="93"/>
    </row>
    <row r="5677" spans="4:66" s="48" customFormat="1" ht="15" customHeight="1" x14ac:dyDescent="0.2">
      <c r="D5677" s="45"/>
      <c r="AA5677" s="94"/>
      <c r="AC5677" s="94"/>
      <c r="AG5677" s="94"/>
      <c r="AI5677" s="94"/>
      <c r="AM5677" s="94"/>
      <c r="AO5677" s="94"/>
      <c r="AS5677" s="94"/>
      <c r="AU5677" s="94"/>
      <c r="AY5677" s="94"/>
      <c r="BA5677" s="94"/>
      <c r="BI5677" s="45"/>
      <c r="BN5677" s="93"/>
    </row>
    <row r="5678" spans="4:66" s="48" customFormat="1" ht="15" customHeight="1" x14ac:dyDescent="0.2">
      <c r="D5678" s="45"/>
      <c r="AA5678" s="94"/>
      <c r="AC5678" s="94"/>
      <c r="AG5678" s="94"/>
      <c r="AI5678" s="94"/>
      <c r="AM5678" s="94"/>
      <c r="AO5678" s="94"/>
      <c r="AS5678" s="94"/>
      <c r="AU5678" s="94"/>
      <c r="AY5678" s="94"/>
      <c r="BA5678" s="94"/>
      <c r="BI5678" s="45"/>
      <c r="BN5678" s="93"/>
    </row>
    <row r="5679" spans="4:66" s="48" customFormat="1" ht="15" customHeight="1" x14ac:dyDescent="0.2">
      <c r="D5679" s="45"/>
      <c r="AA5679" s="94"/>
      <c r="AC5679" s="94"/>
      <c r="AG5679" s="94"/>
      <c r="AI5679" s="94"/>
      <c r="AM5679" s="94"/>
      <c r="AO5679" s="94"/>
      <c r="AS5679" s="94"/>
      <c r="AU5679" s="94"/>
      <c r="AY5679" s="94"/>
      <c r="BA5679" s="94"/>
      <c r="BI5679" s="45"/>
      <c r="BN5679" s="93"/>
    </row>
    <row r="5680" spans="4:66" s="48" customFormat="1" ht="15" customHeight="1" x14ac:dyDescent="0.2">
      <c r="D5680" s="45"/>
      <c r="AA5680" s="94"/>
      <c r="AC5680" s="94"/>
      <c r="AG5680" s="94"/>
      <c r="AI5680" s="94"/>
      <c r="AM5680" s="94"/>
      <c r="AO5680" s="94"/>
      <c r="AS5680" s="94"/>
      <c r="AU5680" s="94"/>
      <c r="AY5680" s="94"/>
      <c r="BA5680" s="94"/>
      <c r="BI5680" s="45"/>
      <c r="BN5680" s="93"/>
    </row>
    <row r="5681" spans="4:66" s="48" customFormat="1" ht="15" customHeight="1" x14ac:dyDescent="0.2">
      <c r="D5681" s="45"/>
      <c r="AA5681" s="94"/>
      <c r="AC5681" s="94"/>
      <c r="AG5681" s="94"/>
      <c r="AI5681" s="94"/>
      <c r="AM5681" s="94"/>
      <c r="AO5681" s="94"/>
      <c r="AS5681" s="94"/>
      <c r="AU5681" s="94"/>
      <c r="AY5681" s="94"/>
      <c r="BA5681" s="94"/>
      <c r="BI5681" s="45"/>
      <c r="BN5681" s="93"/>
    </row>
    <row r="5682" spans="4:66" s="48" customFormat="1" ht="15" customHeight="1" x14ac:dyDescent="0.2">
      <c r="D5682" s="45"/>
      <c r="AA5682" s="94"/>
      <c r="AC5682" s="94"/>
      <c r="AG5682" s="94"/>
      <c r="AI5682" s="94"/>
      <c r="AM5682" s="94"/>
      <c r="AO5682" s="94"/>
      <c r="AS5682" s="94"/>
      <c r="AU5682" s="94"/>
      <c r="AY5682" s="94"/>
      <c r="BA5682" s="94"/>
      <c r="BI5682" s="45"/>
      <c r="BN5682" s="93"/>
    </row>
    <row r="5683" spans="4:66" s="48" customFormat="1" ht="15" customHeight="1" x14ac:dyDescent="0.2">
      <c r="D5683" s="45"/>
      <c r="AA5683" s="94"/>
      <c r="AC5683" s="94"/>
      <c r="AG5683" s="94"/>
      <c r="AI5683" s="94"/>
      <c r="AM5683" s="94"/>
      <c r="AO5683" s="94"/>
      <c r="AS5683" s="94"/>
      <c r="AU5683" s="94"/>
      <c r="AY5683" s="94"/>
      <c r="BA5683" s="94"/>
      <c r="BI5683" s="45"/>
      <c r="BN5683" s="93"/>
    </row>
    <row r="5684" spans="4:66" s="48" customFormat="1" ht="15" customHeight="1" x14ac:dyDescent="0.2">
      <c r="D5684" s="45"/>
      <c r="AA5684" s="94"/>
      <c r="AC5684" s="94"/>
      <c r="AG5684" s="94"/>
      <c r="AI5684" s="94"/>
      <c r="AM5684" s="94"/>
      <c r="AO5684" s="94"/>
      <c r="AS5684" s="94"/>
      <c r="AU5684" s="94"/>
      <c r="AY5684" s="94"/>
      <c r="BA5684" s="94"/>
      <c r="BI5684" s="45"/>
      <c r="BN5684" s="93"/>
    </row>
    <row r="5685" spans="4:66" s="48" customFormat="1" ht="15" customHeight="1" x14ac:dyDescent="0.2">
      <c r="D5685" s="45"/>
      <c r="AA5685" s="94"/>
      <c r="AC5685" s="94"/>
      <c r="AG5685" s="94"/>
      <c r="AI5685" s="94"/>
      <c r="AM5685" s="94"/>
      <c r="AO5685" s="94"/>
      <c r="AS5685" s="94"/>
      <c r="AU5685" s="94"/>
      <c r="AY5685" s="94"/>
      <c r="BA5685" s="94"/>
      <c r="BI5685" s="45"/>
      <c r="BN5685" s="93"/>
    </row>
    <row r="5686" spans="4:66" s="48" customFormat="1" ht="15" customHeight="1" x14ac:dyDescent="0.2">
      <c r="D5686" s="45"/>
      <c r="AA5686" s="94"/>
      <c r="AC5686" s="94"/>
      <c r="AG5686" s="94"/>
      <c r="AI5686" s="94"/>
      <c r="AM5686" s="94"/>
      <c r="AO5686" s="94"/>
      <c r="AS5686" s="94"/>
      <c r="AU5686" s="94"/>
      <c r="AY5686" s="94"/>
      <c r="BA5686" s="94"/>
      <c r="BI5686" s="45"/>
      <c r="BN5686" s="93"/>
    </row>
    <row r="5687" spans="4:66" s="48" customFormat="1" ht="15" customHeight="1" x14ac:dyDescent="0.2">
      <c r="D5687" s="45"/>
      <c r="AA5687" s="94"/>
      <c r="AC5687" s="94"/>
      <c r="AG5687" s="94"/>
      <c r="AI5687" s="94"/>
      <c r="AM5687" s="94"/>
      <c r="AO5687" s="94"/>
      <c r="AS5687" s="94"/>
      <c r="AU5687" s="94"/>
      <c r="AY5687" s="94"/>
      <c r="BA5687" s="94"/>
      <c r="BI5687" s="45"/>
      <c r="BN5687" s="93"/>
    </row>
    <row r="5688" spans="4:66" s="48" customFormat="1" ht="15" customHeight="1" x14ac:dyDescent="0.2">
      <c r="D5688" s="45"/>
      <c r="AA5688" s="94"/>
      <c r="AC5688" s="94"/>
      <c r="AG5688" s="94"/>
      <c r="AI5688" s="94"/>
      <c r="AM5688" s="94"/>
      <c r="AO5688" s="94"/>
      <c r="AS5688" s="94"/>
      <c r="AU5688" s="94"/>
      <c r="AY5688" s="94"/>
      <c r="BA5688" s="94"/>
      <c r="BI5688" s="45"/>
      <c r="BN5688" s="93"/>
    </row>
    <row r="5689" spans="4:66" s="48" customFormat="1" ht="15" customHeight="1" x14ac:dyDescent="0.2">
      <c r="D5689" s="45"/>
      <c r="AA5689" s="94"/>
      <c r="AC5689" s="94"/>
      <c r="AG5689" s="94"/>
      <c r="AI5689" s="94"/>
      <c r="AM5689" s="94"/>
      <c r="AO5689" s="94"/>
      <c r="AS5689" s="94"/>
      <c r="AU5689" s="94"/>
      <c r="AY5689" s="94"/>
      <c r="BA5689" s="94"/>
      <c r="BI5689" s="45"/>
      <c r="BN5689" s="93"/>
    </row>
    <row r="5690" spans="4:66" s="48" customFormat="1" ht="15" customHeight="1" x14ac:dyDescent="0.2">
      <c r="D5690" s="45"/>
      <c r="AA5690" s="94"/>
      <c r="AC5690" s="94"/>
      <c r="AG5690" s="94"/>
      <c r="AI5690" s="94"/>
      <c r="AM5690" s="94"/>
      <c r="AO5690" s="94"/>
      <c r="AS5690" s="94"/>
      <c r="AU5690" s="94"/>
      <c r="AY5690" s="94"/>
      <c r="BA5690" s="94"/>
      <c r="BI5690" s="45"/>
      <c r="BN5690" s="93"/>
    </row>
    <row r="5691" spans="4:66" s="48" customFormat="1" ht="15" customHeight="1" x14ac:dyDescent="0.2">
      <c r="D5691" s="45"/>
      <c r="AA5691" s="94"/>
      <c r="AC5691" s="94"/>
      <c r="AG5691" s="94"/>
      <c r="AI5691" s="94"/>
      <c r="AM5691" s="94"/>
      <c r="AO5691" s="94"/>
      <c r="AS5691" s="94"/>
      <c r="AU5691" s="94"/>
      <c r="AY5691" s="94"/>
      <c r="BA5691" s="94"/>
      <c r="BI5691" s="45"/>
      <c r="BN5691" s="93"/>
    </row>
    <row r="5692" spans="4:66" s="48" customFormat="1" ht="15" customHeight="1" x14ac:dyDescent="0.2">
      <c r="D5692" s="45"/>
      <c r="AA5692" s="94"/>
      <c r="AC5692" s="94"/>
      <c r="AG5692" s="94"/>
      <c r="AI5692" s="94"/>
      <c r="AM5692" s="94"/>
      <c r="AO5692" s="94"/>
      <c r="AS5692" s="94"/>
      <c r="AU5692" s="94"/>
      <c r="AY5692" s="94"/>
      <c r="BA5692" s="94"/>
      <c r="BI5692" s="45"/>
      <c r="BN5692" s="93"/>
    </row>
    <row r="5693" spans="4:66" s="48" customFormat="1" ht="15" customHeight="1" x14ac:dyDescent="0.2">
      <c r="D5693" s="45"/>
      <c r="AA5693" s="94"/>
      <c r="AC5693" s="94"/>
      <c r="AG5693" s="94"/>
      <c r="AI5693" s="94"/>
      <c r="AM5693" s="94"/>
      <c r="AO5693" s="94"/>
      <c r="AS5693" s="94"/>
      <c r="AU5693" s="94"/>
      <c r="AY5693" s="94"/>
      <c r="BA5693" s="94"/>
      <c r="BI5693" s="45"/>
      <c r="BN5693" s="93"/>
    </row>
    <row r="5694" spans="4:66" s="48" customFormat="1" ht="15" customHeight="1" x14ac:dyDescent="0.2">
      <c r="D5694" s="45"/>
      <c r="AA5694" s="94"/>
      <c r="AC5694" s="94"/>
      <c r="AG5694" s="94"/>
      <c r="AI5694" s="94"/>
      <c r="AM5694" s="94"/>
      <c r="AO5694" s="94"/>
      <c r="AS5694" s="94"/>
      <c r="AU5694" s="94"/>
      <c r="AY5694" s="94"/>
      <c r="BA5694" s="94"/>
      <c r="BI5694" s="45"/>
      <c r="BN5694" s="93"/>
    </row>
    <row r="5695" spans="4:66" s="48" customFormat="1" ht="15" customHeight="1" x14ac:dyDescent="0.2">
      <c r="D5695" s="45"/>
      <c r="AA5695" s="94"/>
      <c r="AC5695" s="94"/>
      <c r="AG5695" s="94"/>
      <c r="AI5695" s="94"/>
      <c r="AM5695" s="94"/>
      <c r="AO5695" s="94"/>
      <c r="AS5695" s="94"/>
      <c r="AU5695" s="94"/>
      <c r="AY5695" s="94"/>
      <c r="BA5695" s="94"/>
      <c r="BI5695" s="45"/>
      <c r="BN5695" s="93"/>
    </row>
    <row r="5696" spans="4:66" s="48" customFormat="1" ht="15" customHeight="1" x14ac:dyDescent="0.2">
      <c r="D5696" s="45"/>
      <c r="AA5696" s="94"/>
      <c r="AC5696" s="94"/>
      <c r="AG5696" s="94"/>
      <c r="AI5696" s="94"/>
      <c r="AM5696" s="94"/>
      <c r="AO5696" s="94"/>
      <c r="AS5696" s="94"/>
      <c r="AU5696" s="94"/>
      <c r="AY5696" s="94"/>
      <c r="BA5696" s="94"/>
      <c r="BI5696" s="45"/>
      <c r="BN5696" s="93"/>
    </row>
    <row r="5697" spans="4:66" s="48" customFormat="1" ht="15" customHeight="1" x14ac:dyDescent="0.2">
      <c r="D5697" s="45"/>
      <c r="AA5697" s="94"/>
      <c r="AC5697" s="94"/>
      <c r="AG5697" s="94"/>
      <c r="AI5697" s="94"/>
      <c r="AM5697" s="94"/>
      <c r="AO5697" s="94"/>
      <c r="AS5697" s="94"/>
      <c r="AU5697" s="94"/>
      <c r="AY5697" s="94"/>
      <c r="BA5697" s="94"/>
      <c r="BI5697" s="45"/>
      <c r="BN5697" s="93"/>
    </row>
    <row r="5698" spans="4:66" s="48" customFormat="1" ht="15" customHeight="1" x14ac:dyDescent="0.2">
      <c r="D5698" s="45"/>
      <c r="AA5698" s="94"/>
      <c r="AC5698" s="94"/>
      <c r="AG5698" s="94"/>
      <c r="AI5698" s="94"/>
      <c r="AM5698" s="94"/>
      <c r="AO5698" s="94"/>
      <c r="AS5698" s="94"/>
      <c r="AU5698" s="94"/>
      <c r="AY5698" s="94"/>
      <c r="BA5698" s="94"/>
      <c r="BI5698" s="45"/>
      <c r="BN5698" s="93"/>
    </row>
    <row r="5699" spans="4:66" s="48" customFormat="1" ht="15" customHeight="1" x14ac:dyDescent="0.2">
      <c r="D5699" s="45"/>
      <c r="AA5699" s="94"/>
      <c r="AC5699" s="94"/>
      <c r="AG5699" s="94"/>
      <c r="AI5699" s="94"/>
      <c r="AM5699" s="94"/>
      <c r="AO5699" s="94"/>
      <c r="AS5699" s="94"/>
      <c r="AU5699" s="94"/>
      <c r="AY5699" s="94"/>
      <c r="BA5699" s="94"/>
      <c r="BI5699" s="45"/>
      <c r="BN5699" s="93"/>
    </row>
    <row r="5700" spans="4:66" s="48" customFormat="1" ht="15" customHeight="1" x14ac:dyDescent="0.2">
      <c r="D5700" s="45"/>
      <c r="AA5700" s="94"/>
      <c r="AC5700" s="94"/>
      <c r="AG5700" s="94"/>
      <c r="AI5700" s="94"/>
      <c r="AM5700" s="94"/>
      <c r="AO5700" s="94"/>
      <c r="AS5700" s="94"/>
      <c r="AU5700" s="94"/>
      <c r="AY5700" s="94"/>
      <c r="BA5700" s="94"/>
      <c r="BI5700" s="45"/>
      <c r="BN5700" s="93"/>
    </row>
    <row r="5701" spans="4:66" s="48" customFormat="1" ht="15" customHeight="1" x14ac:dyDescent="0.2">
      <c r="D5701" s="45"/>
      <c r="AA5701" s="94"/>
      <c r="AC5701" s="94"/>
      <c r="AG5701" s="94"/>
      <c r="AI5701" s="94"/>
      <c r="AM5701" s="94"/>
      <c r="AO5701" s="94"/>
      <c r="AS5701" s="94"/>
      <c r="AU5701" s="94"/>
      <c r="AY5701" s="94"/>
      <c r="BA5701" s="94"/>
      <c r="BI5701" s="45"/>
      <c r="BN5701" s="93"/>
    </row>
    <row r="5702" spans="4:66" s="48" customFormat="1" ht="15" customHeight="1" x14ac:dyDescent="0.2">
      <c r="D5702" s="45"/>
      <c r="AA5702" s="94"/>
      <c r="AC5702" s="94"/>
      <c r="AG5702" s="94"/>
      <c r="AI5702" s="94"/>
      <c r="AM5702" s="94"/>
      <c r="AO5702" s="94"/>
      <c r="AS5702" s="94"/>
      <c r="AU5702" s="94"/>
      <c r="AY5702" s="94"/>
      <c r="BA5702" s="94"/>
      <c r="BI5702" s="45"/>
      <c r="BN5702" s="93"/>
    </row>
    <row r="5703" spans="4:66" s="48" customFormat="1" ht="15" customHeight="1" x14ac:dyDescent="0.2">
      <c r="D5703" s="45"/>
      <c r="AA5703" s="94"/>
      <c r="AC5703" s="94"/>
      <c r="AG5703" s="94"/>
      <c r="AI5703" s="94"/>
      <c r="AM5703" s="94"/>
      <c r="AO5703" s="94"/>
      <c r="AS5703" s="94"/>
      <c r="AU5703" s="94"/>
      <c r="AY5703" s="94"/>
      <c r="BA5703" s="94"/>
      <c r="BI5703" s="45"/>
      <c r="BN5703" s="93"/>
    </row>
    <row r="5704" spans="4:66" s="48" customFormat="1" ht="15" customHeight="1" x14ac:dyDescent="0.2">
      <c r="D5704" s="45"/>
      <c r="AA5704" s="94"/>
      <c r="AC5704" s="94"/>
      <c r="AG5704" s="94"/>
      <c r="AI5704" s="94"/>
      <c r="AM5704" s="94"/>
      <c r="AO5704" s="94"/>
      <c r="AS5704" s="94"/>
      <c r="AU5704" s="94"/>
      <c r="AY5704" s="94"/>
      <c r="BA5704" s="94"/>
      <c r="BI5704" s="45"/>
      <c r="BN5704" s="93"/>
    </row>
    <row r="5705" spans="4:66" s="48" customFormat="1" ht="15" customHeight="1" x14ac:dyDescent="0.2">
      <c r="D5705" s="45"/>
      <c r="AA5705" s="94"/>
      <c r="AC5705" s="94"/>
      <c r="AG5705" s="94"/>
      <c r="AI5705" s="94"/>
      <c r="AM5705" s="94"/>
      <c r="AO5705" s="94"/>
      <c r="AS5705" s="94"/>
      <c r="AU5705" s="94"/>
      <c r="AY5705" s="94"/>
      <c r="BA5705" s="94"/>
      <c r="BI5705" s="45"/>
      <c r="BN5705" s="93"/>
    </row>
    <row r="5706" spans="4:66" s="48" customFormat="1" ht="15" customHeight="1" x14ac:dyDescent="0.2">
      <c r="D5706" s="45"/>
      <c r="AA5706" s="94"/>
      <c r="AC5706" s="94"/>
      <c r="AG5706" s="94"/>
      <c r="AI5706" s="94"/>
      <c r="AM5706" s="94"/>
      <c r="AO5706" s="94"/>
      <c r="AS5706" s="94"/>
      <c r="AU5706" s="94"/>
      <c r="AY5706" s="94"/>
      <c r="BA5706" s="94"/>
      <c r="BI5706" s="45"/>
      <c r="BN5706" s="93"/>
    </row>
    <row r="5707" spans="4:66" s="48" customFormat="1" ht="15" customHeight="1" x14ac:dyDescent="0.2">
      <c r="D5707" s="45"/>
      <c r="AA5707" s="94"/>
      <c r="AC5707" s="94"/>
      <c r="AG5707" s="94"/>
      <c r="AI5707" s="94"/>
      <c r="AM5707" s="94"/>
      <c r="AO5707" s="94"/>
      <c r="AS5707" s="94"/>
      <c r="AU5707" s="94"/>
      <c r="AY5707" s="94"/>
      <c r="BA5707" s="94"/>
      <c r="BI5707" s="45"/>
      <c r="BN5707" s="93"/>
    </row>
    <row r="5708" spans="4:66" s="48" customFormat="1" ht="15" customHeight="1" x14ac:dyDescent="0.2">
      <c r="D5708" s="45"/>
      <c r="AA5708" s="94"/>
      <c r="AC5708" s="94"/>
      <c r="AG5708" s="94"/>
      <c r="AI5708" s="94"/>
      <c r="AM5708" s="94"/>
      <c r="AO5708" s="94"/>
      <c r="AS5708" s="94"/>
      <c r="AU5708" s="94"/>
      <c r="AY5708" s="94"/>
      <c r="BA5708" s="94"/>
      <c r="BI5708" s="45"/>
      <c r="BN5708" s="93"/>
    </row>
    <row r="5709" spans="4:66" s="48" customFormat="1" ht="15" customHeight="1" x14ac:dyDescent="0.2">
      <c r="D5709" s="45"/>
      <c r="AA5709" s="94"/>
      <c r="AC5709" s="94"/>
      <c r="AG5709" s="94"/>
      <c r="AI5709" s="94"/>
      <c r="AM5709" s="94"/>
      <c r="AO5709" s="94"/>
      <c r="AS5709" s="94"/>
      <c r="AU5709" s="94"/>
      <c r="AY5709" s="94"/>
      <c r="BA5709" s="94"/>
      <c r="BI5709" s="45"/>
      <c r="BN5709" s="93"/>
    </row>
    <row r="5710" spans="4:66" s="48" customFormat="1" ht="15" customHeight="1" x14ac:dyDescent="0.2">
      <c r="D5710" s="45"/>
      <c r="AA5710" s="94"/>
      <c r="AC5710" s="94"/>
      <c r="AG5710" s="94"/>
      <c r="AI5710" s="94"/>
      <c r="AM5710" s="94"/>
      <c r="AO5710" s="94"/>
      <c r="AS5710" s="94"/>
      <c r="AU5710" s="94"/>
      <c r="AY5710" s="94"/>
      <c r="BA5710" s="94"/>
      <c r="BI5710" s="45"/>
      <c r="BN5710" s="93"/>
    </row>
    <row r="5711" spans="4:66" s="48" customFormat="1" ht="15" customHeight="1" x14ac:dyDescent="0.2">
      <c r="D5711" s="45"/>
      <c r="AA5711" s="94"/>
      <c r="AC5711" s="94"/>
      <c r="AG5711" s="94"/>
      <c r="AI5711" s="94"/>
      <c r="AM5711" s="94"/>
      <c r="AO5711" s="94"/>
      <c r="AS5711" s="94"/>
      <c r="AU5711" s="94"/>
      <c r="AY5711" s="94"/>
      <c r="BA5711" s="94"/>
      <c r="BI5711" s="45"/>
      <c r="BN5711" s="93"/>
    </row>
    <row r="5712" spans="4:66" s="48" customFormat="1" ht="15" customHeight="1" x14ac:dyDescent="0.2">
      <c r="D5712" s="45"/>
      <c r="AA5712" s="94"/>
      <c r="AC5712" s="94"/>
      <c r="AG5712" s="94"/>
      <c r="AI5712" s="94"/>
      <c r="AM5712" s="94"/>
      <c r="AO5712" s="94"/>
      <c r="AS5712" s="94"/>
      <c r="AU5712" s="94"/>
      <c r="AY5712" s="94"/>
      <c r="BA5712" s="94"/>
      <c r="BI5712" s="45"/>
      <c r="BN5712" s="93"/>
    </row>
    <row r="5713" spans="4:66" s="48" customFormat="1" ht="15" customHeight="1" x14ac:dyDescent="0.2">
      <c r="D5713" s="45"/>
      <c r="AA5713" s="94"/>
      <c r="AC5713" s="94"/>
      <c r="AG5713" s="94"/>
      <c r="AI5713" s="94"/>
      <c r="AM5713" s="94"/>
      <c r="AO5713" s="94"/>
      <c r="AS5713" s="94"/>
      <c r="AU5713" s="94"/>
      <c r="AY5713" s="94"/>
      <c r="BA5713" s="94"/>
      <c r="BI5713" s="45"/>
      <c r="BN5713" s="93"/>
    </row>
    <row r="5714" spans="4:66" s="48" customFormat="1" ht="15" customHeight="1" x14ac:dyDescent="0.2">
      <c r="D5714" s="45"/>
      <c r="AA5714" s="94"/>
      <c r="AC5714" s="94"/>
      <c r="AG5714" s="94"/>
      <c r="AI5714" s="94"/>
      <c r="AM5714" s="94"/>
      <c r="AO5714" s="94"/>
      <c r="AS5714" s="94"/>
      <c r="AU5714" s="94"/>
      <c r="AY5714" s="94"/>
      <c r="BA5714" s="94"/>
      <c r="BI5714" s="45"/>
      <c r="BN5714" s="93"/>
    </row>
    <row r="5715" spans="4:66" s="48" customFormat="1" ht="15" customHeight="1" x14ac:dyDescent="0.2">
      <c r="D5715" s="45"/>
      <c r="AA5715" s="94"/>
      <c r="AC5715" s="94"/>
      <c r="AG5715" s="94"/>
      <c r="AI5715" s="94"/>
      <c r="AM5715" s="94"/>
      <c r="AO5715" s="94"/>
      <c r="AS5715" s="94"/>
      <c r="AU5715" s="94"/>
      <c r="AY5715" s="94"/>
      <c r="BA5715" s="94"/>
      <c r="BI5715" s="45"/>
      <c r="BN5715" s="93"/>
    </row>
    <row r="5716" spans="4:66" s="48" customFormat="1" ht="15" customHeight="1" x14ac:dyDescent="0.2">
      <c r="D5716" s="45"/>
      <c r="AA5716" s="94"/>
      <c r="AC5716" s="94"/>
      <c r="AG5716" s="94"/>
      <c r="AI5716" s="94"/>
      <c r="AM5716" s="94"/>
      <c r="AO5716" s="94"/>
      <c r="AS5716" s="94"/>
      <c r="AU5716" s="94"/>
      <c r="AY5716" s="94"/>
      <c r="BA5716" s="94"/>
      <c r="BI5716" s="45"/>
      <c r="BN5716" s="93"/>
    </row>
    <row r="5717" spans="4:66" s="48" customFormat="1" ht="15" customHeight="1" x14ac:dyDescent="0.2">
      <c r="D5717" s="45"/>
      <c r="AA5717" s="94"/>
      <c r="AC5717" s="94"/>
      <c r="AG5717" s="94"/>
      <c r="AI5717" s="94"/>
      <c r="AM5717" s="94"/>
      <c r="AO5717" s="94"/>
      <c r="AS5717" s="94"/>
      <c r="AU5717" s="94"/>
      <c r="AY5717" s="94"/>
      <c r="BA5717" s="94"/>
      <c r="BI5717" s="45"/>
      <c r="BN5717" s="93"/>
    </row>
    <row r="5718" spans="4:66" s="48" customFormat="1" ht="15" customHeight="1" x14ac:dyDescent="0.2">
      <c r="D5718" s="45"/>
      <c r="AA5718" s="94"/>
      <c r="AC5718" s="94"/>
      <c r="AG5718" s="94"/>
      <c r="AI5718" s="94"/>
      <c r="AM5718" s="94"/>
      <c r="AO5718" s="94"/>
      <c r="AS5718" s="94"/>
      <c r="AU5718" s="94"/>
      <c r="AY5718" s="94"/>
      <c r="BA5718" s="94"/>
      <c r="BI5718" s="45"/>
      <c r="BN5718" s="93"/>
    </row>
    <row r="5719" spans="4:66" s="48" customFormat="1" ht="15" customHeight="1" x14ac:dyDescent="0.2">
      <c r="D5719" s="45"/>
      <c r="AA5719" s="94"/>
      <c r="AC5719" s="94"/>
      <c r="AG5719" s="94"/>
      <c r="AI5719" s="94"/>
      <c r="AM5719" s="94"/>
      <c r="AO5719" s="94"/>
      <c r="AS5719" s="94"/>
      <c r="AU5719" s="94"/>
      <c r="AY5719" s="94"/>
      <c r="BA5719" s="94"/>
      <c r="BI5719" s="45"/>
      <c r="BN5719" s="93"/>
    </row>
    <row r="5720" spans="4:66" s="48" customFormat="1" ht="15" customHeight="1" x14ac:dyDescent="0.2">
      <c r="D5720" s="45"/>
      <c r="AA5720" s="94"/>
      <c r="AC5720" s="94"/>
      <c r="AG5720" s="94"/>
      <c r="AI5720" s="94"/>
      <c r="AM5720" s="94"/>
      <c r="AO5720" s="94"/>
      <c r="AS5720" s="94"/>
      <c r="AU5720" s="94"/>
      <c r="AY5720" s="94"/>
      <c r="BA5720" s="94"/>
      <c r="BI5720" s="45"/>
      <c r="BN5720" s="93"/>
    </row>
    <row r="5721" spans="4:66" s="48" customFormat="1" ht="15" customHeight="1" x14ac:dyDescent="0.2">
      <c r="D5721" s="45"/>
      <c r="AA5721" s="94"/>
      <c r="AC5721" s="94"/>
      <c r="AG5721" s="94"/>
      <c r="AI5721" s="94"/>
      <c r="AM5721" s="94"/>
      <c r="AO5721" s="94"/>
      <c r="AS5721" s="94"/>
      <c r="AU5721" s="94"/>
      <c r="AY5721" s="94"/>
      <c r="BA5721" s="94"/>
      <c r="BI5721" s="45"/>
      <c r="BN5721" s="93"/>
    </row>
    <row r="5722" spans="4:66" s="48" customFormat="1" ht="15" customHeight="1" x14ac:dyDescent="0.2">
      <c r="D5722" s="45"/>
      <c r="AA5722" s="94"/>
      <c r="AC5722" s="94"/>
      <c r="AG5722" s="94"/>
      <c r="AI5722" s="94"/>
      <c r="AM5722" s="94"/>
      <c r="AO5722" s="94"/>
      <c r="AS5722" s="94"/>
      <c r="AU5722" s="94"/>
      <c r="AY5722" s="94"/>
      <c r="BA5722" s="94"/>
      <c r="BI5722" s="45"/>
      <c r="BN5722" s="93"/>
    </row>
    <row r="5723" spans="4:66" s="48" customFormat="1" ht="15" customHeight="1" x14ac:dyDescent="0.2">
      <c r="D5723" s="45"/>
      <c r="AA5723" s="94"/>
      <c r="AC5723" s="94"/>
      <c r="AG5723" s="94"/>
      <c r="AI5723" s="94"/>
      <c r="AM5723" s="94"/>
      <c r="AO5723" s="94"/>
      <c r="AS5723" s="94"/>
      <c r="AU5723" s="94"/>
      <c r="AY5723" s="94"/>
      <c r="BA5723" s="94"/>
      <c r="BI5723" s="45"/>
      <c r="BN5723" s="93"/>
    </row>
    <row r="5724" spans="4:66" s="48" customFormat="1" ht="15" customHeight="1" x14ac:dyDescent="0.2">
      <c r="D5724" s="45"/>
      <c r="AA5724" s="94"/>
      <c r="AC5724" s="94"/>
      <c r="AG5724" s="94"/>
      <c r="AI5724" s="94"/>
      <c r="AM5724" s="94"/>
      <c r="AO5724" s="94"/>
      <c r="AS5724" s="94"/>
      <c r="AU5724" s="94"/>
      <c r="AY5724" s="94"/>
      <c r="BA5724" s="94"/>
      <c r="BI5724" s="45"/>
      <c r="BN5724" s="93"/>
    </row>
    <row r="5725" spans="4:66" s="48" customFormat="1" ht="15" customHeight="1" x14ac:dyDescent="0.2">
      <c r="D5725" s="45"/>
      <c r="AA5725" s="94"/>
      <c r="AC5725" s="94"/>
      <c r="AG5725" s="94"/>
      <c r="AI5725" s="94"/>
      <c r="AM5725" s="94"/>
      <c r="AO5725" s="94"/>
      <c r="AS5725" s="94"/>
      <c r="AU5725" s="94"/>
      <c r="AY5725" s="94"/>
      <c r="BA5725" s="94"/>
      <c r="BI5725" s="45"/>
      <c r="BN5725" s="93"/>
    </row>
    <row r="5726" spans="4:66" s="48" customFormat="1" ht="15" customHeight="1" x14ac:dyDescent="0.2">
      <c r="D5726" s="45"/>
      <c r="AA5726" s="94"/>
      <c r="AC5726" s="94"/>
      <c r="AG5726" s="94"/>
      <c r="AI5726" s="94"/>
      <c r="AM5726" s="94"/>
      <c r="AO5726" s="94"/>
      <c r="AS5726" s="94"/>
      <c r="AU5726" s="94"/>
      <c r="AY5726" s="94"/>
      <c r="BA5726" s="94"/>
      <c r="BI5726" s="45"/>
      <c r="BN5726" s="93"/>
    </row>
    <row r="5727" spans="4:66" s="48" customFormat="1" ht="15" customHeight="1" x14ac:dyDescent="0.2">
      <c r="D5727" s="45"/>
      <c r="AA5727" s="94"/>
      <c r="AC5727" s="94"/>
      <c r="AG5727" s="94"/>
      <c r="AI5727" s="94"/>
      <c r="AM5727" s="94"/>
      <c r="AO5727" s="94"/>
      <c r="AS5727" s="94"/>
      <c r="AU5727" s="94"/>
      <c r="AY5727" s="94"/>
      <c r="BA5727" s="94"/>
      <c r="BI5727" s="45"/>
      <c r="BN5727" s="93"/>
    </row>
    <row r="5728" spans="4:66" s="48" customFormat="1" ht="15" customHeight="1" x14ac:dyDescent="0.2">
      <c r="D5728" s="45"/>
      <c r="AA5728" s="94"/>
      <c r="AC5728" s="94"/>
      <c r="AG5728" s="94"/>
      <c r="AI5728" s="94"/>
      <c r="AM5728" s="94"/>
      <c r="AO5728" s="94"/>
      <c r="AS5728" s="94"/>
      <c r="AU5728" s="94"/>
      <c r="AY5728" s="94"/>
      <c r="BA5728" s="94"/>
      <c r="BI5728" s="45"/>
      <c r="BN5728" s="93"/>
    </row>
    <row r="5729" spans="4:66" s="48" customFormat="1" ht="15" customHeight="1" x14ac:dyDescent="0.2">
      <c r="D5729" s="45"/>
      <c r="AA5729" s="94"/>
      <c r="AC5729" s="94"/>
      <c r="AG5729" s="94"/>
      <c r="AI5729" s="94"/>
      <c r="AM5729" s="94"/>
      <c r="AO5729" s="94"/>
      <c r="AS5729" s="94"/>
      <c r="AU5729" s="94"/>
      <c r="AY5729" s="94"/>
      <c r="BA5729" s="94"/>
      <c r="BI5729" s="45"/>
      <c r="BN5729" s="93"/>
    </row>
    <row r="5730" spans="4:66" s="48" customFormat="1" ht="15" customHeight="1" x14ac:dyDescent="0.2">
      <c r="D5730" s="45"/>
      <c r="AA5730" s="94"/>
      <c r="AC5730" s="94"/>
      <c r="AG5730" s="94"/>
      <c r="AI5730" s="94"/>
      <c r="AM5730" s="94"/>
      <c r="AO5730" s="94"/>
      <c r="AS5730" s="94"/>
      <c r="AU5730" s="94"/>
      <c r="AY5730" s="94"/>
      <c r="BA5730" s="94"/>
      <c r="BI5730" s="45"/>
      <c r="BN5730" s="93"/>
    </row>
    <row r="5731" spans="4:66" s="48" customFormat="1" ht="15" customHeight="1" x14ac:dyDescent="0.2">
      <c r="D5731" s="45"/>
      <c r="AA5731" s="94"/>
      <c r="AC5731" s="94"/>
      <c r="AG5731" s="94"/>
      <c r="AI5731" s="94"/>
      <c r="AM5731" s="94"/>
      <c r="AO5731" s="94"/>
      <c r="AS5731" s="94"/>
      <c r="AU5731" s="94"/>
      <c r="AY5731" s="94"/>
      <c r="BA5731" s="94"/>
      <c r="BI5731" s="45"/>
      <c r="BN5731" s="93"/>
    </row>
    <row r="5732" spans="4:66" s="48" customFormat="1" ht="15" customHeight="1" x14ac:dyDescent="0.2">
      <c r="D5732" s="45"/>
      <c r="AA5732" s="94"/>
      <c r="AC5732" s="94"/>
      <c r="AG5732" s="94"/>
      <c r="AI5732" s="94"/>
      <c r="AM5732" s="94"/>
      <c r="AO5732" s="94"/>
      <c r="AS5732" s="94"/>
      <c r="AU5732" s="94"/>
      <c r="AY5732" s="94"/>
      <c r="BA5732" s="94"/>
      <c r="BI5732" s="45"/>
      <c r="BN5732" s="93"/>
    </row>
    <row r="5733" spans="4:66" s="48" customFormat="1" ht="15" customHeight="1" x14ac:dyDescent="0.2">
      <c r="D5733" s="45"/>
      <c r="AA5733" s="94"/>
      <c r="AC5733" s="94"/>
      <c r="AG5733" s="94"/>
      <c r="AI5733" s="94"/>
      <c r="AM5733" s="94"/>
      <c r="AO5733" s="94"/>
      <c r="AS5733" s="94"/>
      <c r="AU5733" s="94"/>
      <c r="AY5733" s="94"/>
      <c r="BA5733" s="94"/>
      <c r="BI5733" s="45"/>
      <c r="BN5733" s="93"/>
    </row>
    <row r="5734" spans="4:66" s="48" customFormat="1" ht="15" customHeight="1" x14ac:dyDescent="0.2">
      <c r="D5734" s="45"/>
      <c r="AA5734" s="94"/>
      <c r="AC5734" s="94"/>
      <c r="AG5734" s="94"/>
      <c r="AI5734" s="94"/>
      <c r="AM5734" s="94"/>
      <c r="AO5734" s="94"/>
      <c r="AS5734" s="94"/>
      <c r="AU5734" s="94"/>
      <c r="AY5734" s="94"/>
      <c r="BA5734" s="94"/>
      <c r="BI5734" s="45"/>
      <c r="BN5734" s="93"/>
    </row>
    <row r="5735" spans="4:66" s="48" customFormat="1" ht="15" customHeight="1" x14ac:dyDescent="0.2">
      <c r="D5735" s="45"/>
      <c r="AA5735" s="94"/>
      <c r="AC5735" s="94"/>
      <c r="AG5735" s="94"/>
      <c r="AI5735" s="94"/>
      <c r="AM5735" s="94"/>
      <c r="AO5735" s="94"/>
      <c r="AS5735" s="94"/>
      <c r="AU5735" s="94"/>
      <c r="AY5735" s="94"/>
      <c r="BA5735" s="94"/>
      <c r="BI5735" s="45"/>
      <c r="BN5735" s="93"/>
    </row>
    <row r="5736" spans="4:66" s="48" customFormat="1" ht="15" customHeight="1" x14ac:dyDescent="0.2">
      <c r="D5736" s="45"/>
      <c r="AA5736" s="94"/>
      <c r="AC5736" s="94"/>
      <c r="AG5736" s="94"/>
      <c r="AI5736" s="94"/>
      <c r="AM5736" s="94"/>
      <c r="AO5736" s="94"/>
      <c r="AS5736" s="94"/>
      <c r="AU5736" s="94"/>
      <c r="AY5736" s="94"/>
      <c r="BA5736" s="94"/>
      <c r="BI5736" s="45"/>
      <c r="BN5736" s="93"/>
    </row>
    <row r="5737" spans="4:66" s="48" customFormat="1" ht="15" customHeight="1" x14ac:dyDescent="0.2">
      <c r="D5737" s="45"/>
      <c r="AA5737" s="94"/>
      <c r="AC5737" s="94"/>
      <c r="AG5737" s="94"/>
      <c r="AI5737" s="94"/>
      <c r="AM5737" s="94"/>
      <c r="AO5737" s="94"/>
      <c r="AS5737" s="94"/>
      <c r="AU5737" s="94"/>
      <c r="AY5737" s="94"/>
      <c r="BA5737" s="94"/>
      <c r="BI5737" s="45"/>
      <c r="BN5737" s="93"/>
    </row>
    <row r="5738" spans="4:66" s="48" customFormat="1" ht="15" customHeight="1" x14ac:dyDescent="0.2">
      <c r="D5738" s="45"/>
      <c r="AA5738" s="94"/>
      <c r="AC5738" s="94"/>
      <c r="AG5738" s="94"/>
      <c r="AI5738" s="94"/>
      <c r="AM5738" s="94"/>
      <c r="AO5738" s="94"/>
      <c r="AS5738" s="94"/>
      <c r="AU5738" s="94"/>
      <c r="AY5738" s="94"/>
      <c r="BA5738" s="94"/>
      <c r="BI5738" s="45"/>
      <c r="BN5738" s="93"/>
    </row>
    <row r="5739" spans="4:66" s="48" customFormat="1" ht="15" customHeight="1" x14ac:dyDescent="0.2">
      <c r="D5739" s="45"/>
      <c r="AA5739" s="94"/>
      <c r="AC5739" s="94"/>
      <c r="AG5739" s="94"/>
      <c r="AI5739" s="94"/>
      <c r="AM5739" s="94"/>
      <c r="AO5739" s="94"/>
      <c r="AS5739" s="94"/>
      <c r="AU5739" s="94"/>
      <c r="AY5739" s="94"/>
      <c r="BA5739" s="94"/>
      <c r="BI5739" s="45"/>
      <c r="BN5739" s="93"/>
    </row>
    <row r="5740" spans="4:66" s="48" customFormat="1" ht="15" customHeight="1" x14ac:dyDescent="0.2">
      <c r="D5740" s="45"/>
      <c r="AA5740" s="94"/>
      <c r="AC5740" s="94"/>
      <c r="AG5740" s="94"/>
      <c r="AI5740" s="94"/>
      <c r="AM5740" s="94"/>
      <c r="AO5740" s="94"/>
      <c r="AS5740" s="94"/>
      <c r="AU5740" s="94"/>
      <c r="AY5740" s="94"/>
      <c r="BA5740" s="94"/>
      <c r="BI5740" s="45"/>
      <c r="BN5740" s="93"/>
    </row>
    <row r="5741" spans="4:66" s="48" customFormat="1" ht="15" customHeight="1" x14ac:dyDescent="0.2">
      <c r="D5741" s="45"/>
      <c r="AA5741" s="94"/>
      <c r="AC5741" s="94"/>
      <c r="AG5741" s="94"/>
      <c r="AI5741" s="94"/>
      <c r="AM5741" s="94"/>
      <c r="AO5741" s="94"/>
      <c r="AS5741" s="94"/>
      <c r="AU5741" s="94"/>
      <c r="AY5741" s="94"/>
      <c r="BA5741" s="94"/>
      <c r="BI5741" s="45"/>
      <c r="BN5741" s="93"/>
    </row>
    <row r="5742" spans="4:66" s="48" customFormat="1" ht="15" customHeight="1" x14ac:dyDescent="0.2">
      <c r="D5742" s="45"/>
      <c r="AA5742" s="94"/>
      <c r="AC5742" s="94"/>
      <c r="AG5742" s="94"/>
      <c r="AI5742" s="94"/>
      <c r="AM5742" s="94"/>
      <c r="AO5742" s="94"/>
      <c r="AS5742" s="94"/>
      <c r="AU5742" s="94"/>
      <c r="AY5742" s="94"/>
      <c r="BA5742" s="94"/>
      <c r="BI5742" s="45"/>
      <c r="BN5742" s="93"/>
    </row>
    <row r="5743" spans="4:66" s="48" customFormat="1" ht="15" customHeight="1" x14ac:dyDescent="0.2">
      <c r="D5743" s="45"/>
      <c r="AA5743" s="94"/>
      <c r="AC5743" s="94"/>
      <c r="AG5743" s="94"/>
      <c r="AI5743" s="94"/>
      <c r="AM5743" s="94"/>
      <c r="AO5743" s="94"/>
      <c r="AS5743" s="94"/>
      <c r="AU5743" s="94"/>
      <c r="AY5743" s="94"/>
      <c r="BA5743" s="94"/>
      <c r="BI5743" s="45"/>
      <c r="BN5743" s="93"/>
    </row>
    <row r="5744" spans="4:66" s="48" customFormat="1" ht="15" customHeight="1" x14ac:dyDescent="0.2">
      <c r="D5744" s="45"/>
      <c r="AA5744" s="94"/>
      <c r="AC5744" s="94"/>
      <c r="AG5744" s="94"/>
      <c r="AI5744" s="94"/>
      <c r="AM5744" s="94"/>
      <c r="AO5744" s="94"/>
      <c r="AS5744" s="94"/>
      <c r="AU5744" s="94"/>
      <c r="AY5744" s="94"/>
      <c r="BA5744" s="94"/>
      <c r="BI5744" s="45"/>
      <c r="BN5744" s="93"/>
    </row>
    <row r="5745" spans="4:66" s="48" customFormat="1" ht="15" customHeight="1" x14ac:dyDescent="0.2">
      <c r="D5745" s="45"/>
      <c r="AA5745" s="94"/>
      <c r="AC5745" s="94"/>
      <c r="AG5745" s="94"/>
      <c r="AI5745" s="94"/>
      <c r="AM5745" s="94"/>
      <c r="AO5745" s="94"/>
      <c r="AS5745" s="94"/>
      <c r="AU5745" s="94"/>
      <c r="AY5745" s="94"/>
      <c r="BA5745" s="94"/>
      <c r="BI5745" s="45"/>
      <c r="BN5745" s="93"/>
    </row>
    <row r="5746" spans="4:66" s="48" customFormat="1" ht="15" customHeight="1" x14ac:dyDescent="0.2">
      <c r="D5746" s="45"/>
      <c r="AA5746" s="94"/>
      <c r="AC5746" s="94"/>
      <c r="AG5746" s="94"/>
      <c r="AI5746" s="94"/>
      <c r="AM5746" s="94"/>
      <c r="AO5746" s="94"/>
      <c r="AS5746" s="94"/>
      <c r="AU5746" s="94"/>
      <c r="AY5746" s="94"/>
      <c r="BA5746" s="94"/>
      <c r="BI5746" s="45"/>
      <c r="BN5746" s="93"/>
    </row>
    <row r="5747" spans="4:66" s="48" customFormat="1" ht="15" customHeight="1" x14ac:dyDescent="0.2">
      <c r="D5747" s="45"/>
      <c r="AA5747" s="94"/>
      <c r="AC5747" s="94"/>
      <c r="AG5747" s="94"/>
      <c r="AI5747" s="94"/>
      <c r="AM5747" s="94"/>
      <c r="AO5747" s="94"/>
      <c r="AS5747" s="94"/>
      <c r="AU5747" s="94"/>
      <c r="AY5747" s="94"/>
      <c r="BA5747" s="94"/>
      <c r="BI5747" s="45"/>
      <c r="BN5747" s="93"/>
    </row>
    <row r="5748" spans="4:66" s="48" customFormat="1" ht="15" customHeight="1" x14ac:dyDescent="0.2">
      <c r="D5748" s="45"/>
      <c r="AA5748" s="94"/>
      <c r="AC5748" s="94"/>
      <c r="AG5748" s="94"/>
      <c r="AI5748" s="94"/>
      <c r="AM5748" s="94"/>
      <c r="AO5748" s="94"/>
      <c r="AS5748" s="94"/>
      <c r="AU5748" s="94"/>
      <c r="AY5748" s="94"/>
      <c r="BA5748" s="94"/>
      <c r="BI5748" s="45"/>
      <c r="BN5748" s="93"/>
    </row>
    <row r="5749" spans="4:66" s="48" customFormat="1" ht="15" customHeight="1" x14ac:dyDescent="0.2">
      <c r="D5749" s="45"/>
      <c r="AA5749" s="94"/>
      <c r="AC5749" s="94"/>
      <c r="AG5749" s="94"/>
      <c r="AI5749" s="94"/>
      <c r="AM5749" s="94"/>
      <c r="AO5749" s="94"/>
      <c r="AS5749" s="94"/>
      <c r="AU5749" s="94"/>
      <c r="AY5749" s="94"/>
      <c r="BA5749" s="94"/>
      <c r="BI5749" s="45"/>
      <c r="BN5749" s="93"/>
    </row>
    <row r="5750" spans="4:66" s="48" customFormat="1" ht="15" customHeight="1" x14ac:dyDescent="0.2">
      <c r="D5750" s="45"/>
      <c r="AA5750" s="94"/>
      <c r="AC5750" s="94"/>
      <c r="AG5750" s="94"/>
      <c r="AI5750" s="94"/>
      <c r="AM5750" s="94"/>
      <c r="AO5750" s="94"/>
      <c r="AS5750" s="94"/>
      <c r="AU5750" s="94"/>
      <c r="AY5750" s="94"/>
      <c r="BA5750" s="94"/>
      <c r="BI5750" s="45"/>
      <c r="BN5750" s="93"/>
    </row>
    <row r="5751" spans="4:66" s="48" customFormat="1" ht="15" customHeight="1" x14ac:dyDescent="0.2">
      <c r="D5751" s="45"/>
      <c r="AA5751" s="94"/>
      <c r="AC5751" s="94"/>
      <c r="AG5751" s="94"/>
      <c r="AI5751" s="94"/>
      <c r="AM5751" s="94"/>
      <c r="AO5751" s="94"/>
      <c r="AS5751" s="94"/>
      <c r="AU5751" s="94"/>
      <c r="AY5751" s="94"/>
      <c r="BA5751" s="94"/>
      <c r="BI5751" s="45"/>
      <c r="BN5751" s="93"/>
    </row>
    <row r="5752" spans="4:66" s="48" customFormat="1" ht="15" customHeight="1" x14ac:dyDescent="0.2">
      <c r="D5752" s="45"/>
      <c r="AA5752" s="94"/>
      <c r="AC5752" s="94"/>
      <c r="AG5752" s="94"/>
      <c r="AI5752" s="94"/>
      <c r="AM5752" s="94"/>
      <c r="AO5752" s="94"/>
      <c r="AS5752" s="94"/>
      <c r="AU5752" s="94"/>
      <c r="AY5752" s="94"/>
      <c r="BA5752" s="94"/>
      <c r="BI5752" s="45"/>
      <c r="BN5752" s="93"/>
    </row>
    <row r="5753" spans="4:66" s="48" customFormat="1" ht="15" customHeight="1" x14ac:dyDescent="0.2">
      <c r="D5753" s="45"/>
      <c r="AA5753" s="94"/>
      <c r="AC5753" s="94"/>
      <c r="AG5753" s="94"/>
      <c r="AI5753" s="94"/>
      <c r="AM5753" s="94"/>
      <c r="AO5753" s="94"/>
      <c r="AS5753" s="94"/>
      <c r="AU5753" s="94"/>
      <c r="AY5753" s="94"/>
      <c r="BA5753" s="94"/>
      <c r="BI5753" s="45"/>
      <c r="BN5753" s="93"/>
    </row>
    <row r="5754" spans="4:66" s="48" customFormat="1" ht="15" customHeight="1" x14ac:dyDescent="0.2">
      <c r="D5754" s="45"/>
      <c r="AA5754" s="94"/>
      <c r="AC5754" s="94"/>
      <c r="AG5754" s="94"/>
      <c r="AI5754" s="94"/>
      <c r="AM5754" s="94"/>
      <c r="AO5754" s="94"/>
      <c r="AS5754" s="94"/>
      <c r="AU5754" s="94"/>
      <c r="AY5754" s="94"/>
      <c r="BA5754" s="94"/>
      <c r="BI5754" s="45"/>
      <c r="BN5754" s="93"/>
    </row>
    <row r="5755" spans="4:66" s="48" customFormat="1" ht="15" customHeight="1" x14ac:dyDescent="0.2">
      <c r="D5755" s="45"/>
      <c r="AA5755" s="94"/>
      <c r="AC5755" s="94"/>
      <c r="AG5755" s="94"/>
      <c r="AI5755" s="94"/>
      <c r="AM5755" s="94"/>
      <c r="AO5755" s="94"/>
      <c r="AS5755" s="94"/>
      <c r="AU5755" s="94"/>
      <c r="AY5755" s="94"/>
      <c r="BA5755" s="94"/>
      <c r="BI5755" s="45"/>
      <c r="BN5755" s="93"/>
    </row>
    <row r="5756" spans="4:66" s="48" customFormat="1" ht="15" customHeight="1" x14ac:dyDescent="0.2">
      <c r="D5756" s="45"/>
      <c r="AA5756" s="94"/>
      <c r="AC5756" s="94"/>
      <c r="AG5756" s="94"/>
      <c r="AI5756" s="94"/>
      <c r="AM5756" s="94"/>
      <c r="AO5756" s="94"/>
      <c r="AS5756" s="94"/>
      <c r="AU5756" s="94"/>
      <c r="AY5756" s="94"/>
      <c r="BA5756" s="94"/>
      <c r="BI5756" s="45"/>
      <c r="BN5756" s="93"/>
    </row>
    <row r="5757" spans="4:66" s="48" customFormat="1" ht="15" customHeight="1" x14ac:dyDescent="0.2">
      <c r="D5757" s="45"/>
      <c r="AA5757" s="94"/>
      <c r="AC5757" s="94"/>
      <c r="AG5757" s="94"/>
      <c r="AI5757" s="94"/>
      <c r="AM5757" s="94"/>
      <c r="AO5757" s="94"/>
      <c r="AS5757" s="94"/>
      <c r="AU5757" s="94"/>
      <c r="AY5757" s="94"/>
      <c r="BA5757" s="94"/>
      <c r="BI5757" s="45"/>
      <c r="BN5757" s="93"/>
    </row>
    <row r="5758" spans="4:66" s="48" customFormat="1" ht="15" customHeight="1" x14ac:dyDescent="0.2">
      <c r="D5758" s="45"/>
      <c r="AA5758" s="94"/>
      <c r="AC5758" s="94"/>
      <c r="AG5758" s="94"/>
      <c r="AI5758" s="94"/>
      <c r="AM5758" s="94"/>
      <c r="AO5758" s="94"/>
      <c r="AS5758" s="94"/>
      <c r="AU5758" s="94"/>
      <c r="AY5758" s="94"/>
      <c r="BA5758" s="94"/>
      <c r="BI5758" s="45"/>
      <c r="BN5758" s="93"/>
    </row>
    <row r="5759" spans="4:66" s="48" customFormat="1" ht="15" customHeight="1" x14ac:dyDescent="0.2">
      <c r="D5759" s="45"/>
      <c r="AA5759" s="94"/>
      <c r="AC5759" s="94"/>
      <c r="AG5759" s="94"/>
      <c r="AI5759" s="94"/>
      <c r="AM5759" s="94"/>
      <c r="AO5759" s="94"/>
      <c r="AS5759" s="94"/>
      <c r="AU5759" s="94"/>
      <c r="AY5759" s="94"/>
      <c r="BA5759" s="94"/>
      <c r="BI5759" s="45"/>
      <c r="BN5759" s="93"/>
    </row>
    <row r="5760" spans="4:66" s="48" customFormat="1" ht="15" customHeight="1" x14ac:dyDescent="0.2">
      <c r="D5760" s="45"/>
      <c r="AA5760" s="94"/>
      <c r="AC5760" s="94"/>
      <c r="AG5760" s="94"/>
      <c r="AI5760" s="94"/>
      <c r="AM5760" s="94"/>
      <c r="AO5760" s="94"/>
      <c r="AS5760" s="94"/>
      <c r="AU5760" s="94"/>
      <c r="AY5760" s="94"/>
      <c r="BA5760" s="94"/>
      <c r="BI5760" s="45"/>
      <c r="BN5760" s="93"/>
    </row>
    <row r="5761" spans="4:66" s="48" customFormat="1" ht="15" customHeight="1" x14ac:dyDescent="0.2">
      <c r="D5761" s="45"/>
      <c r="AA5761" s="94"/>
      <c r="AC5761" s="94"/>
      <c r="AG5761" s="94"/>
      <c r="AI5761" s="94"/>
      <c r="AM5761" s="94"/>
      <c r="AO5761" s="94"/>
      <c r="AS5761" s="94"/>
      <c r="AU5761" s="94"/>
      <c r="AY5761" s="94"/>
      <c r="BA5761" s="94"/>
      <c r="BI5761" s="45"/>
      <c r="BN5761" s="93"/>
    </row>
    <row r="5762" spans="4:66" s="48" customFormat="1" ht="15" customHeight="1" x14ac:dyDescent="0.2">
      <c r="D5762" s="45"/>
      <c r="AA5762" s="94"/>
      <c r="AC5762" s="94"/>
      <c r="AG5762" s="94"/>
      <c r="AI5762" s="94"/>
      <c r="AM5762" s="94"/>
      <c r="AO5762" s="94"/>
      <c r="AS5762" s="94"/>
      <c r="AU5762" s="94"/>
      <c r="AY5762" s="94"/>
      <c r="BA5762" s="94"/>
      <c r="BI5762" s="45"/>
      <c r="BN5762" s="93"/>
    </row>
    <row r="5763" spans="4:66" s="48" customFormat="1" ht="15" customHeight="1" x14ac:dyDescent="0.2">
      <c r="D5763" s="45"/>
      <c r="AA5763" s="94"/>
      <c r="AC5763" s="94"/>
      <c r="AG5763" s="94"/>
      <c r="AI5763" s="94"/>
      <c r="AM5763" s="94"/>
      <c r="AO5763" s="94"/>
      <c r="AS5763" s="94"/>
      <c r="AU5763" s="94"/>
      <c r="AY5763" s="94"/>
      <c r="BA5763" s="94"/>
      <c r="BI5763" s="45"/>
      <c r="BN5763" s="93"/>
    </row>
    <row r="5764" spans="4:66" s="48" customFormat="1" ht="15" customHeight="1" x14ac:dyDescent="0.2">
      <c r="D5764" s="45"/>
      <c r="AA5764" s="94"/>
      <c r="AC5764" s="94"/>
      <c r="AG5764" s="94"/>
      <c r="AI5764" s="94"/>
      <c r="AM5764" s="94"/>
      <c r="AO5764" s="94"/>
      <c r="AS5764" s="94"/>
      <c r="AU5764" s="94"/>
      <c r="AY5764" s="94"/>
      <c r="BA5764" s="94"/>
      <c r="BI5764" s="45"/>
      <c r="BN5764" s="93"/>
    </row>
    <row r="5765" spans="4:66" s="48" customFormat="1" ht="15" customHeight="1" x14ac:dyDescent="0.2">
      <c r="D5765" s="45"/>
      <c r="AA5765" s="94"/>
      <c r="AC5765" s="94"/>
      <c r="AG5765" s="94"/>
      <c r="AI5765" s="94"/>
      <c r="AM5765" s="94"/>
      <c r="AO5765" s="94"/>
      <c r="AS5765" s="94"/>
      <c r="AU5765" s="94"/>
      <c r="AY5765" s="94"/>
      <c r="BA5765" s="94"/>
      <c r="BI5765" s="45"/>
      <c r="BN5765" s="93"/>
    </row>
    <row r="5766" spans="4:66" s="48" customFormat="1" ht="15" customHeight="1" x14ac:dyDescent="0.2">
      <c r="D5766" s="45"/>
      <c r="AA5766" s="94"/>
      <c r="AC5766" s="94"/>
      <c r="AG5766" s="94"/>
      <c r="AI5766" s="94"/>
      <c r="AM5766" s="94"/>
      <c r="AO5766" s="94"/>
      <c r="AS5766" s="94"/>
      <c r="AU5766" s="94"/>
      <c r="AY5766" s="94"/>
      <c r="BA5766" s="94"/>
      <c r="BI5766" s="45"/>
      <c r="BN5766" s="93"/>
    </row>
    <row r="5767" spans="4:66" s="48" customFormat="1" ht="15" customHeight="1" x14ac:dyDescent="0.2">
      <c r="D5767" s="45"/>
      <c r="AA5767" s="94"/>
      <c r="AC5767" s="94"/>
      <c r="AG5767" s="94"/>
      <c r="AI5767" s="94"/>
      <c r="AM5767" s="94"/>
      <c r="AO5767" s="94"/>
      <c r="AS5767" s="94"/>
      <c r="AU5767" s="94"/>
      <c r="AY5767" s="94"/>
      <c r="BA5767" s="94"/>
      <c r="BI5767" s="45"/>
      <c r="BN5767" s="93"/>
    </row>
    <row r="5768" spans="4:66" s="48" customFormat="1" ht="15" customHeight="1" x14ac:dyDescent="0.2">
      <c r="D5768" s="45"/>
      <c r="AA5768" s="94"/>
      <c r="AC5768" s="94"/>
      <c r="AG5768" s="94"/>
      <c r="AI5768" s="94"/>
      <c r="AM5768" s="94"/>
      <c r="AO5768" s="94"/>
      <c r="AS5768" s="94"/>
      <c r="AU5768" s="94"/>
      <c r="AY5768" s="94"/>
      <c r="BA5768" s="94"/>
      <c r="BI5768" s="45"/>
      <c r="BN5768" s="93"/>
    </row>
    <row r="5769" spans="4:66" s="48" customFormat="1" ht="15" customHeight="1" x14ac:dyDescent="0.2">
      <c r="D5769" s="45"/>
      <c r="AA5769" s="94"/>
      <c r="AC5769" s="94"/>
      <c r="AG5769" s="94"/>
      <c r="AI5769" s="94"/>
      <c r="AM5769" s="94"/>
      <c r="AO5769" s="94"/>
      <c r="AS5769" s="94"/>
      <c r="AU5769" s="94"/>
      <c r="AY5769" s="94"/>
      <c r="BA5769" s="94"/>
      <c r="BI5769" s="45"/>
      <c r="BN5769" s="93"/>
    </row>
    <row r="5770" spans="4:66" s="48" customFormat="1" ht="15" customHeight="1" x14ac:dyDescent="0.2">
      <c r="D5770" s="45"/>
      <c r="AA5770" s="94"/>
      <c r="AC5770" s="94"/>
      <c r="AG5770" s="94"/>
      <c r="AI5770" s="94"/>
      <c r="AM5770" s="94"/>
      <c r="AO5770" s="94"/>
      <c r="AS5770" s="94"/>
      <c r="AU5770" s="94"/>
      <c r="AY5770" s="94"/>
      <c r="BA5770" s="94"/>
      <c r="BI5770" s="45"/>
      <c r="BN5770" s="93"/>
    </row>
    <row r="5771" spans="4:66" s="48" customFormat="1" ht="15" customHeight="1" x14ac:dyDescent="0.2">
      <c r="D5771" s="45"/>
      <c r="AA5771" s="94"/>
      <c r="AC5771" s="94"/>
      <c r="AG5771" s="94"/>
      <c r="AI5771" s="94"/>
      <c r="AM5771" s="94"/>
      <c r="AO5771" s="94"/>
      <c r="AS5771" s="94"/>
      <c r="AU5771" s="94"/>
      <c r="AY5771" s="94"/>
      <c r="BA5771" s="94"/>
      <c r="BI5771" s="45"/>
      <c r="BN5771" s="93"/>
    </row>
    <row r="5772" spans="4:66" s="48" customFormat="1" ht="15" customHeight="1" x14ac:dyDescent="0.2">
      <c r="D5772" s="45"/>
      <c r="AA5772" s="94"/>
      <c r="AC5772" s="94"/>
      <c r="AG5772" s="94"/>
      <c r="AI5772" s="94"/>
      <c r="AM5772" s="94"/>
      <c r="AO5772" s="94"/>
      <c r="AS5772" s="94"/>
      <c r="AU5772" s="94"/>
      <c r="AY5772" s="94"/>
      <c r="BA5772" s="94"/>
      <c r="BI5772" s="45"/>
      <c r="BN5772" s="93"/>
    </row>
    <row r="5773" spans="4:66" s="48" customFormat="1" ht="15" customHeight="1" x14ac:dyDescent="0.2">
      <c r="D5773" s="45"/>
      <c r="AA5773" s="94"/>
      <c r="AC5773" s="94"/>
      <c r="AG5773" s="94"/>
      <c r="AI5773" s="94"/>
      <c r="AM5773" s="94"/>
      <c r="AO5773" s="94"/>
      <c r="AS5773" s="94"/>
      <c r="AU5773" s="94"/>
      <c r="AY5773" s="94"/>
      <c r="BA5773" s="94"/>
      <c r="BI5773" s="45"/>
      <c r="BN5773" s="93"/>
    </row>
    <row r="5774" spans="4:66" s="48" customFormat="1" ht="15" customHeight="1" x14ac:dyDescent="0.2">
      <c r="D5774" s="45"/>
      <c r="AA5774" s="94"/>
      <c r="AC5774" s="94"/>
      <c r="AG5774" s="94"/>
      <c r="AI5774" s="94"/>
      <c r="AM5774" s="94"/>
      <c r="AO5774" s="94"/>
      <c r="AS5774" s="94"/>
      <c r="AU5774" s="94"/>
      <c r="AY5774" s="94"/>
      <c r="BA5774" s="94"/>
      <c r="BI5774" s="45"/>
      <c r="BN5774" s="93"/>
    </row>
    <row r="5775" spans="4:66" s="48" customFormat="1" ht="15" customHeight="1" x14ac:dyDescent="0.2">
      <c r="D5775" s="45"/>
      <c r="AA5775" s="94"/>
      <c r="AC5775" s="94"/>
      <c r="AG5775" s="94"/>
      <c r="AI5775" s="94"/>
      <c r="AM5775" s="94"/>
      <c r="AO5775" s="94"/>
      <c r="AS5775" s="94"/>
      <c r="AU5775" s="94"/>
      <c r="AY5775" s="94"/>
      <c r="BA5775" s="94"/>
      <c r="BI5775" s="45"/>
      <c r="BN5775" s="93"/>
    </row>
    <row r="5776" spans="4:66" s="48" customFormat="1" ht="15" customHeight="1" x14ac:dyDescent="0.2">
      <c r="D5776" s="45"/>
      <c r="AA5776" s="94"/>
      <c r="AC5776" s="94"/>
      <c r="AG5776" s="94"/>
      <c r="AI5776" s="94"/>
      <c r="AM5776" s="94"/>
      <c r="AO5776" s="94"/>
      <c r="AS5776" s="94"/>
      <c r="AU5776" s="94"/>
      <c r="AY5776" s="94"/>
      <c r="BA5776" s="94"/>
      <c r="BI5776" s="45"/>
      <c r="BN5776" s="93"/>
    </row>
    <row r="5777" spans="4:66" s="48" customFormat="1" ht="15" customHeight="1" x14ac:dyDescent="0.2">
      <c r="D5777" s="45"/>
      <c r="AA5777" s="94"/>
      <c r="AC5777" s="94"/>
      <c r="AG5777" s="94"/>
      <c r="AI5777" s="94"/>
      <c r="AM5777" s="94"/>
      <c r="AO5777" s="94"/>
      <c r="AS5777" s="94"/>
      <c r="AU5777" s="94"/>
      <c r="AY5777" s="94"/>
      <c r="BA5777" s="94"/>
      <c r="BI5777" s="45"/>
      <c r="BN5777" s="93"/>
    </row>
    <row r="5778" spans="4:66" s="48" customFormat="1" ht="15" customHeight="1" x14ac:dyDescent="0.2">
      <c r="D5778" s="45"/>
      <c r="AA5778" s="94"/>
      <c r="AC5778" s="94"/>
      <c r="AG5778" s="94"/>
      <c r="AI5778" s="94"/>
      <c r="AM5778" s="94"/>
      <c r="AO5778" s="94"/>
      <c r="AS5778" s="94"/>
      <c r="AU5778" s="94"/>
      <c r="AY5778" s="94"/>
      <c r="BA5778" s="94"/>
      <c r="BI5778" s="45"/>
      <c r="BN5778" s="93"/>
    </row>
    <row r="5779" spans="4:66" s="48" customFormat="1" ht="15" customHeight="1" x14ac:dyDescent="0.2">
      <c r="D5779" s="45"/>
      <c r="AA5779" s="94"/>
      <c r="AC5779" s="94"/>
      <c r="AG5779" s="94"/>
      <c r="AI5779" s="94"/>
      <c r="AM5779" s="94"/>
      <c r="AO5779" s="94"/>
      <c r="AS5779" s="94"/>
      <c r="AU5779" s="94"/>
      <c r="AY5779" s="94"/>
      <c r="BA5779" s="94"/>
      <c r="BI5779" s="45"/>
      <c r="BN5779" s="93"/>
    </row>
    <row r="5780" spans="4:66" s="48" customFormat="1" ht="15" customHeight="1" x14ac:dyDescent="0.2">
      <c r="D5780" s="45"/>
      <c r="AA5780" s="94"/>
      <c r="AC5780" s="94"/>
      <c r="AG5780" s="94"/>
      <c r="AI5780" s="94"/>
      <c r="AM5780" s="94"/>
      <c r="AO5780" s="94"/>
      <c r="AS5780" s="94"/>
      <c r="AU5780" s="94"/>
      <c r="AY5780" s="94"/>
      <c r="BA5780" s="94"/>
      <c r="BI5780" s="45"/>
      <c r="BN5780" s="93"/>
    </row>
    <row r="5781" spans="4:66" s="48" customFormat="1" ht="15" customHeight="1" x14ac:dyDescent="0.2">
      <c r="D5781" s="45"/>
      <c r="AA5781" s="94"/>
      <c r="AC5781" s="94"/>
      <c r="AG5781" s="94"/>
      <c r="AI5781" s="94"/>
      <c r="AM5781" s="94"/>
      <c r="AO5781" s="94"/>
      <c r="AS5781" s="94"/>
      <c r="AU5781" s="94"/>
      <c r="AY5781" s="94"/>
      <c r="BA5781" s="94"/>
      <c r="BI5781" s="45"/>
      <c r="BN5781" s="93"/>
    </row>
    <row r="5782" spans="4:66" s="48" customFormat="1" ht="15" customHeight="1" x14ac:dyDescent="0.2">
      <c r="D5782" s="45"/>
      <c r="AA5782" s="94"/>
      <c r="AC5782" s="94"/>
      <c r="AG5782" s="94"/>
      <c r="AI5782" s="94"/>
      <c r="AM5782" s="94"/>
      <c r="AO5782" s="94"/>
      <c r="AS5782" s="94"/>
      <c r="AU5782" s="94"/>
      <c r="AY5782" s="94"/>
      <c r="BA5782" s="94"/>
      <c r="BI5782" s="45"/>
      <c r="BN5782" s="93"/>
    </row>
    <row r="5783" spans="4:66" s="48" customFormat="1" ht="15" customHeight="1" x14ac:dyDescent="0.2">
      <c r="D5783" s="45"/>
      <c r="AA5783" s="94"/>
      <c r="AC5783" s="94"/>
      <c r="AG5783" s="94"/>
      <c r="AI5783" s="94"/>
      <c r="AM5783" s="94"/>
      <c r="AO5783" s="94"/>
      <c r="AS5783" s="94"/>
      <c r="AU5783" s="94"/>
      <c r="AY5783" s="94"/>
      <c r="BA5783" s="94"/>
      <c r="BI5783" s="45"/>
      <c r="BN5783" s="93"/>
    </row>
    <row r="5784" spans="4:66" s="48" customFormat="1" ht="15" customHeight="1" x14ac:dyDescent="0.2">
      <c r="D5784" s="45"/>
      <c r="AA5784" s="94"/>
      <c r="AC5784" s="94"/>
      <c r="AG5784" s="94"/>
      <c r="AI5784" s="94"/>
      <c r="AM5784" s="94"/>
      <c r="AO5784" s="94"/>
      <c r="AS5784" s="94"/>
      <c r="AU5784" s="94"/>
      <c r="AY5784" s="94"/>
      <c r="BA5784" s="94"/>
      <c r="BI5784" s="45"/>
      <c r="BN5784" s="93"/>
    </row>
    <row r="5785" spans="4:66" s="48" customFormat="1" ht="15" customHeight="1" x14ac:dyDescent="0.2">
      <c r="D5785" s="45"/>
      <c r="AA5785" s="94"/>
      <c r="AC5785" s="94"/>
      <c r="AG5785" s="94"/>
      <c r="AI5785" s="94"/>
      <c r="AM5785" s="94"/>
      <c r="AO5785" s="94"/>
      <c r="AS5785" s="94"/>
      <c r="AU5785" s="94"/>
      <c r="AY5785" s="94"/>
      <c r="BA5785" s="94"/>
      <c r="BI5785" s="45"/>
      <c r="BN5785" s="93"/>
    </row>
    <row r="5786" spans="4:66" s="48" customFormat="1" ht="15" customHeight="1" x14ac:dyDescent="0.2">
      <c r="D5786" s="45"/>
      <c r="AA5786" s="94"/>
      <c r="AC5786" s="94"/>
      <c r="AG5786" s="94"/>
      <c r="AI5786" s="94"/>
      <c r="AM5786" s="94"/>
      <c r="AO5786" s="94"/>
      <c r="AS5786" s="94"/>
      <c r="AU5786" s="94"/>
      <c r="AY5786" s="94"/>
      <c r="BA5786" s="94"/>
      <c r="BI5786" s="45"/>
      <c r="BN5786" s="93"/>
    </row>
    <row r="5787" spans="4:66" s="48" customFormat="1" ht="15" customHeight="1" x14ac:dyDescent="0.2">
      <c r="D5787" s="45"/>
      <c r="AA5787" s="94"/>
      <c r="AC5787" s="94"/>
      <c r="AG5787" s="94"/>
      <c r="AI5787" s="94"/>
      <c r="AM5787" s="94"/>
      <c r="AO5787" s="94"/>
      <c r="AS5787" s="94"/>
      <c r="AU5787" s="94"/>
      <c r="AY5787" s="94"/>
      <c r="BA5787" s="94"/>
      <c r="BI5787" s="45"/>
      <c r="BN5787" s="93"/>
    </row>
    <row r="5788" spans="4:66" s="48" customFormat="1" ht="15" customHeight="1" x14ac:dyDescent="0.2">
      <c r="D5788" s="45"/>
      <c r="AA5788" s="94"/>
      <c r="AC5788" s="94"/>
      <c r="AG5788" s="94"/>
      <c r="AI5788" s="94"/>
      <c r="AM5788" s="94"/>
      <c r="AO5788" s="94"/>
      <c r="AS5788" s="94"/>
      <c r="AU5788" s="94"/>
      <c r="AY5788" s="94"/>
      <c r="BA5788" s="94"/>
      <c r="BI5788" s="45"/>
      <c r="BN5788" s="93"/>
    </row>
    <row r="5789" spans="4:66" s="48" customFormat="1" ht="15" customHeight="1" x14ac:dyDescent="0.2">
      <c r="D5789" s="45"/>
      <c r="AA5789" s="94"/>
      <c r="AC5789" s="94"/>
      <c r="AG5789" s="94"/>
      <c r="AI5789" s="94"/>
      <c r="AM5789" s="94"/>
      <c r="AO5789" s="94"/>
      <c r="AS5789" s="94"/>
      <c r="AU5789" s="94"/>
      <c r="AY5789" s="94"/>
      <c r="BA5789" s="94"/>
      <c r="BI5789" s="45"/>
      <c r="BN5789" s="93"/>
    </row>
    <row r="5790" spans="4:66" s="48" customFormat="1" ht="15" customHeight="1" x14ac:dyDescent="0.2">
      <c r="D5790" s="45"/>
      <c r="AA5790" s="94"/>
      <c r="AC5790" s="94"/>
      <c r="AG5790" s="94"/>
      <c r="AI5790" s="94"/>
      <c r="AM5790" s="94"/>
      <c r="AO5790" s="94"/>
      <c r="AS5790" s="94"/>
      <c r="AU5790" s="94"/>
      <c r="AY5790" s="94"/>
      <c r="BA5790" s="94"/>
      <c r="BI5790" s="45"/>
      <c r="BN5790" s="93"/>
    </row>
    <row r="5791" spans="4:66" s="48" customFormat="1" ht="15" customHeight="1" x14ac:dyDescent="0.2">
      <c r="D5791" s="45"/>
      <c r="AA5791" s="94"/>
      <c r="AC5791" s="94"/>
      <c r="AG5791" s="94"/>
      <c r="AI5791" s="94"/>
      <c r="AM5791" s="94"/>
      <c r="AO5791" s="94"/>
      <c r="AS5791" s="94"/>
      <c r="AU5791" s="94"/>
      <c r="AY5791" s="94"/>
      <c r="BA5791" s="94"/>
      <c r="BI5791" s="45"/>
      <c r="BN5791" s="93"/>
    </row>
    <row r="5792" spans="4:66" s="48" customFormat="1" ht="15" customHeight="1" x14ac:dyDescent="0.2">
      <c r="D5792" s="45"/>
      <c r="AA5792" s="94"/>
      <c r="AC5792" s="94"/>
      <c r="AG5792" s="94"/>
      <c r="AI5792" s="94"/>
      <c r="AM5792" s="94"/>
      <c r="AO5792" s="94"/>
      <c r="AS5792" s="94"/>
      <c r="AU5792" s="94"/>
      <c r="AY5792" s="94"/>
      <c r="BA5792" s="94"/>
      <c r="BI5792" s="45"/>
      <c r="BN5792" s="93"/>
    </row>
    <row r="5793" spans="4:66" s="48" customFormat="1" ht="15" customHeight="1" x14ac:dyDescent="0.2">
      <c r="D5793" s="45"/>
      <c r="AA5793" s="94"/>
      <c r="AC5793" s="94"/>
      <c r="AG5793" s="94"/>
      <c r="AI5793" s="94"/>
      <c r="AM5793" s="94"/>
      <c r="AO5793" s="94"/>
      <c r="AS5793" s="94"/>
      <c r="AU5793" s="94"/>
      <c r="AY5793" s="94"/>
      <c r="BA5793" s="94"/>
      <c r="BI5793" s="45"/>
      <c r="BN5793" s="93"/>
    </row>
    <row r="5794" spans="4:66" s="48" customFormat="1" ht="15" customHeight="1" x14ac:dyDescent="0.2">
      <c r="D5794" s="45"/>
      <c r="AA5794" s="94"/>
      <c r="AC5794" s="94"/>
      <c r="AG5794" s="94"/>
      <c r="AI5794" s="94"/>
      <c r="AM5794" s="94"/>
      <c r="AO5794" s="94"/>
      <c r="AS5794" s="94"/>
      <c r="AU5794" s="94"/>
      <c r="AY5794" s="94"/>
      <c r="BA5794" s="94"/>
      <c r="BI5794" s="45"/>
      <c r="BN5794" s="93"/>
    </row>
    <row r="5795" spans="4:66" s="48" customFormat="1" ht="15" customHeight="1" x14ac:dyDescent="0.2">
      <c r="D5795" s="45"/>
      <c r="AA5795" s="94"/>
      <c r="AC5795" s="94"/>
      <c r="AG5795" s="94"/>
      <c r="AI5795" s="94"/>
      <c r="AM5795" s="94"/>
      <c r="AO5795" s="94"/>
      <c r="AS5795" s="94"/>
      <c r="AU5795" s="94"/>
      <c r="AY5795" s="94"/>
      <c r="BA5795" s="94"/>
      <c r="BI5795" s="45"/>
      <c r="BN5795" s="93"/>
    </row>
    <row r="5796" spans="4:66" s="48" customFormat="1" ht="15" customHeight="1" x14ac:dyDescent="0.2">
      <c r="D5796" s="45"/>
      <c r="AA5796" s="94"/>
      <c r="AC5796" s="94"/>
      <c r="AG5796" s="94"/>
      <c r="AI5796" s="94"/>
      <c r="AM5796" s="94"/>
      <c r="AO5796" s="94"/>
      <c r="AS5796" s="94"/>
      <c r="AU5796" s="94"/>
      <c r="AY5796" s="94"/>
      <c r="BA5796" s="94"/>
      <c r="BI5796" s="45"/>
      <c r="BN5796" s="93"/>
    </row>
    <row r="5797" spans="4:66" s="48" customFormat="1" ht="15" customHeight="1" x14ac:dyDescent="0.2">
      <c r="D5797" s="45"/>
      <c r="AA5797" s="94"/>
      <c r="AC5797" s="94"/>
      <c r="AG5797" s="94"/>
      <c r="AI5797" s="94"/>
      <c r="AM5797" s="94"/>
      <c r="AO5797" s="94"/>
      <c r="AS5797" s="94"/>
      <c r="AU5797" s="94"/>
      <c r="AY5797" s="94"/>
      <c r="BA5797" s="94"/>
      <c r="BI5797" s="45"/>
      <c r="BN5797" s="93"/>
    </row>
    <row r="5798" spans="4:66" s="48" customFormat="1" ht="15" customHeight="1" x14ac:dyDescent="0.2">
      <c r="D5798" s="45"/>
      <c r="AA5798" s="94"/>
      <c r="AC5798" s="94"/>
      <c r="AG5798" s="94"/>
      <c r="AI5798" s="94"/>
      <c r="AM5798" s="94"/>
      <c r="AO5798" s="94"/>
      <c r="AS5798" s="94"/>
      <c r="AU5798" s="94"/>
      <c r="AY5798" s="94"/>
      <c r="BA5798" s="94"/>
      <c r="BI5798" s="45"/>
      <c r="BN5798" s="93"/>
    </row>
    <row r="5799" spans="4:66" s="48" customFormat="1" ht="15" customHeight="1" x14ac:dyDescent="0.2">
      <c r="D5799" s="45"/>
      <c r="AA5799" s="94"/>
      <c r="AC5799" s="94"/>
      <c r="AG5799" s="94"/>
      <c r="AI5799" s="94"/>
      <c r="AM5799" s="94"/>
      <c r="AO5799" s="94"/>
      <c r="AS5799" s="94"/>
      <c r="AU5799" s="94"/>
      <c r="AY5799" s="94"/>
      <c r="BA5799" s="94"/>
      <c r="BI5799" s="45"/>
      <c r="BN5799" s="93"/>
    </row>
    <row r="5800" spans="4:66" s="48" customFormat="1" ht="15" customHeight="1" x14ac:dyDescent="0.2">
      <c r="D5800" s="45"/>
      <c r="AA5800" s="94"/>
      <c r="AC5800" s="94"/>
      <c r="AG5800" s="94"/>
      <c r="AI5800" s="94"/>
      <c r="AM5800" s="94"/>
      <c r="AO5800" s="94"/>
      <c r="AS5800" s="94"/>
      <c r="AU5800" s="94"/>
      <c r="AY5800" s="94"/>
      <c r="BA5800" s="94"/>
      <c r="BI5800" s="45"/>
      <c r="BN5800" s="93"/>
    </row>
    <row r="5801" spans="4:66" s="48" customFormat="1" ht="15" customHeight="1" x14ac:dyDescent="0.2">
      <c r="D5801" s="45"/>
      <c r="AA5801" s="94"/>
      <c r="AC5801" s="94"/>
      <c r="AG5801" s="94"/>
      <c r="AI5801" s="94"/>
      <c r="AM5801" s="94"/>
      <c r="AO5801" s="94"/>
      <c r="AS5801" s="94"/>
      <c r="AU5801" s="94"/>
      <c r="AY5801" s="94"/>
      <c r="BA5801" s="94"/>
      <c r="BI5801" s="45"/>
      <c r="BN5801" s="93"/>
    </row>
    <row r="5802" spans="4:66" s="48" customFormat="1" ht="15" customHeight="1" x14ac:dyDescent="0.2">
      <c r="D5802" s="45"/>
      <c r="AA5802" s="94"/>
      <c r="AC5802" s="94"/>
      <c r="AG5802" s="94"/>
      <c r="AI5802" s="94"/>
      <c r="AM5802" s="94"/>
      <c r="AO5802" s="94"/>
      <c r="AS5802" s="94"/>
      <c r="AU5802" s="94"/>
      <c r="AY5802" s="94"/>
      <c r="BA5802" s="94"/>
      <c r="BI5802" s="45"/>
      <c r="BN5802" s="93"/>
    </row>
    <row r="5803" spans="4:66" s="48" customFormat="1" ht="15" customHeight="1" x14ac:dyDescent="0.2">
      <c r="D5803" s="45"/>
      <c r="AA5803" s="94"/>
      <c r="AC5803" s="94"/>
      <c r="AG5803" s="94"/>
      <c r="AI5803" s="94"/>
      <c r="AM5803" s="94"/>
      <c r="AO5803" s="94"/>
      <c r="AS5803" s="94"/>
      <c r="AU5803" s="94"/>
      <c r="AY5803" s="94"/>
      <c r="BA5803" s="94"/>
      <c r="BI5803" s="45"/>
      <c r="BN5803" s="93"/>
    </row>
    <row r="5804" spans="4:66" s="48" customFormat="1" ht="15" customHeight="1" x14ac:dyDescent="0.2">
      <c r="D5804" s="45"/>
      <c r="AA5804" s="94"/>
      <c r="AC5804" s="94"/>
      <c r="AG5804" s="94"/>
      <c r="AI5804" s="94"/>
      <c r="AM5804" s="94"/>
      <c r="AO5804" s="94"/>
      <c r="AS5804" s="94"/>
      <c r="AU5804" s="94"/>
      <c r="AY5804" s="94"/>
      <c r="BA5804" s="94"/>
      <c r="BI5804" s="45"/>
      <c r="BN5804" s="93"/>
    </row>
    <row r="5805" spans="4:66" s="48" customFormat="1" ht="15" customHeight="1" x14ac:dyDescent="0.2">
      <c r="D5805" s="45"/>
      <c r="AA5805" s="94"/>
      <c r="AC5805" s="94"/>
      <c r="AG5805" s="94"/>
      <c r="AI5805" s="94"/>
      <c r="AM5805" s="94"/>
      <c r="AO5805" s="94"/>
      <c r="AS5805" s="94"/>
      <c r="AU5805" s="94"/>
      <c r="AY5805" s="94"/>
      <c r="BA5805" s="94"/>
      <c r="BI5805" s="45"/>
      <c r="BN5805" s="93"/>
    </row>
    <row r="5806" spans="4:66" s="48" customFormat="1" ht="15" customHeight="1" x14ac:dyDescent="0.2">
      <c r="D5806" s="45"/>
      <c r="AA5806" s="94"/>
      <c r="AC5806" s="94"/>
      <c r="AG5806" s="94"/>
      <c r="AI5806" s="94"/>
      <c r="AM5806" s="94"/>
      <c r="AO5806" s="94"/>
      <c r="AS5806" s="94"/>
      <c r="AU5806" s="94"/>
      <c r="AY5806" s="94"/>
      <c r="BA5806" s="94"/>
      <c r="BI5806" s="45"/>
      <c r="BN5806" s="93"/>
    </row>
    <row r="5807" spans="4:66" s="48" customFormat="1" ht="15" customHeight="1" x14ac:dyDescent="0.2">
      <c r="D5807" s="45"/>
      <c r="AA5807" s="94"/>
      <c r="AC5807" s="94"/>
      <c r="AG5807" s="94"/>
      <c r="AI5807" s="94"/>
      <c r="AM5807" s="94"/>
      <c r="AO5807" s="94"/>
      <c r="AS5807" s="94"/>
      <c r="AU5807" s="94"/>
      <c r="AY5807" s="94"/>
      <c r="BA5807" s="94"/>
      <c r="BI5807" s="45"/>
      <c r="BN5807" s="93"/>
    </row>
    <row r="5808" spans="4:66" s="48" customFormat="1" ht="15" customHeight="1" x14ac:dyDescent="0.2">
      <c r="D5808" s="45"/>
      <c r="AA5808" s="94"/>
      <c r="AC5808" s="94"/>
      <c r="AG5808" s="94"/>
      <c r="AI5808" s="94"/>
      <c r="AM5808" s="94"/>
      <c r="AO5808" s="94"/>
      <c r="AS5808" s="94"/>
      <c r="AU5808" s="94"/>
      <c r="AY5808" s="94"/>
      <c r="BA5808" s="94"/>
      <c r="BI5808" s="45"/>
      <c r="BN5808" s="93"/>
    </row>
    <row r="5809" spans="4:66" s="48" customFormat="1" ht="15" customHeight="1" x14ac:dyDescent="0.2">
      <c r="D5809" s="45"/>
      <c r="AA5809" s="94"/>
      <c r="AC5809" s="94"/>
      <c r="AG5809" s="94"/>
      <c r="AI5809" s="94"/>
      <c r="AM5809" s="94"/>
      <c r="AO5809" s="94"/>
      <c r="AS5809" s="94"/>
      <c r="AU5809" s="94"/>
      <c r="AY5809" s="94"/>
      <c r="BA5809" s="94"/>
      <c r="BI5809" s="45"/>
      <c r="BN5809" s="93"/>
    </row>
    <row r="5810" spans="4:66" s="48" customFormat="1" ht="15" customHeight="1" x14ac:dyDescent="0.2">
      <c r="D5810" s="45"/>
      <c r="AA5810" s="94"/>
      <c r="AC5810" s="94"/>
      <c r="AG5810" s="94"/>
      <c r="AI5810" s="94"/>
      <c r="AM5810" s="94"/>
      <c r="AO5810" s="94"/>
      <c r="AS5810" s="94"/>
      <c r="AU5810" s="94"/>
      <c r="AY5810" s="94"/>
      <c r="BA5810" s="94"/>
      <c r="BI5810" s="45"/>
      <c r="BN5810" s="93"/>
    </row>
    <row r="5811" spans="4:66" s="48" customFormat="1" ht="15" customHeight="1" x14ac:dyDescent="0.2">
      <c r="D5811" s="45"/>
      <c r="AA5811" s="94"/>
      <c r="AC5811" s="94"/>
      <c r="AG5811" s="94"/>
      <c r="AI5811" s="94"/>
      <c r="AM5811" s="94"/>
      <c r="AO5811" s="94"/>
      <c r="AS5811" s="94"/>
      <c r="AU5811" s="94"/>
      <c r="AY5811" s="94"/>
      <c r="BA5811" s="94"/>
      <c r="BI5811" s="45"/>
      <c r="BN5811" s="93"/>
    </row>
    <row r="5812" spans="4:66" s="48" customFormat="1" ht="15" customHeight="1" x14ac:dyDescent="0.2">
      <c r="D5812" s="45"/>
      <c r="AA5812" s="94"/>
      <c r="AC5812" s="94"/>
      <c r="AG5812" s="94"/>
      <c r="AI5812" s="94"/>
      <c r="AM5812" s="94"/>
      <c r="AO5812" s="94"/>
      <c r="AS5812" s="94"/>
      <c r="AU5812" s="94"/>
      <c r="AY5812" s="94"/>
      <c r="BA5812" s="94"/>
      <c r="BI5812" s="45"/>
      <c r="BN5812" s="93"/>
    </row>
    <row r="5813" spans="4:66" s="48" customFormat="1" ht="15" customHeight="1" x14ac:dyDescent="0.2">
      <c r="D5813" s="45"/>
      <c r="AA5813" s="94"/>
      <c r="AC5813" s="94"/>
      <c r="AG5813" s="94"/>
      <c r="AI5813" s="94"/>
      <c r="AM5813" s="94"/>
      <c r="AO5813" s="94"/>
      <c r="AS5813" s="94"/>
      <c r="AU5813" s="94"/>
      <c r="AY5813" s="94"/>
      <c r="BA5813" s="94"/>
      <c r="BI5813" s="45"/>
      <c r="BN5813" s="93"/>
    </row>
    <row r="5814" spans="4:66" s="48" customFormat="1" ht="15" customHeight="1" x14ac:dyDescent="0.2">
      <c r="D5814" s="45"/>
      <c r="AA5814" s="94"/>
      <c r="AC5814" s="94"/>
      <c r="AG5814" s="94"/>
      <c r="AI5814" s="94"/>
      <c r="AM5814" s="94"/>
      <c r="AO5814" s="94"/>
      <c r="AS5814" s="94"/>
      <c r="AU5814" s="94"/>
      <c r="AY5814" s="94"/>
      <c r="BA5814" s="94"/>
      <c r="BI5814" s="45"/>
      <c r="BN5814" s="93"/>
    </row>
    <row r="5815" spans="4:66" s="48" customFormat="1" ht="15" customHeight="1" x14ac:dyDescent="0.2">
      <c r="D5815" s="45"/>
      <c r="AA5815" s="94"/>
      <c r="AC5815" s="94"/>
      <c r="AG5815" s="94"/>
      <c r="AI5815" s="94"/>
      <c r="AM5815" s="94"/>
      <c r="AO5815" s="94"/>
      <c r="AS5815" s="94"/>
      <c r="AU5815" s="94"/>
      <c r="AY5815" s="94"/>
      <c r="BA5815" s="94"/>
      <c r="BI5815" s="45"/>
      <c r="BN5815" s="93"/>
    </row>
    <row r="5816" spans="4:66" s="48" customFormat="1" ht="15" customHeight="1" x14ac:dyDescent="0.2">
      <c r="D5816" s="45"/>
      <c r="AA5816" s="94"/>
      <c r="AC5816" s="94"/>
      <c r="AG5816" s="94"/>
      <c r="AI5816" s="94"/>
      <c r="AM5816" s="94"/>
      <c r="AO5816" s="94"/>
      <c r="AS5816" s="94"/>
      <c r="AU5816" s="94"/>
      <c r="AY5816" s="94"/>
      <c r="BA5816" s="94"/>
      <c r="BI5816" s="45"/>
      <c r="BN5816" s="93"/>
    </row>
    <row r="5817" spans="4:66" s="48" customFormat="1" ht="15" customHeight="1" x14ac:dyDescent="0.2">
      <c r="D5817" s="45"/>
      <c r="AA5817" s="94"/>
      <c r="AC5817" s="94"/>
      <c r="AG5817" s="94"/>
      <c r="AI5817" s="94"/>
      <c r="AM5817" s="94"/>
      <c r="AO5817" s="94"/>
      <c r="AS5817" s="94"/>
      <c r="AU5817" s="94"/>
      <c r="AY5817" s="94"/>
      <c r="BA5817" s="94"/>
      <c r="BI5817" s="45"/>
      <c r="BN5817" s="93"/>
    </row>
    <row r="5818" spans="4:66" s="48" customFormat="1" ht="15" customHeight="1" x14ac:dyDescent="0.2">
      <c r="D5818" s="45"/>
      <c r="AA5818" s="94"/>
      <c r="AC5818" s="94"/>
      <c r="AG5818" s="94"/>
      <c r="AI5818" s="94"/>
      <c r="AM5818" s="94"/>
      <c r="AO5818" s="94"/>
      <c r="AS5818" s="94"/>
      <c r="AU5818" s="94"/>
      <c r="AY5818" s="94"/>
      <c r="BA5818" s="94"/>
      <c r="BI5818" s="45"/>
      <c r="BN5818" s="93"/>
    </row>
    <row r="5819" spans="4:66" s="48" customFormat="1" ht="15" customHeight="1" x14ac:dyDescent="0.2">
      <c r="D5819" s="45"/>
      <c r="AA5819" s="94"/>
      <c r="AC5819" s="94"/>
      <c r="AG5819" s="94"/>
      <c r="AI5819" s="94"/>
      <c r="AM5819" s="94"/>
      <c r="AO5819" s="94"/>
      <c r="AS5819" s="94"/>
      <c r="AU5819" s="94"/>
      <c r="AY5819" s="94"/>
      <c r="BA5819" s="94"/>
      <c r="BI5819" s="45"/>
      <c r="BN5819" s="93"/>
    </row>
    <row r="5820" spans="4:66" s="48" customFormat="1" ht="15" customHeight="1" x14ac:dyDescent="0.2">
      <c r="D5820" s="45"/>
      <c r="AA5820" s="94"/>
      <c r="AC5820" s="94"/>
      <c r="AG5820" s="94"/>
      <c r="AI5820" s="94"/>
      <c r="AM5820" s="94"/>
      <c r="AO5820" s="94"/>
      <c r="AS5820" s="94"/>
      <c r="AU5820" s="94"/>
      <c r="AY5820" s="94"/>
      <c r="BA5820" s="94"/>
      <c r="BI5820" s="45"/>
      <c r="BN5820" s="93"/>
    </row>
    <row r="5821" spans="4:66" s="48" customFormat="1" ht="15" customHeight="1" x14ac:dyDescent="0.2">
      <c r="D5821" s="45"/>
      <c r="AA5821" s="94"/>
      <c r="AC5821" s="94"/>
      <c r="AG5821" s="94"/>
      <c r="AI5821" s="94"/>
      <c r="AM5821" s="94"/>
      <c r="AO5821" s="94"/>
      <c r="AS5821" s="94"/>
      <c r="AU5821" s="94"/>
      <c r="AY5821" s="94"/>
      <c r="BA5821" s="94"/>
      <c r="BI5821" s="45"/>
      <c r="BN5821" s="93"/>
    </row>
    <row r="5822" spans="4:66" s="48" customFormat="1" ht="15" customHeight="1" x14ac:dyDescent="0.2">
      <c r="D5822" s="45"/>
      <c r="AA5822" s="94"/>
      <c r="AC5822" s="94"/>
      <c r="AG5822" s="94"/>
      <c r="AI5822" s="94"/>
      <c r="AM5822" s="94"/>
      <c r="AO5822" s="94"/>
      <c r="AS5822" s="94"/>
      <c r="AU5822" s="94"/>
      <c r="AY5822" s="94"/>
      <c r="BA5822" s="94"/>
      <c r="BI5822" s="45"/>
      <c r="BN5822" s="93"/>
    </row>
    <row r="5823" spans="4:66" s="48" customFormat="1" ht="15" customHeight="1" x14ac:dyDescent="0.2">
      <c r="D5823" s="45"/>
      <c r="AA5823" s="94"/>
      <c r="AC5823" s="94"/>
      <c r="AG5823" s="94"/>
      <c r="AI5823" s="94"/>
      <c r="AM5823" s="94"/>
      <c r="AO5823" s="94"/>
      <c r="AS5823" s="94"/>
      <c r="AU5823" s="94"/>
      <c r="AY5823" s="94"/>
      <c r="BA5823" s="94"/>
      <c r="BI5823" s="45"/>
      <c r="BN5823" s="93"/>
    </row>
    <row r="5824" spans="4:66" s="48" customFormat="1" ht="15" customHeight="1" x14ac:dyDescent="0.2">
      <c r="D5824" s="45"/>
      <c r="AA5824" s="94"/>
      <c r="AC5824" s="94"/>
      <c r="AG5824" s="94"/>
      <c r="AI5824" s="94"/>
      <c r="AM5824" s="94"/>
      <c r="AO5824" s="94"/>
      <c r="AS5824" s="94"/>
      <c r="AU5824" s="94"/>
      <c r="AY5824" s="94"/>
      <c r="BA5824" s="94"/>
      <c r="BI5824" s="45"/>
      <c r="BN5824" s="93"/>
    </row>
    <row r="5825" spans="4:66" s="48" customFormat="1" ht="15" customHeight="1" x14ac:dyDescent="0.2">
      <c r="D5825" s="45"/>
      <c r="AA5825" s="94"/>
      <c r="AC5825" s="94"/>
      <c r="AG5825" s="94"/>
      <c r="AI5825" s="94"/>
      <c r="AM5825" s="94"/>
      <c r="AO5825" s="94"/>
      <c r="AS5825" s="94"/>
      <c r="AU5825" s="94"/>
      <c r="AY5825" s="94"/>
      <c r="BA5825" s="94"/>
      <c r="BI5825" s="45"/>
      <c r="BN5825" s="93"/>
    </row>
    <row r="5826" spans="4:66" s="48" customFormat="1" ht="15" customHeight="1" x14ac:dyDescent="0.2">
      <c r="D5826" s="45"/>
      <c r="AA5826" s="94"/>
      <c r="AC5826" s="94"/>
      <c r="AG5826" s="94"/>
      <c r="AI5826" s="94"/>
      <c r="AM5826" s="94"/>
      <c r="AO5826" s="94"/>
      <c r="AS5826" s="94"/>
      <c r="AU5826" s="94"/>
      <c r="AY5826" s="94"/>
      <c r="BA5826" s="94"/>
      <c r="BI5826" s="45"/>
      <c r="BN5826" s="93"/>
    </row>
    <row r="5827" spans="4:66" s="48" customFormat="1" ht="15" customHeight="1" x14ac:dyDescent="0.2">
      <c r="D5827" s="45"/>
      <c r="AA5827" s="94"/>
      <c r="AC5827" s="94"/>
      <c r="AG5827" s="94"/>
      <c r="AI5827" s="94"/>
      <c r="AM5827" s="94"/>
      <c r="AO5827" s="94"/>
      <c r="AS5827" s="94"/>
      <c r="AU5827" s="94"/>
      <c r="AY5827" s="94"/>
      <c r="BA5827" s="94"/>
      <c r="BI5827" s="45"/>
      <c r="BN5827" s="93"/>
    </row>
    <row r="5828" spans="4:66" s="48" customFormat="1" ht="15" customHeight="1" x14ac:dyDescent="0.2">
      <c r="D5828" s="45"/>
      <c r="AA5828" s="94"/>
      <c r="AC5828" s="94"/>
      <c r="AG5828" s="94"/>
      <c r="AI5828" s="94"/>
      <c r="AM5828" s="94"/>
      <c r="AO5828" s="94"/>
      <c r="AS5828" s="94"/>
      <c r="AU5828" s="94"/>
      <c r="AY5828" s="94"/>
      <c r="BA5828" s="94"/>
      <c r="BI5828" s="45"/>
      <c r="BN5828" s="93"/>
    </row>
    <row r="5829" spans="4:66" s="48" customFormat="1" ht="15" customHeight="1" x14ac:dyDescent="0.2">
      <c r="D5829" s="45"/>
      <c r="AA5829" s="94"/>
      <c r="AC5829" s="94"/>
      <c r="AG5829" s="94"/>
      <c r="AI5829" s="94"/>
      <c r="AM5829" s="94"/>
      <c r="AO5829" s="94"/>
      <c r="AS5829" s="94"/>
      <c r="AU5829" s="94"/>
      <c r="AY5829" s="94"/>
      <c r="BA5829" s="94"/>
      <c r="BI5829" s="45"/>
      <c r="BN5829" s="93"/>
    </row>
    <row r="5830" spans="4:66" s="48" customFormat="1" ht="15" customHeight="1" x14ac:dyDescent="0.2">
      <c r="D5830" s="45"/>
      <c r="AA5830" s="94"/>
      <c r="AC5830" s="94"/>
      <c r="AG5830" s="94"/>
      <c r="AI5830" s="94"/>
      <c r="AM5830" s="94"/>
      <c r="AO5830" s="94"/>
      <c r="AS5830" s="94"/>
      <c r="AU5830" s="94"/>
      <c r="AY5830" s="94"/>
      <c r="BA5830" s="94"/>
      <c r="BI5830" s="45"/>
      <c r="BN5830" s="93"/>
    </row>
    <row r="5831" spans="4:66" s="48" customFormat="1" ht="15" customHeight="1" x14ac:dyDescent="0.2">
      <c r="D5831" s="45"/>
      <c r="AA5831" s="94"/>
      <c r="AC5831" s="94"/>
      <c r="AG5831" s="94"/>
      <c r="AI5831" s="94"/>
      <c r="AM5831" s="94"/>
      <c r="AO5831" s="94"/>
      <c r="AS5831" s="94"/>
      <c r="AU5831" s="94"/>
      <c r="AY5831" s="94"/>
      <c r="BA5831" s="94"/>
      <c r="BI5831" s="45"/>
      <c r="BN5831" s="93"/>
    </row>
    <row r="5832" spans="4:66" s="48" customFormat="1" ht="15" customHeight="1" x14ac:dyDescent="0.2">
      <c r="D5832" s="45"/>
      <c r="AA5832" s="94"/>
      <c r="AC5832" s="94"/>
      <c r="AG5832" s="94"/>
      <c r="AI5832" s="94"/>
      <c r="AM5832" s="94"/>
      <c r="AO5832" s="94"/>
      <c r="AS5832" s="94"/>
      <c r="AU5832" s="94"/>
      <c r="AY5832" s="94"/>
      <c r="BA5832" s="94"/>
      <c r="BI5832" s="45"/>
      <c r="BN5832" s="93"/>
    </row>
    <row r="5833" spans="4:66" s="48" customFormat="1" ht="15" customHeight="1" x14ac:dyDescent="0.2">
      <c r="D5833" s="45"/>
      <c r="AA5833" s="94"/>
      <c r="AC5833" s="94"/>
      <c r="AG5833" s="94"/>
      <c r="AI5833" s="94"/>
      <c r="AM5833" s="94"/>
      <c r="AO5833" s="94"/>
      <c r="AS5833" s="94"/>
      <c r="AU5833" s="94"/>
      <c r="AY5833" s="94"/>
      <c r="BA5833" s="94"/>
      <c r="BI5833" s="45"/>
      <c r="BN5833" s="93"/>
    </row>
    <row r="5834" spans="4:66" s="48" customFormat="1" ht="15" customHeight="1" x14ac:dyDescent="0.2">
      <c r="D5834" s="45"/>
      <c r="AA5834" s="94"/>
      <c r="AC5834" s="94"/>
      <c r="AG5834" s="94"/>
      <c r="AI5834" s="94"/>
      <c r="AM5834" s="94"/>
      <c r="AO5834" s="94"/>
      <c r="AS5834" s="94"/>
      <c r="AU5834" s="94"/>
      <c r="AY5834" s="94"/>
      <c r="BA5834" s="94"/>
      <c r="BI5834" s="45"/>
      <c r="BN5834" s="93"/>
    </row>
    <row r="5835" spans="4:66" s="48" customFormat="1" ht="15" customHeight="1" x14ac:dyDescent="0.2">
      <c r="D5835" s="45"/>
      <c r="AA5835" s="94"/>
      <c r="AC5835" s="94"/>
      <c r="AG5835" s="94"/>
      <c r="AI5835" s="94"/>
      <c r="AM5835" s="94"/>
      <c r="AO5835" s="94"/>
      <c r="AS5835" s="94"/>
      <c r="AU5835" s="94"/>
      <c r="AY5835" s="94"/>
      <c r="BA5835" s="94"/>
      <c r="BI5835" s="45"/>
      <c r="BN5835" s="93"/>
    </row>
    <row r="5836" spans="4:66" s="48" customFormat="1" ht="15" customHeight="1" x14ac:dyDescent="0.2">
      <c r="D5836" s="45"/>
      <c r="AA5836" s="94"/>
      <c r="AC5836" s="94"/>
      <c r="AG5836" s="94"/>
      <c r="AI5836" s="94"/>
      <c r="AM5836" s="94"/>
      <c r="AO5836" s="94"/>
      <c r="AS5836" s="94"/>
      <c r="AU5836" s="94"/>
      <c r="AY5836" s="94"/>
      <c r="BA5836" s="94"/>
      <c r="BI5836" s="45"/>
      <c r="BN5836" s="93"/>
    </row>
    <row r="5837" spans="4:66" s="48" customFormat="1" ht="15" customHeight="1" x14ac:dyDescent="0.2">
      <c r="D5837" s="45"/>
      <c r="AA5837" s="94"/>
      <c r="AC5837" s="94"/>
      <c r="AG5837" s="94"/>
      <c r="AI5837" s="94"/>
      <c r="AM5837" s="94"/>
      <c r="AO5837" s="94"/>
      <c r="AS5837" s="94"/>
      <c r="AU5837" s="94"/>
      <c r="AY5837" s="94"/>
      <c r="BA5837" s="94"/>
      <c r="BI5837" s="45"/>
      <c r="BN5837" s="93"/>
    </row>
    <row r="5838" spans="4:66" s="48" customFormat="1" ht="15" customHeight="1" x14ac:dyDescent="0.2">
      <c r="D5838" s="45"/>
      <c r="AA5838" s="94"/>
      <c r="AC5838" s="94"/>
      <c r="AG5838" s="94"/>
      <c r="AI5838" s="94"/>
      <c r="AM5838" s="94"/>
      <c r="AO5838" s="94"/>
      <c r="AS5838" s="94"/>
      <c r="AU5838" s="94"/>
      <c r="AY5838" s="94"/>
      <c r="BA5838" s="94"/>
      <c r="BI5838" s="45"/>
      <c r="BN5838" s="93"/>
    </row>
    <row r="5839" spans="4:66" s="48" customFormat="1" ht="15" customHeight="1" x14ac:dyDescent="0.2">
      <c r="D5839" s="45"/>
      <c r="AA5839" s="94"/>
      <c r="AC5839" s="94"/>
      <c r="AG5839" s="94"/>
      <c r="AI5839" s="94"/>
      <c r="AM5839" s="94"/>
      <c r="AO5839" s="94"/>
      <c r="AS5839" s="94"/>
      <c r="AU5839" s="94"/>
      <c r="AY5839" s="94"/>
      <c r="BA5839" s="94"/>
      <c r="BI5839" s="45"/>
      <c r="BN5839" s="93"/>
    </row>
    <row r="5840" spans="4:66" s="48" customFormat="1" ht="15" customHeight="1" x14ac:dyDescent="0.2">
      <c r="D5840" s="45"/>
      <c r="AA5840" s="94"/>
      <c r="AC5840" s="94"/>
      <c r="AG5840" s="94"/>
      <c r="AI5840" s="94"/>
      <c r="AM5840" s="94"/>
      <c r="AO5840" s="94"/>
      <c r="AS5840" s="94"/>
      <c r="AU5840" s="94"/>
      <c r="AY5840" s="94"/>
      <c r="BA5840" s="94"/>
      <c r="BI5840" s="45"/>
      <c r="BN5840" s="93"/>
    </row>
    <row r="5841" spans="4:66" s="48" customFormat="1" ht="15" customHeight="1" x14ac:dyDescent="0.2">
      <c r="D5841" s="45"/>
      <c r="AA5841" s="94"/>
      <c r="AC5841" s="94"/>
      <c r="AG5841" s="94"/>
      <c r="AI5841" s="94"/>
      <c r="AM5841" s="94"/>
      <c r="AO5841" s="94"/>
      <c r="AS5841" s="94"/>
      <c r="AU5841" s="94"/>
      <c r="AY5841" s="94"/>
      <c r="BA5841" s="94"/>
      <c r="BI5841" s="45"/>
      <c r="BN5841" s="93"/>
    </row>
    <row r="5842" spans="4:66" s="48" customFormat="1" ht="15" customHeight="1" x14ac:dyDescent="0.2">
      <c r="D5842" s="45"/>
      <c r="AA5842" s="94"/>
      <c r="AC5842" s="94"/>
      <c r="AG5842" s="94"/>
      <c r="AI5842" s="94"/>
      <c r="AM5842" s="94"/>
      <c r="AO5842" s="94"/>
      <c r="AS5842" s="94"/>
      <c r="AU5842" s="94"/>
      <c r="AY5842" s="94"/>
      <c r="BA5842" s="94"/>
      <c r="BI5842" s="45"/>
      <c r="BN5842" s="93"/>
    </row>
    <row r="5843" spans="4:66" s="48" customFormat="1" ht="15" customHeight="1" x14ac:dyDescent="0.2">
      <c r="D5843" s="45"/>
      <c r="AA5843" s="94"/>
      <c r="AC5843" s="94"/>
      <c r="AG5843" s="94"/>
      <c r="AI5843" s="94"/>
      <c r="AM5843" s="94"/>
      <c r="AO5843" s="94"/>
      <c r="AS5843" s="94"/>
      <c r="AU5843" s="94"/>
      <c r="AY5843" s="94"/>
      <c r="BA5843" s="94"/>
      <c r="BI5843" s="45"/>
      <c r="BN5843" s="93"/>
    </row>
    <row r="5844" spans="4:66" s="48" customFormat="1" ht="15" customHeight="1" x14ac:dyDescent="0.2">
      <c r="D5844" s="45"/>
      <c r="AA5844" s="94"/>
      <c r="AC5844" s="94"/>
      <c r="AG5844" s="94"/>
      <c r="AI5844" s="94"/>
      <c r="AM5844" s="94"/>
      <c r="AO5844" s="94"/>
      <c r="AS5844" s="94"/>
      <c r="AU5844" s="94"/>
      <c r="AY5844" s="94"/>
      <c r="BA5844" s="94"/>
      <c r="BI5844" s="45"/>
      <c r="BN5844" s="93"/>
    </row>
    <row r="5845" spans="4:66" s="48" customFormat="1" ht="15" customHeight="1" x14ac:dyDescent="0.2">
      <c r="D5845" s="45"/>
      <c r="AA5845" s="94"/>
      <c r="AC5845" s="94"/>
      <c r="AG5845" s="94"/>
      <c r="AI5845" s="94"/>
      <c r="AM5845" s="94"/>
      <c r="AO5845" s="94"/>
      <c r="AS5845" s="94"/>
      <c r="AU5845" s="94"/>
      <c r="AY5845" s="94"/>
      <c r="BA5845" s="94"/>
      <c r="BI5845" s="45"/>
      <c r="BN5845" s="93"/>
    </row>
    <row r="5846" spans="4:66" s="48" customFormat="1" ht="15" customHeight="1" x14ac:dyDescent="0.2">
      <c r="D5846" s="45"/>
      <c r="AA5846" s="94"/>
      <c r="AC5846" s="94"/>
      <c r="AG5846" s="94"/>
      <c r="AI5846" s="94"/>
      <c r="AM5846" s="94"/>
      <c r="AO5846" s="94"/>
      <c r="AS5846" s="94"/>
      <c r="AU5846" s="94"/>
      <c r="AY5846" s="94"/>
      <c r="BA5846" s="94"/>
      <c r="BI5846" s="45"/>
      <c r="BN5846" s="93"/>
    </row>
    <row r="5847" spans="4:66" s="48" customFormat="1" ht="15" customHeight="1" x14ac:dyDescent="0.2">
      <c r="D5847" s="45"/>
      <c r="AA5847" s="94"/>
      <c r="AC5847" s="94"/>
      <c r="AG5847" s="94"/>
      <c r="AI5847" s="94"/>
      <c r="AM5847" s="94"/>
      <c r="AO5847" s="94"/>
      <c r="AS5847" s="94"/>
      <c r="AU5847" s="94"/>
      <c r="AY5847" s="94"/>
      <c r="BA5847" s="94"/>
      <c r="BI5847" s="45"/>
      <c r="BN5847" s="93"/>
    </row>
    <row r="5848" spans="4:66" s="48" customFormat="1" ht="15" customHeight="1" x14ac:dyDescent="0.2">
      <c r="D5848" s="45"/>
      <c r="AA5848" s="94"/>
      <c r="AC5848" s="94"/>
      <c r="AG5848" s="94"/>
      <c r="AI5848" s="94"/>
      <c r="AM5848" s="94"/>
      <c r="AO5848" s="94"/>
      <c r="AS5848" s="94"/>
      <c r="AU5848" s="94"/>
      <c r="AY5848" s="94"/>
      <c r="BA5848" s="94"/>
      <c r="BI5848" s="45"/>
      <c r="BN5848" s="93"/>
    </row>
    <row r="5849" spans="4:66" s="48" customFormat="1" ht="15" customHeight="1" x14ac:dyDescent="0.2">
      <c r="D5849" s="45"/>
      <c r="AA5849" s="94"/>
      <c r="AC5849" s="94"/>
      <c r="AG5849" s="94"/>
      <c r="AI5849" s="94"/>
      <c r="AM5849" s="94"/>
      <c r="AO5849" s="94"/>
      <c r="AS5849" s="94"/>
      <c r="AU5849" s="94"/>
      <c r="AY5849" s="94"/>
      <c r="BA5849" s="94"/>
      <c r="BI5849" s="45"/>
      <c r="BN5849" s="93"/>
    </row>
    <row r="5850" spans="4:66" s="48" customFormat="1" ht="15" customHeight="1" x14ac:dyDescent="0.2">
      <c r="D5850" s="45"/>
      <c r="AA5850" s="94"/>
      <c r="AC5850" s="94"/>
      <c r="AG5850" s="94"/>
      <c r="AI5850" s="94"/>
      <c r="AM5850" s="94"/>
      <c r="AO5850" s="94"/>
      <c r="AS5850" s="94"/>
      <c r="AU5850" s="94"/>
      <c r="AY5850" s="94"/>
      <c r="BA5850" s="94"/>
      <c r="BI5850" s="45"/>
      <c r="BN5850" s="93"/>
    </row>
    <row r="5851" spans="4:66" s="48" customFormat="1" ht="15" customHeight="1" x14ac:dyDescent="0.2">
      <c r="D5851" s="45"/>
      <c r="AA5851" s="94"/>
      <c r="AC5851" s="94"/>
      <c r="AG5851" s="94"/>
      <c r="AI5851" s="94"/>
      <c r="AM5851" s="94"/>
      <c r="AO5851" s="94"/>
      <c r="AS5851" s="94"/>
      <c r="AU5851" s="94"/>
      <c r="AY5851" s="94"/>
      <c r="BA5851" s="94"/>
      <c r="BI5851" s="45"/>
      <c r="BN5851" s="93"/>
    </row>
    <row r="5852" spans="4:66" s="48" customFormat="1" ht="15" customHeight="1" x14ac:dyDescent="0.2">
      <c r="D5852" s="45"/>
      <c r="AA5852" s="94"/>
      <c r="AC5852" s="94"/>
      <c r="AG5852" s="94"/>
      <c r="AI5852" s="94"/>
      <c r="AM5852" s="94"/>
      <c r="AO5852" s="94"/>
      <c r="AS5852" s="94"/>
      <c r="AU5852" s="94"/>
      <c r="AY5852" s="94"/>
      <c r="BA5852" s="94"/>
      <c r="BI5852" s="45"/>
      <c r="BN5852" s="93"/>
    </row>
    <row r="5853" spans="4:66" s="48" customFormat="1" ht="15" customHeight="1" x14ac:dyDescent="0.2">
      <c r="D5853" s="45"/>
      <c r="AA5853" s="94"/>
      <c r="AC5853" s="94"/>
      <c r="AG5853" s="94"/>
      <c r="AI5853" s="94"/>
      <c r="AM5853" s="94"/>
      <c r="AO5853" s="94"/>
      <c r="AS5853" s="94"/>
      <c r="AU5853" s="94"/>
      <c r="AY5853" s="94"/>
      <c r="BA5853" s="94"/>
      <c r="BI5853" s="45"/>
      <c r="BN5853" s="93"/>
    </row>
    <row r="5854" spans="4:66" s="48" customFormat="1" ht="15" customHeight="1" x14ac:dyDescent="0.2">
      <c r="D5854" s="45"/>
      <c r="AA5854" s="94"/>
      <c r="AC5854" s="94"/>
      <c r="AG5854" s="94"/>
      <c r="AI5854" s="94"/>
      <c r="AM5854" s="94"/>
      <c r="AO5854" s="94"/>
      <c r="AS5854" s="94"/>
      <c r="AU5854" s="94"/>
      <c r="AY5854" s="94"/>
      <c r="BA5854" s="94"/>
      <c r="BI5854" s="45"/>
      <c r="BN5854" s="93"/>
    </row>
    <row r="5855" spans="4:66" s="48" customFormat="1" ht="15" customHeight="1" x14ac:dyDescent="0.2">
      <c r="D5855" s="45"/>
      <c r="AA5855" s="94"/>
      <c r="AC5855" s="94"/>
      <c r="AG5855" s="94"/>
      <c r="AI5855" s="94"/>
      <c r="AM5855" s="94"/>
      <c r="AO5855" s="94"/>
      <c r="AS5855" s="94"/>
      <c r="AU5855" s="94"/>
      <c r="AY5855" s="94"/>
      <c r="BA5855" s="94"/>
      <c r="BI5855" s="45"/>
      <c r="BN5855" s="93"/>
    </row>
    <row r="5856" spans="4:66" s="48" customFormat="1" ht="15" customHeight="1" x14ac:dyDescent="0.2">
      <c r="D5856" s="45"/>
      <c r="AA5856" s="94"/>
      <c r="AC5856" s="94"/>
      <c r="AG5856" s="94"/>
      <c r="AI5856" s="94"/>
      <c r="AM5856" s="94"/>
      <c r="AO5856" s="94"/>
      <c r="AS5856" s="94"/>
      <c r="AU5856" s="94"/>
      <c r="AY5856" s="94"/>
      <c r="BA5856" s="94"/>
      <c r="BI5856" s="45"/>
      <c r="BN5856" s="93"/>
    </row>
    <row r="5857" spans="4:66" s="48" customFormat="1" ht="15" customHeight="1" x14ac:dyDescent="0.2">
      <c r="D5857" s="45"/>
      <c r="AA5857" s="94"/>
      <c r="AC5857" s="94"/>
      <c r="AG5857" s="94"/>
      <c r="AI5857" s="94"/>
      <c r="AM5857" s="94"/>
      <c r="AO5857" s="94"/>
      <c r="AS5857" s="94"/>
      <c r="AU5857" s="94"/>
      <c r="AY5857" s="94"/>
      <c r="BA5857" s="94"/>
      <c r="BI5857" s="45"/>
      <c r="BN5857" s="93"/>
    </row>
    <row r="5858" spans="4:66" s="48" customFormat="1" ht="15" customHeight="1" x14ac:dyDescent="0.2">
      <c r="D5858" s="45"/>
      <c r="AA5858" s="94"/>
      <c r="AC5858" s="94"/>
      <c r="AG5858" s="94"/>
      <c r="AI5858" s="94"/>
      <c r="AM5858" s="94"/>
      <c r="AO5858" s="94"/>
      <c r="AS5858" s="94"/>
      <c r="AU5858" s="94"/>
      <c r="AY5858" s="94"/>
      <c r="BA5858" s="94"/>
      <c r="BI5858" s="45"/>
      <c r="BN5858" s="93"/>
    </row>
    <row r="5859" spans="4:66" s="48" customFormat="1" ht="15" customHeight="1" x14ac:dyDescent="0.2">
      <c r="D5859" s="45"/>
      <c r="AA5859" s="94"/>
      <c r="AC5859" s="94"/>
      <c r="AG5859" s="94"/>
      <c r="AI5859" s="94"/>
      <c r="AM5859" s="94"/>
      <c r="AO5859" s="94"/>
      <c r="AS5859" s="94"/>
      <c r="AU5859" s="94"/>
      <c r="AY5859" s="94"/>
      <c r="BA5859" s="94"/>
      <c r="BI5859" s="45"/>
      <c r="BN5859" s="93"/>
    </row>
    <row r="5860" spans="4:66" s="48" customFormat="1" ht="15" customHeight="1" x14ac:dyDescent="0.2">
      <c r="D5860" s="45"/>
      <c r="AA5860" s="94"/>
      <c r="AC5860" s="94"/>
      <c r="AG5860" s="94"/>
      <c r="AI5860" s="94"/>
      <c r="AM5860" s="94"/>
      <c r="AO5860" s="94"/>
      <c r="AS5860" s="94"/>
      <c r="AU5860" s="94"/>
      <c r="AY5860" s="94"/>
      <c r="BA5860" s="94"/>
      <c r="BI5860" s="45"/>
      <c r="BN5860" s="93"/>
    </row>
    <row r="5861" spans="4:66" s="48" customFormat="1" ht="15" customHeight="1" x14ac:dyDescent="0.2">
      <c r="D5861" s="45"/>
      <c r="AA5861" s="94"/>
      <c r="AC5861" s="94"/>
      <c r="AG5861" s="94"/>
      <c r="AI5861" s="94"/>
      <c r="AM5861" s="94"/>
      <c r="AO5861" s="94"/>
      <c r="AS5861" s="94"/>
      <c r="AU5861" s="94"/>
      <c r="AY5861" s="94"/>
      <c r="BA5861" s="94"/>
      <c r="BI5861" s="45"/>
      <c r="BN5861" s="93"/>
    </row>
    <row r="5862" spans="4:66" s="48" customFormat="1" ht="15" customHeight="1" x14ac:dyDescent="0.2">
      <c r="D5862" s="45"/>
      <c r="AA5862" s="94"/>
      <c r="AC5862" s="94"/>
      <c r="AG5862" s="94"/>
      <c r="AI5862" s="94"/>
      <c r="AM5862" s="94"/>
      <c r="AO5862" s="94"/>
      <c r="AS5862" s="94"/>
      <c r="AU5862" s="94"/>
      <c r="AY5862" s="94"/>
      <c r="BA5862" s="94"/>
      <c r="BI5862" s="45"/>
      <c r="BN5862" s="93"/>
    </row>
    <row r="5863" spans="4:66" s="48" customFormat="1" ht="15" customHeight="1" x14ac:dyDescent="0.2">
      <c r="D5863" s="45"/>
      <c r="AA5863" s="94"/>
      <c r="AC5863" s="94"/>
      <c r="AG5863" s="94"/>
      <c r="AI5863" s="94"/>
      <c r="AM5863" s="94"/>
      <c r="AO5863" s="94"/>
      <c r="AS5863" s="94"/>
      <c r="AU5863" s="94"/>
      <c r="AY5863" s="94"/>
      <c r="BA5863" s="94"/>
      <c r="BI5863" s="45"/>
      <c r="BN5863" s="93"/>
    </row>
    <row r="5864" spans="4:66" s="48" customFormat="1" ht="15" customHeight="1" x14ac:dyDescent="0.2">
      <c r="D5864" s="45"/>
      <c r="AA5864" s="94"/>
      <c r="AC5864" s="94"/>
      <c r="AG5864" s="94"/>
      <c r="AI5864" s="94"/>
      <c r="AM5864" s="94"/>
      <c r="AO5864" s="94"/>
      <c r="AS5864" s="94"/>
      <c r="AU5864" s="94"/>
      <c r="AY5864" s="94"/>
      <c r="BA5864" s="94"/>
      <c r="BI5864" s="45"/>
      <c r="BN5864" s="93"/>
    </row>
    <row r="5865" spans="4:66" s="48" customFormat="1" ht="15" customHeight="1" x14ac:dyDescent="0.2">
      <c r="D5865" s="45"/>
      <c r="AA5865" s="94"/>
      <c r="AC5865" s="94"/>
      <c r="AG5865" s="94"/>
      <c r="AI5865" s="94"/>
      <c r="AM5865" s="94"/>
      <c r="AO5865" s="94"/>
      <c r="AS5865" s="94"/>
      <c r="AU5865" s="94"/>
      <c r="AY5865" s="94"/>
      <c r="BA5865" s="94"/>
      <c r="BI5865" s="45"/>
      <c r="BN5865" s="93"/>
    </row>
    <row r="5866" spans="4:66" s="48" customFormat="1" ht="15" customHeight="1" x14ac:dyDescent="0.2">
      <c r="D5866" s="45"/>
      <c r="AA5866" s="94"/>
      <c r="AC5866" s="94"/>
      <c r="AG5866" s="94"/>
      <c r="AI5866" s="94"/>
      <c r="AM5866" s="94"/>
      <c r="AO5866" s="94"/>
      <c r="AS5866" s="94"/>
      <c r="AU5866" s="94"/>
      <c r="AY5866" s="94"/>
      <c r="BA5866" s="94"/>
      <c r="BI5866" s="45"/>
      <c r="BN5866" s="93"/>
    </row>
    <row r="5867" spans="4:66" s="48" customFormat="1" ht="15" customHeight="1" x14ac:dyDescent="0.2">
      <c r="D5867" s="45"/>
      <c r="AA5867" s="94"/>
      <c r="AC5867" s="94"/>
      <c r="AG5867" s="94"/>
      <c r="AI5867" s="94"/>
      <c r="AM5867" s="94"/>
      <c r="AO5867" s="94"/>
      <c r="AS5867" s="94"/>
      <c r="AU5867" s="94"/>
      <c r="AY5867" s="94"/>
      <c r="BA5867" s="94"/>
      <c r="BI5867" s="45"/>
      <c r="BN5867" s="93"/>
    </row>
    <row r="5868" spans="4:66" s="48" customFormat="1" ht="15" customHeight="1" x14ac:dyDescent="0.2">
      <c r="D5868" s="45"/>
      <c r="AA5868" s="94"/>
      <c r="AC5868" s="94"/>
      <c r="AG5868" s="94"/>
      <c r="AI5868" s="94"/>
      <c r="AM5868" s="94"/>
      <c r="AO5868" s="94"/>
      <c r="AS5868" s="94"/>
      <c r="AU5868" s="94"/>
      <c r="AY5868" s="94"/>
      <c r="BA5868" s="94"/>
      <c r="BI5868" s="45"/>
      <c r="BN5868" s="93"/>
    </row>
    <row r="5869" spans="4:66" s="48" customFormat="1" ht="15" customHeight="1" x14ac:dyDescent="0.2">
      <c r="D5869" s="45"/>
      <c r="AA5869" s="94"/>
      <c r="AC5869" s="94"/>
      <c r="AG5869" s="94"/>
      <c r="AI5869" s="94"/>
      <c r="AM5869" s="94"/>
      <c r="AO5869" s="94"/>
      <c r="AS5869" s="94"/>
      <c r="AU5869" s="94"/>
      <c r="AY5869" s="94"/>
      <c r="BA5869" s="94"/>
      <c r="BI5869" s="45"/>
      <c r="BN5869" s="93"/>
    </row>
    <row r="5870" spans="4:66" s="48" customFormat="1" ht="15" customHeight="1" x14ac:dyDescent="0.2">
      <c r="D5870" s="45"/>
      <c r="AA5870" s="94"/>
      <c r="AC5870" s="94"/>
      <c r="AG5870" s="94"/>
      <c r="AI5870" s="94"/>
      <c r="AM5870" s="94"/>
      <c r="AO5870" s="94"/>
      <c r="AS5870" s="94"/>
      <c r="AU5870" s="94"/>
      <c r="AY5870" s="94"/>
      <c r="BA5870" s="94"/>
      <c r="BI5870" s="45"/>
      <c r="BN5870" s="93"/>
    </row>
    <row r="5871" spans="4:66" s="48" customFormat="1" ht="15" customHeight="1" x14ac:dyDescent="0.2">
      <c r="D5871" s="45"/>
      <c r="AA5871" s="94"/>
      <c r="AC5871" s="94"/>
      <c r="AG5871" s="94"/>
      <c r="AI5871" s="94"/>
      <c r="AM5871" s="94"/>
      <c r="AO5871" s="94"/>
      <c r="AS5871" s="94"/>
      <c r="AU5871" s="94"/>
      <c r="AY5871" s="94"/>
      <c r="BA5871" s="94"/>
      <c r="BI5871" s="45"/>
      <c r="BN5871" s="93"/>
    </row>
    <row r="5872" spans="4:66" s="48" customFormat="1" ht="15" customHeight="1" x14ac:dyDescent="0.2">
      <c r="D5872" s="45"/>
      <c r="AA5872" s="94"/>
      <c r="AC5872" s="94"/>
      <c r="AG5872" s="94"/>
      <c r="AI5872" s="94"/>
      <c r="AM5872" s="94"/>
      <c r="AO5872" s="94"/>
      <c r="AS5872" s="94"/>
      <c r="AU5872" s="94"/>
      <c r="AY5872" s="94"/>
      <c r="BA5872" s="94"/>
      <c r="BI5872" s="45"/>
      <c r="BN5872" s="93"/>
    </row>
    <row r="5873" spans="4:66" s="48" customFormat="1" ht="15" customHeight="1" x14ac:dyDescent="0.2">
      <c r="D5873" s="45"/>
      <c r="AA5873" s="94"/>
      <c r="AC5873" s="94"/>
      <c r="AG5873" s="94"/>
      <c r="AI5873" s="94"/>
      <c r="AM5873" s="94"/>
      <c r="AO5873" s="94"/>
      <c r="AS5873" s="94"/>
      <c r="AU5873" s="94"/>
      <c r="AY5873" s="94"/>
      <c r="BA5873" s="94"/>
      <c r="BI5873" s="45"/>
      <c r="BN5873" s="93"/>
    </row>
    <row r="5874" spans="4:66" s="48" customFormat="1" ht="15" customHeight="1" x14ac:dyDescent="0.2">
      <c r="D5874" s="45"/>
      <c r="AA5874" s="94"/>
      <c r="AC5874" s="94"/>
      <c r="AG5874" s="94"/>
      <c r="AI5874" s="94"/>
      <c r="AM5874" s="94"/>
      <c r="AO5874" s="94"/>
      <c r="AS5874" s="94"/>
      <c r="AU5874" s="94"/>
      <c r="AY5874" s="94"/>
      <c r="BA5874" s="94"/>
      <c r="BI5874" s="45"/>
      <c r="BN5874" s="93"/>
    </row>
    <row r="5875" spans="4:66" s="48" customFormat="1" ht="15" customHeight="1" x14ac:dyDescent="0.2">
      <c r="D5875" s="45"/>
      <c r="AA5875" s="94"/>
      <c r="AC5875" s="94"/>
      <c r="AG5875" s="94"/>
      <c r="AI5875" s="94"/>
      <c r="AM5875" s="94"/>
      <c r="AO5875" s="94"/>
      <c r="AS5875" s="94"/>
      <c r="AU5875" s="94"/>
      <c r="AY5875" s="94"/>
      <c r="BA5875" s="94"/>
      <c r="BI5875" s="45"/>
      <c r="BN5875" s="93"/>
    </row>
    <row r="5876" spans="4:66" s="48" customFormat="1" ht="15" customHeight="1" x14ac:dyDescent="0.2">
      <c r="D5876" s="45"/>
      <c r="AA5876" s="94"/>
      <c r="AC5876" s="94"/>
      <c r="AG5876" s="94"/>
      <c r="AI5876" s="94"/>
      <c r="AM5876" s="94"/>
      <c r="AO5876" s="94"/>
      <c r="AS5876" s="94"/>
      <c r="AU5876" s="94"/>
      <c r="AY5876" s="94"/>
      <c r="BA5876" s="94"/>
      <c r="BI5876" s="45"/>
      <c r="BN5876" s="93"/>
    </row>
    <row r="5877" spans="4:66" s="48" customFormat="1" ht="15" customHeight="1" x14ac:dyDescent="0.2">
      <c r="D5877" s="45"/>
      <c r="AA5877" s="94"/>
      <c r="AC5877" s="94"/>
      <c r="AG5877" s="94"/>
      <c r="AI5877" s="94"/>
      <c r="AM5877" s="94"/>
      <c r="AO5877" s="94"/>
      <c r="AS5877" s="94"/>
      <c r="AU5877" s="94"/>
      <c r="AY5877" s="94"/>
      <c r="BA5877" s="94"/>
      <c r="BI5877" s="45"/>
      <c r="BN5877" s="93"/>
    </row>
    <row r="5878" spans="4:66" s="48" customFormat="1" ht="15" customHeight="1" x14ac:dyDescent="0.2">
      <c r="D5878" s="45"/>
      <c r="AA5878" s="94"/>
      <c r="AC5878" s="94"/>
      <c r="AG5878" s="94"/>
      <c r="AI5878" s="94"/>
      <c r="AM5878" s="94"/>
      <c r="AO5878" s="94"/>
      <c r="AS5878" s="94"/>
      <c r="AU5878" s="94"/>
      <c r="AY5878" s="94"/>
      <c r="BA5878" s="94"/>
      <c r="BI5878" s="45"/>
      <c r="BN5878" s="93"/>
    </row>
    <row r="5879" spans="4:66" s="48" customFormat="1" ht="15" customHeight="1" x14ac:dyDescent="0.2">
      <c r="D5879" s="45"/>
      <c r="AA5879" s="94"/>
      <c r="AC5879" s="94"/>
      <c r="AG5879" s="94"/>
      <c r="AI5879" s="94"/>
      <c r="AM5879" s="94"/>
      <c r="AO5879" s="94"/>
      <c r="AS5879" s="94"/>
      <c r="AU5879" s="94"/>
      <c r="AY5879" s="94"/>
      <c r="BA5879" s="94"/>
      <c r="BI5879" s="45"/>
      <c r="BN5879" s="93"/>
    </row>
    <row r="5880" spans="4:66" s="48" customFormat="1" ht="15" customHeight="1" x14ac:dyDescent="0.2">
      <c r="D5880" s="45"/>
      <c r="AA5880" s="94"/>
      <c r="AC5880" s="94"/>
      <c r="AG5880" s="94"/>
      <c r="AI5880" s="94"/>
      <c r="AM5880" s="94"/>
      <c r="AO5880" s="94"/>
      <c r="AS5880" s="94"/>
      <c r="AU5880" s="94"/>
      <c r="AY5880" s="94"/>
      <c r="BA5880" s="94"/>
      <c r="BI5880" s="45"/>
      <c r="BN5880" s="93"/>
    </row>
    <row r="5881" spans="4:66" s="48" customFormat="1" ht="15" customHeight="1" x14ac:dyDescent="0.2">
      <c r="D5881" s="45"/>
      <c r="AA5881" s="94"/>
      <c r="AC5881" s="94"/>
      <c r="AG5881" s="94"/>
      <c r="AI5881" s="94"/>
      <c r="AM5881" s="94"/>
      <c r="AO5881" s="94"/>
      <c r="AS5881" s="94"/>
      <c r="AU5881" s="94"/>
      <c r="AY5881" s="94"/>
      <c r="BA5881" s="94"/>
      <c r="BI5881" s="45"/>
      <c r="BN5881" s="93"/>
    </row>
    <row r="5882" spans="4:66" s="48" customFormat="1" ht="15" customHeight="1" x14ac:dyDescent="0.2">
      <c r="D5882" s="45"/>
      <c r="AA5882" s="94"/>
      <c r="AC5882" s="94"/>
      <c r="AG5882" s="94"/>
      <c r="AI5882" s="94"/>
      <c r="AM5882" s="94"/>
      <c r="AO5882" s="94"/>
      <c r="AS5882" s="94"/>
      <c r="AU5882" s="94"/>
      <c r="AY5882" s="94"/>
      <c r="BA5882" s="94"/>
      <c r="BI5882" s="45"/>
      <c r="BN5882" s="93"/>
    </row>
    <row r="5883" spans="4:66" s="48" customFormat="1" ht="15" customHeight="1" x14ac:dyDescent="0.2">
      <c r="D5883" s="45"/>
      <c r="AA5883" s="94"/>
      <c r="AC5883" s="94"/>
      <c r="AG5883" s="94"/>
      <c r="AI5883" s="94"/>
      <c r="AM5883" s="94"/>
      <c r="AO5883" s="94"/>
      <c r="AS5883" s="94"/>
      <c r="AU5883" s="94"/>
      <c r="AY5883" s="94"/>
      <c r="BA5883" s="94"/>
      <c r="BI5883" s="45"/>
      <c r="BN5883" s="93"/>
    </row>
    <row r="5884" spans="4:66" s="48" customFormat="1" ht="15" customHeight="1" x14ac:dyDescent="0.2">
      <c r="D5884" s="45"/>
      <c r="AA5884" s="94"/>
      <c r="AC5884" s="94"/>
      <c r="AG5884" s="94"/>
      <c r="AI5884" s="94"/>
      <c r="AM5884" s="94"/>
      <c r="AO5884" s="94"/>
      <c r="AS5884" s="94"/>
      <c r="AU5884" s="94"/>
      <c r="AY5884" s="94"/>
      <c r="BA5884" s="94"/>
      <c r="BI5884" s="45"/>
      <c r="BN5884" s="93"/>
    </row>
    <row r="5885" spans="4:66" s="48" customFormat="1" ht="15" customHeight="1" x14ac:dyDescent="0.2">
      <c r="D5885" s="45"/>
      <c r="AA5885" s="94"/>
      <c r="AC5885" s="94"/>
      <c r="AG5885" s="94"/>
      <c r="AI5885" s="94"/>
      <c r="AM5885" s="94"/>
      <c r="AO5885" s="94"/>
      <c r="AS5885" s="94"/>
      <c r="AU5885" s="94"/>
      <c r="AY5885" s="94"/>
      <c r="BA5885" s="94"/>
      <c r="BI5885" s="45"/>
      <c r="BN5885" s="93"/>
    </row>
    <row r="5886" spans="4:66" s="48" customFormat="1" ht="15" customHeight="1" x14ac:dyDescent="0.2">
      <c r="D5886" s="45"/>
      <c r="AA5886" s="94"/>
      <c r="AC5886" s="94"/>
      <c r="AG5886" s="94"/>
      <c r="AI5886" s="94"/>
      <c r="AM5886" s="94"/>
      <c r="AO5886" s="94"/>
      <c r="AS5886" s="94"/>
      <c r="AU5886" s="94"/>
      <c r="AY5886" s="94"/>
      <c r="BA5886" s="94"/>
      <c r="BI5886" s="45"/>
      <c r="BN5886" s="93"/>
    </row>
    <row r="5887" spans="4:66" s="48" customFormat="1" ht="15" customHeight="1" x14ac:dyDescent="0.2">
      <c r="D5887" s="45"/>
      <c r="AA5887" s="94"/>
      <c r="AC5887" s="94"/>
      <c r="AG5887" s="94"/>
      <c r="AI5887" s="94"/>
      <c r="AM5887" s="94"/>
      <c r="AO5887" s="94"/>
      <c r="AS5887" s="94"/>
      <c r="AU5887" s="94"/>
      <c r="AY5887" s="94"/>
      <c r="BA5887" s="94"/>
      <c r="BI5887" s="45"/>
      <c r="BN5887" s="93"/>
    </row>
    <row r="5888" spans="4:66" s="48" customFormat="1" ht="15" customHeight="1" x14ac:dyDescent="0.2">
      <c r="D5888" s="45"/>
      <c r="AA5888" s="94"/>
      <c r="AC5888" s="94"/>
      <c r="AG5888" s="94"/>
      <c r="AI5888" s="94"/>
      <c r="AM5888" s="94"/>
      <c r="AO5888" s="94"/>
      <c r="AS5888" s="94"/>
      <c r="AU5888" s="94"/>
      <c r="AY5888" s="94"/>
      <c r="BA5888" s="94"/>
      <c r="BI5888" s="45"/>
      <c r="BN5888" s="93"/>
    </row>
    <row r="5889" spans="4:66" s="48" customFormat="1" ht="15" customHeight="1" x14ac:dyDescent="0.2">
      <c r="D5889" s="45"/>
      <c r="AA5889" s="94"/>
      <c r="AC5889" s="94"/>
      <c r="AG5889" s="94"/>
      <c r="AI5889" s="94"/>
      <c r="AM5889" s="94"/>
      <c r="AO5889" s="94"/>
      <c r="AS5889" s="94"/>
      <c r="AU5889" s="94"/>
      <c r="AY5889" s="94"/>
      <c r="BA5889" s="94"/>
      <c r="BI5889" s="45"/>
      <c r="BN5889" s="93"/>
    </row>
    <row r="5890" spans="4:66" s="48" customFormat="1" ht="15" customHeight="1" x14ac:dyDescent="0.2">
      <c r="D5890" s="45"/>
      <c r="AA5890" s="94"/>
      <c r="AC5890" s="94"/>
      <c r="AG5890" s="94"/>
      <c r="AI5890" s="94"/>
      <c r="AM5890" s="94"/>
      <c r="AO5890" s="94"/>
      <c r="AS5890" s="94"/>
      <c r="AU5890" s="94"/>
      <c r="AY5890" s="94"/>
      <c r="BA5890" s="94"/>
      <c r="BI5890" s="45"/>
      <c r="BN5890" s="93"/>
    </row>
    <row r="5891" spans="4:66" s="48" customFormat="1" ht="15" customHeight="1" x14ac:dyDescent="0.2">
      <c r="D5891" s="45"/>
      <c r="AA5891" s="94"/>
      <c r="AC5891" s="94"/>
      <c r="AG5891" s="94"/>
      <c r="AI5891" s="94"/>
      <c r="AM5891" s="94"/>
      <c r="AO5891" s="94"/>
      <c r="AS5891" s="94"/>
      <c r="AU5891" s="94"/>
      <c r="AY5891" s="94"/>
      <c r="BA5891" s="94"/>
      <c r="BI5891" s="45"/>
      <c r="BN5891" s="93"/>
    </row>
    <row r="5892" spans="4:66" s="48" customFormat="1" ht="15" customHeight="1" x14ac:dyDescent="0.2">
      <c r="D5892" s="45"/>
      <c r="AA5892" s="94"/>
      <c r="AC5892" s="94"/>
      <c r="AG5892" s="94"/>
      <c r="AI5892" s="94"/>
      <c r="AM5892" s="94"/>
      <c r="AO5892" s="94"/>
      <c r="AS5892" s="94"/>
      <c r="AU5892" s="94"/>
      <c r="AY5892" s="94"/>
      <c r="BA5892" s="94"/>
      <c r="BI5892" s="45"/>
      <c r="BN5892" s="93"/>
    </row>
    <row r="5893" spans="4:66" s="48" customFormat="1" ht="15" customHeight="1" x14ac:dyDescent="0.2">
      <c r="D5893" s="45"/>
      <c r="AA5893" s="94"/>
      <c r="AC5893" s="94"/>
      <c r="AG5893" s="94"/>
      <c r="AI5893" s="94"/>
      <c r="AM5893" s="94"/>
      <c r="AO5893" s="94"/>
      <c r="AS5893" s="94"/>
      <c r="AU5893" s="94"/>
      <c r="AY5893" s="94"/>
      <c r="BA5893" s="94"/>
      <c r="BI5893" s="45"/>
      <c r="BN5893" s="93"/>
    </row>
    <row r="5894" spans="4:66" s="48" customFormat="1" ht="15" customHeight="1" x14ac:dyDescent="0.2">
      <c r="D5894" s="45"/>
      <c r="AA5894" s="94"/>
      <c r="AC5894" s="94"/>
      <c r="AG5894" s="94"/>
      <c r="AI5894" s="94"/>
      <c r="AM5894" s="94"/>
      <c r="AO5894" s="94"/>
      <c r="AS5894" s="94"/>
      <c r="AU5894" s="94"/>
      <c r="AY5894" s="94"/>
      <c r="BA5894" s="94"/>
      <c r="BI5894" s="45"/>
      <c r="BN5894" s="93"/>
    </row>
    <row r="5895" spans="4:66" s="48" customFormat="1" ht="15" customHeight="1" x14ac:dyDescent="0.2">
      <c r="D5895" s="45"/>
      <c r="AA5895" s="94"/>
      <c r="AC5895" s="94"/>
      <c r="AG5895" s="94"/>
      <c r="AI5895" s="94"/>
      <c r="AM5895" s="94"/>
      <c r="AO5895" s="94"/>
      <c r="AS5895" s="94"/>
      <c r="AU5895" s="94"/>
      <c r="AY5895" s="94"/>
      <c r="BA5895" s="94"/>
      <c r="BI5895" s="45"/>
      <c r="BN5895" s="93"/>
    </row>
    <row r="5896" spans="4:66" s="48" customFormat="1" ht="15" customHeight="1" x14ac:dyDescent="0.2">
      <c r="D5896" s="45"/>
      <c r="AA5896" s="94"/>
      <c r="AC5896" s="94"/>
      <c r="AG5896" s="94"/>
      <c r="AI5896" s="94"/>
      <c r="AM5896" s="94"/>
      <c r="AO5896" s="94"/>
      <c r="AS5896" s="94"/>
      <c r="AU5896" s="94"/>
      <c r="AY5896" s="94"/>
      <c r="BA5896" s="94"/>
      <c r="BI5896" s="45"/>
      <c r="BN5896" s="93"/>
    </row>
    <row r="5897" spans="4:66" s="48" customFormat="1" ht="15" customHeight="1" x14ac:dyDescent="0.2">
      <c r="D5897" s="45"/>
      <c r="AA5897" s="94"/>
      <c r="AC5897" s="94"/>
      <c r="AG5897" s="94"/>
      <c r="AI5897" s="94"/>
      <c r="AM5897" s="94"/>
      <c r="AO5897" s="94"/>
      <c r="AS5897" s="94"/>
      <c r="AU5897" s="94"/>
      <c r="AY5897" s="94"/>
      <c r="BA5897" s="94"/>
      <c r="BI5897" s="45"/>
      <c r="BN5897" s="93"/>
    </row>
    <row r="5898" spans="4:66" s="48" customFormat="1" ht="15" customHeight="1" x14ac:dyDescent="0.2">
      <c r="D5898" s="45"/>
      <c r="AA5898" s="94"/>
      <c r="AC5898" s="94"/>
      <c r="AG5898" s="94"/>
      <c r="AI5898" s="94"/>
      <c r="AM5898" s="94"/>
      <c r="AO5898" s="94"/>
      <c r="AS5898" s="94"/>
      <c r="AU5898" s="94"/>
      <c r="AY5898" s="94"/>
      <c r="BA5898" s="94"/>
      <c r="BI5898" s="45"/>
      <c r="BN5898" s="93"/>
    </row>
    <row r="5899" spans="4:66" s="48" customFormat="1" ht="15" customHeight="1" x14ac:dyDescent="0.2">
      <c r="D5899" s="45"/>
      <c r="AA5899" s="94"/>
      <c r="AC5899" s="94"/>
      <c r="AG5899" s="94"/>
      <c r="AI5899" s="94"/>
      <c r="AM5899" s="94"/>
      <c r="AO5899" s="94"/>
      <c r="AS5899" s="94"/>
      <c r="AU5899" s="94"/>
      <c r="AY5899" s="94"/>
      <c r="BA5899" s="94"/>
      <c r="BI5899" s="45"/>
      <c r="BN5899" s="93"/>
    </row>
    <row r="5900" spans="4:66" s="48" customFormat="1" ht="15" customHeight="1" x14ac:dyDescent="0.2">
      <c r="D5900" s="45"/>
      <c r="AA5900" s="94"/>
      <c r="AC5900" s="94"/>
      <c r="AG5900" s="94"/>
      <c r="AI5900" s="94"/>
      <c r="AM5900" s="94"/>
      <c r="AO5900" s="94"/>
      <c r="AS5900" s="94"/>
      <c r="AU5900" s="94"/>
      <c r="AY5900" s="94"/>
      <c r="BA5900" s="94"/>
      <c r="BI5900" s="45"/>
      <c r="BN5900" s="93"/>
    </row>
    <row r="5901" spans="4:66" s="48" customFormat="1" ht="15" customHeight="1" x14ac:dyDescent="0.2">
      <c r="D5901" s="45"/>
      <c r="AA5901" s="94"/>
      <c r="AC5901" s="94"/>
      <c r="AG5901" s="94"/>
      <c r="AI5901" s="94"/>
      <c r="AM5901" s="94"/>
      <c r="AO5901" s="94"/>
      <c r="AS5901" s="94"/>
      <c r="AU5901" s="94"/>
      <c r="AY5901" s="94"/>
      <c r="BA5901" s="94"/>
      <c r="BI5901" s="45"/>
      <c r="BN5901" s="93"/>
    </row>
    <row r="5902" spans="4:66" s="48" customFormat="1" ht="15" customHeight="1" x14ac:dyDescent="0.2">
      <c r="D5902" s="45"/>
      <c r="AA5902" s="94"/>
      <c r="AC5902" s="94"/>
      <c r="AG5902" s="94"/>
      <c r="AI5902" s="94"/>
      <c r="AM5902" s="94"/>
      <c r="AO5902" s="94"/>
      <c r="AS5902" s="94"/>
      <c r="AU5902" s="94"/>
      <c r="AY5902" s="94"/>
      <c r="BA5902" s="94"/>
      <c r="BI5902" s="45"/>
      <c r="BN5902" s="93"/>
    </row>
    <row r="5903" spans="4:66" s="48" customFormat="1" ht="15" customHeight="1" x14ac:dyDescent="0.2">
      <c r="D5903" s="45"/>
      <c r="AA5903" s="94"/>
      <c r="AC5903" s="94"/>
      <c r="AG5903" s="94"/>
      <c r="AI5903" s="94"/>
      <c r="AM5903" s="94"/>
      <c r="AO5903" s="94"/>
      <c r="AS5903" s="94"/>
      <c r="AU5903" s="94"/>
      <c r="AY5903" s="94"/>
      <c r="BA5903" s="94"/>
      <c r="BI5903" s="45"/>
      <c r="BN5903" s="93"/>
    </row>
    <row r="5904" spans="4:66" s="48" customFormat="1" ht="15" customHeight="1" x14ac:dyDescent="0.2">
      <c r="D5904" s="45"/>
      <c r="AA5904" s="94"/>
      <c r="AC5904" s="94"/>
      <c r="AG5904" s="94"/>
      <c r="AI5904" s="94"/>
      <c r="AM5904" s="94"/>
      <c r="AO5904" s="94"/>
      <c r="AS5904" s="94"/>
      <c r="AU5904" s="94"/>
      <c r="AY5904" s="94"/>
      <c r="BA5904" s="94"/>
      <c r="BI5904" s="45"/>
      <c r="BN5904" s="93"/>
    </row>
    <row r="5905" spans="4:66" s="48" customFormat="1" ht="15" customHeight="1" x14ac:dyDescent="0.2">
      <c r="D5905" s="45"/>
      <c r="AA5905" s="94"/>
      <c r="AC5905" s="94"/>
      <c r="AG5905" s="94"/>
      <c r="AI5905" s="94"/>
      <c r="AM5905" s="94"/>
      <c r="AO5905" s="94"/>
      <c r="AS5905" s="94"/>
      <c r="AU5905" s="94"/>
      <c r="AY5905" s="94"/>
      <c r="BA5905" s="94"/>
      <c r="BI5905" s="45"/>
      <c r="BN5905" s="93"/>
    </row>
    <row r="5906" spans="4:66" s="48" customFormat="1" ht="15" customHeight="1" x14ac:dyDescent="0.2">
      <c r="D5906" s="45"/>
      <c r="AA5906" s="94"/>
      <c r="AC5906" s="94"/>
      <c r="AG5906" s="94"/>
      <c r="AI5906" s="94"/>
      <c r="AM5906" s="94"/>
      <c r="AO5906" s="94"/>
      <c r="AS5906" s="94"/>
      <c r="AU5906" s="94"/>
      <c r="AY5906" s="94"/>
      <c r="BA5906" s="94"/>
      <c r="BI5906" s="45"/>
      <c r="BN5906" s="93"/>
    </row>
    <row r="5907" spans="4:66" s="48" customFormat="1" ht="15" customHeight="1" x14ac:dyDescent="0.2">
      <c r="D5907" s="45"/>
      <c r="AA5907" s="94"/>
      <c r="AC5907" s="94"/>
      <c r="AG5907" s="94"/>
      <c r="AI5907" s="94"/>
      <c r="AM5907" s="94"/>
      <c r="AO5907" s="94"/>
      <c r="AS5907" s="94"/>
      <c r="AU5907" s="94"/>
      <c r="AY5907" s="94"/>
      <c r="BA5907" s="94"/>
      <c r="BI5907" s="45"/>
      <c r="BN5907" s="93"/>
    </row>
    <row r="5908" spans="4:66" s="48" customFormat="1" ht="15" customHeight="1" x14ac:dyDescent="0.2">
      <c r="D5908" s="45"/>
      <c r="AA5908" s="94"/>
      <c r="AC5908" s="94"/>
      <c r="AG5908" s="94"/>
      <c r="AI5908" s="94"/>
      <c r="AM5908" s="94"/>
      <c r="AO5908" s="94"/>
      <c r="AS5908" s="94"/>
      <c r="AU5908" s="94"/>
      <c r="AY5908" s="94"/>
      <c r="BA5908" s="94"/>
      <c r="BI5908" s="45"/>
      <c r="BN5908" s="93"/>
    </row>
    <row r="5909" spans="4:66" s="48" customFormat="1" ht="15" customHeight="1" x14ac:dyDescent="0.2">
      <c r="D5909" s="45"/>
      <c r="AA5909" s="94"/>
      <c r="AC5909" s="94"/>
      <c r="AG5909" s="94"/>
      <c r="AI5909" s="94"/>
      <c r="AM5909" s="94"/>
      <c r="AO5909" s="94"/>
      <c r="AS5909" s="94"/>
      <c r="AU5909" s="94"/>
      <c r="AY5909" s="94"/>
      <c r="BA5909" s="94"/>
      <c r="BI5909" s="45"/>
      <c r="BN5909" s="93"/>
    </row>
    <row r="5910" spans="4:66" s="48" customFormat="1" ht="15" customHeight="1" x14ac:dyDescent="0.2">
      <c r="D5910" s="45"/>
      <c r="AA5910" s="94"/>
      <c r="AC5910" s="94"/>
      <c r="AG5910" s="94"/>
      <c r="AI5910" s="94"/>
      <c r="AM5910" s="94"/>
      <c r="AO5910" s="94"/>
      <c r="AS5910" s="94"/>
      <c r="AU5910" s="94"/>
      <c r="AY5910" s="94"/>
      <c r="BA5910" s="94"/>
      <c r="BI5910" s="45"/>
      <c r="BN5910" s="93"/>
    </row>
    <row r="5911" spans="4:66" s="48" customFormat="1" ht="15" customHeight="1" x14ac:dyDescent="0.2">
      <c r="D5911" s="45"/>
      <c r="AA5911" s="94"/>
      <c r="AC5911" s="94"/>
      <c r="AG5911" s="94"/>
      <c r="AI5911" s="94"/>
      <c r="AM5911" s="94"/>
      <c r="AO5911" s="94"/>
      <c r="AS5911" s="94"/>
      <c r="AU5911" s="94"/>
      <c r="AY5911" s="94"/>
      <c r="BA5911" s="94"/>
      <c r="BI5911" s="45"/>
      <c r="BN5911" s="93"/>
    </row>
    <row r="5912" spans="4:66" s="48" customFormat="1" ht="15" customHeight="1" x14ac:dyDescent="0.2">
      <c r="D5912" s="45"/>
      <c r="AA5912" s="94"/>
      <c r="AC5912" s="94"/>
      <c r="AG5912" s="94"/>
      <c r="AI5912" s="94"/>
      <c r="AM5912" s="94"/>
      <c r="AO5912" s="94"/>
      <c r="AS5912" s="94"/>
      <c r="AU5912" s="94"/>
      <c r="AY5912" s="94"/>
      <c r="BA5912" s="94"/>
      <c r="BI5912" s="45"/>
      <c r="BN5912" s="93"/>
    </row>
    <row r="5913" spans="4:66" s="48" customFormat="1" ht="15" customHeight="1" x14ac:dyDescent="0.2">
      <c r="D5913" s="45"/>
      <c r="AA5913" s="94"/>
      <c r="AC5913" s="94"/>
      <c r="AG5913" s="94"/>
      <c r="AI5913" s="94"/>
      <c r="AM5913" s="94"/>
      <c r="AO5913" s="94"/>
      <c r="AS5913" s="94"/>
      <c r="AU5913" s="94"/>
      <c r="AY5913" s="94"/>
      <c r="BA5913" s="94"/>
      <c r="BI5913" s="45"/>
      <c r="BN5913" s="93"/>
    </row>
    <row r="5914" spans="4:66" s="48" customFormat="1" ht="15" customHeight="1" x14ac:dyDescent="0.2">
      <c r="D5914" s="45"/>
      <c r="AA5914" s="94"/>
      <c r="AC5914" s="94"/>
      <c r="AG5914" s="94"/>
      <c r="AI5914" s="94"/>
      <c r="AM5914" s="94"/>
      <c r="AO5914" s="94"/>
      <c r="AS5914" s="94"/>
      <c r="AU5914" s="94"/>
      <c r="AY5914" s="94"/>
      <c r="BA5914" s="94"/>
      <c r="BI5914" s="45"/>
      <c r="BN5914" s="93"/>
    </row>
    <row r="5915" spans="4:66" s="48" customFormat="1" ht="15" customHeight="1" x14ac:dyDescent="0.2">
      <c r="D5915" s="45"/>
      <c r="AA5915" s="94"/>
      <c r="AC5915" s="94"/>
      <c r="AG5915" s="94"/>
      <c r="AI5915" s="94"/>
      <c r="AM5915" s="94"/>
      <c r="AO5915" s="94"/>
      <c r="AS5915" s="94"/>
      <c r="AU5915" s="94"/>
      <c r="AY5915" s="94"/>
      <c r="BA5915" s="94"/>
      <c r="BI5915" s="45"/>
      <c r="BN5915" s="93"/>
    </row>
    <row r="5916" spans="4:66" s="48" customFormat="1" ht="15" customHeight="1" x14ac:dyDescent="0.2">
      <c r="D5916" s="45"/>
      <c r="AA5916" s="94"/>
      <c r="AC5916" s="94"/>
      <c r="AG5916" s="94"/>
      <c r="AI5916" s="94"/>
      <c r="AM5916" s="94"/>
      <c r="AO5916" s="94"/>
      <c r="AS5916" s="94"/>
      <c r="AU5916" s="94"/>
      <c r="AY5916" s="94"/>
      <c r="BA5916" s="94"/>
      <c r="BI5916" s="45"/>
      <c r="BN5916" s="93"/>
    </row>
    <row r="5917" spans="4:66" s="48" customFormat="1" ht="15" customHeight="1" x14ac:dyDescent="0.2">
      <c r="D5917" s="45"/>
      <c r="AA5917" s="94"/>
      <c r="AC5917" s="94"/>
      <c r="AG5917" s="94"/>
      <c r="AI5917" s="94"/>
      <c r="AM5917" s="94"/>
      <c r="AO5917" s="94"/>
      <c r="AS5917" s="94"/>
      <c r="AU5917" s="94"/>
      <c r="AY5917" s="94"/>
      <c r="BA5917" s="94"/>
      <c r="BI5917" s="45"/>
      <c r="BN5917" s="93"/>
    </row>
    <row r="5918" spans="4:66" s="48" customFormat="1" ht="15" customHeight="1" x14ac:dyDescent="0.2">
      <c r="D5918" s="45"/>
      <c r="AA5918" s="94"/>
      <c r="AC5918" s="94"/>
      <c r="AG5918" s="94"/>
      <c r="AI5918" s="94"/>
      <c r="AM5918" s="94"/>
      <c r="AO5918" s="94"/>
      <c r="AS5918" s="94"/>
      <c r="AU5918" s="94"/>
      <c r="AY5918" s="94"/>
      <c r="BA5918" s="94"/>
      <c r="BI5918" s="45"/>
      <c r="BN5918" s="93"/>
    </row>
    <row r="5919" spans="4:66" s="48" customFormat="1" ht="15" customHeight="1" x14ac:dyDescent="0.2">
      <c r="D5919" s="45"/>
      <c r="AA5919" s="94"/>
      <c r="AC5919" s="94"/>
      <c r="AG5919" s="94"/>
      <c r="AI5919" s="94"/>
      <c r="AM5919" s="94"/>
      <c r="AO5919" s="94"/>
      <c r="AS5919" s="94"/>
      <c r="AU5919" s="94"/>
      <c r="AY5919" s="94"/>
      <c r="BA5919" s="94"/>
      <c r="BI5919" s="45"/>
      <c r="BN5919" s="93"/>
    </row>
    <row r="5920" spans="4:66" s="48" customFormat="1" ht="15" customHeight="1" x14ac:dyDescent="0.2">
      <c r="D5920" s="45"/>
      <c r="AA5920" s="94"/>
      <c r="AC5920" s="94"/>
      <c r="AG5920" s="94"/>
      <c r="AI5920" s="94"/>
      <c r="AM5920" s="94"/>
      <c r="AO5920" s="94"/>
      <c r="AS5920" s="94"/>
      <c r="AU5920" s="94"/>
      <c r="AY5920" s="94"/>
      <c r="BA5920" s="94"/>
      <c r="BI5920" s="45"/>
      <c r="BN5920" s="93"/>
    </row>
    <row r="5921" spans="4:66" s="48" customFormat="1" ht="15" customHeight="1" x14ac:dyDescent="0.2">
      <c r="D5921" s="45"/>
      <c r="AA5921" s="94"/>
      <c r="AC5921" s="94"/>
      <c r="AG5921" s="94"/>
      <c r="AI5921" s="94"/>
      <c r="AM5921" s="94"/>
      <c r="AO5921" s="94"/>
      <c r="AS5921" s="94"/>
      <c r="AU5921" s="94"/>
      <c r="AY5921" s="94"/>
      <c r="BA5921" s="94"/>
      <c r="BI5921" s="45"/>
      <c r="BN5921" s="93"/>
    </row>
    <row r="5922" spans="4:66" s="48" customFormat="1" ht="15" customHeight="1" x14ac:dyDescent="0.2">
      <c r="D5922" s="45"/>
      <c r="AA5922" s="94"/>
      <c r="AC5922" s="94"/>
      <c r="AG5922" s="94"/>
      <c r="AI5922" s="94"/>
      <c r="AM5922" s="94"/>
      <c r="AO5922" s="94"/>
      <c r="AS5922" s="94"/>
      <c r="AU5922" s="94"/>
      <c r="AY5922" s="94"/>
      <c r="BA5922" s="94"/>
      <c r="BI5922" s="45"/>
      <c r="BN5922" s="93"/>
    </row>
    <row r="5923" spans="4:66" s="48" customFormat="1" ht="15" customHeight="1" x14ac:dyDescent="0.2">
      <c r="D5923" s="45"/>
      <c r="AA5923" s="94"/>
      <c r="AC5923" s="94"/>
      <c r="AG5923" s="94"/>
      <c r="AI5923" s="94"/>
      <c r="AM5923" s="94"/>
      <c r="AO5923" s="94"/>
      <c r="AS5923" s="94"/>
      <c r="AU5923" s="94"/>
      <c r="AY5923" s="94"/>
      <c r="BA5923" s="94"/>
      <c r="BI5923" s="45"/>
      <c r="BN5923" s="93"/>
    </row>
    <row r="5924" spans="4:66" s="48" customFormat="1" ht="15" customHeight="1" x14ac:dyDescent="0.2">
      <c r="D5924" s="45"/>
      <c r="AA5924" s="94"/>
      <c r="AC5924" s="94"/>
      <c r="AG5924" s="94"/>
      <c r="AI5924" s="94"/>
      <c r="AM5924" s="94"/>
      <c r="AO5924" s="94"/>
      <c r="AS5924" s="94"/>
      <c r="AU5924" s="94"/>
      <c r="AY5924" s="94"/>
      <c r="BA5924" s="94"/>
      <c r="BI5924" s="45"/>
      <c r="BN5924" s="93"/>
    </row>
    <row r="5925" spans="4:66" s="48" customFormat="1" ht="15" customHeight="1" x14ac:dyDescent="0.2">
      <c r="D5925" s="45"/>
      <c r="AA5925" s="94"/>
      <c r="AC5925" s="94"/>
      <c r="AG5925" s="94"/>
      <c r="AI5925" s="94"/>
      <c r="AM5925" s="94"/>
      <c r="AO5925" s="94"/>
      <c r="AS5925" s="94"/>
      <c r="AU5925" s="94"/>
      <c r="AY5925" s="94"/>
      <c r="BA5925" s="94"/>
      <c r="BI5925" s="45"/>
      <c r="BN5925" s="93"/>
    </row>
    <row r="5926" spans="4:66" s="48" customFormat="1" ht="15" customHeight="1" x14ac:dyDescent="0.2">
      <c r="D5926" s="45"/>
      <c r="AA5926" s="94"/>
      <c r="AC5926" s="94"/>
      <c r="AG5926" s="94"/>
      <c r="AI5926" s="94"/>
      <c r="AM5926" s="94"/>
      <c r="AO5926" s="94"/>
      <c r="AS5926" s="94"/>
      <c r="AU5926" s="94"/>
      <c r="AY5926" s="94"/>
      <c r="BA5926" s="94"/>
      <c r="BI5926" s="45"/>
      <c r="BN5926" s="93"/>
    </row>
    <row r="5927" spans="4:66" s="48" customFormat="1" ht="15" customHeight="1" x14ac:dyDescent="0.2">
      <c r="D5927" s="45"/>
      <c r="AA5927" s="94"/>
      <c r="AC5927" s="94"/>
      <c r="AG5927" s="94"/>
      <c r="AI5927" s="94"/>
      <c r="AM5927" s="94"/>
      <c r="AO5927" s="94"/>
      <c r="AS5927" s="94"/>
      <c r="AU5927" s="94"/>
      <c r="AY5927" s="94"/>
      <c r="BA5927" s="94"/>
      <c r="BI5927" s="45"/>
      <c r="BN5927" s="93"/>
    </row>
    <row r="5928" spans="4:66" s="48" customFormat="1" ht="15" customHeight="1" x14ac:dyDescent="0.2">
      <c r="D5928" s="45"/>
      <c r="AA5928" s="94"/>
      <c r="AC5928" s="94"/>
      <c r="AG5928" s="94"/>
      <c r="AI5928" s="94"/>
      <c r="AM5928" s="94"/>
      <c r="AO5928" s="94"/>
      <c r="AS5928" s="94"/>
      <c r="AU5928" s="94"/>
      <c r="AY5928" s="94"/>
      <c r="BA5928" s="94"/>
      <c r="BI5928" s="45"/>
      <c r="BN5928" s="93"/>
    </row>
    <row r="5929" spans="4:66" s="48" customFormat="1" ht="15" customHeight="1" x14ac:dyDescent="0.2">
      <c r="D5929" s="45"/>
      <c r="AA5929" s="94"/>
      <c r="AC5929" s="94"/>
      <c r="AG5929" s="94"/>
      <c r="AI5929" s="94"/>
      <c r="AM5929" s="94"/>
      <c r="AO5929" s="94"/>
      <c r="AS5929" s="94"/>
      <c r="AU5929" s="94"/>
      <c r="AY5929" s="94"/>
      <c r="BA5929" s="94"/>
      <c r="BI5929" s="45"/>
      <c r="BN5929" s="93"/>
    </row>
    <row r="5930" spans="4:66" s="48" customFormat="1" ht="15" customHeight="1" x14ac:dyDescent="0.2">
      <c r="D5930" s="45"/>
      <c r="AA5930" s="94"/>
      <c r="AC5930" s="94"/>
      <c r="AG5930" s="94"/>
      <c r="AI5930" s="94"/>
      <c r="AM5930" s="94"/>
      <c r="AO5930" s="94"/>
      <c r="AS5930" s="94"/>
      <c r="AU5930" s="94"/>
      <c r="AY5930" s="94"/>
      <c r="BA5930" s="94"/>
      <c r="BI5930" s="45"/>
      <c r="BN5930" s="93"/>
    </row>
    <row r="5931" spans="4:66" s="48" customFormat="1" ht="15" customHeight="1" x14ac:dyDescent="0.2">
      <c r="D5931" s="45"/>
      <c r="AA5931" s="94"/>
      <c r="AC5931" s="94"/>
      <c r="AG5931" s="94"/>
      <c r="AI5931" s="94"/>
      <c r="AM5931" s="94"/>
      <c r="AO5931" s="94"/>
      <c r="AS5931" s="94"/>
      <c r="AU5931" s="94"/>
      <c r="AY5931" s="94"/>
      <c r="BA5931" s="94"/>
      <c r="BI5931" s="45"/>
      <c r="BN5931" s="93"/>
    </row>
    <row r="5932" spans="4:66" s="48" customFormat="1" ht="15" customHeight="1" x14ac:dyDescent="0.2">
      <c r="D5932" s="45"/>
      <c r="AA5932" s="94"/>
      <c r="AC5932" s="94"/>
      <c r="AG5932" s="94"/>
      <c r="AI5932" s="94"/>
      <c r="AM5932" s="94"/>
      <c r="AO5932" s="94"/>
      <c r="AS5932" s="94"/>
      <c r="AU5932" s="94"/>
      <c r="AY5932" s="94"/>
      <c r="BA5932" s="94"/>
      <c r="BI5932" s="45"/>
      <c r="BN5932" s="93"/>
    </row>
    <row r="5933" spans="4:66" s="48" customFormat="1" ht="15" customHeight="1" x14ac:dyDescent="0.2">
      <c r="D5933" s="45"/>
      <c r="AA5933" s="94"/>
      <c r="AC5933" s="94"/>
      <c r="AG5933" s="94"/>
      <c r="AI5933" s="94"/>
      <c r="AM5933" s="94"/>
      <c r="AO5933" s="94"/>
      <c r="AS5933" s="94"/>
      <c r="AU5933" s="94"/>
      <c r="AY5933" s="94"/>
      <c r="BA5933" s="94"/>
      <c r="BI5933" s="45"/>
      <c r="BN5933" s="93"/>
    </row>
    <row r="5934" spans="4:66" s="48" customFormat="1" ht="15" customHeight="1" x14ac:dyDescent="0.2">
      <c r="D5934" s="45"/>
      <c r="AA5934" s="94"/>
      <c r="AC5934" s="94"/>
      <c r="AG5934" s="94"/>
      <c r="AI5934" s="94"/>
      <c r="AM5934" s="94"/>
      <c r="AO5934" s="94"/>
      <c r="AS5934" s="94"/>
      <c r="AU5934" s="94"/>
      <c r="AY5934" s="94"/>
      <c r="BA5934" s="94"/>
      <c r="BI5934" s="45"/>
      <c r="BN5934" s="93"/>
    </row>
    <row r="5935" spans="4:66" s="48" customFormat="1" ht="15" customHeight="1" x14ac:dyDescent="0.2">
      <c r="D5935" s="45"/>
      <c r="AA5935" s="94"/>
      <c r="AC5935" s="94"/>
      <c r="AG5935" s="94"/>
      <c r="AI5935" s="94"/>
      <c r="AM5935" s="94"/>
      <c r="AO5935" s="94"/>
      <c r="AS5935" s="94"/>
      <c r="AU5935" s="94"/>
      <c r="AY5935" s="94"/>
      <c r="BA5935" s="94"/>
      <c r="BI5935" s="45"/>
      <c r="BN5935" s="93"/>
    </row>
    <row r="5936" spans="4:66" s="48" customFormat="1" ht="15" customHeight="1" x14ac:dyDescent="0.2">
      <c r="D5936" s="45"/>
      <c r="AA5936" s="94"/>
      <c r="AC5936" s="94"/>
      <c r="AG5936" s="94"/>
      <c r="AI5936" s="94"/>
      <c r="AM5936" s="94"/>
      <c r="AO5936" s="94"/>
      <c r="AS5936" s="94"/>
      <c r="AU5936" s="94"/>
      <c r="AY5936" s="94"/>
      <c r="BA5936" s="94"/>
      <c r="BI5936" s="45"/>
      <c r="BN5936" s="93"/>
    </row>
    <row r="5937" spans="4:66" s="48" customFormat="1" ht="15" customHeight="1" x14ac:dyDescent="0.2">
      <c r="D5937" s="45"/>
      <c r="AA5937" s="94"/>
      <c r="AC5937" s="94"/>
      <c r="AG5937" s="94"/>
      <c r="AI5937" s="94"/>
      <c r="AM5937" s="94"/>
      <c r="AO5937" s="94"/>
      <c r="AS5937" s="94"/>
      <c r="AU5937" s="94"/>
      <c r="AY5937" s="94"/>
      <c r="BA5937" s="94"/>
      <c r="BI5937" s="45"/>
      <c r="BN5937" s="93"/>
    </row>
    <row r="5938" spans="4:66" s="48" customFormat="1" ht="15" customHeight="1" x14ac:dyDescent="0.2">
      <c r="D5938" s="45"/>
      <c r="AA5938" s="94"/>
      <c r="AC5938" s="94"/>
      <c r="AG5938" s="94"/>
      <c r="AI5938" s="94"/>
      <c r="AM5938" s="94"/>
      <c r="AO5938" s="94"/>
      <c r="AS5938" s="94"/>
      <c r="AU5938" s="94"/>
      <c r="AY5938" s="94"/>
      <c r="BA5938" s="94"/>
      <c r="BI5938" s="45"/>
      <c r="BN5938" s="93"/>
    </row>
    <row r="5939" spans="4:66" s="48" customFormat="1" ht="15" customHeight="1" x14ac:dyDescent="0.2">
      <c r="D5939" s="45"/>
      <c r="AA5939" s="94"/>
      <c r="AC5939" s="94"/>
      <c r="AG5939" s="94"/>
      <c r="AI5939" s="94"/>
      <c r="AM5939" s="94"/>
      <c r="AO5939" s="94"/>
      <c r="AS5939" s="94"/>
      <c r="AU5939" s="94"/>
      <c r="AY5939" s="94"/>
      <c r="BA5939" s="94"/>
      <c r="BI5939" s="45"/>
      <c r="BN5939" s="93"/>
    </row>
    <row r="5940" spans="4:66" s="48" customFormat="1" ht="15" customHeight="1" x14ac:dyDescent="0.2">
      <c r="D5940" s="45"/>
      <c r="AA5940" s="94"/>
      <c r="AC5940" s="94"/>
      <c r="AG5940" s="94"/>
      <c r="AI5940" s="94"/>
      <c r="AM5940" s="94"/>
      <c r="AO5940" s="94"/>
      <c r="AS5940" s="94"/>
      <c r="AU5940" s="94"/>
      <c r="AY5940" s="94"/>
      <c r="BA5940" s="94"/>
      <c r="BI5940" s="45"/>
      <c r="BN5940" s="93"/>
    </row>
    <row r="5941" spans="4:66" s="48" customFormat="1" ht="15" customHeight="1" x14ac:dyDescent="0.2">
      <c r="D5941" s="45"/>
      <c r="AA5941" s="94"/>
      <c r="AC5941" s="94"/>
      <c r="AG5941" s="94"/>
      <c r="AI5941" s="94"/>
      <c r="AM5941" s="94"/>
      <c r="AO5941" s="94"/>
      <c r="AS5941" s="94"/>
      <c r="AU5941" s="94"/>
      <c r="AY5941" s="94"/>
      <c r="BA5941" s="94"/>
      <c r="BI5941" s="45"/>
      <c r="BN5941" s="93"/>
    </row>
    <row r="5942" spans="4:66" s="48" customFormat="1" ht="15" customHeight="1" x14ac:dyDescent="0.2">
      <c r="D5942" s="45"/>
      <c r="AA5942" s="94"/>
      <c r="AC5942" s="94"/>
      <c r="AG5942" s="94"/>
      <c r="AI5942" s="94"/>
      <c r="AM5942" s="94"/>
      <c r="AO5942" s="94"/>
      <c r="AS5942" s="94"/>
      <c r="AU5942" s="94"/>
      <c r="AY5942" s="94"/>
      <c r="BA5942" s="94"/>
      <c r="BI5942" s="45"/>
      <c r="BN5942" s="93"/>
    </row>
    <row r="5943" spans="4:66" s="48" customFormat="1" ht="15" customHeight="1" x14ac:dyDescent="0.2">
      <c r="D5943" s="45"/>
      <c r="AA5943" s="94"/>
      <c r="AC5943" s="94"/>
      <c r="AG5943" s="94"/>
      <c r="AI5943" s="94"/>
      <c r="AM5943" s="94"/>
      <c r="AO5943" s="94"/>
      <c r="AS5943" s="94"/>
      <c r="AU5943" s="94"/>
      <c r="AY5943" s="94"/>
      <c r="BA5943" s="94"/>
      <c r="BI5943" s="45"/>
      <c r="BN5943" s="93"/>
    </row>
    <row r="5944" spans="4:66" s="48" customFormat="1" ht="15" customHeight="1" x14ac:dyDescent="0.2">
      <c r="D5944" s="45"/>
      <c r="AA5944" s="94"/>
      <c r="AC5944" s="94"/>
      <c r="AG5944" s="94"/>
      <c r="AI5944" s="94"/>
      <c r="AM5944" s="94"/>
      <c r="AO5944" s="94"/>
      <c r="AS5944" s="94"/>
      <c r="AU5944" s="94"/>
      <c r="AY5944" s="94"/>
      <c r="BA5944" s="94"/>
      <c r="BI5944" s="45"/>
      <c r="BN5944" s="93"/>
    </row>
    <row r="5945" spans="4:66" s="48" customFormat="1" ht="15" customHeight="1" x14ac:dyDescent="0.2">
      <c r="D5945" s="45"/>
      <c r="AA5945" s="94"/>
      <c r="AC5945" s="94"/>
      <c r="AG5945" s="94"/>
      <c r="AI5945" s="94"/>
      <c r="AM5945" s="94"/>
      <c r="AO5945" s="94"/>
      <c r="AS5945" s="94"/>
      <c r="AU5945" s="94"/>
      <c r="AY5945" s="94"/>
      <c r="BA5945" s="94"/>
      <c r="BI5945" s="45"/>
      <c r="BN5945" s="93"/>
    </row>
    <row r="5946" spans="4:66" s="48" customFormat="1" ht="15" customHeight="1" x14ac:dyDescent="0.2">
      <c r="D5946" s="45"/>
      <c r="AA5946" s="94"/>
      <c r="AC5946" s="94"/>
      <c r="AG5946" s="94"/>
      <c r="AI5946" s="94"/>
      <c r="AM5946" s="94"/>
      <c r="AO5946" s="94"/>
      <c r="AS5946" s="94"/>
      <c r="AU5946" s="94"/>
      <c r="AY5946" s="94"/>
      <c r="BA5946" s="94"/>
      <c r="BI5946" s="45"/>
      <c r="BN5946" s="93"/>
    </row>
    <row r="5947" spans="4:66" s="48" customFormat="1" ht="15" customHeight="1" x14ac:dyDescent="0.2">
      <c r="D5947" s="45"/>
      <c r="AA5947" s="94"/>
      <c r="AC5947" s="94"/>
      <c r="AG5947" s="94"/>
      <c r="AI5947" s="94"/>
      <c r="AM5947" s="94"/>
      <c r="AO5947" s="94"/>
      <c r="AS5947" s="94"/>
      <c r="AU5947" s="94"/>
      <c r="AY5947" s="94"/>
      <c r="BA5947" s="94"/>
      <c r="BI5947" s="45"/>
      <c r="BN5947" s="93"/>
    </row>
    <row r="5948" spans="4:66" s="48" customFormat="1" ht="15" customHeight="1" x14ac:dyDescent="0.2">
      <c r="D5948" s="45"/>
      <c r="AA5948" s="94"/>
      <c r="AC5948" s="94"/>
      <c r="AG5948" s="94"/>
      <c r="AI5948" s="94"/>
      <c r="AM5948" s="94"/>
      <c r="AO5948" s="94"/>
      <c r="AS5948" s="94"/>
      <c r="AU5948" s="94"/>
      <c r="AY5948" s="94"/>
      <c r="BA5948" s="94"/>
      <c r="BI5948" s="45"/>
      <c r="BN5948" s="93"/>
    </row>
    <row r="5949" spans="4:66" s="48" customFormat="1" ht="15" customHeight="1" x14ac:dyDescent="0.2">
      <c r="D5949" s="45"/>
      <c r="AA5949" s="94"/>
      <c r="AC5949" s="94"/>
      <c r="AG5949" s="94"/>
      <c r="AI5949" s="94"/>
      <c r="AM5949" s="94"/>
      <c r="AO5949" s="94"/>
      <c r="AS5949" s="94"/>
      <c r="AU5949" s="94"/>
      <c r="AY5949" s="94"/>
      <c r="BA5949" s="94"/>
      <c r="BI5949" s="45"/>
      <c r="BN5949" s="93"/>
    </row>
    <row r="5950" spans="4:66" s="48" customFormat="1" ht="15" customHeight="1" x14ac:dyDescent="0.2">
      <c r="D5950" s="45"/>
      <c r="AA5950" s="94"/>
      <c r="AC5950" s="94"/>
      <c r="AG5950" s="94"/>
      <c r="AI5950" s="94"/>
      <c r="AM5950" s="94"/>
      <c r="AO5950" s="94"/>
      <c r="AS5950" s="94"/>
      <c r="AU5950" s="94"/>
      <c r="AY5950" s="94"/>
      <c r="BA5950" s="94"/>
      <c r="BI5950" s="45"/>
      <c r="BN5950" s="93"/>
    </row>
    <row r="5951" spans="4:66" s="48" customFormat="1" ht="15" customHeight="1" x14ac:dyDescent="0.2">
      <c r="D5951" s="45"/>
      <c r="AA5951" s="94"/>
      <c r="AC5951" s="94"/>
      <c r="AG5951" s="94"/>
      <c r="AI5951" s="94"/>
      <c r="AM5951" s="94"/>
      <c r="AO5951" s="94"/>
      <c r="AS5951" s="94"/>
      <c r="AU5951" s="94"/>
      <c r="AY5951" s="94"/>
      <c r="BA5951" s="94"/>
      <c r="BI5951" s="45"/>
      <c r="BN5951" s="93"/>
    </row>
    <row r="5952" spans="4:66" s="48" customFormat="1" ht="15" customHeight="1" x14ac:dyDescent="0.2">
      <c r="D5952" s="45"/>
      <c r="AA5952" s="94"/>
      <c r="AC5952" s="94"/>
      <c r="AG5952" s="94"/>
      <c r="AI5952" s="94"/>
      <c r="AM5952" s="94"/>
      <c r="AO5952" s="94"/>
      <c r="AS5952" s="94"/>
      <c r="AU5952" s="94"/>
      <c r="AY5952" s="94"/>
      <c r="BA5952" s="94"/>
      <c r="BI5952" s="45"/>
      <c r="BN5952" s="93"/>
    </row>
    <row r="5953" spans="4:66" s="48" customFormat="1" ht="15" customHeight="1" x14ac:dyDescent="0.2">
      <c r="D5953" s="45"/>
      <c r="AA5953" s="94"/>
      <c r="AC5953" s="94"/>
      <c r="AG5953" s="94"/>
      <c r="AI5953" s="94"/>
      <c r="AM5953" s="94"/>
      <c r="AO5953" s="94"/>
      <c r="AS5953" s="94"/>
      <c r="AU5953" s="94"/>
      <c r="AY5953" s="94"/>
      <c r="BA5953" s="94"/>
      <c r="BI5953" s="45"/>
      <c r="BN5953" s="93"/>
    </row>
    <row r="5954" spans="4:66" s="48" customFormat="1" ht="15" customHeight="1" x14ac:dyDescent="0.2">
      <c r="D5954" s="45"/>
      <c r="AA5954" s="94"/>
      <c r="AC5954" s="94"/>
      <c r="AG5954" s="94"/>
      <c r="AI5954" s="94"/>
      <c r="AM5954" s="94"/>
      <c r="AO5954" s="94"/>
      <c r="AS5954" s="94"/>
      <c r="AU5954" s="94"/>
      <c r="AY5954" s="94"/>
      <c r="BA5954" s="94"/>
      <c r="BI5954" s="45"/>
      <c r="BN5954" s="93"/>
    </row>
    <row r="5955" spans="4:66" s="48" customFormat="1" ht="15" customHeight="1" x14ac:dyDescent="0.2">
      <c r="D5955" s="45"/>
      <c r="AA5955" s="94"/>
      <c r="AC5955" s="94"/>
      <c r="AG5955" s="94"/>
      <c r="AI5955" s="94"/>
      <c r="AM5955" s="94"/>
      <c r="AO5955" s="94"/>
      <c r="AS5955" s="94"/>
      <c r="AU5955" s="94"/>
      <c r="AY5955" s="94"/>
      <c r="BA5955" s="94"/>
      <c r="BI5955" s="45"/>
      <c r="BN5955" s="93"/>
    </row>
    <row r="5956" spans="4:66" s="48" customFormat="1" ht="15" customHeight="1" x14ac:dyDescent="0.2">
      <c r="D5956" s="45"/>
      <c r="AA5956" s="94"/>
      <c r="AC5956" s="94"/>
      <c r="AG5956" s="94"/>
      <c r="AI5956" s="94"/>
      <c r="AM5956" s="94"/>
      <c r="AO5956" s="94"/>
      <c r="AS5956" s="94"/>
      <c r="AU5956" s="94"/>
      <c r="AY5956" s="94"/>
      <c r="BA5956" s="94"/>
      <c r="BI5956" s="45"/>
      <c r="BN5956" s="93"/>
    </row>
    <row r="5957" spans="4:66" s="48" customFormat="1" ht="15" customHeight="1" x14ac:dyDescent="0.2">
      <c r="D5957" s="45"/>
      <c r="AA5957" s="94"/>
      <c r="AC5957" s="94"/>
      <c r="AG5957" s="94"/>
      <c r="AI5957" s="94"/>
      <c r="AM5957" s="94"/>
      <c r="AO5957" s="94"/>
      <c r="AS5957" s="94"/>
      <c r="AU5957" s="94"/>
      <c r="AY5957" s="94"/>
      <c r="BA5957" s="94"/>
      <c r="BI5957" s="45"/>
      <c r="BN5957" s="93"/>
    </row>
    <row r="5958" spans="4:66" s="48" customFormat="1" ht="15" customHeight="1" x14ac:dyDescent="0.2">
      <c r="D5958" s="45"/>
      <c r="AA5958" s="94"/>
      <c r="AC5958" s="94"/>
      <c r="AG5958" s="94"/>
      <c r="AI5958" s="94"/>
      <c r="AM5958" s="94"/>
      <c r="AO5958" s="94"/>
      <c r="AS5958" s="94"/>
      <c r="AU5958" s="94"/>
      <c r="AY5958" s="94"/>
      <c r="BA5958" s="94"/>
      <c r="BI5958" s="45"/>
      <c r="BN5958" s="93"/>
    </row>
    <row r="5959" spans="4:66" s="48" customFormat="1" ht="15" customHeight="1" x14ac:dyDescent="0.2">
      <c r="D5959" s="45"/>
      <c r="AA5959" s="94"/>
      <c r="AC5959" s="94"/>
      <c r="AG5959" s="94"/>
      <c r="AI5959" s="94"/>
      <c r="AM5959" s="94"/>
      <c r="AO5959" s="94"/>
      <c r="AS5959" s="94"/>
      <c r="AU5959" s="94"/>
      <c r="AY5959" s="94"/>
      <c r="BA5959" s="94"/>
      <c r="BI5959" s="45"/>
      <c r="BN5959" s="93"/>
    </row>
    <row r="5960" spans="4:66" s="48" customFormat="1" ht="15" customHeight="1" x14ac:dyDescent="0.2">
      <c r="D5960" s="45"/>
      <c r="AA5960" s="94"/>
      <c r="AC5960" s="94"/>
      <c r="AG5960" s="94"/>
      <c r="AI5960" s="94"/>
      <c r="AM5960" s="94"/>
      <c r="AO5960" s="94"/>
      <c r="AS5960" s="94"/>
      <c r="AU5960" s="94"/>
      <c r="AY5960" s="94"/>
      <c r="BA5960" s="94"/>
      <c r="BI5960" s="45"/>
      <c r="BN5960" s="93"/>
    </row>
    <row r="5961" spans="4:66" s="48" customFormat="1" ht="15" customHeight="1" x14ac:dyDescent="0.2">
      <c r="D5961" s="45"/>
      <c r="AA5961" s="94"/>
      <c r="AC5961" s="94"/>
      <c r="AG5961" s="94"/>
      <c r="AI5961" s="94"/>
      <c r="AM5961" s="94"/>
      <c r="AO5961" s="94"/>
      <c r="AS5961" s="94"/>
      <c r="AU5961" s="94"/>
      <c r="AY5961" s="94"/>
      <c r="BA5961" s="94"/>
      <c r="BI5961" s="45"/>
      <c r="BN5961" s="93"/>
    </row>
    <row r="5962" spans="4:66" s="48" customFormat="1" ht="15" customHeight="1" x14ac:dyDescent="0.2">
      <c r="D5962" s="45"/>
      <c r="AA5962" s="94"/>
      <c r="AC5962" s="94"/>
      <c r="AG5962" s="94"/>
      <c r="AI5962" s="94"/>
      <c r="AM5962" s="94"/>
      <c r="AO5962" s="94"/>
      <c r="AS5962" s="94"/>
      <c r="AU5962" s="94"/>
      <c r="AY5962" s="94"/>
      <c r="BA5962" s="94"/>
      <c r="BI5962" s="45"/>
      <c r="BN5962" s="93"/>
    </row>
    <row r="5963" spans="4:66" s="48" customFormat="1" ht="15" customHeight="1" x14ac:dyDescent="0.2">
      <c r="D5963" s="45"/>
      <c r="AA5963" s="94"/>
      <c r="AC5963" s="94"/>
      <c r="AG5963" s="94"/>
      <c r="AI5963" s="94"/>
      <c r="AM5963" s="94"/>
      <c r="AO5963" s="94"/>
      <c r="AS5963" s="94"/>
      <c r="AU5963" s="94"/>
      <c r="AY5963" s="94"/>
      <c r="BA5963" s="94"/>
      <c r="BI5963" s="45"/>
      <c r="BN5963" s="93"/>
    </row>
    <row r="5964" spans="4:66" s="48" customFormat="1" ht="15" customHeight="1" x14ac:dyDescent="0.2">
      <c r="D5964" s="45"/>
      <c r="AA5964" s="94"/>
      <c r="AC5964" s="94"/>
      <c r="AG5964" s="94"/>
      <c r="AI5964" s="94"/>
      <c r="AM5964" s="94"/>
      <c r="AO5964" s="94"/>
      <c r="AS5964" s="94"/>
      <c r="AU5964" s="94"/>
      <c r="AY5964" s="94"/>
      <c r="BA5964" s="94"/>
      <c r="BI5964" s="45"/>
      <c r="BN5964" s="93"/>
    </row>
    <row r="5965" spans="4:66" s="48" customFormat="1" ht="15" customHeight="1" x14ac:dyDescent="0.2">
      <c r="D5965" s="45"/>
      <c r="AA5965" s="94"/>
      <c r="AC5965" s="94"/>
      <c r="AG5965" s="94"/>
      <c r="AI5965" s="94"/>
      <c r="AM5965" s="94"/>
      <c r="AO5965" s="94"/>
      <c r="AS5965" s="94"/>
      <c r="AU5965" s="94"/>
      <c r="AY5965" s="94"/>
      <c r="BA5965" s="94"/>
      <c r="BI5965" s="45"/>
      <c r="BN5965" s="93"/>
    </row>
    <row r="5966" spans="4:66" s="48" customFormat="1" ht="15" customHeight="1" x14ac:dyDescent="0.2">
      <c r="D5966" s="45"/>
      <c r="AA5966" s="94"/>
      <c r="AC5966" s="94"/>
      <c r="AG5966" s="94"/>
      <c r="AI5966" s="94"/>
      <c r="AM5966" s="94"/>
      <c r="AO5966" s="94"/>
      <c r="AS5966" s="94"/>
      <c r="AU5966" s="94"/>
      <c r="AY5966" s="94"/>
      <c r="BA5966" s="94"/>
      <c r="BI5966" s="45"/>
      <c r="BN5966" s="93"/>
    </row>
    <row r="5967" spans="4:66" s="48" customFormat="1" ht="15" customHeight="1" x14ac:dyDescent="0.2">
      <c r="D5967" s="45"/>
      <c r="AA5967" s="94"/>
      <c r="AC5967" s="94"/>
      <c r="AG5967" s="94"/>
      <c r="AI5967" s="94"/>
      <c r="AM5967" s="94"/>
      <c r="AO5967" s="94"/>
      <c r="AS5967" s="94"/>
      <c r="AU5967" s="94"/>
      <c r="AY5967" s="94"/>
      <c r="BA5967" s="94"/>
      <c r="BI5967" s="45"/>
      <c r="BN5967" s="93"/>
    </row>
    <row r="5968" spans="4:66" s="48" customFormat="1" ht="15" customHeight="1" x14ac:dyDescent="0.2">
      <c r="D5968" s="45"/>
      <c r="AA5968" s="94"/>
      <c r="AC5968" s="94"/>
      <c r="AG5968" s="94"/>
      <c r="AI5968" s="94"/>
      <c r="AM5968" s="94"/>
      <c r="AO5968" s="94"/>
      <c r="AS5968" s="94"/>
      <c r="AU5968" s="94"/>
      <c r="AY5968" s="94"/>
      <c r="BA5968" s="94"/>
      <c r="BI5968" s="45"/>
      <c r="BN5968" s="93"/>
    </row>
    <row r="5969" spans="4:66" s="48" customFormat="1" ht="15" customHeight="1" x14ac:dyDescent="0.2">
      <c r="D5969" s="45"/>
      <c r="AA5969" s="94"/>
      <c r="AC5969" s="94"/>
      <c r="AG5969" s="94"/>
      <c r="AI5969" s="94"/>
      <c r="AM5969" s="94"/>
      <c r="AO5969" s="94"/>
      <c r="AS5969" s="94"/>
      <c r="AU5969" s="94"/>
      <c r="AY5969" s="94"/>
      <c r="BA5969" s="94"/>
      <c r="BI5969" s="45"/>
      <c r="BN5969" s="93"/>
    </row>
    <row r="5970" spans="4:66" s="48" customFormat="1" ht="15" customHeight="1" x14ac:dyDescent="0.2">
      <c r="D5970" s="45"/>
      <c r="AA5970" s="94"/>
      <c r="AC5970" s="94"/>
      <c r="AG5970" s="94"/>
      <c r="AI5970" s="94"/>
      <c r="AM5970" s="94"/>
      <c r="AO5970" s="94"/>
      <c r="AS5970" s="94"/>
      <c r="AU5970" s="94"/>
      <c r="AY5970" s="94"/>
      <c r="BA5970" s="94"/>
      <c r="BI5970" s="45"/>
      <c r="BN5970" s="93"/>
    </row>
    <row r="5971" spans="4:66" s="48" customFormat="1" ht="15" customHeight="1" x14ac:dyDescent="0.2">
      <c r="D5971" s="45"/>
      <c r="AA5971" s="94"/>
      <c r="AC5971" s="94"/>
      <c r="AG5971" s="94"/>
      <c r="AI5971" s="94"/>
      <c r="AM5971" s="94"/>
      <c r="AO5971" s="94"/>
      <c r="AS5971" s="94"/>
      <c r="AU5971" s="94"/>
      <c r="AY5971" s="94"/>
      <c r="BA5971" s="94"/>
      <c r="BI5971" s="45"/>
      <c r="BN5971" s="93"/>
    </row>
    <row r="5972" spans="4:66" s="48" customFormat="1" ht="15" customHeight="1" x14ac:dyDescent="0.2">
      <c r="D5972" s="45"/>
      <c r="AA5972" s="94"/>
      <c r="AC5972" s="94"/>
      <c r="AG5972" s="94"/>
      <c r="AI5972" s="94"/>
      <c r="AM5972" s="94"/>
      <c r="AO5972" s="94"/>
      <c r="AS5972" s="94"/>
      <c r="AU5972" s="94"/>
      <c r="AY5972" s="94"/>
      <c r="BA5972" s="94"/>
      <c r="BI5972" s="45"/>
      <c r="BN5972" s="93"/>
    </row>
    <row r="5973" spans="4:66" s="48" customFormat="1" ht="15" customHeight="1" x14ac:dyDescent="0.2">
      <c r="D5973" s="45"/>
      <c r="AA5973" s="94"/>
      <c r="AC5973" s="94"/>
      <c r="AG5973" s="94"/>
      <c r="AI5973" s="94"/>
      <c r="AM5973" s="94"/>
      <c r="AO5973" s="94"/>
      <c r="AS5973" s="94"/>
      <c r="AU5973" s="94"/>
      <c r="AY5973" s="94"/>
      <c r="BA5973" s="94"/>
      <c r="BI5973" s="45"/>
      <c r="BN5973" s="93"/>
    </row>
    <row r="5974" spans="4:66" s="48" customFormat="1" ht="15" customHeight="1" x14ac:dyDescent="0.2">
      <c r="D5974" s="45"/>
      <c r="AA5974" s="94"/>
      <c r="AC5974" s="94"/>
      <c r="AG5974" s="94"/>
      <c r="AI5974" s="94"/>
      <c r="AM5974" s="94"/>
      <c r="AO5974" s="94"/>
      <c r="AS5974" s="94"/>
      <c r="AU5974" s="94"/>
      <c r="AY5974" s="94"/>
      <c r="BA5974" s="94"/>
      <c r="BI5974" s="45"/>
      <c r="BN5974" s="93"/>
    </row>
    <row r="5975" spans="4:66" s="48" customFormat="1" ht="15" customHeight="1" x14ac:dyDescent="0.2">
      <c r="D5975" s="45"/>
      <c r="AA5975" s="94"/>
      <c r="AC5975" s="94"/>
      <c r="AG5975" s="94"/>
      <c r="AI5975" s="94"/>
      <c r="AM5975" s="94"/>
      <c r="AO5975" s="94"/>
      <c r="AS5975" s="94"/>
      <c r="AU5975" s="94"/>
      <c r="AY5975" s="94"/>
      <c r="BA5975" s="94"/>
      <c r="BI5975" s="45"/>
      <c r="BN5975" s="93"/>
    </row>
    <row r="5976" spans="4:66" s="48" customFormat="1" ht="15" customHeight="1" x14ac:dyDescent="0.2">
      <c r="D5976" s="45"/>
      <c r="AA5976" s="94"/>
      <c r="AC5976" s="94"/>
      <c r="AG5976" s="94"/>
      <c r="AI5976" s="94"/>
      <c r="AM5976" s="94"/>
      <c r="AO5976" s="94"/>
      <c r="AS5976" s="94"/>
      <c r="AU5976" s="94"/>
      <c r="AY5976" s="94"/>
      <c r="BA5976" s="94"/>
      <c r="BI5976" s="45"/>
      <c r="BN5976" s="93"/>
    </row>
    <row r="5977" spans="4:66" s="48" customFormat="1" ht="15" customHeight="1" x14ac:dyDescent="0.2">
      <c r="D5977" s="45"/>
      <c r="AA5977" s="94"/>
      <c r="AC5977" s="94"/>
      <c r="AG5977" s="94"/>
      <c r="AI5977" s="94"/>
      <c r="AM5977" s="94"/>
      <c r="AO5977" s="94"/>
      <c r="AS5977" s="94"/>
      <c r="AU5977" s="94"/>
      <c r="AY5977" s="94"/>
      <c r="BA5977" s="94"/>
      <c r="BI5977" s="45"/>
      <c r="BN5977" s="93"/>
    </row>
    <row r="5978" spans="4:66" s="48" customFormat="1" ht="15" customHeight="1" x14ac:dyDescent="0.2">
      <c r="D5978" s="45"/>
      <c r="AA5978" s="94"/>
      <c r="AC5978" s="94"/>
      <c r="AG5978" s="94"/>
      <c r="AI5978" s="94"/>
      <c r="AM5978" s="94"/>
      <c r="AO5978" s="94"/>
      <c r="AS5978" s="94"/>
      <c r="AU5978" s="94"/>
      <c r="AY5978" s="94"/>
      <c r="BA5978" s="94"/>
      <c r="BI5978" s="45"/>
      <c r="BN5978" s="93"/>
    </row>
    <row r="5979" spans="4:66" s="48" customFormat="1" ht="15" customHeight="1" x14ac:dyDescent="0.2">
      <c r="D5979" s="45"/>
      <c r="AA5979" s="94"/>
      <c r="AC5979" s="94"/>
      <c r="AG5979" s="94"/>
      <c r="AI5979" s="94"/>
      <c r="AM5979" s="94"/>
      <c r="AO5979" s="94"/>
      <c r="AS5979" s="94"/>
      <c r="AU5979" s="94"/>
      <c r="AY5979" s="94"/>
      <c r="BA5979" s="94"/>
      <c r="BI5979" s="45"/>
      <c r="BN5979" s="93"/>
    </row>
    <row r="5980" spans="4:66" s="48" customFormat="1" ht="15" customHeight="1" x14ac:dyDescent="0.2">
      <c r="D5980" s="45"/>
      <c r="AA5980" s="94"/>
      <c r="AC5980" s="94"/>
      <c r="AG5980" s="94"/>
      <c r="AI5980" s="94"/>
      <c r="AM5980" s="94"/>
      <c r="AO5980" s="94"/>
      <c r="AS5980" s="94"/>
      <c r="AU5980" s="94"/>
      <c r="AY5980" s="94"/>
      <c r="BA5980" s="94"/>
      <c r="BI5980" s="45"/>
      <c r="BN5980" s="93"/>
    </row>
    <row r="5981" spans="4:66" s="48" customFormat="1" ht="15" customHeight="1" x14ac:dyDescent="0.2">
      <c r="D5981" s="45"/>
      <c r="AA5981" s="94"/>
      <c r="AC5981" s="94"/>
      <c r="AG5981" s="94"/>
      <c r="AI5981" s="94"/>
      <c r="AM5981" s="94"/>
      <c r="AO5981" s="94"/>
      <c r="AS5981" s="94"/>
      <c r="AU5981" s="94"/>
      <c r="AY5981" s="94"/>
      <c r="BA5981" s="94"/>
      <c r="BI5981" s="45"/>
      <c r="BN5981" s="93"/>
    </row>
    <row r="5982" spans="4:66" s="48" customFormat="1" ht="15" customHeight="1" x14ac:dyDescent="0.2">
      <c r="D5982" s="45"/>
      <c r="AA5982" s="94"/>
      <c r="AC5982" s="94"/>
      <c r="AG5982" s="94"/>
      <c r="AI5982" s="94"/>
      <c r="AM5982" s="94"/>
      <c r="AO5982" s="94"/>
      <c r="AS5982" s="94"/>
      <c r="AU5982" s="94"/>
      <c r="AY5982" s="94"/>
      <c r="BA5982" s="94"/>
      <c r="BI5982" s="45"/>
      <c r="BN5982" s="93"/>
    </row>
    <row r="5983" spans="4:66" s="48" customFormat="1" ht="15" customHeight="1" x14ac:dyDescent="0.2">
      <c r="D5983" s="45"/>
      <c r="AA5983" s="94"/>
      <c r="AC5983" s="94"/>
      <c r="AG5983" s="94"/>
      <c r="AI5983" s="94"/>
      <c r="AM5983" s="94"/>
      <c r="AO5983" s="94"/>
      <c r="AS5983" s="94"/>
      <c r="AU5983" s="94"/>
      <c r="AY5983" s="94"/>
      <c r="BA5983" s="94"/>
      <c r="BI5983" s="45"/>
      <c r="BN5983" s="93"/>
    </row>
    <row r="5984" spans="4:66" s="48" customFormat="1" ht="15" customHeight="1" x14ac:dyDescent="0.2">
      <c r="D5984" s="45"/>
      <c r="AA5984" s="94"/>
      <c r="AC5984" s="94"/>
      <c r="AG5984" s="94"/>
      <c r="AI5984" s="94"/>
      <c r="AM5984" s="94"/>
      <c r="AO5984" s="94"/>
      <c r="AS5984" s="94"/>
      <c r="AU5984" s="94"/>
      <c r="AY5984" s="94"/>
      <c r="BA5984" s="94"/>
      <c r="BI5984" s="45"/>
      <c r="BN5984" s="93"/>
    </row>
    <row r="5985" spans="4:66" s="48" customFormat="1" ht="15" customHeight="1" x14ac:dyDescent="0.2">
      <c r="D5985" s="45"/>
      <c r="AA5985" s="94"/>
      <c r="AC5985" s="94"/>
      <c r="AG5985" s="94"/>
      <c r="AI5985" s="94"/>
      <c r="AM5985" s="94"/>
      <c r="AO5985" s="94"/>
      <c r="AS5985" s="94"/>
      <c r="AU5985" s="94"/>
      <c r="AY5985" s="94"/>
      <c r="BA5985" s="94"/>
      <c r="BI5985" s="45"/>
      <c r="BN5985" s="93"/>
    </row>
    <row r="5986" spans="4:66" s="48" customFormat="1" ht="15" customHeight="1" x14ac:dyDescent="0.2">
      <c r="D5986" s="45"/>
      <c r="AA5986" s="94"/>
      <c r="AC5986" s="94"/>
      <c r="AG5986" s="94"/>
      <c r="AI5986" s="94"/>
      <c r="AM5986" s="94"/>
      <c r="AO5986" s="94"/>
      <c r="AS5986" s="94"/>
      <c r="AU5986" s="94"/>
      <c r="AY5986" s="94"/>
      <c r="BA5986" s="94"/>
      <c r="BI5986" s="45"/>
      <c r="BN5986" s="93"/>
    </row>
    <row r="5987" spans="4:66" s="48" customFormat="1" ht="15" customHeight="1" x14ac:dyDescent="0.2">
      <c r="D5987" s="45"/>
      <c r="AA5987" s="94"/>
      <c r="AC5987" s="94"/>
      <c r="AG5987" s="94"/>
      <c r="AI5987" s="94"/>
      <c r="AM5987" s="94"/>
      <c r="AO5987" s="94"/>
      <c r="AS5987" s="94"/>
      <c r="AU5987" s="94"/>
      <c r="AY5987" s="94"/>
      <c r="BA5987" s="94"/>
      <c r="BI5987" s="45"/>
      <c r="BN5987" s="93"/>
    </row>
    <row r="5988" spans="4:66" s="48" customFormat="1" ht="15" customHeight="1" x14ac:dyDescent="0.2">
      <c r="D5988" s="45"/>
      <c r="AA5988" s="94"/>
      <c r="AC5988" s="94"/>
      <c r="AG5988" s="94"/>
      <c r="AI5988" s="94"/>
      <c r="AM5988" s="94"/>
      <c r="AO5988" s="94"/>
      <c r="AS5988" s="94"/>
      <c r="AU5988" s="94"/>
      <c r="AY5988" s="94"/>
      <c r="BA5988" s="94"/>
      <c r="BI5988" s="45"/>
      <c r="BN5988" s="93"/>
    </row>
    <row r="5989" spans="4:66" s="48" customFormat="1" ht="15" customHeight="1" x14ac:dyDescent="0.2">
      <c r="D5989" s="45"/>
      <c r="AA5989" s="94"/>
      <c r="AC5989" s="94"/>
      <c r="AG5989" s="94"/>
      <c r="AI5989" s="94"/>
      <c r="AM5989" s="94"/>
      <c r="AO5989" s="94"/>
      <c r="AS5989" s="94"/>
      <c r="AU5989" s="94"/>
      <c r="AY5989" s="94"/>
      <c r="BA5989" s="94"/>
      <c r="BI5989" s="45"/>
      <c r="BN5989" s="93"/>
    </row>
    <row r="5990" spans="4:66" s="48" customFormat="1" ht="15" customHeight="1" x14ac:dyDescent="0.2">
      <c r="D5990" s="45"/>
      <c r="AA5990" s="94"/>
      <c r="AC5990" s="94"/>
      <c r="AG5990" s="94"/>
      <c r="AI5990" s="94"/>
      <c r="AM5990" s="94"/>
      <c r="AO5990" s="94"/>
      <c r="AS5990" s="94"/>
      <c r="AU5990" s="94"/>
      <c r="AY5990" s="94"/>
      <c r="BA5990" s="94"/>
      <c r="BI5990" s="45"/>
      <c r="BN5990" s="93"/>
    </row>
    <row r="5991" spans="4:66" s="48" customFormat="1" ht="15" customHeight="1" x14ac:dyDescent="0.2">
      <c r="D5991" s="45"/>
      <c r="AA5991" s="94"/>
      <c r="AC5991" s="94"/>
      <c r="AG5991" s="94"/>
      <c r="AI5991" s="94"/>
      <c r="AM5991" s="94"/>
      <c r="AO5991" s="94"/>
      <c r="AS5991" s="94"/>
      <c r="AU5991" s="94"/>
      <c r="AY5991" s="94"/>
      <c r="BA5991" s="94"/>
      <c r="BI5991" s="45"/>
      <c r="BN5991" s="93"/>
    </row>
    <row r="5992" spans="4:66" s="48" customFormat="1" ht="15" customHeight="1" x14ac:dyDescent="0.2">
      <c r="D5992" s="45"/>
      <c r="AA5992" s="94"/>
      <c r="AC5992" s="94"/>
      <c r="AG5992" s="94"/>
      <c r="AI5992" s="94"/>
      <c r="AM5992" s="94"/>
      <c r="AO5992" s="94"/>
      <c r="AS5992" s="94"/>
      <c r="AU5992" s="94"/>
      <c r="AY5992" s="94"/>
      <c r="BA5992" s="94"/>
      <c r="BI5992" s="45"/>
      <c r="BN5992" s="93"/>
    </row>
    <row r="5993" spans="4:66" s="48" customFormat="1" ht="15" customHeight="1" x14ac:dyDescent="0.2">
      <c r="D5993" s="45"/>
      <c r="AA5993" s="94"/>
      <c r="AC5993" s="94"/>
      <c r="AG5993" s="94"/>
      <c r="AI5993" s="94"/>
      <c r="AM5993" s="94"/>
      <c r="AO5993" s="94"/>
      <c r="AS5993" s="94"/>
      <c r="AU5993" s="94"/>
      <c r="AY5993" s="94"/>
      <c r="BA5993" s="94"/>
      <c r="BI5993" s="45"/>
      <c r="BN5993" s="93"/>
    </row>
    <row r="5994" spans="4:66" s="48" customFormat="1" ht="15" customHeight="1" x14ac:dyDescent="0.2">
      <c r="D5994" s="45"/>
      <c r="AA5994" s="94"/>
      <c r="AC5994" s="94"/>
      <c r="AG5994" s="94"/>
      <c r="AI5994" s="94"/>
      <c r="AM5994" s="94"/>
      <c r="AO5994" s="94"/>
      <c r="AS5994" s="94"/>
      <c r="AU5994" s="94"/>
      <c r="AY5994" s="94"/>
      <c r="BA5994" s="94"/>
      <c r="BI5994" s="45"/>
      <c r="BN5994" s="93"/>
    </row>
    <row r="5995" spans="4:66" s="48" customFormat="1" ht="15" customHeight="1" x14ac:dyDescent="0.2">
      <c r="D5995" s="45"/>
      <c r="AA5995" s="94"/>
      <c r="AC5995" s="94"/>
      <c r="AG5995" s="94"/>
      <c r="AI5995" s="94"/>
      <c r="AM5995" s="94"/>
      <c r="AO5995" s="94"/>
      <c r="AS5995" s="94"/>
      <c r="AU5995" s="94"/>
      <c r="AY5995" s="94"/>
      <c r="BA5995" s="94"/>
      <c r="BI5995" s="45"/>
      <c r="BN5995" s="93"/>
    </row>
    <row r="5996" spans="4:66" s="48" customFormat="1" ht="15" customHeight="1" x14ac:dyDescent="0.2">
      <c r="D5996" s="45"/>
      <c r="AA5996" s="94"/>
      <c r="AC5996" s="94"/>
      <c r="AG5996" s="94"/>
      <c r="AI5996" s="94"/>
      <c r="AM5996" s="94"/>
      <c r="AO5996" s="94"/>
      <c r="AS5996" s="94"/>
      <c r="AU5996" s="94"/>
      <c r="AY5996" s="94"/>
      <c r="BA5996" s="94"/>
      <c r="BI5996" s="45"/>
      <c r="BN5996" s="93"/>
    </row>
    <row r="5997" spans="4:66" s="48" customFormat="1" ht="15" customHeight="1" x14ac:dyDescent="0.2">
      <c r="D5997" s="45"/>
      <c r="AA5997" s="94"/>
      <c r="AC5997" s="94"/>
      <c r="AG5997" s="94"/>
      <c r="AI5997" s="94"/>
      <c r="AM5997" s="94"/>
      <c r="AO5997" s="94"/>
      <c r="AS5997" s="94"/>
      <c r="AU5997" s="94"/>
      <c r="AY5997" s="94"/>
      <c r="BA5997" s="94"/>
      <c r="BI5997" s="45"/>
      <c r="BN5997" s="93"/>
    </row>
    <row r="5998" spans="4:66" s="48" customFormat="1" ht="15" customHeight="1" x14ac:dyDescent="0.2">
      <c r="D5998" s="45"/>
      <c r="AA5998" s="94"/>
      <c r="AC5998" s="94"/>
      <c r="AG5998" s="94"/>
      <c r="AI5998" s="94"/>
      <c r="AM5998" s="94"/>
      <c r="AO5998" s="94"/>
      <c r="AS5998" s="94"/>
      <c r="AU5998" s="94"/>
      <c r="AY5998" s="94"/>
      <c r="BA5998" s="94"/>
      <c r="BI5998" s="45"/>
      <c r="BN5998" s="93"/>
    </row>
    <row r="5999" spans="4:66" s="48" customFormat="1" ht="15" customHeight="1" x14ac:dyDescent="0.2">
      <c r="D5999" s="45"/>
      <c r="AA5999" s="94"/>
      <c r="AC5999" s="94"/>
      <c r="AG5999" s="94"/>
      <c r="AI5999" s="94"/>
      <c r="AM5999" s="94"/>
      <c r="AO5999" s="94"/>
      <c r="AS5999" s="94"/>
      <c r="AU5999" s="94"/>
      <c r="AY5999" s="94"/>
      <c r="BA5999" s="94"/>
      <c r="BI5999" s="45"/>
      <c r="BN5999" s="93"/>
    </row>
    <row r="6000" spans="4:66" s="48" customFormat="1" ht="15" customHeight="1" x14ac:dyDescent="0.2">
      <c r="D6000" s="45"/>
      <c r="AA6000" s="94"/>
      <c r="AC6000" s="94"/>
      <c r="AG6000" s="94"/>
      <c r="AI6000" s="94"/>
      <c r="AM6000" s="94"/>
      <c r="AO6000" s="94"/>
      <c r="AS6000" s="94"/>
      <c r="AU6000" s="94"/>
      <c r="AY6000" s="94"/>
      <c r="BA6000" s="94"/>
      <c r="BI6000" s="45"/>
      <c r="BN6000" s="93"/>
    </row>
    <row r="6001" spans="4:66" s="48" customFormat="1" ht="15" customHeight="1" x14ac:dyDescent="0.2">
      <c r="D6001" s="45"/>
      <c r="AA6001" s="94"/>
      <c r="AC6001" s="94"/>
      <c r="AG6001" s="94"/>
      <c r="AI6001" s="94"/>
      <c r="AM6001" s="94"/>
      <c r="AO6001" s="94"/>
      <c r="AS6001" s="94"/>
      <c r="AU6001" s="94"/>
      <c r="AY6001" s="94"/>
      <c r="BA6001" s="94"/>
      <c r="BI6001" s="45"/>
      <c r="BN6001" s="93"/>
    </row>
    <row r="6002" spans="4:66" s="48" customFormat="1" ht="15" customHeight="1" x14ac:dyDescent="0.2">
      <c r="D6002" s="45"/>
      <c r="AA6002" s="94"/>
      <c r="AC6002" s="94"/>
      <c r="AG6002" s="94"/>
      <c r="AI6002" s="94"/>
      <c r="AM6002" s="94"/>
      <c r="AO6002" s="94"/>
      <c r="AS6002" s="94"/>
      <c r="AU6002" s="94"/>
      <c r="AY6002" s="94"/>
      <c r="BA6002" s="94"/>
      <c r="BI6002" s="45"/>
      <c r="BN6002" s="93"/>
    </row>
    <row r="6003" spans="4:66" s="48" customFormat="1" ht="15" customHeight="1" x14ac:dyDescent="0.2">
      <c r="D6003" s="45"/>
      <c r="AA6003" s="94"/>
      <c r="AC6003" s="94"/>
      <c r="AG6003" s="94"/>
      <c r="AI6003" s="94"/>
      <c r="AM6003" s="94"/>
      <c r="AO6003" s="94"/>
      <c r="AS6003" s="94"/>
      <c r="AU6003" s="94"/>
      <c r="AY6003" s="94"/>
      <c r="BA6003" s="94"/>
      <c r="BI6003" s="45"/>
      <c r="BN6003" s="93"/>
    </row>
    <row r="6004" spans="4:66" s="48" customFormat="1" ht="15" customHeight="1" x14ac:dyDescent="0.2">
      <c r="D6004" s="45"/>
      <c r="AA6004" s="94"/>
      <c r="AC6004" s="94"/>
      <c r="AG6004" s="94"/>
      <c r="AI6004" s="94"/>
      <c r="AM6004" s="94"/>
      <c r="AO6004" s="94"/>
      <c r="AS6004" s="94"/>
      <c r="AU6004" s="94"/>
      <c r="AY6004" s="94"/>
      <c r="BA6004" s="94"/>
      <c r="BI6004" s="45"/>
      <c r="BN6004" s="93"/>
    </row>
    <row r="6005" spans="4:66" s="48" customFormat="1" ht="15" customHeight="1" x14ac:dyDescent="0.2">
      <c r="D6005" s="45"/>
      <c r="AA6005" s="94"/>
      <c r="AC6005" s="94"/>
      <c r="AG6005" s="94"/>
      <c r="AI6005" s="94"/>
      <c r="AM6005" s="94"/>
      <c r="AO6005" s="94"/>
      <c r="AS6005" s="94"/>
      <c r="AU6005" s="94"/>
      <c r="AY6005" s="94"/>
      <c r="BA6005" s="94"/>
      <c r="BI6005" s="45"/>
      <c r="BN6005" s="93"/>
    </row>
    <row r="6006" spans="4:66" s="48" customFormat="1" ht="15" customHeight="1" x14ac:dyDescent="0.2">
      <c r="D6006" s="45"/>
      <c r="AA6006" s="94"/>
      <c r="AC6006" s="94"/>
      <c r="AG6006" s="94"/>
      <c r="AI6006" s="94"/>
      <c r="AM6006" s="94"/>
      <c r="AO6006" s="94"/>
      <c r="AS6006" s="94"/>
      <c r="AU6006" s="94"/>
      <c r="AY6006" s="94"/>
      <c r="BA6006" s="94"/>
      <c r="BI6006" s="45"/>
      <c r="BN6006" s="93"/>
    </row>
    <row r="6007" spans="4:66" s="48" customFormat="1" ht="15" customHeight="1" x14ac:dyDescent="0.2">
      <c r="D6007" s="45"/>
      <c r="AA6007" s="94"/>
      <c r="AC6007" s="94"/>
      <c r="AG6007" s="94"/>
      <c r="AI6007" s="94"/>
      <c r="AM6007" s="94"/>
      <c r="AO6007" s="94"/>
      <c r="AS6007" s="94"/>
      <c r="AU6007" s="94"/>
      <c r="AY6007" s="94"/>
      <c r="BA6007" s="94"/>
      <c r="BI6007" s="45"/>
      <c r="BN6007" s="93"/>
    </row>
    <row r="6008" spans="4:66" s="48" customFormat="1" ht="15" customHeight="1" x14ac:dyDescent="0.2">
      <c r="D6008" s="45"/>
      <c r="AA6008" s="94"/>
      <c r="AC6008" s="94"/>
      <c r="AG6008" s="94"/>
      <c r="AI6008" s="94"/>
      <c r="AM6008" s="94"/>
      <c r="AO6008" s="94"/>
      <c r="AS6008" s="94"/>
      <c r="AU6008" s="94"/>
      <c r="AY6008" s="94"/>
      <c r="BA6008" s="94"/>
      <c r="BI6008" s="45"/>
      <c r="BN6008" s="93"/>
    </row>
    <row r="6009" spans="4:66" s="48" customFormat="1" ht="15" customHeight="1" x14ac:dyDescent="0.2">
      <c r="D6009" s="45"/>
      <c r="AA6009" s="94"/>
      <c r="AC6009" s="94"/>
      <c r="AG6009" s="94"/>
      <c r="AI6009" s="94"/>
      <c r="AM6009" s="94"/>
      <c r="AO6009" s="94"/>
      <c r="AS6009" s="94"/>
      <c r="AU6009" s="94"/>
      <c r="AY6009" s="94"/>
      <c r="BA6009" s="94"/>
      <c r="BI6009" s="45"/>
      <c r="BN6009" s="93"/>
    </row>
    <row r="6010" spans="4:66" s="48" customFormat="1" ht="15" customHeight="1" x14ac:dyDescent="0.2">
      <c r="D6010" s="45"/>
      <c r="AA6010" s="94"/>
      <c r="AC6010" s="94"/>
      <c r="AG6010" s="94"/>
      <c r="AI6010" s="94"/>
      <c r="AM6010" s="94"/>
      <c r="AO6010" s="94"/>
      <c r="AS6010" s="94"/>
      <c r="AU6010" s="94"/>
      <c r="AY6010" s="94"/>
      <c r="BA6010" s="94"/>
      <c r="BI6010" s="45"/>
      <c r="BN6010" s="93"/>
    </row>
    <row r="6011" spans="4:66" s="48" customFormat="1" ht="15" customHeight="1" x14ac:dyDescent="0.2">
      <c r="D6011" s="45"/>
      <c r="AA6011" s="94"/>
      <c r="AC6011" s="94"/>
      <c r="AG6011" s="94"/>
      <c r="AI6011" s="94"/>
      <c r="AM6011" s="94"/>
      <c r="AO6011" s="94"/>
      <c r="AS6011" s="94"/>
      <c r="AU6011" s="94"/>
      <c r="AY6011" s="94"/>
      <c r="BA6011" s="94"/>
      <c r="BI6011" s="45"/>
      <c r="BN6011" s="93"/>
    </row>
    <row r="6012" spans="4:66" s="48" customFormat="1" ht="15" customHeight="1" x14ac:dyDescent="0.2">
      <c r="D6012" s="45"/>
      <c r="AA6012" s="94"/>
      <c r="AC6012" s="94"/>
      <c r="AG6012" s="94"/>
      <c r="AI6012" s="94"/>
      <c r="AM6012" s="94"/>
      <c r="AO6012" s="94"/>
      <c r="AS6012" s="94"/>
      <c r="AU6012" s="94"/>
      <c r="AY6012" s="94"/>
      <c r="BA6012" s="94"/>
      <c r="BI6012" s="45"/>
      <c r="BN6012" s="93"/>
    </row>
    <row r="6013" spans="4:66" s="48" customFormat="1" ht="15" customHeight="1" x14ac:dyDescent="0.2">
      <c r="D6013" s="45"/>
      <c r="AA6013" s="94"/>
      <c r="AC6013" s="94"/>
      <c r="AG6013" s="94"/>
      <c r="AI6013" s="94"/>
      <c r="AM6013" s="94"/>
      <c r="AO6013" s="94"/>
      <c r="AS6013" s="94"/>
      <c r="AU6013" s="94"/>
      <c r="AY6013" s="94"/>
      <c r="BA6013" s="94"/>
      <c r="BI6013" s="45"/>
      <c r="BN6013" s="93"/>
    </row>
    <row r="6014" spans="4:66" s="48" customFormat="1" ht="15" customHeight="1" x14ac:dyDescent="0.2">
      <c r="D6014" s="45"/>
      <c r="AA6014" s="94"/>
      <c r="AC6014" s="94"/>
      <c r="AG6014" s="94"/>
      <c r="AI6014" s="94"/>
      <c r="AM6014" s="94"/>
      <c r="AO6014" s="94"/>
      <c r="AS6014" s="94"/>
      <c r="AU6014" s="94"/>
      <c r="AY6014" s="94"/>
      <c r="BA6014" s="94"/>
      <c r="BI6014" s="45"/>
      <c r="BN6014" s="93"/>
    </row>
    <row r="6015" spans="4:66" s="48" customFormat="1" ht="15" customHeight="1" x14ac:dyDescent="0.2">
      <c r="D6015" s="45"/>
      <c r="AA6015" s="94"/>
      <c r="AC6015" s="94"/>
      <c r="AG6015" s="94"/>
      <c r="AI6015" s="94"/>
      <c r="AM6015" s="94"/>
      <c r="AO6015" s="94"/>
      <c r="AS6015" s="94"/>
      <c r="AU6015" s="94"/>
      <c r="AY6015" s="94"/>
      <c r="BA6015" s="94"/>
      <c r="BI6015" s="45"/>
      <c r="BN6015" s="93"/>
    </row>
    <row r="6016" spans="4:66" s="48" customFormat="1" ht="15" customHeight="1" x14ac:dyDescent="0.2">
      <c r="D6016" s="45"/>
      <c r="AA6016" s="94"/>
      <c r="AC6016" s="94"/>
      <c r="AG6016" s="94"/>
      <c r="AI6016" s="94"/>
      <c r="AM6016" s="94"/>
      <c r="AO6016" s="94"/>
      <c r="AS6016" s="94"/>
      <c r="AU6016" s="94"/>
      <c r="AY6016" s="94"/>
      <c r="BA6016" s="94"/>
      <c r="BI6016" s="45"/>
      <c r="BN6016" s="93"/>
    </row>
    <row r="6017" spans="4:66" s="48" customFormat="1" ht="15" customHeight="1" x14ac:dyDescent="0.2">
      <c r="D6017" s="45"/>
      <c r="AA6017" s="94"/>
      <c r="AC6017" s="94"/>
      <c r="AG6017" s="94"/>
      <c r="AI6017" s="94"/>
      <c r="AM6017" s="94"/>
      <c r="AO6017" s="94"/>
      <c r="AS6017" s="94"/>
      <c r="AU6017" s="94"/>
      <c r="AY6017" s="94"/>
      <c r="BA6017" s="94"/>
      <c r="BI6017" s="45"/>
      <c r="BN6017" s="93"/>
    </row>
    <row r="6018" spans="4:66" s="48" customFormat="1" ht="15" customHeight="1" x14ac:dyDescent="0.2">
      <c r="D6018" s="45"/>
      <c r="AA6018" s="94"/>
      <c r="AC6018" s="94"/>
      <c r="AG6018" s="94"/>
      <c r="AI6018" s="94"/>
      <c r="AM6018" s="94"/>
      <c r="AO6018" s="94"/>
      <c r="AS6018" s="94"/>
      <c r="AU6018" s="94"/>
      <c r="AY6018" s="94"/>
      <c r="BA6018" s="94"/>
      <c r="BI6018" s="45"/>
      <c r="BN6018" s="93"/>
    </row>
    <row r="6019" spans="4:66" s="48" customFormat="1" ht="15" customHeight="1" x14ac:dyDescent="0.2">
      <c r="D6019" s="45"/>
      <c r="AA6019" s="94"/>
      <c r="AC6019" s="94"/>
      <c r="AG6019" s="94"/>
      <c r="AI6019" s="94"/>
      <c r="AM6019" s="94"/>
      <c r="AO6019" s="94"/>
      <c r="AS6019" s="94"/>
      <c r="AU6019" s="94"/>
      <c r="AY6019" s="94"/>
      <c r="BA6019" s="94"/>
      <c r="BI6019" s="45"/>
      <c r="BN6019" s="93"/>
    </row>
    <row r="6020" spans="4:66" s="48" customFormat="1" ht="15" customHeight="1" x14ac:dyDescent="0.2">
      <c r="D6020" s="45"/>
      <c r="AA6020" s="94"/>
      <c r="AC6020" s="94"/>
      <c r="AG6020" s="94"/>
      <c r="AI6020" s="94"/>
      <c r="AM6020" s="94"/>
      <c r="AO6020" s="94"/>
      <c r="AS6020" s="94"/>
      <c r="AU6020" s="94"/>
      <c r="AY6020" s="94"/>
      <c r="BA6020" s="94"/>
      <c r="BI6020" s="45"/>
      <c r="BN6020" s="93"/>
    </row>
    <row r="6021" spans="4:66" s="48" customFormat="1" ht="15" customHeight="1" x14ac:dyDescent="0.2">
      <c r="D6021" s="45"/>
      <c r="AA6021" s="94"/>
      <c r="AC6021" s="94"/>
      <c r="AG6021" s="94"/>
      <c r="AI6021" s="94"/>
      <c r="AM6021" s="94"/>
      <c r="AO6021" s="94"/>
      <c r="AS6021" s="94"/>
      <c r="AU6021" s="94"/>
      <c r="AY6021" s="94"/>
      <c r="BA6021" s="94"/>
      <c r="BI6021" s="45"/>
      <c r="BN6021" s="93"/>
    </row>
    <row r="6022" spans="4:66" s="48" customFormat="1" ht="15" customHeight="1" x14ac:dyDescent="0.2">
      <c r="D6022" s="45"/>
      <c r="AA6022" s="94"/>
      <c r="AC6022" s="94"/>
      <c r="AG6022" s="94"/>
      <c r="AI6022" s="94"/>
      <c r="AM6022" s="94"/>
      <c r="AO6022" s="94"/>
      <c r="AS6022" s="94"/>
      <c r="AU6022" s="94"/>
      <c r="AY6022" s="94"/>
      <c r="BA6022" s="94"/>
      <c r="BI6022" s="45"/>
      <c r="BN6022" s="93"/>
    </row>
    <row r="6023" spans="4:66" s="48" customFormat="1" ht="15" customHeight="1" x14ac:dyDescent="0.2">
      <c r="D6023" s="45"/>
      <c r="AA6023" s="94"/>
      <c r="AC6023" s="94"/>
      <c r="AG6023" s="94"/>
      <c r="AI6023" s="94"/>
      <c r="AM6023" s="94"/>
      <c r="AO6023" s="94"/>
      <c r="AS6023" s="94"/>
      <c r="AU6023" s="94"/>
      <c r="AY6023" s="94"/>
      <c r="BA6023" s="94"/>
      <c r="BI6023" s="45"/>
      <c r="BN6023" s="93"/>
    </row>
    <row r="6024" spans="4:66" s="48" customFormat="1" ht="15" customHeight="1" x14ac:dyDescent="0.2">
      <c r="D6024" s="45"/>
      <c r="AA6024" s="94"/>
      <c r="AC6024" s="94"/>
      <c r="AG6024" s="94"/>
      <c r="AI6024" s="94"/>
      <c r="AM6024" s="94"/>
      <c r="AO6024" s="94"/>
      <c r="AS6024" s="94"/>
      <c r="AU6024" s="94"/>
      <c r="AY6024" s="94"/>
      <c r="BA6024" s="94"/>
      <c r="BI6024" s="45"/>
      <c r="BN6024" s="93"/>
    </row>
    <row r="6025" spans="4:66" s="48" customFormat="1" ht="15" customHeight="1" x14ac:dyDescent="0.2">
      <c r="D6025" s="45"/>
      <c r="AA6025" s="94"/>
      <c r="AC6025" s="94"/>
      <c r="AG6025" s="94"/>
      <c r="AI6025" s="94"/>
      <c r="AM6025" s="94"/>
      <c r="AO6025" s="94"/>
      <c r="AS6025" s="94"/>
      <c r="AU6025" s="94"/>
      <c r="AY6025" s="94"/>
      <c r="BA6025" s="94"/>
      <c r="BI6025" s="45"/>
      <c r="BN6025" s="93"/>
    </row>
    <row r="6026" spans="4:66" s="48" customFormat="1" ht="15" customHeight="1" x14ac:dyDescent="0.2">
      <c r="D6026" s="45"/>
      <c r="AA6026" s="94"/>
      <c r="AC6026" s="94"/>
      <c r="AG6026" s="94"/>
      <c r="AI6026" s="94"/>
      <c r="AM6026" s="94"/>
      <c r="AO6026" s="94"/>
      <c r="AS6026" s="94"/>
      <c r="AU6026" s="94"/>
      <c r="AY6026" s="94"/>
      <c r="BA6026" s="94"/>
      <c r="BI6026" s="45"/>
      <c r="BN6026" s="93"/>
    </row>
    <row r="6027" spans="4:66" s="48" customFormat="1" ht="15" customHeight="1" x14ac:dyDescent="0.2">
      <c r="D6027" s="45"/>
      <c r="AA6027" s="94"/>
      <c r="AC6027" s="94"/>
      <c r="AG6027" s="94"/>
      <c r="AI6027" s="94"/>
      <c r="AM6027" s="94"/>
      <c r="AO6027" s="94"/>
      <c r="AS6027" s="94"/>
      <c r="AU6027" s="94"/>
      <c r="AY6027" s="94"/>
      <c r="BA6027" s="94"/>
      <c r="BI6027" s="45"/>
      <c r="BN6027" s="93"/>
    </row>
    <row r="6028" spans="4:66" s="48" customFormat="1" ht="15" customHeight="1" x14ac:dyDescent="0.2">
      <c r="D6028" s="45"/>
      <c r="AA6028" s="94"/>
      <c r="AC6028" s="94"/>
      <c r="AG6028" s="94"/>
      <c r="AI6028" s="94"/>
      <c r="AM6028" s="94"/>
      <c r="AO6028" s="94"/>
      <c r="AS6028" s="94"/>
      <c r="AU6028" s="94"/>
      <c r="AY6028" s="94"/>
      <c r="BA6028" s="94"/>
      <c r="BI6028" s="45"/>
      <c r="BN6028" s="93"/>
    </row>
    <row r="6029" spans="4:66" s="48" customFormat="1" ht="15" customHeight="1" x14ac:dyDescent="0.2">
      <c r="D6029" s="45"/>
      <c r="AA6029" s="94"/>
      <c r="AC6029" s="94"/>
      <c r="AG6029" s="94"/>
      <c r="AI6029" s="94"/>
      <c r="AM6029" s="94"/>
      <c r="AO6029" s="94"/>
      <c r="AS6029" s="94"/>
      <c r="AU6029" s="94"/>
      <c r="AY6029" s="94"/>
      <c r="BA6029" s="94"/>
      <c r="BI6029" s="45"/>
      <c r="BN6029" s="93"/>
    </row>
    <row r="6030" spans="4:66" s="48" customFormat="1" ht="15" customHeight="1" x14ac:dyDescent="0.2">
      <c r="D6030" s="45"/>
      <c r="AA6030" s="94"/>
      <c r="AC6030" s="94"/>
      <c r="AG6030" s="94"/>
      <c r="AI6030" s="94"/>
      <c r="AM6030" s="94"/>
      <c r="AO6030" s="94"/>
      <c r="AS6030" s="94"/>
      <c r="AU6030" s="94"/>
      <c r="AY6030" s="94"/>
      <c r="BA6030" s="94"/>
      <c r="BI6030" s="45"/>
      <c r="BN6030" s="93"/>
    </row>
    <row r="6031" spans="4:66" s="48" customFormat="1" ht="15" customHeight="1" x14ac:dyDescent="0.2">
      <c r="D6031" s="45"/>
      <c r="AA6031" s="94"/>
      <c r="AC6031" s="94"/>
      <c r="AG6031" s="94"/>
      <c r="AI6031" s="94"/>
      <c r="AM6031" s="94"/>
      <c r="AO6031" s="94"/>
      <c r="AS6031" s="94"/>
      <c r="AU6031" s="94"/>
      <c r="AY6031" s="94"/>
      <c r="BA6031" s="94"/>
      <c r="BI6031" s="45"/>
      <c r="BN6031" s="93"/>
    </row>
    <row r="6032" spans="4:66" s="48" customFormat="1" ht="15" customHeight="1" x14ac:dyDescent="0.2">
      <c r="D6032" s="45"/>
      <c r="AA6032" s="94"/>
      <c r="AC6032" s="94"/>
      <c r="AG6032" s="94"/>
      <c r="AI6032" s="94"/>
      <c r="AM6032" s="94"/>
      <c r="AO6032" s="94"/>
      <c r="AS6032" s="94"/>
      <c r="AU6032" s="94"/>
      <c r="AY6032" s="94"/>
      <c r="BA6032" s="94"/>
      <c r="BI6032" s="45"/>
      <c r="BN6032" s="93"/>
    </row>
    <row r="6033" spans="4:66" s="48" customFormat="1" ht="15" customHeight="1" x14ac:dyDescent="0.2">
      <c r="D6033" s="45"/>
      <c r="AA6033" s="94"/>
      <c r="AC6033" s="94"/>
      <c r="AG6033" s="94"/>
      <c r="AI6033" s="94"/>
      <c r="AM6033" s="94"/>
      <c r="AO6033" s="94"/>
      <c r="AS6033" s="94"/>
      <c r="AU6033" s="94"/>
      <c r="AY6033" s="94"/>
      <c r="BA6033" s="94"/>
      <c r="BI6033" s="45"/>
      <c r="BN6033" s="93"/>
    </row>
    <row r="6034" spans="4:66" s="48" customFormat="1" ht="15" customHeight="1" x14ac:dyDescent="0.2">
      <c r="D6034" s="45"/>
      <c r="AA6034" s="94"/>
      <c r="AC6034" s="94"/>
      <c r="AG6034" s="94"/>
      <c r="AI6034" s="94"/>
      <c r="AM6034" s="94"/>
      <c r="AO6034" s="94"/>
      <c r="AS6034" s="94"/>
      <c r="AU6034" s="94"/>
      <c r="AY6034" s="94"/>
      <c r="BA6034" s="94"/>
      <c r="BI6034" s="45"/>
      <c r="BN6034" s="93"/>
    </row>
    <row r="6035" spans="4:66" s="48" customFormat="1" ht="15" customHeight="1" x14ac:dyDescent="0.2">
      <c r="D6035" s="45"/>
      <c r="AA6035" s="94"/>
      <c r="AC6035" s="94"/>
      <c r="AG6035" s="94"/>
      <c r="AI6035" s="94"/>
      <c r="AM6035" s="94"/>
      <c r="AO6035" s="94"/>
      <c r="AS6035" s="94"/>
      <c r="AU6035" s="94"/>
      <c r="AY6035" s="94"/>
      <c r="BA6035" s="94"/>
      <c r="BI6035" s="45"/>
      <c r="BN6035" s="93"/>
    </row>
    <row r="6036" spans="4:66" s="48" customFormat="1" ht="15" customHeight="1" x14ac:dyDescent="0.2">
      <c r="D6036" s="45"/>
      <c r="AA6036" s="94"/>
      <c r="AC6036" s="94"/>
      <c r="AG6036" s="94"/>
      <c r="AI6036" s="94"/>
      <c r="AM6036" s="94"/>
      <c r="AO6036" s="94"/>
      <c r="AS6036" s="94"/>
      <c r="AU6036" s="94"/>
      <c r="AY6036" s="94"/>
      <c r="BA6036" s="94"/>
      <c r="BI6036" s="45"/>
      <c r="BN6036" s="93"/>
    </row>
    <row r="6037" spans="4:66" s="48" customFormat="1" ht="15" customHeight="1" x14ac:dyDescent="0.2">
      <c r="D6037" s="45"/>
      <c r="AA6037" s="94"/>
      <c r="AC6037" s="94"/>
      <c r="AG6037" s="94"/>
      <c r="AI6037" s="94"/>
      <c r="AM6037" s="94"/>
      <c r="AO6037" s="94"/>
      <c r="AS6037" s="94"/>
      <c r="AU6037" s="94"/>
      <c r="AY6037" s="94"/>
      <c r="BA6037" s="94"/>
      <c r="BI6037" s="45"/>
      <c r="BN6037" s="93"/>
    </row>
    <row r="6038" spans="4:66" s="48" customFormat="1" ht="15" customHeight="1" x14ac:dyDescent="0.2">
      <c r="D6038" s="45"/>
      <c r="AA6038" s="94"/>
      <c r="AC6038" s="94"/>
      <c r="AG6038" s="94"/>
      <c r="AI6038" s="94"/>
      <c r="AM6038" s="94"/>
      <c r="AO6038" s="94"/>
      <c r="AS6038" s="94"/>
      <c r="AU6038" s="94"/>
      <c r="AY6038" s="94"/>
      <c r="BA6038" s="94"/>
      <c r="BI6038" s="45"/>
      <c r="BN6038" s="93"/>
    </row>
    <row r="6039" spans="4:66" s="48" customFormat="1" ht="15" customHeight="1" x14ac:dyDescent="0.2">
      <c r="D6039" s="45"/>
      <c r="AA6039" s="94"/>
      <c r="AC6039" s="94"/>
      <c r="AG6039" s="94"/>
      <c r="AI6039" s="94"/>
      <c r="AM6039" s="94"/>
      <c r="AO6039" s="94"/>
      <c r="AS6039" s="94"/>
      <c r="AU6039" s="94"/>
      <c r="AY6039" s="94"/>
      <c r="BA6039" s="94"/>
      <c r="BI6039" s="45"/>
      <c r="BN6039" s="93"/>
    </row>
    <row r="6040" spans="4:66" s="48" customFormat="1" ht="15" customHeight="1" x14ac:dyDescent="0.2">
      <c r="D6040" s="45"/>
      <c r="AA6040" s="94"/>
      <c r="AC6040" s="94"/>
      <c r="AG6040" s="94"/>
      <c r="AI6040" s="94"/>
      <c r="AM6040" s="94"/>
      <c r="AO6040" s="94"/>
      <c r="AS6040" s="94"/>
      <c r="AU6040" s="94"/>
      <c r="AY6040" s="94"/>
      <c r="BA6040" s="94"/>
      <c r="BI6040" s="45"/>
      <c r="BN6040" s="93"/>
    </row>
    <row r="6041" spans="4:66" s="48" customFormat="1" ht="15" customHeight="1" x14ac:dyDescent="0.2">
      <c r="D6041" s="45"/>
      <c r="AA6041" s="94"/>
      <c r="AC6041" s="94"/>
      <c r="AG6041" s="94"/>
      <c r="AI6041" s="94"/>
      <c r="AM6041" s="94"/>
      <c r="AO6041" s="94"/>
      <c r="AS6041" s="94"/>
      <c r="AU6041" s="94"/>
      <c r="AY6041" s="94"/>
      <c r="BA6041" s="94"/>
      <c r="BI6041" s="45"/>
      <c r="BN6041" s="93"/>
    </row>
    <row r="6042" spans="4:66" s="48" customFormat="1" ht="15" customHeight="1" x14ac:dyDescent="0.2">
      <c r="D6042" s="45"/>
      <c r="AA6042" s="94"/>
      <c r="AC6042" s="94"/>
      <c r="AG6042" s="94"/>
      <c r="AI6042" s="94"/>
      <c r="AM6042" s="94"/>
      <c r="AO6042" s="94"/>
      <c r="AS6042" s="94"/>
      <c r="AU6042" s="94"/>
      <c r="AY6042" s="94"/>
      <c r="BA6042" s="94"/>
      <c r="BI6042" s="45"/>
      <c r="BN6042" s="93"/>
    </row>
    <row r="6043" spans="4:66" s="48" customFormat="1" ht="15" customHeight="1" x14ac:dyDescent="0.2">
      <c r="D6043" s="45"/>
      <c r="AA6043" s="94"/>
      <c r="AC6043" s="94"/>
      <c r="AG6043" s="94"/>
      <c r="AI6043" s="94"/>
      <c r="AM6043" s="94"/>
      <c r="AO6043" s="94"/>
      <c r="AS6043" s="94"/>
      <c r="AU6043" s="94"/>
      <c r="AY6043" s="94"/>
      <c r="BA6043" s="94"/>
      <c r="BI6043" s="45"/>
      <c r="BN6043" s="93"/>
    </row>
    <row r="6044" spans="4:66" s="48" customFormat="1" ht="15" customHeight="1" x14ac:dyDescent="0.2">
      <c r="D6044" s="45"/>
      <c r="AA6044" s="94"/>
      <c r="AC6044" s="94"/>
      <c r="AG6044" s="94"/>
      <c r="AI6044" s="94"/>
      <c r="AM6044" s="94"/>
      <c r="AO6044" s="94"/>
      <c r="AS6044" s="94"/>
      <c r="AU6044" s="94"/>
      <c r="AY6044" s="94"/>
      <c r="BA6044" s="94"/>
      <c r="BI6044" s="45"/>
      <c r="BN6044" s="93"/>
    </row>
    <row r="6045" spans="4:66" s="48" customFormat="1" ht="15" customHeight="1" x14ac:dyDescent="0.2">
      <c r="D6045" s="45"/>
      <c r="AA6045" s="94"/>
      <c r="AC6045" s="94"/>
      <c r="AG6045" s="94"/>
      <c r="AI6045" s="94"/>
      <c r="AM6045" s="94"/>
      <c r="AO6045" s="94"/>
      <c r="AS6045" s="94"/>
      <c r="AU6045" s="94"/>
      <c r="AY6045" s="94"/>
      <c r="BA6045" s="94"/>
      <c r="BI6045" s="45"/>
      <c r="BN6045" s="93"/>
    </row>
    <row r="6046" spans="4:66" s="48" customFormat="1" ht="15" customHeight="1" x14ac:dyDescent="0.2">
      <c r="D6046" s="45"/>
      <c r="AA6046" s="94"/>
      <c r="AC6046" s="94"/>
      <c r="AG6046" s="94"/>
      <c r="AI6046" s="94"/>
      <c r="AM6046" s="94"/>
      <c r="AO6046" s="94"/>
      <c r="AS6046" s="94"/>
      <c r="AU6046" s="94"/>
      <c r="AY6046" s="94"/>
      <c r="BA6046" s="94"/>
      <c r="BI6046" s="45"/>
      <c r="BN6046" s="93"/>
    </row>
    <row r="6047" spans="4:66" s="48" customFormat="1" ht="15" customHeight="1" x14ac:dyDescent="0.2">
      <c r="D6047" s="45"/>
      <c r="AA6047" s="94"/>
      <c r="AC6047" s="94"/>
      <c r="AG6047" s="94"/>
      <c r="AI6047" s="94"/>
      <c r="AM6047" s="94"/>
      <c r="AO6047" s="94"/>
      <c r="AS6047" s="94"/>
      <c r="AU6047" s="94"/>
      <c r="AY6047" s="94"/>
      <c r="BA6047" s="94"/>
      <c r="BI6047" s="45"/>
      <c r="BN6047" s="93"/>
    </row>
    <row r="6048" spans="4:66" s="48" customFormat="1" ht="15" customHeight="1" x14ac:dyDescent="0.2">
      <c r="D6048" s="45"/>
      <c r="AA6048" s="94"/>
      <c r="AC6048" s="94"/>
      <c r="AG6048" s="94"/>
      <c r="AI6048" s="94"/>
      <c r="AM6048" s="94"/>
      <c r="AO6048" s="94"/>
      <c r="AS6048" s="94"/>
      <c r="AU6048" s="94"/>
      <c r="AY6048" s="94"/>
      <c r="BA6048" s="94"/>
      <c r="BI6048" s="45"/>
      <c r="BN6048" s="93"/>
    </row>
    <row r="6049" spans="4:66" s="48" customFormat="1" ht="15" customHeight="1" x14ac:dyDescent="0.2">
      <c r="D6049" s="45"/>
      <c r="AA6049" s="94"/>
      <c r="AC6049" s="94"/>
      <c r="AG6049" s="94"/>
      <c r="AI6049" s="94"/>
      <c r="AM6049" s="94"/>
      <c r="AO6049" s="94"/>
      <c r="AS6049" s="94"/>
      <c r="AU6049" s="94"/>
      <c r="AY6049" s="94"/>
      <c r="BA6049" s="94"/>
      <c r="BI6049" s="45"/>
      <c r="BN6049" s="93"/>
    </row>
    <row r="6050" spans="4:66" s="48" customFormat="1" ht="15" customHeight="1" x14ac:dyDescent="0.2">
      <c r="D6050" s="45"/>
      <c r="AA6050" s="94"/>
      <c r="AC6050" s="94"/>
      <c r="AG6050" s="94"/>
      <c r="AI6050" s="94"/>
      <c r="AM6050" s="94"/>
      <c r="AO6050" s="94"/>
      <c r="AS6050" s="94"/>
      <c r="AU6050" s="94"/>
      <c r="AY6050" s="94"/>
      <c r="BA6050" s="94"/>
      <c r="BI6050" s="45"/>
      <c r="BN6050" s="93"/>
    </row>
    <row r="6051" spans="4:66" s="48" customFormat="1" ht="15" customHeight="1" x14ac:dyDescent="0.2">
      <c r="D6051" s="45"/>
      <c r="AA6051" s="94"/>
      <c r="AC6051" s="94"/>
      <c r="AG6051" s="94"/>
      <c r="AI6051" s="94"/>
      <c r="AM6051" s="94"/>
      <c r="AO6051" s="94"/>
      <c r="AS6051" s="94"/>
      <c r="AU6051" s="94"/>
      <c r="AY6051" s="94"/>
      <c r="BA6051" s="94"/>
      <c r="BI6051" s="45"/>
      <c r="BN6051" s="93"/>
    </row>
    <row r="6052" spans="4:66" s="48" customFormat="1" ht="15" customHeight="1" x14ac:dyDescent="0.2">
      <c r="D6052" s="45"/>
      <c r="AA6052" s="94"/>
      <c r="AC6052" s="94"/>
      <c r="AG6052" s="94"/>
      <c r="AI6052" s="94"/>
      <c r="AM6052" s="94"/>
      <c r="AO6052" s="94"/>
      <c r="AS6052" s="94"/>
      <c r="AU6052" s="94"/>
      <c r="AY6052" s="94"/>
      <c r="BA6052" s="94"/>
      <c r="BI6052" s="45"/>
      <c r="BN6052" s="93"/>
    </row>
    <row r="6053" spans="4:66" s="48" customFormat="1" ht="15" customHeight="1" x14ac:dyDescent="0.2">
      <c r="D6053" s="45"/>
      <c r="AA6053" s="94"/>
      <c r="AC6053" s="94"/>
      <c r="AG6053" s="94"/>
      <c r="AI6053" s="94"/>
      <c r="AM6053" s="94"/>
      <c r="AO6053" s="94"/>
      <c r="AS6053" s="94"/>
      <c r="AU6053" s="94"/>
      <c r="AY6053" s="94"/>
      <c r="BA6053" s="94"/>
      <c r="BI6053" s="45"/>
      <c r="BN6053" s="93"/>
    </row>
    <row r="6054" spans="4:66" s="48" customFormat="1" ht="15" customHeight="1" x14ac:dyDescent="0.2">
      <c r="D6054" s="45"/>
      <c r="AA6054" s="94"/>
      <c r="AC6054" s="94"/>
      <c r="AG6054" s="94"/>
      <c r="AI6054" s="94"/>
      <c r="AM6054" s="94"/>
      <c r="AO6054" s="94"/>
      <c r="AS6054" s="94"/>
      <c r="AU6054" s="94"/>
      <c r="AY6054" s="94"/>
      <c r="BA6054" s="94"/>
      <c r="BI6054" s="45"/>
      <c r="BN6054" s="93"/>
    </row>
    <row r="6055" spans="4:66" s="48" customFormat="1" ht="15" customHeight="1" x14ac:dyDescent="0.2">
      <c r="D6055" s="45"/>
      <c r="AA6055" s="94"/>
      <c r="AC6055" s="94"/>
      <c r="AG6055" s="94"/>
      <c r="AI6055" s="94"/>
      <c r="AM6055" s="94"/>
      <c r="AO6055" s="94"/>
      <c r="AS6055" s="94"/>
      <c r="AU6055" s="94"/>
      <c r="AY6055" s="94"/>
      <c r="BA6055" s="94"/>
      <c r="BI6055" s="45"/>
      <c r="BN6055" s="93"/>
    </row>
    <row r="6056" spans="4:66" s="48" customFormat="1" ht="15" customHeight="1" x14ac:dyDescent="0.2">
      <c r="D6056" s="45"/>
      <c r="AA6056" s="94"/>
      <c r="AC6056" s="94"/>
      <c r="AG6056" s="94"/>
      <c r="AI6056" s="94"/>
      <c r="AM6056" s="94"/>
      <c r="AO6056" s="94"/>
      <c r="AS6056" s="94"/>
      <c r="AU6056" s="94"/>
      <c r="AY6056" s="94"/>
      <c r="BA6056" s="94"/>
      <c r="BI6056" s="45"/>
      <c r="BN6056" s="93"/>
    </row>
    <row r="6057" spans="4:66" s="48" customFormat="1" ht="15" customHeight="1" x14ac:dyDescent="0.2">
      <c r="D6057" s="45"/>
      <c r="AA6057" s="94"/>
      <c r="AC6057" s="94"/>
      <c r="AG6057" s="94"/>
      <c r="AI6057" s="94"/>
      <c r="AM6057" s="94"/>
      <c r="AO6057" s="94"/>
      <c r="AS6057" s="94"/>
      <c r="AU6057" s="94"/>
      <c r="AY6057" s="94"/>
      <c r="BA6057" s="94"/>
      <c r="BI6057" s="45"/>
      <c r="BN6057" s="93"/>
    </row>
    <row r="6058" spans="4:66" s="48" customFormat="1" ht="15" customHeight="1" x14ac:dyDescent="0.2">
      <c r="D6058" s="45"/>
      <c r="AA6058" s="94"/>
      <c r="AC6058" s="94"/>
      <c r="AG6058" s="94"/>
      <c r="AI6058" s="94"/>
      <c r="AM6058" s="94"/>
      <c r="AO6058" s="94"/>
      <c r="AS6058" s="94"/>
      <c r="AU6058" s="94"/>
      <c r="AY6058" s="94"/>
      <c r="BA6058" s="94"/>
      <c r="BI6058" s="45"/>
      <c r="BN6058" s="93"/>
    </row>
    <row r="6059" spans="4:66" s="48" customFormat="1" ht="15" customHeight="1" x14ac:dyDescent="0.2">
      <c r="D6059" s="45"/>
      <c r="AA6059" s="94"/>
      <c r="AC6059" s="94"/>
      <c r="AG6059" s="94"/>
      <c r="AI6059" s="94"/>
      <c r="AM6059" s="94"/>
      <c r="AO6059" s="94"/>
      <c r="AS6059" s="94"/>
      <c r="AU6059" s="94"/>
      <c r="AY6059" s="94"/>
      <c r="BA6059" s="94"/>
      <c r="BI6059" s="45"/>
      <c r="BN6059" s="93"/>
    </row>
    <row r="6060" spans="4:66" s="48" customFormat="1" ht="15" customHeight="1" x14ac:dyDescent="0.2">
      <c r="D6060" s="45"/>
      <c r="AA6060" s="94"/>
      <c r="AC6060" s="94"/>
      <c r="AG6060" s="94"/>
      <c r="AI6060" s="94"/>
      <c r="AM6060" s="94"/>
      <c r="AO6060" s="94"/>
      <c r="AS6060" s="94"/>
      <c r="AU6060" s="94"/>
      <c r="AY6060" s="94"/>
      <c r="BA6060" s="94"/>
      <c r="BI6060" s="45"/>
      <c r="BN6060" s="93"/>
    </row>
    <row r="6061" spans="4:66" s="48" customFormat="1" ht="15" customHeight="1" x14ac:dyDescent="0.2">
      <c r="D6061" s="45"/>
      <c r="AA6061" s="94"/>
      <c r="AC6061" s="94"/>
      <c r="AG6061" s="94"/>
      <c r="AI6061" s="94"/>
      <c r="AM6061" s="94"/>
      <c r="AO6061" s="94"/>
      <c r="AS6061" s="94"/>
      <c r="AU6061" s="94"/>
      <c r="AY6061" s="94"/>
      <c r="BA6061" s="94"/>
      <c r="BI6061" s="45"/>
      <c r="BN6061" s="93"/>
    </row>
    <row r="6062" spans="4:66" s="48" customFormat="1" ht="15" customHeight="1" x14ac:dyDescent="0.2">
      <c r="D6062" s="45"/>
      <c r="AA6062" s="94"/>
      <c r="AC6062" s="94"/>
      <c r="AG6062" s="94"/>
      <c r="AI6062" s="94"/>
      <c r="AM6062" s="94"/>
      <c r="AO6062" s="94"/>
      <c r="AS6062" s="94"/>
      <c r="AU6062" s="94"/>
      <c r="AY6062" s="94"/>
      <c r="BA6062" s="94"/>
      <c r="BI6062" s="45"/>
      <c r="BN6062" s="93"/>
    </row>
    <row r="6063" spans="4:66" s="48" customFormat="1" ht="15" customHeight="1" x14ac:dyDescent="0.2">
      <c r="D6063" s="45"/>
      <c r="AA6063" s="94"/>
      <c r="AC6063" s="94"/>
      <c r="AG6063" s="94"/>
      <c r="AI6063" s="94"/>
      <c r="AM6063" s="94"/>
      <c r="AO6063" s="94"/>
      <c r="AS6063" s="94"/>
      <c r="AU6063" s="94"/>
      <c r="AY6063" s="94"/>
      <c r="BA6063" s="94"/>
      <c r="BI6063" s="45"/>
      <c r="BN6063" s="93"/>
    </row>
    <row r="6064" spans="4:66" s="48" customFormat="1" ht="15" customHeight="1" x14ac:dyDescent="0.2">
      <c r="D6064" s="45"/>
      <c r="AA6064" s="94"/>
      <c r="AC6064" s="94"/>
      <c r="AG6064" s="94"/>
      <c r="AI6064" s="94"/>
      <c r="AM6064" s="94"/>
      <c r="AO6064" s="94"/>
      <c r="AS6064" s="94"/>
      <c r="AU6064" s="94"/>
      <c r="AY6064" s="94"/>
      <c r="BA6064" s="94"/>
      <c r="BI6064" s="45"/>
      <c r="BN6064" s="93"/>
    </row>
    <row r="6065" spans="4:66" s="48" customFormat="1" ht="15" customHeight="1" x14ac:dyDescent="0.2">
      <c r="D6065" s="45"/>
      <c r="AA6065" s="94"/>
      <c r="AC6065" s="94"/>
      <c r="AG6065" s="94"/>
      <c r="AI6065" s="94"/>
      <c r="AM6065" s="94"/>
      <c r="AO6065" s="94"/>
      <c r="AS6065" s="94"/>
      <c r="AU6065" s="94"/>
      <c r="AY6065" s="94"/>
      <c r="BA6065" s="94"/>
      <c r="BI6065" s="45"/>
      <c r="BN6065" s="93"/>
    </row>
    <row r="6066" spans="4:66" s="48" customFormat="1" ht="15" customHeight="1" x14ac:dyDescent="0.2">
      <c r="D6066" s="45"/>
      <c r="AA6066" s="94"/>
      <c r="AC6066" s="94"/>
      <c r="AG6066" s="94"/>
      <c r="AI6066" s="94"/>
      <c r="AM6066" s="94"/>
      <c r="AO6066" s="94"/>
      <c r="AS6066" s="94"/>
      <c r="AU6066" s="94"/>
      <c r="AY6066" s="94"/>
      <c r="BA6066" s="94"/>
      <c r="BI6066" s="45"/>
      <c r="BN6066" s="93"/>
    </row>
    <row r="6067" spans="4:66" s="48" customFormat="1" ht="15" customHeight="1" x14ac:dyDescent="0.2">
      <c r="D6067" s="45"/>
      <c r="AA6067" s="94"/>
      <c r="AC6067" s="94"/>
      <c r="AG6067" s="94"/>
      <c r="AI6067" s="94"/>
      <c r="AM6067" s="94"/>
      <c r="AO6067" s="94"/>
      <c r="AS6067" s="94"/>
      <c r="AU6067" s="94"/>
      <c r="AY6067" s="94"/>
      <c r="BA6067" s="94"/>
      <c r="BI6067" s="45"/>
      <c r="BN6067" s="93"/>
    </row>
    <row r="6068" spans="4:66" s="48" customFormat="1" ht="15" customHeight="1" x14ac:dyDescent="0.2">
      <c r="D6068" s="45"/>
      <c r="AA6068" s="94"/>
      <c r="AC6068" s="94"/>
      <c r="AG6068" s="94"/>
      <c r="AI6068" s="94"/>
      <c r="AM6068" s="94"/>
      <c r="AO6068" s="94"/>
      <c r="AS6068" s="94"/>
      <c r="AU6068" s="94"/>
      <c r="AY6068" s="94"/>
      <c r="BA6068" s="94"/>
      <c r="BI6068" s="45"/>
      <c r="BN6068" s="93"/>
    </row>
    <row r="6069" spans="4:66" s="48" customFormat="1" ht="15" customHeight="1" x14ac:dyDescent="0.2">
      <c r="D6069" s="45"/>
      <c r="AA6069" s="94"/>
      <c r="AC6069" s="94"/>
      <c r="AG6069" s="94"/>
      <c r="AI6069" s="94"/>
      <c r="AM6069" s="94"/>
      <c r="AO6069" s="94"/>
      <c r="AS6069" s="94"/>
      <c r="AU6069" s="94"/>
      <c r="AY6069" s="94"/>
      <c r="BA6069" s="94"/>
      <c r="BI6069" s="45"/>
      <c r="BN6069" s="93"/>
    </row>
    <row r="6070" spans="4:66" s="48" customFormat="1" ht="15" customHeight="1" x14ac:dyDescent="0.2">
      <c r="D6070" s="45"/>
      <c r="AA6070" s="94"/>
      <c r="AC6070" s="94"/>
      <c r="AG6070" s="94"/>
      <c r="AI6070" s="94"/>
      <c r="AM6070" s="94"/>
      <c r="AO6070" s="94"/>
      <c r="AS6070" s="94"/>
      <c r="AU6070" s="94"/>
      <c r="AY6070" s="94"/>
      <c r="BA6070" s="94"/>
      <c r="BI6070" s="45"/>
      <c r="BN6070" s="93"/>
    </row>
    <row r="6071" spans="4:66" s="48" customFormat="1" ht="15" customHeight="1" x14ac:dyDescent="0.2">
      <c r="D6071" s="45"/>
      <c r="AA6071" s="94"/>
      <c r="AC6071" s="94"/>
      <c r="AG6071" s="94"/>
      <c r="AI6071" s="94"/>
      <c r="AM6071" s="94"/>
      <c r="AO6071" s="94"/>
      <c r="AS6071" s="94"/>
      <c r="AU6071" s="94"/>
      <c r="AY6071" s="94"/>
      <c r="BA6071" s="94"/>
      <c r="BI6071" s="45"/>
      <c r="BN6071" s="93"/>
    </row>
    <row r="6072" spans="4:66" s="48" customFormat="1" ht="15" customHeight="1" x14ac:dyDescent="0.2">
      <c r="D6072" s="45"/>
      <c r="AA6072" s="94"/>
      <c r="AC6072" s="94"/>
      <c r="AG6072" s="94"/>
      <c r="AI6072" s="94"/>
      <c r="AM6072" s="94"/>
      <c r="AO6072" s="94"/>
      <c r="AS6072" s="94"/>
      <c r="AU6072" s="94"/>
      <c r="AY6072" s="94"/>
      <c r="BA6072" s="94"/>
      <c r="BI6072" s="45"/>
      <c r="BN6072" s="93"/>
    </row>
    <row r="6073" spans="4:66" s="48" customFormat="1" ht="15" customHeight="1" x14ac:dyDescent="0.2">
      <c r="D6073" s="45"/>
      <c r="AA6073" s="94"/>
      <c r="AC6073" s="94"/>
      <c r="AG6073" s="94"/>
      <c r="AI6073" s="94"/>
      <c r="AM6073" s="94"/>
      <c r="AO6073" s="94"/>
      <c r="AS6073" s="94"/>
      <c r="AU6073" s="94"/>
      <c r="AY6073" s="94"/>
      <c r="BA6073" s="94"/>
      <c r="BI6073" s="45"/>
      <c r="BN6073" s="93"/>
    </row>
    <row r="6074" spans="4:66" s="48" customFormat="1" ht="15" customHeight="1" x14ac:dyDescent="0.2">
      <c r="D6074" s="45"/>
      <c r="AA6074" s="94"/>
      <c r="AC6074" s="94"/>
      <c r="AG6074" s="94"/>
      <c r="AI6074" s="94"/>
      <c r="AM6074" s="94"/>
      <c r="AO6074" s="94"/>
      <c r="AS6074" s="94"/>
      <c r="AU6074" s="94"/>
      <c r="AY6074" s="94"/>
      <c r="BA6074" s="94"/>
      <c r="BI6074" s="45"/>
      <c r="BN6074" s="93"/>
    </row>
    <row r="6075" spans="4:66" s="48" customFormat="1" ht="15" customHeight="1" x14ac:dyDescent="0.2">
      <c r="D6075" s="45"/>
      <c r="AA6075" s="94"/>
      <c r="AC6075" s="94"/>
      <c r="AG6075" s="94"/>
      <c r="AI6075" s="94"/>
      <c r="AM6075" s="94"/>
      <c r="AO6075" s="94"/>
      <c r="AS6075" s="94"/>
      <c r="AU6075" s="94"/>
      <c r="AY6075" s="94"/>
      <c r="BA6075" s="94"/>
      <c r="BI6075" s="45"/>
      <c r="BN6075" s="93"/>
    </row>
    <row r="6076" spans="4:66" s="48" customFormat="1" ht="15" customHeight="1" x14ac:dyDescent="0.2">
      <c r="D6076" s="45"/>
      <c r="AA6076" s="94"/>
      <c r="AC6076" s="94"/>
      <c r="AG6076" s="94"/>
      <c r="AI6076" s="94"/>
      <c r="AM6076" s="94"/>
      <c r="AO6076" s="94"/>
      <c r="AS6076" s="94"/>
      <c r="AU6076" s="94"/>
      <c r="AY6076" s="94"/>
      <c r="BA6076" s="94"/>
      <c r="BI6076" s="45"/>
      <c r="BN6076" s="93"/>
    </row>
    <row r="6077" spans="4:66" s="48" customFormat="1" ht="15" customHeight="1" x14ac:dyDescent="0.2">
      <c r="D6077" s="45"/>
      <c r="AA6077" s="94"/>
      <c r="AC6077" s="94"/>
      <c r="AG6077" s="94"/>
      <c r="AI6077" s="94"/>
      <c r="AM6077" s="94"/>
      <c r="AO6077" s="94"/>
      <c r="AS6077" s="94"/>
      <c r="AU6077" s="94"/>
      <c r="AY6077" s="94"/>
      <c r="BA6077" s="94"/>
      <c r="BI6077" s="45"/>
      <c r="BN6077" s="93"/>
    </row>
    <row r="6078" spans="4:66" s="48" customFormat="1" ht="15" customHeight="1" x14ac:dyDescent="0.2">
      <c r="D6078" s="45"/>
      <c r="AA6078" s="94"/>
      <c r="AC6078" s="94"/>
      <c r="AG6078" s="94"/>
      <c r="AI6078" s="94"/>
      <c r="AM6078" s="94"/>
      <c r="AO6078" s="94"/>
      <c r="AS6078" s="94"/>
      <c r="AU6078" s="94"/>
      <c r="AY6078" s="94"/>
      <c r="BA6078" s="94"/>
      <c r="BI6078" s="45"/>
      <c r="BN6078" s="93"/>
    </row>
    <row r="6079" spans="4:66" s="48" customFormat="1" ht="15" customHeight="1" x14ac:dyDescent="0.2">
      <c r="D6079" s="45"/>
      <c r="AA6079" s="94"/>
      <c r="AC6079" s="94"/>
      <c r="AG6079" s="94"/>
      <c r="AI6079" s="94"/>
      <c r="AM6079" s="94"/>
      <c r="AO6079" s="94"/>
      <c r="AS6079" s="94"/>
      <c r="AU6079" s="94"/>
      <c r="AY6079" s="94"/>
      <c r="BA6079" s="94"/>
      <c r="BI6079" s="45"/>
      <c r="BN6079" s="93"/>
    </row>
    <row r="6080" spans="4:66" s="48" customFormat="1" ht="15" customHeight="1" x14ac:dyDescent="0.2">
      <c r="D6080" s="45"/>
      <c r="AA6080" s="94"/>
      <c r="AC6080" s="94"/>
      <c r="AG6080" s="94"/>
      <c r="AI6080" s="94"/>
      <c r="AM6080" s="94"/>
      <c r="AO6080" s="94"/>
      <c r="AS6080" s="94"/>
      <c r="AU6080" s="94"/>
      <c r="AY6080" s="94"/>
      <c r="BA6080" s="94"/>
      <c r="BI6080" s="45"/>
      <c r="BN6080" s="93"/>
    </row>
    <row r="6081" spans="4:66" s="48" customFormat="1" ht="15" customHeight="1" x14ac:dyDescent="0.2">
      <c r="D6081" s="45"/>
      <c r="AA6081" s="94"/>
      <c r="AC6081" s="94"/>
      <c r="AG6081" s="94"/>
      <c r="AI6081" s="94"/>
      <c r="AM6081" s="94"/>
      <c r="AO6081" s="94"/>
      <c r="AS6081" s="94"/>
      <c r="AU6081" s="94"/>
      <c r="AY6081" s="94"/>
      <c r="BA6081" s="94"/>
      <c r="BI6081" s="45"/>
      <c r="BN6081" s="93"/>
    </row>
    <row r="6082" spans="4:66" s="48" customFormat="1" ht="15" customHeight="1" x14ac:dyDescent="0.2">
      <c r="D6082" s="45"/>
      <c r="AA6082" s="94"/>
      <c r="AC6082" s="94"/>
      <c r="AG6082" s="94"/>
      <c r="AI6082" s="94"/>
      <c r="AM6082" s="94"/>
      <c r="AO6082" s="94"/>
      <c r="AS6082" s="94"/>
      <c r="AU6082" s="94"/>
      <c r="AY6082" s="94"/>
      <c r="BA6082" s="94"/>
      <c r="BI6082" s="45"/>
      <c r="BN6082" s="93"/>
    </row>
    <row r="6083" spans="4:66" s="48" customFormat="1" ht="15" customHeight="1" x14ac:dyDescent="0.2">
      <c r="D6083" s="45"/>
      <c r="AA6083" s="94"/>
      <c r="AC6083" s="94"/>
      <c r="AG6083" s="94"/>
      <c r="AI6083" s="94"/>
      <c r="AM6083" s="94"/>
      <c r="AO6083" s="94"/>
      <c r="AS6083" s="94"/>
      <c r="AU6083" s="94"/>
      <c r="AY6083" s="94"/>
      <c r="BA6083" s="94"/>
      <c r="BI6083" s="45"/>
      <c r="BN6083" s="93"/>
    </row>
    <row r="6084" spans="4:66" s="48" customFormat="1" ht="15" customHeight="1" x14ac:dyDescent="0.2">
      <c r="D6084" s="45"/>
      <c r="AA6084" s="94"/>
      <c r="AC6084" s="94"/>
      <c r="AG6084" s="94"/>
      <c r="AI6084" s="94"/>
      <c r="AM6084" s="94"/>
      <c r="AO6084" s="94"/>
      <c r="AS6084" s="94"/>
      <c r="AU6084" s="94"/>
      <c r="AY6084" s="94"/>
      <c r="BA6084" s="94"/>
      <c r="BI6084" s="45"/>
      <c r="BN6084" s="93"/>
    </row>
    <row r="6085" spans="4:66" s="48" customFormat="1" ht="15" customHeight="1" x14ac:dyDescent="0.2">
      <c r="D6085" s="45"/>
      <c r="AA6085" s="94"/>
      <c r="AC6085" s="94"/>
      <c r="AG6085" s="94"/>
      <c r="AI6085" s="94"/>
      <c r="AM6085" s="94"/>
      <c r="AO6085" s="94"/>
      <c r="AS6085" s="94"/>
      <c r="AU6085" s="94"/>
      <c r="AY6085" s="94"/>
      <c r="BA6085" s="94"/>
      <c r="BI6085" s="45"/>
      <c r="BN6085" s="93"/>
    </row>
    <row r="6086" spans="4:66" s="48" customFormat="1" ht="15" customHeight="1" x14ac:dyDescent="0.2">
      <c r="D6086" s="45"/>
      <c r="AA6086" s="94"/>
      <c r="AC6086" s="94"/>
      <c r="AG6086" s="94"/>
      <c r="AI6086" s="94"/>
      <c r="AM6086" s="94"/>
      <c r="AO6086" s="94"/>
      <c r="AS6086" s="94"/>
      <c r="AU6086" s="94"/>
      <c r="AY6086" s="94"/>
      <c r="BA6086" s="94"/>
      <c r="BI6086" s="45"/>
      <c r="BN6086" s="93"/>
    </row>
    <row r="6087" spans="4:66" s="48" customFormat="1" ht="15" customHeight="1" x14ac:dyDescent="0.2">
      <c r="D6087" s="45"/>
      <c r="AA6087" s="94"/>
      <c r="AC6087" s="94"/>
      <c r="AG6087" s="94"/>
      <c r="AI6087" s="94"/>
      <c r="AM6087" s="94"/>
      <c r="AO6087" s="94"/>
      <c r="AS6087" s="94"/>
      <c r="AU6087" s="94"/>
      <c r="AY6087" s="94"/>
      <c r="BA6087" s="94"/>
      <c r="BI6087" s="45"/>
      <c r="BN6087" s="93"/>
    </row>
    <row r="6088" spans="4:66" s="48" customFormat="1" ht="15" customHeight="1" x14ac:dyDescent="0.2">
      <c r="D6088" s="45"/>
      <c r="AA6088" s="94"/>
      <c r="AC6088" s="94"/>
      <c r="AG6088" s="94"/>
      <c r="AI6088" s="94"/>
      <c r="AM6088" s="94"/>
      <c r="AO6088" s="94"/>
      <c r="AS6088" s="94"/>
      <c r="AU6088" s="94"/>
      <c r="AY6088" s="94"/>
      <c r="BA6088" s="94"/>
      <c r="BI6088" s="45"/>
      <c r="BN6088" s="93"/>
    </row>
    <row r="6089" spans="4:66" s="48" customFormat="1" ht="15" customHeight="1" x14ac:dyDescent="0.2">
      <c r="D6089" s="45"/>
      <c r="AA6089" s="94"/>
      <c r="AC6089" s="94"/>
      <c r="AG6089" s="94"/>
      <c r="AI6089" s="94"/>
      <c r="AM6089" s="94"/>
      <c r="AO6089" s="94"/>
      <c r="AS6089" s="94"/>
      <c r="AU6089" s="94"/>
      <c r="AY6089" s="94"/>
      <c r="BA6089" s="94"/>
      <c r="BI6089" s="45"/>
      <c r="BN6089" s="93"/>
    </row>
    <row r="6090" spans="4:66" s="48" customFormat="1" ht="15" customHeight="1" x14ac:dyDescent="0.2">
      <c r="D6090" s="45"/>
      <c r="AA6090" s="94"/>
      <c r="AC6090" s="94"/>
      <c r="AG6090" s="94"/>
      <c r="AI6090" s="94"/>
      <c r="AM6090" s="94"/>
      <c r="AO6090" s="94"/>
      <c r="AS6090" s="94"/>
      <c r="AU6090" s="94"/>
      <c r="AY6090" s="94"/>
      <c r="BA6090" s="94"/>
      <c r="BI6090" s="45"/>
      <c r="BN6090" s="93"/>
    </row>
    <row r="6091" spans="4:66" s="48" customFormat="1" ht="15" customHeight="1" x14ac:dyDescent="0.2">
      <c r="D6091" s="45"/>
      <c r="AA6091" s="94"/>
      <c r="AC6091" s="94"/>
      <c r="AG6091" s="94"/>
      <c r="AI6091" s="94"/>
      <c r="AM6091" s="94"/>
      <c r="AO6091" s="94"/>
      <c r="AS6091" s="94"/>
      <c r="AU6091" s="94"/>
      <c r="AY6091" s="94"/>
      <c r="BA6091" s="94"/>
      <c r="BI6091" s="45"/>
      <c r="BN6091" s="93"/>
    </row>
    <row r="6092" spans="4:66" s="48" customFormat="1" ht="15" customHeight="1" x14ac:dyDescent="0.2">
      <c r="D6092" s="45"/>
      <c r="AA6092" s="94"/>
      <c r="AC6092" s="94"/>
      <c r="AG6092" s="94"/>
      <c r="AI6092" s="94"/>
      <c r="AM6092" s="94"/>
      <c r="AO6092" s="94"/>
      <c r="AS6092" s="94"/>
      <c r="AU6092" s="94"/>
      <c r="AY6092" s="94"/>
      <c r="BA6092" s="94"/>
      <c r="BI6092" s="45"/>
      <c r="BN6092" s="93"/>
    </row>
    <row r="6093" spans="4:66" s="48" customFormat="1" ht="15" customHeight="1" x14ac:dyDescent="0.2">
      <c r="D6093" s="45"/>
      <c r="AA6093" s="94"/>
      <c r="AC6093" s="94"/>
      <c r="AG6093" s="94"/>
      <c r="AI6093" s="94"/>
      <c r="AM6093" s="94"/>
      <c r="AO6093" s="94"/>
      <c r="AS6093" s="94"/>
      <c r="AU6093" s="94"/>
      <c r="AY6093" s="94"/>
      <c r="BA6093" s="94"/>
      <c r="BI6093" s="45"/>
      <c r="BN6093" s="93"/>
    </row>
    <row r="6094" spans="4:66" s="48" customFormat="1" ht="15" customHeight="1" x14ac:dyDescent="0.2">
      <c r="D6094" s="45"/>
      <c r="AA6094" s="94"/>
      <c r="AC6094" s="94"/>
      <c r="AG6094" s="94"/>
      <c r="AI6094" s="94"/>
      <c r="AM6094" s="94"/>
      <c r="AO6094" s="94"/>
      <c r="AS6094" s="94"/>
      <c r="AU6094" s="94"/>
      <c r="AY6094" s="94"/>
      <c r="BA6094" s="94"/>
      <c r="BI6094" s="45"/>
      <c r="BN6094" s="93"/>
    </row>
    <row r="6095" spans="4:66" s="48" customFormat="1" ht="15" customHeight="1" x14ac:dyDescent="0.2">
      <c r="D6095" s="45"/>
      <c r="AA6095" s="94"/>
      <c r="AC6095" s="94"/>
      <c r="AG6095" s="94"/>
      <c r="AI6095" s="94"/>
      <c r="AM6095" s="94"/>
      <c r="AO6095" s="94"/>
      <c r="AS6095" s="94"/>
      <c r="AU6095" s="94"/>
      <c r="AY6095" s="94"/>
      <c r="BA6095" s="94"/>
      <c r="BI6095" s="45"/>
      <c r="BN6095" s="93"/>
    </row>
    <row r="6096" spans="4:66" s="48" customFormat="1" ht="15" customHeight="1" x14ac:dyDescent="0.2">
      <c r="D6096" s="45"/>
      <c r="AA6096" s="94"/>
      <c r="AC6096" s="94"/>
      <c r="AG6096" s="94"/>
      <c r="AI6096" s="94"/>
      <c r="AM6096" s="94"/>
      <c r="AO6096" s="94"/>
      <c r="AS6096" s="94"/>
      <c r="AU6096" s="94"/>
      <c r="AY6096" s="94"/>
      <c r="BA6096" s="94"/>
      <c r="BI6096" s="45"/>
      <c r="BN6096" s="93"/>
    </row>
    <row r="6097" spans="4:66" s="48" customFormat="1" ht="15" customHeight="1" x14ac:dyDescent="0.2">
      <c r="D6097" s="45"/>
      <c r="AA6097" s="94"/>
      <c r="AC6097" s="94"/>
      <c r="AG6097" s="94"/>
      <c r="AI6097" s="94"/>
      <c r="AM6097" s="94"/>
      <c r="AO6097" s="94"/>
      <c r="AS6097" s="94"/>
      <c r="AU6097" s="94"/>
      <c r="AY6097" s="94"/>
      <c r="BA6097" s="94"/>
      <c r="BI6097" s="45"/>
      <c r="BN6097" s="93"/>
    </row>
    <row r="6098" spans="4:66" s="48" customFormat="1" ht="15" customHeight="1" x14ac:dyDescent="0.2">
      <c r="D6098" s="45"/>
      <c r="AA6098" s="94"/>
      <c r="AC6098" s="94"/>
      <c r="AG6098" s="94"/>
      <c r="AI6098" s="94"/>
      <c r="AM6098" s="94"/>
      <c r="AO6098" s="94"/>
      <c r="AS6098" s="94"/>
      <c r="AU6098" s="94"/>
      <c r="AY6098" s="94"/>
      <c r="BA6098" s="94"/>
      <c r="BI6098" s="45"/>
      <c r="BN6098" s="93"/>
    </row>
    <row r="6099" spans="4:66" s="48" customFormat="1" ht="15" customHeight="1" x14ac:dyDescent="0.2">
      <c r="D6099" s="45"/>
      <c r="AA6099" s="94"/>
      <c r="AC6099" s="94"/>
      <c r="AG6099" s="94"/>
      <c r="AI6099" s="94"/>
      <c r="AM6099" s="94"/>
      <c r="AO6099" s="94"/>
      <c r="AS6099" s="94"/>
      <c r="AU6099" s="94"/>
      <c r="AY6099" s="94"/>
      <c r="BA6099" s="94"/>
      <c r="BI6099" s="45"/>
      <c r="BN6099" s="93"/>
    </row>
    <row r="6100" spans="4:66" s="48" customFormat="1" ht="15" customHeight="1" x14ac:dyDescent="0.2">
      <c r="D6100" s="45"/>
      <c r="AA6100" s="94"/>
      <c r="AC6100" s="94"/>
      <c r="AG6100" s="94"/>
      <c r="AI6100" s="94"/>
      <c r="AM6100" s="94"/>
      <c r="AO6100" s="94"/>
      <c r="AS6100" s="94"/>
      <c r="AU6100" s="94"/>
      <c r="AY6100" s="94"/>
      <c r="BA6100" s="94"/>
      <c r="BI6100" s="45"/>
      <c r="BN6100" s="93"/>
    </row>
    <row r="6101" spans="4:66" s="48" customFormat="1" ht="15" customHeight="1" x14ac:dyDescent="0.2">
      <c r="D6101" s="45"/>
      <c r="AA6101" s="94"/>
      <c r="AC6101" s="94"/>
      <c r="AG6101" s="94"/>
      <c r="AI6101" s="94"/>
      <c r="AM6101" s="94"/>
      <c r="AO6101" s="94"/>
      <c r="AS6101" s="94"/>
      <c r="AU6101" s="94"/>
      <c r="AY6101" s="94"/>
      <c r="BA6101" s="94"/>
      <c r="BI6101" s="45"/>
      <c r="BN6101" s="93"/>
    </row>
    <row r="6102" spans="4:66" s="48" customFormat="1" ht="15" customHeight="1" x14ac:dyDescent="0.2">
      <c r="D6102" s="45"/>
      <c r="AA6102" s="94"/>
      <c r="AC6102" s="94"/>
      <c r="AG6102" s="94"/>
      <c r="AI6102" s="94"/>
      <c r="AM6102" s="94"/>
      <c r="AO6102" s="94"/>
      <c r="AS6102" s="94"/>
      <c r="AU6102" s="94"/>
      <c r="AY6102" s="94"/>
      <c r="BA6102" s="94"/>
      <c r="BI6102" s="45"/>
      <c r="BN6102" s="93"/>
    </row>
    <row r="6103" spans="4:66" s="48" customFormat="1" ht="15" customHeight="1" x14ac:dyDescent="0.2">
      <c r="D6103" s="45"/>
      <c r="AA6103" s="94"/>
      <c r="AC6103" s="94"/>
      <c r="AG6103" s="94"/>
      <c r="AI6103" s="94"/>
      <c r="AM6103" s="94"/>
      <c r="AO6103" s="94"/>
      <c r="AS6103" s="94"/>
      <c r="AU6103" s="94"/>
      <c r="AY6103" s="94"/>
      <c r="BA6103" s="94"/>
      <c r="BI6103" s="45"/>
      <c r="BN6103" s="93"/>
    </row>
    <row r="6104" spans="4:66" s="48" customFormat="1" ht="15" customHeight="1" x14ac:dyDescent="0.2">
      <c r="D6104" s="45"/>
      <c r="AA6104" s="94"/>
      <c r="AC6104" s="94"/>
      <c r="AG6104" s="94"/>
      <c r="AI6104" s="94"/>
      <c r="AM6104" s="94"/>
      <c r="AO6104" s="94"/>
      <c r="AS6104" s="94"/>
      <c r="AU6104" s="94"/>
      <c r="AY6104" s="94"/>
      <c r="BA6104" s="94"/>
      <c r="BI6104" s="45"/>
      <c r="BN6104" s="93"/>
    </row>
    <row r="6105" spans="4:66" s="48" customFormat="1" ht="15" customHeight="1" x14ac:dyDescent="0.2">
      <c r="D6105" s="45"/>
      <c r="AA6105" s="94"/>
      <c r="AC6105" s="94"/>
      <c r="AG6105" s="94"/>
      <c r="AI6105" s="94"/>
      <c r="AM6105" s="94"/>
      <c r="AO6105" s="94"/>
      <c r="AS6105" s="94"/>
      <c r="AU6105" s="94"/>
      <c r="AY6105" s="94"/>
      <c r="BA6105" s="94"/>
      <c r="BI6105" s="45"/>
      <c r="BN6105" s="93"/>
    </row>
    <row r="6106" spans="4:66" s="48" customFormat="1" ht="15" customHeight="1" x14ac:dyDescent="0.2">
      <c r="D6106" s="45"/>
      <c r="AA6106" s="94"/>
      <c r="AC6106" s="94"/>
      <c r="AG6106" s="94"/>
      <c r="AI6106" s="94"/>
      <c r="AM6106" s="94"/>
      <c r="AO6106" s="94"/>
      <c r="AS6106" s="94"/>
      <c r="AU6106" s="94"/>
      <c r="AY6106" s="94"/>
      <c r="BA6106" s="94"/>
      <c r="BI6106" s="45"/>
      <c r="BN6106" s="93"/>
    </row>
    <row r="6107" spans="4:66" s="48" customFormat="1" ht="15" customHeight="1" x14ac:dyDescent="0.2">
      <c r="D6107" s="45"/>
      <c r="AA6107" s="94"/>
      <c r="AC6107" s="94"/>
      <c r="AG6107" s="94"/>
      <c r="AI6107" s="94"/>
      <c r="AM6107" s="94"/>
      <c r="AO6107" s="94"/>
      <c r="AS6107" s="94"/>
      <c r="AU6107" s="94"/>
      <c r="AY6107" s="94"/>
      <c r="BA6107" s="94"/>
      <c r="BI6107" s="45"/>
      <c r="BN6107" s="93"/>
    </row>
    <row r="6108" spans="4:66" s="48" customFormat="1" ht="15" customHeight="1" x14ac:dyDescent="0.2">
      <c r="D6108" s="45"/>
      <c r="AA6108" s="94"/>
      <c r="AC6108" s="94"/>
      <c r="AG6108" s="94"/>
      <c r="AI6108" s="94"/>
      <c r="AM6108" s="94"/>
      <c r="AO6108" s="94"/>
      <c r="AS6108" s="94"/>
      <c r="AU6108" s="94"/>
      <c r="AY6108" s="94"/>
      <c r="BA6108" s="94"/>
      <c r="BI6108" s="45"/>
      <c r="BN6108" s="93"/>
    </row>
    <row r="6109" spans="4:66" s="48" customFormat="1" ht="15" customHeight="1" x14ac:dyDescent="0.2">
      <c r="D6109" s="45"/>
      <c r="AA6109" s="94"/>
      <c r="AC6109" s="94"/>
      <c r="AG6109" s="94"/>
      <c r="AI6109" s="94"/>
      <c r="AM6109" s="94"/>
      <c r="AO6109" s="94"/>
      <c r="AS6109" s="94"/>
      <c r="AU6109" s="94"/>
      <c r="AY6109" s="94"/>
      <c r="BA6109" s="94"/>
      <c r="BI6109" s="45"/>
      <c r="BN6109" s="93"/>
    </row>
    <row r="6110" spans="4:66" s="48" customFormat="1" ht="15" customHeight="1" x14ac:dyDescent="0.2">
      <c r="D6110" s="45"/>
      <c r="AA6110" s="94"/>
      <c r="AC6110" s="94"/>
      <c r="AG6110" s="94"/>
      <c r="AI6110" s="94"/>
      <c r="AM6110" s="94"/>
      <c r="AO6110" s="94"/>
      <c r="AS6110" s="94"/>
      <c r="AU6110" s="94"/>
      <c r="AY6110" s="94"/>
      <c r="BA6110" s="94"/>
      <c r="BI6110" s="45"/>
      <c r="BN6110" s="93"/>
    </row>
    <row r="6111" spans="4:66" s="48" customFormat="1" ht="15" customHeight="1" x14ac:dyDescent="0.2">
      <c r="D6111" s="45"/>
      <c r="AA6111" s="94"/>
      <c r="AC6111" s="94"/>
      <c r="AG6111" s="94"/>
      <c r="AI6111" s="94"/>
      <c r="AM6111" s="94"/>
      <c r="AO6111" s="94"/>
      <c r="AS6111" s="94"/>
      <c r="AU6111" s="94"/>
      <c r="AY6111" s="94"/>
      <c r="BA6111" s="94"/>
      <c r="BI6111" s="45"/>
      <c r="BN6111" s="93"/>
    </row>
    <row r="6112" spans="4:66" s="48" customFormat="1" ht="15" customHeight="1" x14ac:dyDescent="0.2">
      <c r="D6112" s="45"/>
      <c r="AA6112" s="94"/>
      <c r="AC6112" s="94"/>
      <c r="AG6112" s="94"/>
      <c r="AI6112" s="94"/>
      <c r="AM6112" s="94"/>
      <c r="AO6112" s="94"/>
      <c r="AS6112" s="94"/>
      <c r="AU6112" s="94"/>
      <c r="AY6112" s="94"/>
      <c r="BA6112" s="94"/>
      <c r="BI6112" s="45"/>
      <c r="BN6112" s="93"/>
    </row>
    <row r="6113" spans="4:66" s="48" customFormat="1" ht="15" customHeight="1" x14ac:dyDescent="0.2">
      <c r="D6113" s="45"/>
      <c r="AA6113" s="94"/>
      <c r="AC6113" s="94"/>
      <c r="AG6113" s="94"/>
      <c r="AI6113" s="94"/>
      <c r="AM6113" s="94"/>
      <c r="AO6113" s="94"/>
      <c r="AS6113" s="94"/>
      <c r="AU6113" s="94"/>
      <c r="AY6113" s="94"/>
      <c r="BA6113" s="94"/>
      <c r="BI6113" s="45"/>
      <c r="BN6113" s="93"/>
    </row>
    <row r="6114" spans="4:66" s="48" customFormat="1" ht="15" customHeight="1" x14ac:dyDescent="0.2">
      <c r="D6114" s="45"/>
      <c r="AA6114" s="94"/>
      <c r="AC6114" s="94"/>
      <c r="AG6114" s="94"/>
      <c r="AI6114" s="94"/>
      <c r="AM6114" s="94"/>
      <c r="AO6114" s="94"/>
      <c r="AS6114" s="94"/>
      <c r="AU6114" s="94"/>
      <c r="AY6114" s="94"/>
      <c r="BA6114" s="94"/>
      <c r="BI6114" s="45"/>
      <c r="BN6114" s="93"/>
    </row>
    <row r="6115" spans="4:66" s="48" customFormat="1" ht="15" customHeight="1" x14ac:dyDescent="0.2">
      <c r="D6115" s="45"/>
      <c r="AA6115" s="94"/>
      <c r="AC6115" s="94"/>
      <c r="AG6115" s="94"/>
      <c r="AI6115" s="94"/>
      <c r="AM6115" s="94"/>
      <c r="AO6115" s="94"/>
      <c r="AS6115" s="94"/>
      <c r="AU6115" s="94"/>
      <c r="AY6115" s="94"/>
      <c r="BA6115" s="94"/>
      <c r="BI6115" s="45"/>
      <c r="BN6115" s="93"/>
    </row>
    <row r="6116" spans="4:66" s="48" customFormat="1" ht="15" customHeight="1" x14ac:dyDescent="0.2">
      <c r="D6116" s="45"/>
      <c r="AA6116" s="94"/>
      <c r="AC6116" s="94"/>
      <c r="AG6116" s="94"/>
      <c r="AI6116" s="94"/>
      <c r="AM6116" s="94"/>
      <c r="AO6116" s="94"/>
      <c r="AS6116" s="94"/>
      <c r="AU6116" s="94"/>
      <c r="AY6116" s="94"/>
      <c r="BA6116" s="94"/>
      <c r="BI6116" s="45"/>
      <c r="BN6116" s="93"/>
    </row>
    <row r="6117" spans="4:66" s="48" customFormat="1" ht="15" customHeight="1" x14ac:dyDescent="0.2">
      <c r="D6117" s="45"/>
      <c r="AA6117" s="94"/>
      <c r="AC6117" s="94"/>
      <c r="AG6117" s="94"/>
      <c r="AI6117" s="94"/>
      <c r="AM6117" s="94"/>
      <c r="AO6117" s="94"/>
      <c r="AS6117" s="94"/>
      <c r="AU6117" s="94"/>
      <c r="AY6117" s="94"/>
      <c r="BA6117" s="94"/>
      <c r="BI6117" s="45"/>
      <c r="BN6117" s="93"/>
    </row>
    <row r="6118" spans="4:66" s="48" customFormat="1" ht="15" customHeight="1" x14ac:dyDescent="0.2">
      <c r="D6118" s="45"/>
      <c r="AA6118" s="94"/>
      <c r="AC6118" s="94"/>
      <c r="AG6118" s="94"/>
      <c r="AI6118" s="94"/>
      <c r="AM6118" s="94"/>
      <c r="AO6118" s="94"/>
      <c r="AS6118" s="94"/>
      <c r="AU6118" s="94"/>
      <c r="AY6118" s="94"/>
      <c r="BA6118" s="94"/>
      <c r="BI6118" s="45"/>
      <c r="BN6118" s="93"/>
    </row>
    <row r="6119" spans="4:66" s="48" customFormat="1" ht="15" customHeight="1" x14ac:dyDescent="0.2">
      <c r="D6119" s="45"/>
      <c r="AA6119" s="94"/>
      <c r="AC6119" s="94"/>
      <c r="AG6119" s="94"/>
      <c r="AI6119" s="94"/>
      <c r="AM6119" s="94"/>
      <c r="AO6119" s="94"/>
      <c r="AS6119" s="94"/>
      <c r="AU6119" s="94"/>
      <c r="AY6119" s="94"/>
      <c r="BA6119" s="94"/>
      <c r="BI6119" s="45"/>
      <c r="BN6119" s="93"/>
    </row>
    <row r="6120" spans="4:66" s="48" customFormat="1" ht="15" customHeight="1" x14ac:dyDescent="0.2">
      <c r="D6120" s="45"/>
      <c r="AA6120" s="94"/>
      <c r="AC6120" s="94"/>
      <c r="AG6120" s="94"/>
      <c r="AI6120" s="94"/>
      <c r="AM6120" s="94"/>
      <c r="AO6120" s="94"/>
      <c r="AS6120" s="94"/>
      <c r="AU6120" s="94"/>
      <c r="AY6120" s="94"/>
      <c r="BA6120" s="94"/>
      <c r="BI6120" s="45"/>
      <c r="BN6120" s="93"/>
    </row>
    <row r="6121" spans="4:66" s="48" customFormat="1" ht="15" customHeight="1" x14ac:dyDescent="0.2">
      <c r="D6121" s="45"/>
      <c r="AA6121" s="94"/>
      <c r="AC6121" s="94"/>
      <c r="AG6121" s="94"/>
      <c r="AI6121" s="94"/>
      <c r="AM6121" s="94"/>
      <c r="AO6121" s="94"/>
      <c r="AS6121" s="94"/>
      <c r="AU6121" s="94"/>
      <c r="AY6121" s="94"/>
      <c r="BA6121" s="94"/>
      <c r="BI6121" s="45"/>
      <c r="BN6121" s="93"/>
    </row>
    <row r="6122" spans="4:66" s="48" customFormat="1" ht="15" customHeight="1" x14ac:dyDescent="0.2">
      <c r="D6122" s="45"/>
      <c r="AA6122" s="94"/>
      <c r="AC6122" s="94"/>
      <c r="AG6122" s="94"/>
      <c r="AI6122" s="94"/>
      <c r="AM6122" s="94"/>
      <c r="AO6122" s="94"/>
      <c r="AS6122" s="94"/>
      <c r="AU6122" s="94"/>
      <c r="AY6122" s="94"/>
      <c r="BA6122" s="94"/>
      <c r="BI6122" s="45"/>
      <c r="BN6122" s="93"/>
    </row>
    <row r="6123" spans="4:66" s="48" customFormat="1" ht="15" customHeight="1" x14ac:dyDescent="0.2">
      <c r="D6123" s="45"/>
      <c r="AA6123" s="94"/>
      <c r="AC6123" s="94"/>
      <c r="AG6123" s="94"/>
      <c r="AI6123" s="94"/>
      <c r="AM6123" s="94"/>
      <c r="AO6123" s="94"/>
      <c r="AS6123" s="94"/>
      <c r="AU6123" s="94"/>
      <c r="AY6123" s="94"/>
      <c r="BA6123" s="94"/>
      <c r="BI6123" s="45"/>
      <c r="BN6123" s="93"/>
    </row>
    <row r="6124" spans="4:66" s="48" customFormat="1" ht="15" customHeight="1" x14ac:dyDescent="0.2">
      <c r="D6124" s="45"/>
      <c r="AA6124" s="94"/>
      <c r="AC6124" s="94"/>
      <c r="AG6124" s="94"/>
      <c r="AI6124" s="94"/>
      <c r="AM6124" s="94"/>
      <c r="AO6124" s="94"/>
      <c r="AS6124" s="94"/>
      <c r="AU6124" s="94"/>
      <c r="AY6124" s="94"/>
      <c r="BA6124" s="94"/>
      <c r="BI6124" s="45"/>
      <c r="BN6124" s="93"/>
    </row>
    <row r="6125" spans="4:66" s="48" customFormat="1" ht="15" customHeight="1" x14ac:dyDescent="0.2">
      <c r="D6125" s="45"/>
      <c r="AA6125" s="94"/>
      <c r="AC6125" s="94"/>
      <c r="AG6125" s="94"/>
      <c r="AI6125" s="94"/>
      <c r="AM6125" s="94"/>
      <c r="AO6125" s="94"/>
      <c r="AS6125" s="94"/>
      <c r="AU6125" s="94"/>
      <c r="AY6125" s="94"/>
      <c r="BA6125" s="94"/>
      <c r="BI6125" s="45"/>
      <c r="BN6125" s="93"/>
    </row>
    <row r="6126" spans="4:66" s="48" customFormat="1" ht="15" customHeight="1" x14ac:dyDescent="0.2">
      <c r="D6126" s="45"/>
      <c r="AA6126" s="94"/>
      <c r="AC6126" s="94"/>
      <c r="AG6126" s="94"/>
      <c r="AI6126" s="94"/>
      <c r="AM6126" s="94"/>
      <c r="AO6126" s="94"/>
      <c r="AS6126" s="94"/>
      <c r="AU6126" s="94"/>
      <c r="AY6126" s="94"/>
      <c r="BA6126" s="94"/>
      <c r="BI6126" s="45"/>
      <c r="BN6126" s="93"/>
    </row>
    <row r="6127" spans="4:66" s="48" customFormat="1" ht="15" customHeight="1" x14ac:dyDescent="0.2">
      <c r="D6127" s="45"/>
      <c r="AA6127" s="94"/>
      <c r="AC6127" s="94"/>
      <c r="AG6127" s="94"/>
      <c r="AI6127" s="94"/>
      <c r="AM6127" s="94"/>
      <c r="AO6127" s="94"/>
      <c r="AS6127" s="94"/>
      <c r="AU6127" s="94"/>
      <c r="AY6127" s="94"/>
      <c r="BA6127" s="94"/>
      <c r="BI6127" s="45"/>
      <c r="BN6127" s="93"/>
    </row>
    <row r="6128" spans="4:66" s="48" customFormat="1" ht="15" customHeight="1" x14ac:dyDescent="0.2">
      <c r="D6128" s="45"/>
      <c r="AA6128" s="94"/>
      <c r="AC6128" s="94"/>
      <c r="AG6128" s="94"/>
      <c r="AI6128" s="94"/>
      <c r="AM6128" s="94"/>
      <c r="AO6128" s="94"/>
      <c r="AS6128" s="94"/>
      <c r="AU6128" s="94"/>
      <c r="AY6128" s="94"/>
      <c r="BA6128" s="94"/>
      <c r="BI6128" s="45"/>
      <c r="BN6128" s="93"/>
    </row>
    <row r="6129" spans="4:66" s="48" customFormat="1" ht="15" customHeight="1" x14ac:dyDescent="0.2">
      <c r="D6129" s="45"/>
      <c r="AA6129" s="94"/>
      <c r="AC6129" s="94"/>
      <c r="AG6129" s="94"/>
      <c r="AI6129" s="94"/>
      <c r="AM6129" s="94"/>
      <c r="AO6129" s="94"/>
      <c r="AS6129" s="94"/>
      <c r="AU6129" s="94"/>
      <c r="AY6129" s="94"/>
      <c r="BA6129" s="94"/>
      <c r="BI6129" s="45"/>
      <c r="BN6129" s="93"/>
    </row>
    <row r="6130" spans="4:66" s="48" customFormat="1" ht="15" customHeight="1" x14ac:dyDescent="0.2">
      <c r="D6130" s="45"/>
      <c r="AA6130" s="94"/>
      <c r="AC6130" s="94"/>
      <c r="AG6130" s="94"/>
      <c r="AI6130" s="94"/>
      <c r="AM6130" s="94"/>
      <c r="AO6130" s="94"/>
      <c r="AS6130" s="94"/>
      <c r="AU6130" s="94"/>
      <c r="AY6130" s="94"/>
      <c r="BA6130" s="94"/>
      <c r="BI6130" s="45"/>
      <c r="BN6130" s="93"/>
    </row>
    <row r="6131" spans="4:66" s="48" customFormat="1" ht="15" customHeight="1" x14ac:dyDescent="0.2">
      <c r="D6131" s="45"/>
      <c r="AA6131" s="94"/>
      <c r="AC6131" s="94"/>
      <c r="AG6131" s="94"/>
      <c r="AI6131" s="94"/>
      <c r="AM6131" s="94"/>
      <c r="AO6131" s="94"/>
      <c r="AS6131" s="94"/>
      <c r="AU6131" s="94"/>
      <c r="AY6131" s="94"/>
      <c r="BA6131" s="94"/>
      <c r="BI6131" s="45"/>
      <c r="BN6131" s="93"/>
    </row>
    <row r="6132" spans="4:66" s="48" customFormat="1" ht="15" customHeight="1" x14ac:dyDescent="0.2">
      <c r="D6132" s="45"/>
      <c r="AA6132" s="94"/>
      <c r="AC6132" s="94"/>
      <c r="AG6132" s="94"/>
      <c r="AI6132" s="94"/>
      <c r="AM6132" s="94"/>
      <c r="AO6132" s="94"/>
      <c r="AS6132" s="94"/>
      <c r="AU6132" s="94"/>
      <c r="AY6132" s="94"/>
      <c r="BA6132" s="94"/>
      <c r="BI6132" s="45"/>
      <c r="BN6132" s="93"/>
    </row>
  </sheetData>
  <autoFilter ref="A9:BM136" xr:uid="{00000000-0009-0000-0000-000005000000}">
    <filterColumn colId="13" showButton="0"/>
    <filterColumn colId="15" showButton="0"/>
    <filterColumn colId="17" showButton="0"/>
    <filterColumn colId="19" showButton="0"/>
    <filterColumn colId="21" showButton="0"/>
    <filterColumn colId="23" showButton="0"/>
    <filterColumn colId="60">
      <filters>
        <filter val="SDIS"/>
      </filters>
    </filterColumn>
    <filterColumn colId="61">
      <filters>
        <filter val="Subdirección para la Infancia"/>
      </filters>
    </filterColumn>
  </autoFilter>
  <mergeCells count="93">
    <mergeCell ref="AX9:AX10"/>
    <mergeCell ref="BG9:BG10"/>
    <mergeCell ref="X9:Y9"/>
    <mergeCell ref="AM9:AM10"/>
    <mergeCell ref="AJ9:AJ10"/>
    <mergeCell ref="AB9:AB10"/>
    <mergeCell ref="BB9:BB10"/>
    <mergeCell ref="BD9:BD10"/>
    <mergeCell ref="AW9:AW10"/>
    <mergeCell ref="AV9:AV10"/>
    <mergeCell ref="AU9:AU10"/>
    <mergeCell ref="AT9:AT10"/>
    <mergeCell ref="AI9:AI10"/>
    <mergeCell ref="AE9:AE10"/>
    <mergeCell ref="AF9:AF10"/>
    <mergeCell ref="BC9:BC10"/>
    <mergeCell ref="BH8:BM8"/>
    <mergeCell ref="P9:Q9"/>
    <mergeCell ref="R9:S9"/>
    <mergeCell ref="T9:U9"/>
    <mergeCell ref="AG9:AG10"/>
    <mergeCell ref="AF8:AK8"/>
    <mergeCell ref="AQ9:AQ10"/>
    <mergeCell ref="AP9:AP10"/>
    <mergeCell ref="AO9:AO10"/>
    <mergeCell ref="AN9:AN10"/>
    <mergeCell ref="BA9:BA10"/>
    <mergeCell ref="AZ9:AZ10"/>
    <mergeCell ref="AY9:AY10"/>
    <mergeCell ref="Z8:AE8"/>
    <mergeCell ref="AS9:AS10"/>
    <mergeCell ref="AR9:AR10"/>
    <mergeCell ref="H121:H122"/>
    <mergeCell ref="I121:I122"/>
    <mergeCell ref="G9:G10"/>
    <mergeCell ref="F9:F10"/>
    <mergeCell ref="AK9:AK10"/>
    <mergeCell ref="AA9:AA10"/>
    <mergeCell ref="Z9:Z10"/>
    <mergeCell ref="V9:W9"/>
    <mergeCell ref="K9:K10"/>
    <mergeCell ref="N9:O9"/>
    <mergeCell ref="L9:L10"/>
    <mergeCell ref="M9:M10"/>
    <mergeCell ref="J9:J10"/>
    <mergeCell ref="I9:I10"/>
    <mergeCell ref="AD9:AD10"/>
    <mergeCell ref="AH9:AH10"/>
    <mergeCell ref="D127:D129"/>
    <mergeCell ref="D131:D132"/>
    <mergeCell ref="E127:E129"/>
    <mergeCell ref="E131:E132"/>
    <mergeCell ref="G121:G122"/>
    <mergeCell ref="D121:D122"/>
    <mergeCell ref="BG127:BG129"/>
    <mergeCell ref="BG130:BG132"/>
    <mergeCell ref="A8:C8"/>
    <mergeCell ref="D8:G8"/>
    <mergeCell ref="H8:I8"/>
    <mergeCell ref="J8:L8"/>
    <mergeCell ref="M8:Y8"/>
    <mergeCell ref="BF130:BF132"/>
    <mergeCell ref="N130:N132"/>
    <mergeCell ref="BF127:BF129"/>
    <mergeCell ref="F121:F122"/>
    <mergeCell ref="AX8:BD8"/>
    <mergeCell ref="AR8:AW8"/>
    <mergeCell ref="AL8:AQ8"/>
    <mergeCell ref="BE8:BG8"/>
    <mergeCell ref="H9:H10"/>
    <mergeCell ref="A1:A6"/>
    <mergeCell ref="B1:L1"/>
    <mergeCell ref="C2:L2"/>
    <mergeCell ref="C4:L4"/>
    <mergeCell ref="C5:L5"/>
    <mergeCell ref="C6:L6"/>
    <mergeCell ref="C3:L3"/>
    <mergeCell ref="AL9:AL10"/>
    <mergeCell ref="BN9:BN10"/>
    <mergeCell ref="A9:A10"/>
    <mergeCell ref="B9:B10"/>
    <mergeCell ref="C9:C10"/>
    <mergeCell ref="D9:D10"/>
    <mergeCell ref="E9:E10"/>
    <mergeCell ref="BM9:BM10"/>
    <mergeCell ref="BL9:BL10"/>
    <mergeCell ref="BK9:BK10"/>
    <mergeCell ref="BJ9:BJ10"/>
    <mergeCell ref="BI9:BI10"/>
    <mergeCell ref="BH9:BH10"/>
    <mergeCell ref="BF9:BF10"/>
    <mergeCell ref="BE9:BE10"/>
    <mergeCell ref="AC9:AC10"/>
  </mergeCells>
  <dataValidations xWindow="1651" yWindow="458" count="51">
    <dataValidation allowBlank="1" showInputMessage="1" showErrorMessage="1" prompt="Escribir el número y el nombre del Proyecto de Inversión en el cual se enmarca la acción afirmativa y del cual salen los recursos para su implementación, separados por dos puntos (:). " sqref="BG9" xr:uid="{00000000-0002-0000-0500-000000000000}"/>
    <dataValidation allowBlank="1" showInputMessage="1" showErrorMessage="1" prompt="Escriba el nombre del indicador para cada acción afirmativa concertada de política. _x000a__x000a_Debe evidenciar con precisión la propiedad a medir, ser auto explicativo y conciso. _x000a_" sqref="J9" xr:uid="{00000000-0002-0000-0500-000001000000}"/>
    <dataValidation allowBlank="1" showInputMessage="1" showErrorMessage="1" prompt="Escriba la expresión matemática con la cual se calcula el indicador. _x000a_ _x000a_Debe ser coherente con el nombre del indicador y ser explicita la unidad de medida." sqref="K9" xr:uid="{00000000-0002-0000-0500-000002000000}"/>
    <dataValidation allowBlank="1" showInputMessage="1" showErrorMessage="1" prompt="Periodo que se requiere para ejecutar la acción concertada" sqref="H8:I8" xr:uid="{00000000-0002-0000-0500-000003000000}"/>
    <dataValidation allowBlank="1" showInputMessage="1" showErrorMessage="1" prompt="Fecha en la cual inicia la acción _x000a_dd/mn/aaaa" sqref="H9" xr:uid="{00000000-0002-0000-0500-000004000000}"/>
    <dataValidation allowBlank="1" showInputMessage="1" showErrorMessage="1" prompt="Determine si la acción concertada responde a un enfoque (Derechos Humanos, Género, Poblacional - Diferencial, Ambiental y Territorial). Si responde a más de un enfoque mencionelos y separelos con punto y coma." sqref="G9:G10" xr:uid="{00000000-0002-0000-0500-000005000000}"/>
    <dataValidation allowBlank="1" showInputMessage="1" showErrorMessage="1" prompt="Escribir el número y el nombre del Programa General en el cual se enmarca la acción afirmativa, separados por dos puntos (:)." sqref="BE9" xr:uid="{00000000-0002-0000-0500-000006000000}"/>
    <dataValidation allowBlank="1" showInputMessage="1" showErrorMessage="1" prompt="Escribir el número y el nombre de la Meta Sectorial en la cual se enmarca la acción afirmativa, separados por dos puntos (:). " sqref="BF9" xr:uid="{00000000-0002-0000-0500-000007000000}"/>
    <dataValidation allowBlank="1" showInputMessage="1" showErrorMessage="1" prompt="Escribir el número y nombre del proyecto del PDD dento de la cual se ejecuta la acción. _x000a__x000a_Nº: Nombre del proyecto PDD" sqref="BG9" xr:uid="{00000000-0002-0000-0500-000008000000}"/>
    <dataValidation allowBlank="1" showInputMessage="1" showErrorMessage="1" prompt="Información correspondiente a las acciones afirmativas concertadas en el marco del Artículo 66 del PDD." sqref="D8" xr:uid="{00000000-0002-0000-0500-000009000000}"/>
    <dataValidation allowBlank="1" showInputMessage="1" showErrorMessage="1" prompt="Fecha en la cual finaliza la acción _x000a_dd/mm/aaaa" sqref="I9" xr:uid="{00000000-0002-0000-0500-00000A000000}"/>
    <dataValidation allowBlank="1" showInputMessage="1" showErrorMessage="1" prompt="Indique el logro esperado para cada vigencia, con relación a una situación inicial (línea base), de forma cuantitativa y acorde con el indicador definido. " sqref="AF8 AL8 AR8 AX8 Z8" xr:uid="{00000000-0002-0000-0500-00000B000000}"/>
    <dataValidation allowBlank="1" showInputMessage="1" showErrorMessage="1" prompt="Este campo será diligenciado por cada sector con quien se concertó la acción._x000a__x000a_Registre la línea base que se tiene respecto del indicador registrado, indicando el año de corte del dato._x000a__x000a_Si no se cuenta con línea base escriba &quot;Sin Línea Base&quot;." sqref="L9" xr:uid="{00000000-0002-0000-0500-00000C000000}"/>
    <dataValidation allowBlank="1" showInputMessage="1" showErrorMessage="1" prompt="Identifique el ODS al cual le apunta la acción afirmativa._x000a__x000a_Seleccione de la lista desplegable." sqref="F9" xr:uid="{00000000-0002-0000-0500-00000D000000}"/>
    <dataValidation allowBlank="1" showInputMessage="1" showErrorMessage="1" prompt="Aplica para las acciones cuya fuente de financiación es inversión. _x000a__x000a_Corresponde a la información sobre el programa, metas y proyectos de inversión del Plan de Desarrollo Distrittal, en el marco de los cuales se ejecuta la acción afirmativa." sqref="BE8" xr:uid="{00000000-0002-0000-0500-00000E000000}"/>
    <dataValidation allowBlank="1" showInputMessage="1" showErrorMessage="1" prompt="Escriba el nombre completo del sector responsable de la ejecución de la acción." sqref="BH9" xr:uid="{00000000-0002-0000-0500-00000F000000}"/>
    <dataValidation allowBlank="1" showInputMessage="1" showErrorMessage="1" prompt="Escriba el nombre completo de la entidad responsable de la ejecución de la acción." sqref="BI9" xr:uid="{00000000-0002-0000-0500-000010000000}"/>
    <dataValidation allowBlank="1" showInputMessage="1" showErrorMessage="1" prompt="Escriba el teléfono de contacto de las personas responsables de la ejecución de la acción. Primero registre el teléfono del directivo(a), presione Alt y enter (al mismo tiempor), y luego escriba el teléfono de profesional." sqref="BL9" xr:uid="{00000000-0002-0000-0500-000011000000}"/>
    <dataValidation allowBlank="1" showInputMessage="1" showErrorMessage="1" prompt="Escriba el correo electrónico de las personas responsables de la ejecución de la acción. Primero registre el correo del directivo(a), presione Alt y enter (al mismo tiempor), y luego escriba el correo de profesional." sqref="BM9" xr:uid="{00000000-0002-0000-0500-000012000000}"/>
    <dataValidation allowBlank="1" showInputMessage="1" showErrorMessage="1" prompt="Indique la fecha de corte del informe de seguimiento a presentar. Debe ser ajsutada cada vez que se realice el reporte. " sqref="B4" xr:uid="{00000000-0002-0000-0500-000013000000}"/>
    <dataValidation allowBlank="1" showInputMessage="1" showErrorMessage="1" prompt="Relacione el sector y la entidad que lidera la Política Pública." sqref="B5" xr:uid="{00000000-0002-0000-0500-000014000000}"/>
    <dataValidation allowBlank="1" showInputMessage="1" showErrorMessage="1" prompt="Escriba los nombres de los sectores que son corresponsables en la formulación e implementación de las acciones. " sqref="B6" xr:uid="{00000000-0002-0000-0500-000015000000}"/>
    <dataValidation allowBlank="1" showInputMessage="1" showErrorMessage="1" prompt="Escoja de la lista desplegable el nombre completo de la Política Pública sobre la cual se registrarán las acciones concertadas." sqref="B3" xr:uid="{00000000-0002-0000-0500-000016000000}"/>
    <dataValidation allowBlank="1" showInputMessage="1" showErrorMessage="1" prompt="Información correspondiente a la estructura que presenta la política de acuerdo con el decreto que la adoptó." sqref="A8" xr:uid="{00000000-0002-0000-0500-000017000000}"/>
    <dataValidation allowBlank="1" showInputMessage="1" showErrorMessage="1" prompt="Escriba la Dirección, Subdirección, Grupo o Unidad responsable de la ejecución de la acción. Utilice nombres completos." sqref="BJ9" xr:uid="{00000000-0002-0000-0500-000018000000}"/>
    <dataValidation allowBlank="1" showInputMessage="1" showErrorMessage="1" prompt="Escriba el nombre completo de las personas responsables de la ejecución del producto. Primero registre el nombre del directivo(a), presione Alt y enter (al mismo tiempor), y luego escriba el nombre de profesional." sqref="BK9" xr:uid="{00000000-0002-0000-0500-000019000000}"/>
    <dataValidation allowBlank="1" showInputMessage="1" showErrorMessage="1" prompt="Escribir el número y nombre de la Meta Sectorial en el cual se enmarca la acción afirmativa." sqref="BE9:BF9" xr:uid="{00000000-0002-0000-0500-00001A000000}"/>
    <dataValidation allowBlank="1" showInputMessage="1" showErrorMessage="1" prompt="Corresponde al presupuesto total asignado." sqref="Y10" xr:uid="{00000000-0002-0000-0500-00001B000000}"/>
    <dataValidation allowBlank="1" showInputMessage="1" showErrorMessage="1" prompt="Incorpore el valor de la ejecución presupuestal (compromisos adquiridos para el cumplimiento de la acción). Las cifras deben expresarse en pesos sin aproximaciones" sqref="AF9:AF10 AL9:AL10 AR9:AR10 AX9:AX10 Z9:Z10" xr:uid="{00000000-0002-0000-0500-00001C000000}"/>
    <dataValidation allowBlank="1" showInputMessage="1" showErrorMessage="1" prompt="Resultado de dividir el valor de la ejecución presupuestal sobre la asignación presupuestal. " sqref="AG9:AG10 AM9:AM10 AS9:AS10 AY9:AY10 AA9:AA10" xr:uid="{00000000-0002-0000-0500-00001D000000}"/>
    <dataValidation allowBlank="1" showInputMessage="1" showErrorMessage="1" prompt="Teniendo en cuenta la fórmula de cálculo de cada indicador, registre el resultado de cada uno, para el período del reporte" sqref="AH9:AH10 AT9:AT10 AN9:AN10 AZ9:AZ10 AB9:AB10" xr:uid="{00000000-0002-0000-0500-00001E000000}"/>
    <dataValidation allowBlank="1" showInputMessage="1" showErrorMessage="1" prompt="Corresponde al avance cualitativo que la entidad identifica en el cumplimiento de la acción." sqref="AJ9:AJ10 AV9:AV10 AP9:AP10 BB9:BB10 AD9:AD10" xr:uid="{00000000-0002-0000-0500-00001F000000}"/>
    <dataValidation allowBlank="1" showInputMessage="1" showErrorMessage="1" prompt="Si se han presentado dificultades frente al avance del indicador  se deben describir aquí y  las soluciones para superarlas." sqref="AK9:AK10 AQ9:AQ10 AW9:AW10 BC9:BC10 AE9:AE10" xr:uid="{00000000-0002-0000-0500-000020000000}"/>
    <dataValidation allowBlank="1" showInputMessage="1" showErrorMessage="1" prompt="Indique el valor de la asignación presupuestal para la implementación de la accción para cada año. Las cifras debe expresarse en pesos sin aproximaciones." sqref="O10 S10 Q10 U10 W10" xr:uid="{00000000-0002-0000-0500-000021000000}"/>
    <dataValidation allowBlank="1" showInputMessage="1" showErrorMessage="1" prompt="Escriba la meta que tiene programada para el año." sqref="N10 R10 P10 T10 V10" xr:uid="{00000000-0002-0000-0500-000022000000}"/>
    <dataValidation allowBlank="1" showInputMessage="1" showErrorMessage="1" prompt="Resultado de dividir el avance cuantitativo del indicador sobre la meta anual programada." sqref="AI9:AI10 AO9:AO10 AU9:AU10 BA9:BA10 AC9:AC10" xr:uid="{00000000-0002-0000-0500-000023000000}"/>
    <dataValidation allowBlank="1" showInputMessage="1" showErrorMessage="1" prompt="Señalar cómo han implementado los enfoques que se establecieron, quienes conforman la población beneficiada, qué acciones diferenciales se han desarrollado. revisar instructivo. Máximo 300 palabras por indicador." sqref="BD9:BD10" xr:uid="{00000000-0002-0000-0500-000024000000}"/>
    <dataValidation type="list" allowBlank="1" showInputMessage="1" showErrorMessage="1" sqref="B12:B16" xr:uid="{00000000-0002-0000-0500-000025000000}">
      <formula1>INDIRECT(Política_Pública)</formula1>
    </dataValidation>
    <dataValidation type="list" showInputMessage="1" showErrorMessage="1" sqref="B11" xr:uid="{00000000-0002-0000-0500-000026000000}">
      <formula1>INDIRECT(Política_Pública)</formula1>
    </dataValidation>
    <dataValidation allowBlank="1" showInputMessage="1" showErrorMessage="1" prompt="Identifique la fuente de financiación: Inversión o Funcionamiento._x000a_" sqref="M9:M10" xr:uid="{00000000-0002-0000-0500-000027000000}"/>
    <dataValidation allowBlank="1" showInputMessage="1" showErrorMessage="1" prompt="Escoja de la lista desplegable el grupo étnico con el cual se concertaron las acciones que registrará en la presente matriz. " sqref="B2" xr:uid="{00000000-0002-0000-0500-000028000000}"/>
    <dataValidation allowBlank="1" showInputMessage="1" showErrorMessage="1" prompt="Escoja de la lista desplegable el nombre del componente en el cual se estructura la política y dentro del cual se enmarca la acción afirmativa a registrar en la siguiente sección. Este campo es diligenciado por la SAE." sqref="B9:B10" xr:uid="{00000000-0002-0000-0500-000029000000}"/>
    <dataValidation allowBlank="1" showInputMessage="1" showErrorMessage="1" prompt="Escoja de la lista desplegable el nombre el subcomponente de acuerdo con el componente registrado en el campo anterior; esto para las políticas que aplique subcomponente. Este campo es diligenciado por la SAE." sqref="C9:C10" xr:uid="{00000000-0002-0000-0500-00002A000000}"/>
    <dataValidation allowBlank="1" showInputMessage="1" showErrorMessage="1" prompt="Este campo será diligenciado por la SDP." sqref="A9:A10" xr:uid="{00000000-0002-0000-0500-00002B000000}"/>
    <dataValidation allowBlank="1" showInputMessage="1" showErrorMessage="1" prompt="Este campo será diligenciado por la SAE en articulación con cada sector. _x000a__x000a_La ponderación de cada acción estará definida de acuerdo con su nivel de importancia en el cumplimiento de los propósitos de la política." sqref="E9:E10" xr:uid="{00000000-0002-0000-0500-00002C000000}"/>
    <dataValidation allowBlank="1" showInputMessage="1" showErrorMessage="1" prompt="Escriba las acciones afirmativaa concertadas entre la ciudadanía y cada entidad. Este campo es diligenciado por la SAE." sqref="D9:D10" xr:uid="{00000000-0002-0000-0500-00002D000000}"/>
    <dataValidation allowBlank="1" showInputMessage="1" showErrorMessage="1" prompt="Registre el total de las metas." sqref="X10" xr:uid="{00000000-0002-0000-0500-00002E000000}"/>
    <dataValidation type="list" allowBlank="1" showInputMessage="1" showErrorMessage="1" sqref="C2:M2" xr:uid="{00000000-0002-0000-0500-00002F000000}">
      <formula1>Politica</formula1>
    </dataValidation>
    <dataValidation allowBlank="1" showInputMessage="1" showErrorMessage="1" prompt="Escriba el numero telefónico, número de extensión, correo electrónico de la persona de contacto relacionada en la columna anterior." sqref="BK78:BK79" xr:uid="{00000000-0002-0000-0500-000030000000}"/>
    <dataValidation type="date" operator="greaterThan" allowBlank="1" showErrorMessage="1" sqref="H11:I45" xr:uid="{00000000-0002-0000-0500-000031000000}">
      <formula1>42736</formula1>
    </dataValidation>
    <dataValidation allowBlank="1" showInputMessage="1" showErrorMessage="1" prompt="Seleccione de la lista desplegable, la entidad responsable de la ejecución del producto o acción." sqref="AD94" xr:uid="{00000000-0002-0000-0500-000032000000}"/>
  </dataValidations>
  <hyperlinks>
    <hyperlink ref="BM35" r:id="rId1" xr:uid="{00000000-0004-0000-0500-000000000000}"/>
    <hyperlink ref="BM34" r:id="rId2" xr:uid="{00000000-0004-0000-0500-000001000000}"/>
    <hyperlink ref="BM12" r:id="rId3" xr:uid="{00000000-0004-0000-0500-000002000000}"/>
    <hyperlink ref="BM114" r:id="rId4" display="aagudeloa@sdp.gov.co_x000a_ltorres@sdp.gov.co" xr:uid="{00000000-0004-0000-0500-000003000000}"/>
    <hyperlink ref="BM127" r:id="rId5" xr:uid="{00000000-0004-0000-0500-000004000000}"/>
    <hyperlink ref="BM136" r:id="rId6" xr:uid="{00000000-0004-0000-0500-000005000000}"/>
    <hyperlink ref="BM134" r:id="rId7" xr:uid="{00000000-0004-0000-0500-000006000000}"/>
    <hyperlink ref="BM133" r:id="rId8" xr:uid="{00000000-0004-0000-0500-000007000000}"/>
    <hyperlink ref="BM128" r:id="rId9" xr:uid="{00000000-0004-0000-0500-000008000000}"/>
    <hyperlink ref="BM129" r:id="rId10" xr:uid="{00000000-0004-0000-0500-000009000000}"/>
    <hyperlink ref="BM130" r:id="rId11" xr:uid="{00000000-0004-0000-0500-00000A000000}"/>
    <hyperlink ref="BM131" r:id="rId12" xr:uid="{00000000-0004-0000-0500-00000B000000}"/>
    <hyperlink ref="BM132" r:id="rId13" xr:uid="{00000000-0004-0000-0500-00000C000000}"/>
    <hyperlink ref="BM135" r:id="rId14" xr:uid="{00000000-0004-0000-0500-00000D000000}"/>
    <hyperlink ref="BM115" r:id="rId15" xr:uid="{00000000-0004-0000-0500-00000E000000}"/>
    <hyperlink ref="BM117" r:id="rId16" xr:uid="{00000000-0004-0000-0500-00000F000000}"/>
    <hyperlink ref="BM119" r:id="rId17" xr:uid="{00000000-0004-0000-0500-000010000000}"/>
    <hyperlink ref="BM120" r:id="rId18" xr:uid="{00000000-0004-0000-0500-000011000000}"/>
    <hyperlink ref="BM53" r:id="rId19" display="la2mejia@saludcapital.gov.co" xr:uid="{00000000-0004-0000-0500-000012000000}"/>
    <hyperlink ref="BM51" r:id="rId20" display="hlvanegas@saludcapital.gov.co " xr:uid="{00000000-0004-0000-0500-000013000000}"/>
    <hyperlink ref="BM104" r:id="rId21" xr:uid="{00000000-0004-0000-0500-000014000000}"/>
    <hyperlink ref="BM108" r:id="rId22" xr:uid="{00000000-0004-0000-0500-000015000000}"/>
    <hyperlink ref="BM109" r:id="rId23" xr:uid="{00000000-0004-0000-0500-000016000000}"/>
    <hyperlink ref="BM110" r:id="rId24" xr:uid="{00000000-0004-0000-0500-000017000000}"/>
    <hyperlink ref="BM125" r:id="rId25" xr:uid="{00000000-0004-0000-0500-000018000000}"/>
    <hyperlink ref="BM25" r:id="rId26" xr:uid="{00000000-0004-0000-0500-000019000000}"/>
    <hyperlink ref="BM17" r:id="rId27" xr:uid="{00000000-0004-0000-0500-00001A000000}"/>
    <hyperlink ref="BM18:BM19" r:id="rId28" display="yguzman@sdmujer.gov.co_x000a_mtenorio@sdmujer.gov.co" xr:uid="{00000000-0004-0000-0500-00001B000000}"/>
    <hyperlink ref="BM21" r:id="rId29" xr:uid="{00000000-0004-0000-0500-00001C000000}"/>
    <hyperlink ref="BM20" r:id="rId30" xr:uid="{00000000-0004-0000-0500-00001D000000}"/>
    <hyperlink ref="BM22" r:id="rId31" xr:uid="{00000000-0004-0000-0500-00001E000000}"/>
    <hyperlink ref="BM23" r:id="rId32" xr:uid="{00000000-0004-0000-0500-00001F000000}"/>
    <hyperlink ref="BM24" r:id="rId33" xr:uid="{00000000-0004-0000-0500-000020000000}"/>
  </hyperlinks>
  <pageMargins left="0.25" right="0.25" top="0.75" bottom="0.75" header="0.3" footer="0.3"/>
  <pageSetup scale="10" orientation="landscape" r:id="rId34"/>
  <ignoredErrors>
    <ignoredError sqref="AF17" unlockedFormula="1"/>
  </ignoredErrors>
  <legacyDrawing r:id="rId35"/>
  <extLst>
    <ext xmlns:x14="http://schemas.microsoft.com/office/spreadsheetml/2009/9/main" uri="{CCE6A557-97BC-4b89-ADB6-D9C93CAAB3DF}">
      <x14:dataValidations xmlns:xm="http://schemas.microsoft.com/office/excel/2006/main" xWindow="1651" yWindow="458" count="5">
        <x14:dataValidation type="list" allowBlank="1" showInputMessage="1" showErrorMessage="1" xr:uid="{00000000-0002-0000-0500-000033000000}">
          <x14:formula1>
            <xm:f>ODS!$A$1:$A$17</xm:f>
          </x14:formula1>
          <xm:sqref>F17:F25</xm:sqref>
        </x14:dataValidation>
        <x14:dataValidation type="list" allowBlank="1" showInputMessage="1" showErrorMessage="1" xr:uid="{00000000-0002-0000-0500-000034000000}">
          <x14:formula1>
            <xm:f>'Instructivo Plan de ación y seg'!$C$20:$C$21</xm:f>
          </x14:formula1>
          <xm:sqref>M34:M35</xm:sqref>
        </x14:dataValidation>
        <x14:dataValidation type="list" allowBlank="1" showInputMessage="1" showErrorMessage="1" xr:uid="{00000000-0002-0000-0500-000035000000}">
          <x14:formula1>
            <xm:f>Hoja3!$A$3:$A$6</xm:f>
          </x14:formula1>
          <xm:sqref>C3:M3</xm:sqref>
        </x14:dataValidation>
        <x14:dataValidation type="list" allowBlank="1" showInputMessage="1" showErrorMessage="1" xr:uid="{00000000-0002-0000-0500-000036000000}">
          <x14:formula1>
            <xm:f>'D:\Descargas\[Matriz Plan de acción y Seguimiento Artículo_ 66_ Primer Trimestre.xlsx]Instructivo Plan de ación y seg'!#REF!</xm:f>
          </x14:formula1>
          <xm:sqref>M95:M96</xm:sqref>
        </x14:dataValidation>
        <x14:dataValidation type="list" allowBlank="1" showInputMessage="1" showErrorMessage="1" xr:uid="{00000000-0002-0000-0500-000037000000}">
          <x14:formula1>
            <xm:f>'D:\Descargas\[Matriz Plan de acción y Seguimiento Artículo_ 66_ Primer Trimestre.xlsx]ODS'!#REF!</xm:f>
          </x14:formula1>
          <xm:sqref>F95:F96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21"/>
  <sheetViews>
    <sheetView tabSelected="1" topLeftCell="AX1" zoomScale="70" zoomScaleNormal="70" workbookViewId="0">
      <pane ySplit="2" topLeftCell="A3" activePane="bottomLeft" state="frozen"/>
      <selection pane="bottomLeft" activeCell="BN15" sqref="BN15"/>
    </sheetView>
  </sheetViews>
  <sheetFormatPr baseColWidth="10" defaultColWidth="11" defaultRowHeight="15" x14ac:dyDescent="0.2"/>
  <cols>
    <col min="1" max="1" width="11" style="472"/>
    <col min="2" max="2" width="18.75" style="472" customWidth="1"/>
    <col min="3" max="3" width="11" style="472" customWidth="1"/>
    <col min="4" max="4" width="38.25" style="472" customWidth="1"/>
    <col min="5" max="5" width="11" style="472" customWidth="1"/>
    <col min="6" max="6" width="26" style="472" customWidth="1"/>
    <col min="7" max="7" width="11" style="472" customWidth="1"/>
    <col min="8" max="9" width="11.25" style="472" bestFit="1" customWidth="1"/>
    <col min="10" max="10" width="29.625" style="472" customWidth="1"/>
    <col min="11" max="11" width="18.375" style="472" customWidth="1"/>
    <col min="12" max="13" width="11" style="472" customWidth="1"/>
    <col min="14" max="14" width="11.25" style="472" customWidth="1"/>
    <col min="15" max="15" width="12.875" style="472" customWidth="1"/>
    <col min="16" max="16" width="11.25" style="472" bestFit="1" customWidth="1"/>
    <col min="17" max="17" width="15.625" style="472" customWidth="1"/>
    <col min="18" max="18" width="11.25" style="472" customWidth="1"/>
    <col min="19" max="19" width="14" style="472" customWidth="1"/>
    <col min="20" max="20" width="11.25" style="472" customWidth="1"/>
    <col min="21" max="21" width="14" style="472" customWidth="1"/>
    <col min="22" max="22" width="11.25" style="472" customWidth="1"/>
    <col min="23" max="23" width="14" style="472" customWidth="1"/>
    <col min="24" max="24" width="11.25" style="472" customWidth="1"/>
    <col min="25" max="25" width="18.375" style="472" customWidth="1"/>
    <col min="26" max="31" width="11" style="472" customWidth="1"/>
    <col min="32" max="32" width="12.875" style="472" customWidth="1"/>
    <col min="33" max="35" width="11.25" style="472" customWidth="1"/>
    <col min="36" max="36" width="30.5" style="472" customWidth="1"/>
    <col min="37" max="37" width="11" style="472" customWidth="1"/>
    <col min="38" max="38" width="12.875" style="472" customWidth="1"/>
    <col min="39" max="41" width="11.25" style="472" customWidth="1"/>
    <col min="42" max="42" width="20.625" style="472" customWidth="1"/>
    <col min="43" max="43" width="21.875" style="472" customWidth="1"/>
    <col min="44" max="44" width="16.625" style="472" customWidth="1"/>
    <col min="45" max="47" width="11.25" style="472" bestFit="1" customWidth="1"/>
    <col min="48" max="48" width="28.625" style="472" customWidth="1"/>
    <col min="49" max="49" width="25.375" style="472" customWidth="1"/>
    <col min="50" max="50" width="18.125" style="472" customWidth="1"/>
    <col min="51" max="53" width="11.25" style="472" bestFit="1" customWidth="1"/>
    <col min="54" max="54" width="40.25" style="472" customWidth="1"/>
    <col min="55" max="55" width="28" style="472" customWidth="1"/>
    <col min="56" max="56" width="47.75" style="472" customWidth="1"/>
    <col min="57" max="57" width="11" style="472" customWidth="1"/>
    <col min="58" max="58" width="11.25" style="472" customWidth="1"/>
    <col min="59" max="59" width="11" style="472" customWidth="1"/>
    <col min="60" max="60" width="14.375" style="472" customWidth="1"/>
    <col min="61" max="61" width="11" style="472" customWidth="1"/>
    <col min="62" max="62" width="17.625" style="472" customWidth="1"/>
    <col min="63" max="63" width="11" style="472" customWidth="1"/>
    <col min="64" max="64" width="12.5" style="692" customWidth="1"/>
    <col min="65" max="65" width="11" style="705" customWidth="1"/>
    <col min="66" max="66" width="36.5" style="692" customWidth="1"/>
    <col min="67" max="67" width="11" style="692"/>
    <col min="68" max="16384" width="11" style="472"/>
  </cols>
  <sheetData>
    <row r="1" spans="1:70" s="539" customFormat="1" ht="15.75" x14ac:dyDescent="0.2">
      <c r="A1" s="662" t="s">
        <v>9</v>
      </c>
      <c r="B1" s="663"/>
      <c r="C1" s="664"/>
      <c r="D1" s="665" t="s">
        <v>13</v>
      </c>
      <c r="E1" s="663"/>
      <c r="F1" s="663"/>
      <c r="G1" s="664"/>
      <c r="H1" s="666" t="s">
        <v>18</v>
      </c>
      <c r="I1" s="667"/>
      <c r="J1" s="668" t="s">
        <v>21</v>
      </c>
      <c r="K1" s="669"/>
      <c r="L1" s="670"/>
      <c r="M1" s="660" t="s">
        <v>24</v>
      </c>
      <c r="N1" s="671"/>
      <c r="O1" s="671"/>
      <c r="P1" s="671"/>
      <c r="Q1" s="671"/>
      <c r="R1" s="671"/>
      <c r="S1" s="671"/>
      <c r="T1" s="671"/>
      <c r="U1" s="671"/>
      <c r="V1" s="671"/>
      <c r="W1" s="671"/>
      <c r="X1" s="671"/>
      <c r="Y1" s="661"/>
      <c r="Z1" s="676" t="s">
        <v>238</v>
      </c>
      <c r="AA1" s="676"/>
      <c r="AB1" s="676"/>
      <c r="AC1" s="676"/>
      <c r="AD1" s="676"/>
      <c r="AE1" s="676"/>
      <c r="AF1" s="676" t="s">
        <v>239</v>
      </c>
      <c r="AG1" s="676"/>
      <c r="AH1" s="676"/>
      <c r="AI1" s="676"/>
      <c r="AJ1" s="676"/>
      <c r="AK1" s="676"/>
      <c r="AL1" s="676" t="s">
        <v>240</v>
      </c>
      <c r="AM1" s="676"/>
      <c r="AN1" s="676"/>
      <c r="AO1" s="676"/>
      <c r="AP1" s="676"/>
      <c r="AQ1" s="676"/>
      <c r="AR1" s="676" t="s">
        <v>1532</v>
      </c>
      <c r="AS1" s="676"/>
      <c r="AT1" s="676"/>
      <c r="AU1" s="676"/>
      <c r="AV1" s="676"/>
      <c r="AW1" s="676"/>
      <c r="AX1" s="676" t="s">
        <v>241</v>
      </c>
      <c r="AY1" s="676"/>
      <c r="AZ1" s="676"/>
      <c r="BA1" s="676"/>
      <c r="BB1" s="676"/>
      <c r="BC1" s="676"/>
      <c r="BD1" s="676"/>
      <c r="BE1" s="673" t="s">
        <v>39</v>
      </c>
      <c r="BF1" s="673"/>
      <c r="BG1" s="673"/>
      <c r="BH1" s="674" t="s">
        <v>43</v>
      </c>
      <c r="BI1" s="675"/>
      <c r="BJ1" s="674"/>
      <c r="BK1" s="674"/>
      <c r="BL1" s="674"/>
      <c r="BM1" s="674"/>
      <c r="BN1" s="695"/>
      <c r="BO1" s="693"/>
    </row>
    <row r="2" spans="1:70" s="539" customFormat="1" ht="110.25" x14ac:dyDescent="0.2">
      <c r="A2" s="540" t="s">
        <v>242</v>
      </c>
      <c r="B2" s="541" t="s">
        <v>243</v>
      </c>
      <c r="C2" s="541" t="s">
        <v>244</v>
      </c>
      <c r="D2" s="541" t="s">
        <v>245</v>
      </c>
      <c r="E2" s="540" t="s">
        <v>246</v>
      </c>
      <c r="F2" s="542" t="s">
        <v>247</v>
      </c>
      <c r="G2" s="543" t="s">
        <v>248</v>
      </c>
      <c r="H2" s="541" t="s">
        <v>249</v>
      </c>
      <c r="I2" s="541" t="s">
        <v>250</v>
      </c>
      <c r="J2" s="541" t="s">
        <v>251</v>
      </c>
      <c r="K2" s="541" t="s">
        <v>252</v>
      </c>
      <c r="L2" s="543" t="s">
        <v>253</v>
      </c>
      <c r="M2" s="544" t="s">
        <v>254</v>
      </c>
      <c r="N2" s="660">
        <v>2020</v>
      </c>
      <c r="O2" s="661"/>
      <c r="P2" s="660">
        <v>2021</v>
      </c>
      <c r="Q2" s="661"/>
      <c r="R2" s="660">
        <v>2022</v>
      </c>
      <c r="S2" s="661"/>
      <c r="T2" s="660">
        <v>2023</v>
      </c>
      <c r="U2" s="661"/>
      <c r="V2" s="660">
        <v>2024</v>
      </c>
      <c r="W2" s="661"/>
      <c r="X2" s="660" t="s">
        <v>255</v>
      </c>
      <c r="Y2" s="661"/>
      <c r="Z2" s="545" t="s">
        <v>256</v>
      </c>
      <c r="AA2" s="546" t="s">
        <v>257</v>
      </c>
      <c r="AB2" s="545" t="s">
        <v>258</v>
      </c>
      <c r="AC2" s="547" t="s">
        <v>259</v>
      </c>
      <c r="AD2" s="548" t="s">
        <v>260</v>
      </c>
      <c r="AE2" s="545" t="s">
        <v>261</v>
      </c>
      <c r="AF2" s="545" t="s">
        <v>256</v>
      </c>
      <c r="AG2" s="547" t="s">
        <v>257</v>
      </c>
      <c r="AH2" s="545" t="s">
        <v>258</v>
      </c>
      <c r="AI2" s="547" t="s">
        <v>259</v>
      </c>
      <c r="AJ2" s="548" t="s">
        <v>260</v>
      </c>
      <c r="AK2" s="545" t="s">
        <v>261</v>
      </c>
      <c r="AL2" s="545" t="s">
        <v>256</v>
      </c>
      <c r="AM2" s="547" t="s">
        <v>257</v>
      </c>
      <c r="AN2" s="545" t="s">
        <v>258</v>
      </c>
      <c r="AO2" s="547" t="s">
        <v>259</v>
      </c>
      <c r="AP2" s="548" t="s">
        <v>260</v>
      </c>
      <c r="AQ2" s="545" t="s">
        <v>261</v>
      </c>
      <c r="AR2" s="545" t="s">
        <v>256</v>
      </c>
      <c r="AS2" s="547" t="s">
        <v>257</v>
      </c>
      <c r="AT2" s="545" t="s">
        <v>258</v>
      </c>
      <c r="AU2" s="547" t="s">
        <v>259</v>
      </c>
      <c r="AV2" s="548" t="s">
        <v>260</v>
      </c>
      <c r="AW2" s="545" t="s">
        <v>261</v>
      </c>
      <c r="AX2" s="545" t="s">
        <v>256</v>
      </c>
      <c r="AY2" s="547" t="s">
        <v>257</v>
      </c>
      <c r="AZ2" s="545" t="s">
        <v>258</v>
      </c>
      <c r="BA2" s="547" t="s">
        <v>259</v>
      </c>
      <c r="BB2" s="548" t="s">
        <v>260</v>
      </c>
      <c r="BC2" s="545" t="s">
        <v>261</v>
      </c>
      <c r="BD2" s="548" t="s">
        <v>262</v>
      </c>
      <c r="BE2" s="549" t="s">
        <v>263</v>
      </c>
      <c r="BF2" s="549" t="s">
        <v>264</v>
      </c>
      <c r="BG2" s="549" t="s">
        <v>265</v>
      </c>
      <c r="BH2" s="542" t="s">
        <v>266</v>
      </c>
      <c r="BI2" s="542" t="s">
        <v>267</v>
      </c>
      <c r="BJ2" s="542" t="s">
        <v>268</v>
      </c>
      <c r="BK2" s="542" t="s">
        <v>269</v>
      </c>
      <c r="BL2" s="550" t="s">
        <v>270</v>
      </c>
      <c r="BM2" s="586" t="s">
        <v>271</v>
      </c>
      <c r="BN2" s="695"/>
      <c r="BO2" s="693"/>
    </row>
    <row r="3" spans="1:70" ht="305.45" customHeight="1" x14ac:dyDescent="0.2">
      <c r="A3" s="455"/>
      <c r="B3" s="455" t="s">
        <v>91</v>
      </c>
      <c r="C3" s="455"/>
      <c r="D3" s="475" t="s">
        <v>813</v>
      </c>
      <c r="E3" s="476"/>
      <c r="F3" s="477" t="s">
        <v>221</v>
      </c>
      <c r="G3" s="478" t="s">
        <v>814</v>
      </c>
      <c r="H3" s="479">
        <v>44197</v>
      </c>
      <c r="I3" s="479">
        <v>45442</v>
      </c>
      <c r="J3" s="455" t="s">
        <v>1584</v>
      </c>
      <c r="K3" s="475" t="s">
        <v>816</v>
      </c>
      <c r="L3" s="475" t="s">
        <v>817</v>
      </c>
      <c r="M3" s="480" t="s">
        <v>27</v>
      </c>
      <c r="N3" s="480"/>
      <c r="O3" s="476"/>
      <c r="P3" s="480">
        <v>1</v>
      </c>
      <c r="Q3" s="570">
        <v>41525151</v>
      </c>
      <c r="R3" s="480">
        <v>2</v>
      </c>
      <c r="S3" s="481">
        <v>43438083</v>
      </c>
      <c r="T3" s="480">
        <v>2</v>
      </c>
      <c r="U3" s="481">
        <v>43289212</v>
      </c>
      <c r="V3" s="476">
        <v>2</v>
      </c>
      <c r="W3" s="481"/>
      <c r="X3" s="476">
        <v>2</v>
      </c>
      <c r="Y3" s="482">
        <v>128252446</v>
      </c>
      <c r="Z3" s="450" t="s">
        <v>818</v>
      </c>
      <c r="AA3" s="450" t="s">
        <v>818</v>
      </c>
      <c r="AB3" s="450" t="s">
        <v>818</v>
      </c>
      <c r="AC3" s="450" t="s">
        <v>818</v>
      </c>
      <c r="AD3" s="450" t="s">
        <v>818</v>
      </c>
      <c r="AE3" s="450" t="s">
        <v>818</v>
      </c>
      <c r="AF3" s="454">
        <v>0</v>
      </c>
      <c r="AG3" s="483">
        <v>0</v>
      </c>
      <c r="AH3" s="484">
        <v>0</v>
      </c>
      <c r="AI3" s="483">
        <v>0</v>
      </c>
      <c r="AJ3" s="454" t="s">
        <v>819</v>
      </c>
      <c r="AK3" s="480"/>
      <c r="AL3" s="485">
        <v>0</v>
      </c>
      <c r="AM3" s="450">
        <f>IF(Q3=0," ",AL3/Q3)</f>
        <v>0</v>
      </c>
      <c r="AN3" s="455">
        <v>0</v>
      </c>
      <c r="AO3" s="453">
        <f>IF(P3=0," ",AN3/P3)</f>
        <v>0</v>
      </c>
      <c r="AP3" s="452" t="s">
        <v>1482</v>
      </c>
      <c r="AQ3" s="452" t="s">
        <v>1483</v>
      </c>
      <c r="AR3" s="451">
        <v>10381287</v>
      </c>
      <c r="AS3" s="450">
        <f>IF(Q3=0," ",AR3/Q3)</f>
        <v>0.24999998193865688</v>
      </c>
      <c r="AT3" s="452" t="s">
        <v>836</v>
      </c>
      <c r="AU3" s="571">
        <v>0</v>
      </c>
      <c r="AV3" s="452" t="s">
        <v>1516</v>
      </c>
      <c r="AW3" s="452" t="s">
        <v>1517</v>
      </c>
      <c r="AX3" s="451">
        <v>20762574</v>
      </c>
      <c r="AY3" s="450">
        <f>IF(Q3=0," ",AX3/Q3)</f>
        <v>0.49999996387731377</v>
      </c>
      <c r="AZ3" s="452">
        <v>0</v>
      </c>
      <c r="BA3" s="453">
        <v>0</v>
      </c>
      <c r="BB3" s="452" t="s">
        <v>1595</v>
      </c>
      <c r="BC3" s="452" t="s">
        <v>1517</v>
      </c>
      <c r="BD3" s="454" t="s">
        <v>1541</v>
      </c>
      <c r="BE3" s="486" t="s">
        <v>820</v>
      </c>
      <c r="BF3" s="480">
        <v>41</v>
      </c>
      <c r="BG3" s="487" t="s">
        <v>821</v>
      </c>
      <c r="BH3" s="455" t="s">
        <v>822</v>
      </c>
      <c r="BI3" s="455" t="s">
        <v>823</v>
      </c>
      <c r="BJ3" s="475" t="s">
        <v>824</v>
      </c>
      <c r="BK3" s="477" t="s">
        <v>825</v>
      </c>
      <c r="BL3" s="700" t="s">
        <v>826</v>
      </c>
      <c r="BM3" s="702" t="s">
        <v>827</v>
      </c>
      <c r="BN3" s="696"/>
    </row>
    <row r="4" spans="1:70" ht="409.5" x14ac:dyDescent="0.2">
      <c r="A4" s="455"/>
      <c r="B4" s="455" t="s">
        <v>91</v>
      </c>
      <c r="C4" s="455"/>
      <c r="D4" s="488" t="s">
        <v>828</v>
      </c>
      <c r="E4" s="489"/>
      <c r="F4" s="490" t="s">
        <v>221</v>
      </c>
      <c r="G4" s="490" t="s">
        <v>814</v>
      </c>
      <c r="H4" s="491">
        <v>44197</v>
      </c>
      <c r="I4" s="491">
        <v>45442</v>
      </c>
      <c r="J4" s="492" t="s">
        <v>829</v>
      </c>
      <c r="K4" s="492" t="s">
        <v>830</v>
      </c>
      <c r="L4" s="488" t="s">
        <v>817</v>
      </c>
      <c r="M4" s="493" t="s">
        <v>27</v>
      </c>
      <c r="N4" s="493"/>
      <c r="O4" s="489"/>
      <c r="P4" s="493">
        <v>1</v>
      </c>
      <c r="Q4" s="494">
        <v>13632340</v>
      </c>
      <c r="R4" s="493">
        <v>2</v>
      </c>
      <c r="S4" s="494">
        <v>28227526</v>
      </c>
      <c r="T4" s="493">
        <v>2</v>
      </c>
      <c r="U4" s="495">
        <v>29426682</v>
      </c>
      <c r="V4" s="489">
        <v>2</v>
      </c>
      <c r="W4" s="495">
        <v>29527880</v>
      </c>
      <c r="X4" s="489">
        <v>2</v>
      </c>
      <c r="Y4" s="495">
        <v>100814428</v>
      </c>
      <c r="Z4" s="450" t="s">
        <v>818</v>
      </c>
      <c r="AA4" s="450" t="s">
        <v>818</v>
      </c>
      <c r="AB4" s="450" t="s">
        <v>818</v>
      </c>
      <c r="AC4" s="450" t="s">
        <v>818</v>
      </c>
      <c r="AD4" s="450" t="s">
        <v>818</v>
      </c>
      <c r="AE4" s="450" t="s">
        <v>818</v>
      </c>
      <c r="AF4" s="454">
        <v>0</v>
      </c>
      <c r="AG4" s="483">
        <v>0</v>
      </c>
      <c r="AH4" s="484">
        <v>0</v>
      </c>
      <c r="AI4" s="483">
        <v>0</v>
      </c>
      <c r="AJ4" s="454" t="s">
        <v>831</v>
      </c>
      <c r="AK4" s="480"/>
      <c r="AL4" s="485">
        <v>0</v>
      </c>
      <c r="AM4" s="450">
        <f t="shared" ref="AM4" si="0">IF(Q4=0," ",AL4/Q4)</f>
        <v>0</v>
      </c>
      <c r="AN4" s="455">
        <v>0</v>
      </c>
      <c r="AO4" s="453">
        <f t="shared" ref="AO4" si="1">IF(P4=0," ",AN4/P4)</f>
        <v>0</v>
      </c>
      <c r="AP4" s="452" t="s">
        <v>1484</v>
      </c>
      <c r="AQ4" s="452" t="s">
        <v>1485</v>
      </c>
      <c r="AR4" s="452" t="s">
        <v>836</v>
      </c>
      <c r="AS4" s="496">
        <v>0</v>
      </c>
      <c r="AT4" s="452" t="s">
        <v>836</v>
      </c>
      <c r="AU4" s="453">
        <v>0</v>
      </c>
      <c r="AV4" s="452" t="s">
        <v>1518</v>
      </c>
      <c r="AW4" s="452" t="s">
        <v>1486</v>
      </c>
      <c r="AX4" s="451">
        <v>0</v>
      </c>
      <c r="AY4" s="450">
        <v>0</v>
      </c>
      <c r="AZ4" s="452"/>
      <c r="BA4" s="453">
        <f t="shared" ref="BA4" si="2">IF(P4=0," ",AZ4/P4)</f>
        <v>0</v>
      </c>
      <c r="BB4" s="452" t="s">
        <v>1540</v>
      </c>
      <c r="BC4" s="452" t="s">
        <v>1538</v>
      </c>
      <c r="BD4" s="454" t="s">
        <v>1539</v>
      </c>
      <c r="BE4" s="497" t="s">
        <v>820</v>
      </c>
      <c r="BF4" s="493">
        <v>42</v>
      </c>
      <c r="BG4" s="498" t="s">
        <v>821</v>
      </c>
      <c r="BH4" s="492" t="s">
        <v>822</v>
      </c>
      <c r="BI4" s="492" t="s">
        <v>823</v>
      </c>
      <c r="BJ4" s="488" t="s">
        <v>824</v>
      </c>
      <c r="BK4" s="490" t="s">
        <v>825</v>
      </c>
      <c r="BL4" s="567" t="s">
        <v>826</v>
      </c>
      <c r="BM4" s="703" t="s">
        <v>827</v>
      </c>
      <c r="BN4" s="697"/>
    </row>
    <row r="5" spans="1:70" ht="345" x14ac:dyDescent="0.2">
      <c r="A5" s="535"/>
      <c r="B5" s="499" t="s">
        <v>91</v>
      </c>
      <c r="C5" s="499"/>
      <c r="D5" s="500" t="s">
        <v>832</v>
      </c>
      <c r="E5" s="501"/>
      <c r="F5" s="500" t="s">
        <v>221</v>
      </c>
      <c r="G5" s="502" t="s">
        <v>833</v>
      </c>
      <c r="H5" s="503">
        <v>44228</v>
      </c>
      <c r="I5" s="504">
        <v>45443</v>
      </c>
      <c r="J5" s="500" t="s">
        <v>834</v>
      </c>
      <c r="K5" s="500" t="s">
        <v>835</v>
      </c>
      <c r="L5" s="500" t="s">
        <v>787</v>
      </c>
      <c r="M5" s="500" t="s">
        <v>27</v>
      </c>
      <c r="N5" s="500">
        <v>0</v>
      </c>
      <c r="O5" s="505">
        <v>0</v>
      </c>
      <c r="P5" s="500">
        <v>1</v>
      </c>
      <c r="Q5" s="505">
        <f>2807000*9</f>
        <v>25263000</v>
      </c>
      <c r="R5" s="500">
        <v>1</v>
      </c>
      <c r="S5" s="505">
        <f>(2807000*1.03)*11</f>
        <v>31803310</v>
      </c>
      <c r="T5" s="500">
        <v>1</v>
      </c>
      <c r="U5" s="505">
        <f>S5*1.03</f>
        <v>32757409.300000001</v>
      </c>
      <c r="V5" s="501">
        <v>1</v>
      </c>
      <c r="W5" s="505">
        <f>(U5*1.03)/11*5</f>
        <v>15336423.445</v>
      </c>
      <c r="X5" s="501">
        <v>1</v>
      </c>
      <c r="Y5" s="506">
        <f>O5+Q5+S5+U5+W5</f>
        <v>105160142.745</v>
      </c>
      <c r="Z5" s="450" t="s">
        <v>818</v>
      </c>
      <c r="AA5" s="450" t="s">
        <v>818</v>
      </c>
      <c r="AB5" s="450" t="s">
        <v>818</v>
      </c>
      <c r="AC5" s="450" t="s">
        <v>818</v>
      </c>
      <c r="AD5" s="450" t="s">
        <v>818</v>
      </c>
      <c r="AE5" s="450" t="s">
        <v>818</v>
      </c>
      <c r="AF5" s="451">
        <v>0</v>
      </c>
      <c r="AG5" s="450">
        <f>IF(Q5=0," ",AF5/Q5)</f>
        <v>0</v>
      </c>
      <c r="AH5" s="452" t="s">
        <v>836</v>
      </c>
      <c r="AI5" s="453">
        <v>0</v>
      </c>
      <c r="AJ5" s="452" t="s">
        <v>1395</v>
      </c>
      <c r="AK5" s="452" t="s">
        <v>1396</v>
      </c>
      <c r="AL5" s="507">
        <v>4782400</v>
      </c>
      <c r="AM5" s="450">
        <f>IF(Q5=0," ",AL5/Q5)</f>
        <v>0.18930451648656138</v>
      </c>
      <c r="AN5" s="452">
        <v>1</v>
      </c>
      <c r="AO5" s="453">
        <f>IF(P5=0," ",AN5/P5)</f>
        <v>1</v>
      </c>
      <c r="AP5" s="452" t="s">
        <v>1487</v>
      </c>
      <c r="AQ5" s="454" t="s">
        <v>1488</v>
      </c>
      <c r="AR5" s="485">
        <v>23058000</v>
      </c>
      <c r="AS5" s="450">
        <f>IF(Q5=0," ",AR5/Q5)</f>
        <v>0.91271820448877805</v>
      </c>
      <c r="AT5" s="508">
        <v>1</v>
      </c>
      <c r="AU5" s="453">
        <f>IF(P5=0," ",AT5/P5)</f>
        <v>1</v>
      </c>
      <c r="AV5" s="455" t="s">
        <v>1542</v>
      </c>
      <c r="AW5" s="475" t="s">
        <v>1490</v>
      </c>
      <c r="AX5" s="451">
        <v>23058000</v>
      </c>
      <c r="AY5" s="450">
        <f>IF(Q5=0," ",AX5/Q5)</f>
        <v>0.91271820448877805</v>
      </c>
      <c r="AZ5" s="508">
        <v>1</v>
      </c>
      <c r="BA5" s="453">
        <f>IF(V5=0," ",AZ5/V5)</f>
        <v>1</v>
      </c>
      <c r="BB5" s="455" t="s">
        <v>1543</v>
      </c>
      <c r="BC5" s="455" t="s">
        <v>1544</v>
      </c>
      <c r="BD5" s="455" t="s">
        <v>1545</v>
      </c>
      <c r="BE5" s="497" t="s">
        <v>837</v>
      </c>
      <c r="BF5" s="489" t="s">
        <v>891</v>
      </c>
      <c r="BG5" s="497" t="s">
        <v>838</v>
      </c>
      <c r="BH5" s="492" t="s">
        <v>822</v>
      </c>
      <c r="BI5" s="492" t="s">
        <v>823</v>
      </c>
      <c r="BJ5" s="687" t="s">
        <v>839</v>
      </c>
      <c r="BK5" s="688" t="s">
        <v>840</v>
      </c>
      <c r="BL5" s="689">
        <v>3143046792</v>
      </c>
      <c r="BM5" s="688" t="s">
        <v>841</v>
      </c>
      <c r="BN5" s="698"/>
    </row>
    <row r="6" spans="1:70" ht="409.5" x14ac:dyDescent="0.2">
      <c r="A6" s="535"/>
      <c r="B6" s="499" t="s">
        <v>91</v>
      </c>
      <c r="C6" s="499"/>
      <c r="D6" s="488" t="s">
        <v>842</v>
      </c>
      <c r="E6" s="489"/>
      <c r="F6" s="492" t="s">
        <v>221</v>
      </c>
      <c r="G6" s="509" t="s">
        <v>843</v>
      </c>
      <c r="H6" s="510">
        <v>44228</v>
      </c>
      <c r="I6" s="510">
        <v>45077</v>
      </c>
      <c r="J6" s="492" t="s">
        <v>844</v>
      </c>
      <c r="K6" s="511" t="s">
        <v>845</v>
      </c>
      <c r="L6" s="492" t="s">
        <v>846</v>
      </c>
      <c r="M6" s="492" t="s">
        <v>27</v>
      </c>
      <c r="N6" s="493"/>
      <c r="O6" s="489"/>
      <c r="P6" s="512">
        <v>1</v>
      </c>
      <c r="Q6" s="513">
        <v>3000000</v>
      </c>
      <c r="R6" s="512">
        <v>1</v>
      </c>
      <c r="S6" s="507">
        <v>3000000</v>
      </c>
      <c r="T6" s="512">
        <v>1</v>
      </c>
      <c r="U6" s="507">
        <v>3000000</v>
      </c>
      <c r="V6" s="489"/>
      <c r="W6" s="489"/>
      <c r="X6" s="489"/>
      <c r="Y6" s="514">
        <f t="shared" ref="Y6:Y7" si="3">O6+Q6+S6+U6+W6</f>
        <v>9000000</v>
      </c>
      <c r="Z6" s="450" t="s">
        <v>818</v>
      </c>
      <c r="AA6" s="450" t="s">
        <v>818</v>
      </c>
      <c r="AB6" s="450" t="s">
        <v>818</v>
      </c>
      <c r="AC6" s="450" t="s">
        <v>818</v>
      </c>
      <c r="AD6" s="450" t="s">
        <v>818</v>
      </c>
      <c r="AE6" s="450" t="s">
        <v>818</v>
      </c>
      <c r="AF6" s="451"/>
      <c r="AG6" s="450">
        <f>IF(Q6=0," ",AF6/Q6)</f>
        <v>0</v>
      </c>
      <c r="AH6" s="452" t="s">
        <v>847</v>
      </c>
      <c r="AI6" s="453" t="s">
        <v>847</v>
      </c>
      <c r="AJ6" s="452" t="s">
        <v>1406</v>
      </c>
      <c r="AK6" s="452" t="s">
        <v>1407</v>
      </c>
      <c r="AL6" s="451">
        <v>0</v>
      </c>
      <c r="AM6" s="450">
        <f t="shared" ref="AM6:AM7" si="4">IF(Q6=0," ",AL6/Q6)</f>
        <v>0</v>
      </c>
      <c r="AN6" s="452">
        <v>0</v>
      </c>
      <c r="AO6" s="453">
        <f t="shared" ref="AO6:AO7" si="5">IF(P6=0," ",AN6/P6)</f>
        <v>0</v>
      </c>
      <c r="AP6" s="452" t="s">
        <v>1491</v>
      </c>
      <c r="AQ6" s="454" t="s">
        <v>1492</v>
      </c>
      <c r="AR6" s="485">
        <v>0</v>
      </c>
      <c r="AS6" s="450">
        <f>IF(Q6=0," ",AR6/Q6)</f>
        <v>0</v>
      </c>
      <c r="AT6" s="508">
        <v>1</v>
      </c>
      <c r="AU6" s="453">
        <f>IF(P6=0," ",AT6/P6)</f>
        <v>1</v>
      </c>
      <c r="AV6" s="515" t="s">
        <v>1493</v>
      </c>
      <c r="AW6" s="516" t="s">
        <v>1494</v>
      </c>
      <c r="AX6" s="451">
        <v>0</v>
      </c>
      <c r="AY6" s="450">
        <f>IF(Q6=0," ",AX6/Q6)</f>
        <v>0</v>
      </c>
      <c r="AZ6" s="508">
        <v>0</v>
      </c>
      <c r="BA6" s="453">
        <f>IF(P6=0," ",AZ6/P6)</f>
        <v>0</v>
      </c>
      <c r="BB6" s="516" t="s">
        <v>1546</v>
      </c>
      <c r="BC6" s="516" t="s">
        <v>1547</v>
      </c>
      <c r="BD6" s="515" t="s">
        <v>1550</v>
      </c>
      <c r="BE6" s="497" t="s">
        <v>837</v>
      </c>
      <c r="BF6" s="517">
        <v>113</v>
      </c>
      <c r="BG6" s="497" t="s">
        <v>838</v>
      </c>
      <c r="BH6" s="492" t="s">
        <v>822</v>
      </c>
      <c r="BI6" s="492" t="s">
        <v>823</v>
      </c>
      <c r="BJ6" s="490" t="s">
        <v>839</v>
      </c>
      <c r="BK6" s="518" t="s">
        <v>840</v>
      </c>
      <c r="BL6" s="519">
        <v>3143046792</v>
      </c>
      <c r="BM6" s="518" t="s">
        <v>841</v>
      </c>
      <c r="BN6" s="696"/>
      <c r="BO6" s="694"/>
      <c r="BP6" s="672"/>
      <c r="BQ6" s="672"/>
      <c r="BR6" s="672"/>
    </row>
    <row r="7" spans="1:70" ht="341.45" customHeight="1" x14ac:dyDescent="0.2">
      <c r="A7" s="535"/>
      <c r="B7" s="499" t="s">
        <v>91</v>
      </c>
      <c r="C7" s="499"/>
      <c r="D7" s="488" t="s">
        <v>848</v>
      </c>
      <c r="E7" s="489"/>
      <c r="F7" s="492" t="s">
        <v>221</v>
      </c>
      <c r="G7" s="509" t="s">
        <v>849</v>
      </c>
      <c r="H7" s="510">
        <v>44228</v>
      </c>
      <c r="I7" s="510">
        <v>45077</v>
      </c>
      <c r="J7" s="492" t="s">
        <v>850</v>
      </c>
      <c r="K7" s="511" t="s">
        <v>851</v>
      </c>
      <c r="L7" s="492" t="s">
        <v>846</v>
      </c>
      <c r="M7" s="492" t="s">
        <v>27</v>
      </c>
      <c r="N7" s="512">
        <v>1</v>
      </c>
      <c r="O7" s="507">
        <v>160032</v>
      </c>
      <c r="P7" s="512">
        <v>1</v>
      </c>
      <c r="Q7" s="513">
        <v>164833</v>
      </c>
      <c r="R7" s="512">
        <v>1</v>
      </c>
      <c r="S7" s="507">
        <v>169778</v>
      </c>
      <c r="T7" s="512">
        <v>1</v>
      </c>
      <c r="U7" s="507">
        <v>174871</v>
      </c>
      <c r="V7" s="489"/>
      <c r="W7" s="489"/>
      <c r="X7" s="489"/>
      <c r="Y7" s="514">
        <f t="shared" si="3"/>
        <v>669514</v>
      </c>
      <c r="Z7" s="450" t="s">
        <v>818</v>
      </c>
      <c r="AA7" s="450" t="s">
        <v>818</v>
      </c>
      <c r="AB7" s="450" t="s">
        <v>818</v>
      </c>
      <c r="AC7" s="450" t="s">
        <v>818</v>
      </c>
      <c r="AD7" s="450" t="s">
        <v>818</v>
      </c>
      <c r="AE7" s="450" t="s">
        <v>818</v>
      </c>
      <c r="AF7" s="451"/>
      <c r="AG7" s="450">
        <f>IF(Q7=0," ",AF7/Q7)</f>
        <v>0</v>
      </c>
      <c r="AH7" s="452"/>
      <c r="AI7" s="453">
        <f>IF(T7=0," ",AH7/T7)</f>
        <v>0</v>
      </c>
      <c r="AJ7" s="452" t="s">
        <v>1409</v>
      </c>
      <c r="AK7" s="452" t="s">
        <v>1410</v>
      </c>
      <c r="AL7" s="451">
        <v>0</v>
      </c>
      <c r="AM7" s="450">
        <f t="shared" si="4"/>
        <v>0</v>
      </c>
      <c r="AN7" s="452">
        <v>0</v>
      </c>
      <c r="AO7" s="453">
        <f t="shared" si="5"/>
        <v>0</v>
      </c>
      <c r="AP7" s="452" t="s">
        <v>1495</v>
      </c>
      <c r="AQ7" s="454" t="s">
        <v>1492</v>
      </c>
      <c r="AR7" s="485">
        <v>21978</v>
      </c>
      <c r="AS7" s="450">
        <f>IF(Q7=0," ",AR7/Q7)</f>
        <v>0.13333495113235821</v>
      </c>
      <c r="AT7" s="508">
        <v>1</v>
      </c>
      <c r="AU7" s="453">
        <f>IF(P7=0," ",AT7/P7)</f>
        <v>1</v>
      </c>
      <c r="AV7" s="515" t="s">
        <v>1548</v>
      </c>
      <c r="AW7" s="516" t="s">
        <v>1496</v>
      </c>
      <c r="AX7" s="134">
        <v>54945</v>
      </c>
      <c r="AY7" s="275">
        <f>IF(Q7=0," ",AX7/Q7)</f>
        <v>0.33333737783089551</v>
      </c>
      <c r="AZ7" s="228">
        <v>1</v>
      </c>
      <c r="BA7" s="50">
        <f>IF(P7=0," ",AZ7/P7)</f>
        <v>1</v>
      </c>
      <c r="BB7" s="572" t="s">
        <v>1586</v>
      </c>
      <c r="BC7" s="516" t="s">
        <v>1549</v>
      </c>
      <c r="BD7" s="515" t="s">
        <v>1587</v>
      </c>
      <c r="BE7" s="497" t="s">
        <v>837</v>
      </c>
      <c r="BF7" s="517">
        <v>114</v>
      </c>
      <c r="BG7" s="497" t="s">
        <v>838</v>
      </c>
      <c r="BH7" s="492" t="s">
        <v>822</v>
      </c>
      <c r="BI7" s="492" t="s">
        <v>823</v>
      </c>
      <c r="BJ7" s="490" t="s">
        <v>839</v>
      </c>
      <c r="BK7" s="518" t="s">
        <v>840</v>
      </c>
      <c r="BL7" s="519">
        <v>3143046792</v>
      </c>
      <c r="BM7" s="518" t="s">
        <v>841</v>
      </c>
      <c r="BN7" s="696"/>
    </row>
    <row r="8" spans="1:70" ht="371.45" customHeight="1" x14ac:dyDescent="0.2">
      <c r="A8" s="455"/>
      <c r="B8" s="455" t="s">
        <v>91</v>
      </c>
      <c r="C8" s="455"/>
      <c r="D8" s="492" t="s">
        <v>852</v>
      </c>
      <c r="E8" s="492"/>
      <c r="F8" s="492" t="s">
        <v>221</v>
      </c>
      <c r="G8" s="492" t="s">
        <v>833</v>
      </c>
      <c r="H8" s="520" t="s">
        <v>853</v>
      </c>
      <c r="I8" s="521" t="s">
        <v>854</v>
      </c>
      <c r="J8" s="492" t="s">
        <v>855</v>
      </c>
      <c r="K8" s="492" t="s">
        <v>856</v>
      </c>
      <c r="L8" s="492" t="s">
        <v>612</v>
      </c>
      <c r="M8" s="489" t="s">
        <v>27</v>
      </c>
      <c r="N8" s="489"/>
      <c r="O8" s="489"/>
      <c r="P8" s="489">
        <v>2</v>
      </c>
      <c r="Q8" s="522">
        <v>65110715</v>
      </c>
      <c r="R8" s="489">
        <v>2</v>
      </c>
      <c r="S8" s="522">
        <v>90113230</v>
      </c>
      <c r="T8" s="489">
        <v>2</v>
      </c>
      <c r="U8" s="522">
        <v>116921915</v>
      </c>
      <c r="V8" s="489">
        <v>2</v>
      </c>
      <c r="W8" s="522">
        <v>145637938</v>
      </c>
      <c r="X8" s="489">
        <v>2</v>
      </c>
      <c r="Y8" s="514">
        <v>417783798</v>
      </c>
      <c r="Z8" s="450" t="s">
        <v>818</v>
      </c>
      <c r="AA8" s="450" t="s">
        <v>818</v>
      </c>
      <c r="AB8" s="450" t="s">
        <v>818</v>
      </c>
      <c r="AC8" s="450" t="s">
        <v>818</v>
      </c>
      <c r="AD8" s="450" t="s">
        <v>818</v>
      </c>
      <c r="AE8" s="450" t="s">
        <v>818</v>
      </c>
      <c r="AF8" s="523">
        <v>0</v>
      </c>
      <c r="AG8" s="524">
        <f>IF(Q8=0," ",AF8/Q8)</f>
        <v>0</v>
      </c>
      <c r="AH8" s="492"/>
      <c r="AI8" s="525">
        <f>IF(P8=0," ",AH8/P8)</f>
        <v>0</v>
      </c>
      <c r="AJ8" s="492" t="s">
        <v>857</v>
      </c>
      <c r="AK8" s="492" t="s">
        <v>858</v>
      </c>
      <c r="AL8" s="523">
        <v>1811200</v>
      </c>
      <c r="AM8" s="524">
        <f>IF(Q8=0," ",AL8/Q8)</f>
        <v>2.7817234075835289E-2</v>
      </c>
      <c r="AN8" s="492"/>
      <c r="AO8" s="525">
        <f>IF(P8=0," ",AN8/P8)</f>
        <v>0</v>
      </c>
      <c r="AP8" s="492" t="s">
        <v>1524</v>
      </c>
      <c r="AQ8" s="489" t="s">
        <v>535</v>
      </c>
      <c r="AR8" s="523">
        <v>3622400</v>
      </c>
      <c r="AS8" s="524">
        <f>IF(Q8=0," ",AR8/Q8)</f>
        <v>5.5634468151670578E-2</v>
      </c>
      <c r="AT8" s="492" t="s">
        <v>836</v>
      </c>
      <c r="AU8" s="525">
        <v>0</v>
      </c>
      <c r="AV8" s="492" t="s">
        <v>1519</v>
      </c>
      <c r="AW8" s="489" t="s">
        <v>887</v>
      </c>
      <c r="AX8" s="523">
        <f>AR8+1811200</f>
        <v>5433600</v>
      </c>
      <c r="AY8" s="524">
        <f>IF(Q8=0," ",AX8/Q8)</f>
        <v>8.3451702227505878E-2</v>
      </c>
      <c r="AZ8" s="573">
        <v>1</v>
      </c>
      <c r="BA8" s="525">
        <f>IF(P8=0," ",AZ8/P8)</f>
        <v>0.5</v>
      </c>
      <c r="BB8" s="492" t="s">
        <v>1551</v>
      </c>
      <c r="BC8" s="455" t="s">
        <v>1552</v>
      </c>
      <c r="BD8" s="569" t="s">
        <v>1588</v>
      </c>
      <c r="BE8" s="489"/>
      <c r="BF8" s="489">
        <v>49</v>
      </c>
      <c r="BG8" s="492" t="s">
        <v>859</v>
      </c>
      <c r="BH8" s="492" t="s">
        <v>822</v>
      </c>
      <c r="BI8" s="492" t="s">
        <v>823</v>
      </c>
      <c r="BJ8" s="492" t="s">
        <v>860</v>
      </c>
      <c r="BK8" s="490" t="s">
        <v>861</v>
      </c>
      <c r="BL8" s="567" t="s">
        <v>862</v>
      </c>
      <c r="BM8" s="490" t="s">
        <v>863</v>
      </c>
      <c r="BN8" s="696"/>
    </row>
    <row r="9" spans="1:70" ht="337.15" customHeight="1" x14ac:dyDescent="0.2">
      <c r="A9" s="455"/>
      <c r="B9" s="455" t="s">
        <v>91</v>
      </c>
      <c r="C9" s="455"/>
      <c r="D9" s="492" t="s">
        <v>864</v>
      </c>
      <c r="E9" s="492"/>
      <c r="F9" s="492" t="s">
        <v>221</v>
      </c>
      <c r="G9" s="492" t="s">
        <v>833</v>
      </c>
      <c r="H9" s="527">
        <v>44197</v>
      </c>
      <c r="I9" s="528">
        <v>45443</v>
      </c>
      <c r="J9" s="492" t="s">
        <v>865</v>
      </c>
      <c r="K9" s="492" t="s">
        <v>866</v>
      </c>
      <c r="L9" s="492" t="s">
        <v>612</v>
      </c>
      <c r="M9" s="489" t="s">
        <v>27</v>
      </c>
      <c r="N9" s="489"/>
      <c r="O9" s="489"/>
      <c r="P9" s="529">
        <v>1</v>
      </c>
      <c r="Q9" s="522">
        <v>126555834.37850143</v>
      </c>
      <c r="R9" s="529">
        <v>1</v>
      </c>
      <c r="S9" s="522">
        <v>171010268.56569576</v>
      </c>
      <c r="T9" s="529">
        <v>1</v>
      </c>
      <c r="U9" s="522">
        <v>218660493.12627429</v>
      </c>
      <c r="V9" s="529">
        <v>1</v>
      </c>
      <c r="W9" s="522">
        <v>248327393.89536038</v>
      </c>
      <c r="X9" s="489"/>
      <c r="Y9" s="514">
        <v>764553989.96583188</v>
      </c>
      <c r="Z9" s="450" t="s">
        <v>818</v>
      </c>
      <c r="AA9" s="450" t="s">
        <v>818</v>
      </c>
      <c r="AB9" s="450" t="s">
        <v>818</v>
      </c>
      <c r="AC9" s="450" t="s">
        <v>818</v>
      </c>
      <c r="AD9" s="450" t="s">
        <v>818</v>
      </c>
      <c r="AE9" s="450" t="s">
        <v>818</v>
      </c>
      <c r="AF9" s="523">
        <v>8709264</v>
      </c>
      <c r="AG9" s="524">
        <f t="shared" ref="AG9:AG12" si="6">IF(Q9=0," ",AF9/Q9)</f>
        <v>6.8817562167481389E-2</v>
      </c>
      <c r="AH9" s="512">
        <v>1</v>
      </c>
      <c r="AI9" s="525">
        <f t="shared" ref="AI9:AI12" si="7">IF(P9=0," ",AH9/P9)</f>
        <v>1</v>
      </c>
      <c r="AJ9" s="492" t="s">
        <v>867</v>
      </c>
      <c r="AK9" s="492" t="s">
        <v>868</v>
      </c>
      <c r="AL9" s="523">
        <v>17418528</v>
      </c>
      <c r="AM9" s="524">
        <f t="shared" ref="AM9:AM12" si="8">IF(Q9=0," ",AL9/Q9)</f>
        <v>0.13763512433496278</v>
      </c>
      <c r="AN9" s="512">
        <v>1</v>
      </c>
      <c r="AO9" s="525">
        <v>1</v>
      </c>
      <c r="AP9" s="492" t="s">
        <v>1525</v>
      </c>
      <c r="AQ9" s="492" t="s">
        <v>1526</v>
      </c>
      <c r="AR9" s="523">
        <v>23394000</v>
      </c>
      <c r="AS9" s="524">
        <f t="shared" ref="AS9:AS12" si="9">IF(Q9=0," ",AR9/Q9)</f>
        <v>0.18485121697379475</v>
      </c>
      <c r="AT9" s="512">
        <v>1</v>
      </c>
      <c r="AU9" s="525">
        <f>IF(P9=0," ",AT9/P9)</f>
        <v>1</v>
      </c>
      <c r="AV9" s="492" t="s">
        <v>1534</v>
      </c>
      <c r="AW9" s="489"/>
      <c r="AX9" s="523">
        <v>23394000</v>
      </c>
      <c r="AY9" s="691">
        <v>0.18</v>
      </c>
      <c r="AZ9" s="526">
        <v>1</v>
      </c>
      <c r="BA9" s="525">
        <f t="shared" ref="BA9:BA12" si="10">IF(P9=0," ",AZ9/P9)</f>
        <v>1</v>
      </c>
      <c r="BB9" s="690" t="s">
        <v>1553</v>
      </c>
      <c r="BC9" s="476" t="s">
        <v>887</v>
      </c>
      <c r="BD9" s="569" t="s">
        <v>1589</v>
      </c>
      <c r="BE9" s="489"/>
      <c r="BF9" s="489">
        <v>60</v>
      </c>
      <c r="BG9" s="492" t="s">
        <v>859</v>
      </c>
      <c r="BH9" s="492" t="s">
        <v>822</v>
      </c>
      <c r="BI9" s="492" t="s">
        <v>823</v>
      </c>
      <c r="BJ9" s="492" t="s">
        <v>860</v>
      </c>
      <c r="BK9" s="490" t="s">
        <v>861</v>
      </c>
      <c r="BL9" s="567" t="s">
        <v>862</v>
      </c>
      <c r="BM9" s="490" t="s">
        <v>863</v>
      </c>
      <c r="BN9" s="696"/>
    </row>
    <row r="10" spans="1:70" ht="300" x14ac:dyDescent="0.2">
      <c r="A10" s="455"/>
      <c r="B10" s="455" t="s">
        <v>91</v>
      </c>
      <c r="C10" s="455"/>
      <c r="D10" s="492" t="s">
        <v>869</v>
      </c>
      <c r="E10" s="492"/>
      <c r="F10" s="492" t="s">
        <v>221</v>
      </c>
      <c r="G10" s="492" t="s">
        <v>833</v>
      </c>
      <c r="H10" s="527">
        <v>44110</v>
      </c>
      <c r="I10" s="528">
        <v>45443</v>
      </c>
      <c r="J10" s="492" t="s">
        <v>870</v>
      </c>
      <c r="K10" s="492" t="s">
        <v>871</v>
      </c>
      <c r="L10" s="492" t="s">
        <v>612</v>
      </c>
      <c r="M10" s="489" t="s">
        <v>27</v>
      </c>
      <c r="N10" s="489"/>
      <c r="O10" s="489"/>
      <c r="P10" s="489">
        <v>1</v>
      </c>
      <c r="Q10" s="522">
        <v>31164912</v>
      </c>
      <c r="R10" s="489">
        <v>1</v>
      </c>
      <c r="S10" s="522">
        <v>32349178.656000003</v>
      </c>
      <c r="T10" s="489">
        <v>1</v>
      </c>
      <c r="U10" s="522">
        <v>33578447.444928005</v>
      </c>
      <c r="V10" s="489">
        <v>1</v>
      </c>
      <c r="W10" s="522">
        <v>34854428.447835267</v>
      </c>
      <c r="X10" s="489">
        <v>1</v>
      </c>
      <c r="Y10" s="514">
        <v>131946966.54876328</v>
      </c>
      <c r="Z10" s="450" t="s">
        <v>818</v>
      </c>
      <c r="AA10" s="450" t="s">
        <v>818</v>
      </c>
      <c r="AB10" s="450" t="s">
        <v>818</v>
      </c>
      <c r="AC10" s="450" t="s">
        <v>818</v>
      </c>
      <c r="AD10" s="450" t="s">
        <v>818</v>
      </c>
      <c r="AE10" s="450" t="s">
        <v>818</v>
      </c>
      <c r="AF10" s="523">
        <v>25620000</v>
      </c>
      <c r="AG10" s="524">
        <f t="shared" si="6"/>
        <v>0.82207836813400914</v>
      </c>
      <c r="AH10" s="492">
        <v>1</v>
      </c>
      <c r="AI10" s="525">
        <f t="shared" si="7"/>
        <v>1</v>
      </c>
      <c r="AJ10" s="492" t="s">
        <v>872</v>
      </c>
      <c r="AK10" s="492" t="s">
        <v>873</v>
      </c>
      <c r="AL10" s="523">
        <v>25620000</v>
      </c>
      <c r="AM10" s="524">
        <f t="shared" si="8"/>
        <v>0.82207836813400914</v>
      </c>
      <c r="AN10" s="492">
        <v>1</v>
      </c>
      <c r="AO10" s="525">
        <f t="shared" ref="AO10:AO11" si="11">IF(P10=0," ",AN10/P10)</f>
        <v>1</v>
      </c>
      <c r="AP10" s="492" t="s">
        <v>1527</v>
      </c>
      <c r="AQ10" s="489" t="s">
        <v>535</v>
      </c>
      <c r="AR10" s="523">
        <v>25620000</v>
      </c>
      <c r="AS10" s="524">
        <f>IF(Q10=0," ",AR10/Q10)</f>
        <v>0.82207836813400914</v>
      </c>
      <c r="AT10" s="492">
        <v>1</v>
      </c>
      <c r="AU10" s="525">
        <f t="shared" ref="AU10:AU12" si="12">IF(P10=0," ",AT10/P10)</f>
        <v>1</v>
      </c>
      <c r="AV10" s="492" t="s">
        <v>1520</v>
      </c>
      <c r="AW10" s="489" t="s">
        <v>887</v>
      </c>
      <c r="AX10" s="523">
        <v>25620000</v>
      </c>
      <c r="AY10" s="524">
        <v>0.82</v>
      </c>
      <c r="AZ10" s="492">
        <v>1</v>
      </c>
      <c r="BA10" s="525">
        <v>1</v>
      </c>
      <c r="BB10" s="492" t="s">
        <v>1590</v>
      </c>
      <c r="BC10" s="489" t="s">
        <v>887</v>
      </c>
      <c r="BD10" s="569" t="s">
        <v>1596</v>
      </c>
      <c r="BE10" s="489"/>
      <c r="BF10" s="489">
        <v>60</v>
      </c>
      <c r="BG10" s="492" t="s">
        <v>859</v>
      </c>
      <c r="BH10" s="530" t="s">
        <v>822</v>
      </c>
      <c r="BI10" s="530" t="s">
        <v>823</v>
      </c>
      <c r="BJ10" s="530" t="s">
        <v>860</v>
      </c>
      <c r="BK10" s="531" t="s">
        <v>861</v>
      </c>
      <c r="BL10" s="701" t="s">
        <v>862</v>
      </c>
      <c r="BM10" s="490" t="s">
        <v>863</v>
      </c>
      <c r="BN10" s="696"/>
    </row>
    <row r="11" spans="1:70" ht="409.5" x14ac:dyDescent="0.2">
      <c r="A11" s="455"/>
      <c r="B11" s="455" t="s">
        <v>91</v>
      </c>
      <c r="C11" s="455"/>
      <c r="D11" s="492" t="s">
        <v>874</v>
      </c>
      <c r="E11" s="492"/>
      <c r="F11" s="492" t="s">
        <v>221</v>
      </c>
      <c r="G11" s="492" t="s">
        <v>833</v>
      </c>
      <c r="H11" s="527">
        <v>44228</v>
      </c>
      <c r="I11" s="527">
        <v>45444</v>
      </c>
      <c r="J11" s="492" t="s">
        <v>875</v>
      </c>
      <c r="K11" s="492" t="s">
        <v>876</v>
      </c>
      <c r="L11" s="492" t="s">
        <v>612</v>
      </c>
      <c r="M11" s="489" t="s">
        <v>27</v>
      </c>
      <c r="N11" s="489"/>
      <c r="O11" s="489"/>
      <c r="P11" s="529">
        <v>1</v>
      </c>
      <c r="Q11" s="522">
        <v>78061752</v>
      </c>
      <c r="R11" s="529">
        <v>1</v>
      </c>
      <c r="S11" s="522">
        <v>81028098.576000005</v>
      </c>
      <c r="T11" s="529">
        <v>1</v>
      </c>
      <c r="U11" s="522">
        <v>84107166.321888</v>
      </c>
      <c r="V11" s="529">
        <v>1</v>
      </c>
      <c r="W11" s="522">
        <v>87303238.64211975</v>
      </c>
      <c r="X11" s="489"/>
      <c r="Y11" s="514">
        <v>330500255.54000777</v>
      </c>
      <c r="Z11" s="450" t="s">
        <v>818</v>
      </c>
      <c r="AA11" s="450" t="s">
        <v>818</v>
      </c>
      <c r="AB11" s="450" t="s">
        <v>818</v>
      </c>
      <c r="AC11" s="450" t="s">
        <v>818</v>
      </c>
      <c r="AD11" s="450" t="s">
        <v>818</v>
      </c>
      <c r="AE11" s="450" t="s">
        <v>818</v>
      </c>
      <c r="AF11" s="523">
        <v>0</v>
      </c>
      <c r="AG11" s="524">
        <f t="shared" si="6"/>
        <v>0</v>
      </c>
      <c r="AH11" s="492"/>
      <c r="AI11" s="525">
        <f t="shared" si="7"/>
        <v>0</v>
      </c>
      <c r="AJ11" s="492" t="s">
        <v>877</v>
      </c>
      <c r="AK11" s="492" t="s">
        <v>878</v>
      </c>
      <c r="AL11" s="523">
        <v>0</v>
      </c>
      <c r="AM11" s="524">
        <f t="shared" si="8"/>
        <v>0</v>
      </c>
      <c r="AN11" s="492"/>
      <c r="AO11" s="525">
        <f t="shared" si="11"/>
        <v>0</v>
      </c>
      <c r="AP11" s="492" t="s">
        <v>1528</v>
      </c>
      <c r="AQ11" s="492" t="s">
        <v>1529</v>
      </c>
      <c r="AR11" s="523">
        <v>78061752</v>
      </c>
      <c r="AS11" s="524">
        <f t="shared" si="9"/>
        <v>1</v>
      </c>
      <c r="AT11" s="512">
        <v>1</v>
      </c>
      <c r="AU11" s="525">
        <f t="shared" si="12"/>
        <v>1</v>
      </c>
      <c r="AV11" s="492" t="s">
        <v>1521</v>
      </c>
      <c r="AW11" s="489" t="s">
        <v>887</v>
      </c>
      <c r="AX11" s="523">
        <v>78061752</v>
      </c>
      <c r="AY11" s="512">
        <v>1</v>
      </c>
      <c r="AZ11" s="512">
        <v>1</v>
      </c>
      <c r="BA11" s="525">
        <f t="shared" ref="BA11" si="13">IF(V11=0," ",AZ11/V11)</f>
        <v>1</v>
      </c>
      <c r="BB11" s="492" t="s">
        <v>1554</v>
      </c>
      <c r="BC11" s="489" t="s">
        <v>887</v>
      </c>
      <c r="BD11" s="574" t="s">
        <v>1597</v>
      </c>
      <c r="BE11" s="489"/>
      <c r="BF11" s="489">
        <v>61</v>
      </c>
      <c r="BG11" s="492" t="s">
        <v>859</v>
      </c>
      <c r="BH11" s="492" t="s">
        <v>822</v>
      </c>
      <c r="BI11" s="492" t="s">
        <v>823</v>
      </c>
      <c r="BJ11" s="492" t="s">
        <v>860</v>
      </c>
      <c r="BK11" s="490" t="s">
        <v>861</v>
      </c>
      <c r="BL11" s="567" t="s">
        <v>862</v>
      </c>
      <c r="BM11" s="490" t="s">
        <v>863</v>
      </c>
      <c r="BN11" s="696"/>
    </row>
    <row r="12" spans="1:70" ht="409.5" x14ac:dyDescent="0.2">
      <c r="A12" s="455"/>
      <c r="B12" s="455" t="s">
        <v>91</v>
      </c>
      <c r="C12" s="455"/>
      <c r="D12" s="492" t="s">
        <v>879</v>
      </c>
      <c r="E12" s="492"/>
      <c r="F12" s="492" t="s">
        <v>221</v>
      </c>
      <c r="G12" s="492" t="s">
        <v>833</v>
      </c>
      <c r="H12" s="527">
        <v>44228</v>
      </c>
      <c r="I12" s="527">
        <v>45443</v>
      </c>
      <c r="J12" s="492" t="s">
        <v>880</v>
      </c>
      <c r="K12" s="492" t="s">
        <v>881</v>
      </c>
      <c r="L12" s="492" t="s">
        <v>612</v>
      </c>
      <c r="M12" s="489" t="s">
        <v>27</v>
      </c>
      <c r="N12" s="489"/>
      <c r="O12" s="489"/>
      <c r="P12" s="529">
        <v>1</v>
      </c>
      <c r="Q12" s="522">
        <v>35188200</v>
      </c>
      <c r="R12" s="529">
        <v>1</v>
      </c>
      <c r="S12" s="522">
        <v>40177886.760000005</v>
      </c>
      <c r="T12" s="529">
        <v>1</v>
      </c>
      <c r="U12" s="522">
        <v>45495977.952960007</v>
      </c>
      <c r="V12" s="529">
        <v>1</v>
      </c>
      <c r="W12" s="522">
        <v>49192526.161638007</v>
      </c>
      <c r="X12" s="489"/>
      <c r="Y12" s="514">
        <v>170054590.87459803</v>
      </c>
      <c r="Z12" s="450" t="s">
        <v>818</v>
      </c>
      <c r="AA12" s="450" t="s">
        <v>818</v>
      </c>
      <c r="AB12" s="450" t="s">
        <v>818</v>
      </c>
      <c r="AC12" s="450" t="s">
        <v>818</v>
      </c>
      <c r="AD12" s="450" t="s">
        <v>818</v>
      </c>
      <c r="AE12" s="450" t="s">
        <v>818</v>
      </c>
      <c r="AF12" s="523">
        <v>4500000</v>
      </c>
      <c r="AG12" s="524">
        <f t="shared" si="6"/>
        <v>0.12788377922144356</v>
      </c>
      <c r="AH12" s="512">
        <v>1</v>
      </c>
      <c r="AI12" s="525">
        <f t="shared" si="7"/>
        <v>1</v>
      </c>
      <c r="AJ12" s="492" t="s">
        <v>882</v>
      </c>
      <c r="AK12" s="492" t="s">
        <v>883</v>
      </c>
      <c r="AL12" s="523">
        <v>9750000</v>
      </c>
      <c r="AM12" s="524">
        <f t="shared" si="8"/>
        <v>0.27708152164646105</v>
      </c>
      <c r="AN12" s="512">
        <v>1</v>
      </c>
      <c r="AO12" s="525">
        <v>1</v>
      </c>
      <c r="AP12" s="492" t="s">
        <v>1530</v>
      </c>
      <c r="AQ12" s="492" t="s">
        <v>1531</v>
      </c>
      <c r="AR12" s="523">
        <v>15890000</v>
      </c>
      <c r="AS12" s="524">
        <f t="shared" si="9"/>
        <v>0.45157183373971954</v>
      </c>
      <c r="AT12" s="512">
        <v>1</v>
      </c>
      <c r="AU12" s="525">
        <f t="shared" si="12"/>
        <v>1</v>
      </c>
      <c r="AV12" s="492" t="s">
        <v>1522</v>
      </c>
      <c r="AW12" s="492" t="s">
        <v>1523</v>
      </c>
      <c r="AX12" s="523">
        <f>((125000*7)+(130000*5))*21</f>
        <v>32025000</v>
      </c>
      <c r="AY12" s="524">
        <f t="shared" ref="AY9:AY12" si="14">IF(Q12=0," ",AX12/Q12)</f>
        <v>0.91010622879260661</v>
      </c>
      <c r="AZ12" s="512">
        <v>1</v>
      </c>
      <c r="BA12" s="525">
        <f t="shared" si="10"/>
        <v>1</v>
      </c>
      <c r="BB12" s="492" t="s">
        <v>1555</v>
      </c>
      <c r="BC12" s="492" t="s">
        <v>1556</v>
      </c>
      <c r="BD12" s="569" t="s">
        <v>1596</v>
      </c>
      <c r="BE12" s="489"/>
      <c r="BF12" s="489">
        <v>61</v>
      </c>
      <c r="BG12" s="492" t="s">
        <v>859</v>
      </c>
      <c r="BH12" s="492" t="s">
        <v>822</v>
      </c>
      <c r="BI12" s="492" t="s">
        <v>823</v>
      </c>
      <c r="BJ12" s="492" t="s">
        <v>860</v>
      </c>
      <c r="BK12" s="490" t="s">
        <v>861</v>
      </c>
      <c r="BL12" s="567" t="s">
        <v>862</v>
      </c>
      <c r="BM12" s="490" t="s">
        <v>863</v>
      </c>
      <c r="BN12" s="696"/>
    </row>
    <row r="13" spans="1:70" ht="383.45" customHeight="1" x14ac:dyDescent="0.2">
      <c r="A13" s="455"/>
      <c r="B13" s="455" t="s">
        <v>91</v>
      </c>
      <c r="C13" s="455"/>
      <c r="D13" s="456" t="s">
        <v>884</v>
      </c>
      <c r="E13" s="457"/>
      <c r="F13" s="456" t="s">
        <v>221</v>
      </c>
      <c r="G13" s="458" t="s">
        <v>833</v>
      </c>
      <c r="H13" s="459">
        <v>44136</v>
      </c>
      <c r="I13" s="460">
        <v>45473</v>
      </c>
      <c r="J13" s="456" t="s">
        <v>885</v>
      </c>
      <c r="K13" s="456" t="s">
        <v>886</v>
      </c>
      <c r="L13" s="456" t="s">
        <v>887</v>
      </c>
      <c r="M13" s="456" t="s">
        <v>27</v>
      </c>
      <c r="N13" s="532">
        <v>0.1</v>
      </c>
      <c r="O13" s="463">
        <v>14592000</v>
      </c>
      <c r="P13" s="532">
        <v>0.2</v>
      </c>
      <c r="Q13" s="463">
        <v>1800000</v>
      </c>
      <c r="R13" s="532">
        <v>0.2</v>
      </c>
      <c r="S13" s="463">
        <v>1800000</v>
      </c>
      <c r="T13" s="532">
        <v>0.2</v>
      </c>
      <c r="U13" s="463">
        <v>1800000</v>
      </c>
      <c r="V13" s="532">
        <v>0.3</v>
      </c>
      <c r="W13" s="463">
        <v>1800000</v>
      </c>
      <c r="X13" s="533">
        <v>0.99999999999999989</v>
      </c>
      <c r="Y13" s="465">
        <v>21792000</v>
      </c>
      <c r="Z13" s="466" t="s">
        <v>818</v>
      </c>
      <c r="AA13" s="466" t="s">
        <v>818</v>
      </c>
      <c r="AB13" s="466" t="s">
        <v>818</v>
      </c>
      <c r="AC13" s="466" t="s">
        <v>818</v>
      </c>
      <c r="AD13" s="466" t="s">
        <v>818</v>
      </c>
      <c r="AE13" s="466" t="s">
        <v>818</v>
      </c>
      <c r="AF13" s="457" t="s">
        <v>836</v>
      </c>
      <c r="AG13" s="467">
        <v>0</v>
      </c>
      <c r="AH13" s="457" t="s">
        <v>836</v>
      </c>
      <c r="AI13" s="457">
        <v>0</v>
      </c>
      <c r="AJ13" s="468" t="s">
        <v>1566</v>
      </c>
      <c r="AK13" s="468" t="s">
        <v>889</v>
      </c>
      <c r="AL13" s="469">
        <v>33075</v>
      </c>
      <c r="AM13" s="466">
        <v>1.8374999999999999E-2</v>
      </c>
      <c r="AN13" s="473" t="s">
        <v>836</v>
      </c>
      <c r="AO13" s="536">
        <v>0</v>
      </c>
      <c r="AP13" s="473" t="s">
        <v>1497</v>
      </c>
      <c r="AQ13" s="473" t="s">
        <v>1498</v>
      </c>
      <c r="AR13" s="469">
        <v>1214325</v>
      </c>
      <c r="AS13" s="466">
        <f t="shared" ref="AS13" si="15">IF(Q13=0," ",AR13/Q13)</f>
        <v>0.67462500000000003</v>
      </c>
      <c r="AT13" s="473" t="s">
        <v>836</v>
      </c>
      <c r="AU13" s="536">
        <v>0</v>
      </c>
      <c r="AV13" s="473" t="s">
        <v>1505</v>
      </c>
      <c r="AW13" s="473" t="s">
        <v>1506</v>
      </c>
      <c r="AX13" s="469">
        <v>1214325</v>
      </c>
      <c r="AY13" s="466">
        <f t="shared" ref="AY13" si="16">IF(W13=0," ",AX13/W13)</f>
        <v>0.67462500000000003</v>
      </c>
      <c r="AZ13" s="537">
        <v>0.2</v>
      </c>
      <c r="BA13" s="534">
        <v>1</v>
      </c>
      <c r="BB13" s="474" t="s">
        <v>1557</v>
      </c>
      <c r="BC13" s="474" t="s">
        <v>1558</v>
      </c>
      <c r="BD13" s="474" t="s">
        <v>1559</v>
      </c>
      <c r="BE13" s="456" t="s">
        <v>890</v>
      </c>
      <c r="BF13" s="456" t="s">
        <v>891</v>
      </c>
      <c r="BG13" s="456" t="s">
        <v>892</v>
      </c>
      <c r="BH13" s="457" t="s">
        <v>893</v>
      </c>
      <c r="BI13" s="456" t="s">
        <v>894</v>
      </c>
      <c r="BJ13" s="456" t="s">
        <v>895</v>
      </c>
      <c r="BK13" s="456" t="s">
        <v>896</v>
      </c>
      <c r="BL13" s="568">
        <v>3105612240</v>
      </c>
      <c r="BM13" s="704" t="s">
        <v>897</v>
      </c>
      <c r="BN13" s="699"/>
    </row>
    <row r="14" spans="1:70" ht="409.5" x14ac:dyDescent="0.2">
      <c r="A14" s="455"/>
      <c r="B14" s="455" t="s">
        <v>91</v>
      </c>
      <c r="C14" s="455"/>
      <c r="D14" s="456" t="s">
        <v>898</v>
      </c>
      <c r="E14" s="457"/>
      <c r="F14" s="457" t="s">
        <v>221</v>
      </c>
      <c r="G14" s="458" t="s">
        <v>833</v>
      </c>
      <c r="H14" s="459">
        <v>44013</v>
      </c>
      <c r="I14" s="460">
        <v>45473</v>
      </c>
      <c r="J14" s="456" t="s">
        <v>899</v>
      </c>
      <c r="K14" s="456" t="s">
        <v>900</v>
      </c>
      <c r="L14" s="456" t="s">
        <v>887</v>
      </c>
      <c r="M14" s="456" t="s">
        <v>27</v>
      </c>
      <c r="N14" s="461"/>
      <c r="O14" s="462">
        <v>19099644</v>
      </c>
      <c r="P14" s="461">
        <v>1</v>
      </c>
      <c r="Q14" s="463">
        <v>17586511.73511111</v>
      </c>
      <c r="R14" s="461">
        <v>1</v>
      </c>
      <c r="S14" s="463">
        <v>17830324.346722525</v>
      </c>
      <c r="T14" s="461">
        <v>1</v>
      </c>
      <c r="U14" s="463">
        <v>15339669.554853801</v>
      </c>
      <c r="V14" s="461">
        <v>1</v>
      </c>
      <c r="W14" s="463">
        <v>11643019.27391813</v>
      </c>
      <c r="X14" s="464">
        <v>4</v>
      </c>
      <c r="Y14" s="465">
        <v>81499168.910605565</v>
      </c>
      <c r="Z14" s="466" t="s">
        <v>818</v>
      </c>
      <c r="AA14" s="466" t="s">
        <v>818</v>
      </c>
      <c r="AB14" s="466" t="s">
        <v>818</v>
      </c>
      <c r="AC14" s="466" t="s">
        <v>818</v>
      </c>
      <c r="AD14" s="466" t="s">
        <v>818</v>
      </c>
      <c r="AE14" s="466" t="s">
        <v>818</v>
      </c>
      <c r="AF14" s="457" t="s">
        <v>836</v>
      </c>
      <c r="AG14" s="467">
        <v>0</v>
      </c>
      <c r="AH14" s="457" t="s">
        <v>836</v>
      </c>
      <c r="AI14" s="467">
        <v>0</v>
      </c>
      <c r="AJ14" s="468" t="s">
        <v>901</v>
      </c>
      <c r="AK14" s="468" t="s">
        <v>902</v>
      </c>
      <c r="AL14" s="469" t="s">
        <v>836</v>
      </c>
      <c r="AM14" s="466">
        <v>0</v>
      </c>
      <c r="AN14" s="469" t="s">
        <v>836</v>
      </c>
      <c r="AO14" s="536">
        <v>0</v>
      </c>
      <c r="AP14" s="473" t="s">
        <v>1499</v>
      </c>
      <c r="AQ14" s="474" t="s">
        <v>1500</v>
      </c>
      <c r="AR14" s="470" t="s">
        <v>836</v>
      </c>
      <c r="AS14" s="471">
        <v>0</v>
      </c>
      <c r="AT14" s="474" t="s">
        <v>836</v>
      </c>
      <c r="AU14" s="537">
        <v>0</v>
      </c>
      <c r="AV14" s="474" t="s">
        <v>1507</v>
      </c>
      <c r="AW14" s="474" t="s">
        <v>1508</v>
      </c>
      <c r="AX14" s="575">
        <v>0</v>
      </c>
      <c r="AY14" s="582">
        <v>0</v>
      </c>
      <c r="AZ14" s="577">
        <v>0</v>
      </c>
      <c r="BA14" s="578">
        <v>0</v>
      </c>
      <c r="BB14" s="579" t="s">
        <v>1560</v>
      </c>
      <c r="BC14" s="579" t="s">
        <v>1561</v>
      </c>
      <c r="BD14" s="579" t="s">
        <v>1591</v>
      </c>
      <c r="BE14" s="456" t="s">
        <v>890</v>
      </c>
      <c r="BF14" s="456" t="s">
        <v>903</v>
      </c>
      <c r="BG14" s="456" t="s">
        <v>892</v>
      </c>
      <c r="BH14" s="457" t="s">
        <v>893</v>
      </c>
      <c r="BI14" s="456" t="s">
        <v>894</v>
      </c>
      <c r="BJ14" s="456" t="s">
        <v>895</v>
      </c>
      <c r="BK14" s="456" t="s">
        <v>896</v>
      </c>
      <c r="BL14" s="568">
        <v>3105612240</v>
      </c>
      <c r="BM14" s="704" t="s">
        <v>897</v>
      </c>
      <c r="BN14" s="696"/>
    </row>
    <row r="15" spans="1:70" ht="409.5" x14ac:dyDescent="0.2">
      <c r="A15" s="455"/>
      <c r="B15" s="455" t="s">
        <v>91</v>
      </c>
      <c r="C15" s="455"/>
      <c r="D15" s="456" t="s">
        <v>904</v>
      </c>
      <c r="E15" s="457"/>
      <c r="F15" s="457" t="s">
        <v>221</v>
      </c>
      <c r="G15" s="458" t="s">
        <v>833</v>
      </c>
      <c r="H15" s="459">
        <v>44013</v>
      </c>
      <c r="I15" s="460">
        <v>45473</v>
      </c>
      <c r="J15" s="456" t="s">
        <v>905</v>
      </c>
      <c r="K15" s="456" t="s">
        <v>906</v>
      </c>
      <c r="L15" s="456" t="s">
        <v>887</v>
      </c>
      <c r="M15" s="456" t="s">
        <v>27</v>
      </c>
      <c r="N15" s="461"/>
      <c r="O15" s="463">
        <v>196969</v>
      </c>
      <c r="P15" s="461">
        <v>1</v>
      </c>
      <c r="Q15" s="463">
        <v>251077.95</v>
      </c>
      <c r="R15" s="461">
        <v>1</v>
      </c>
      <c r="S15" s="463">
        <v>240067.92</v>
      </c>
      <c r="T15" s="461">
        <v>1</v>
      </c>
      <c r="U15" s="463">
        <v>253670.63750000001</v>
      </c>
      <c r="V15" s="461">
        <v>1</v>
      </c>
      <c r="W15" s="463">
        <v>497634.92499999999</v>
      </c>
      <c r="X15" s="464">
        <v>4</v>
      </c>
      <c r="Y15" s="465">
        <v>1439420.4325000001</v>
      </c>
      <c r="Z15" s="466" t="s">
        <v>818</v>
      </c>
      <c r="AA15" s="466" t="s">
        <v>818</v>
      </c>
      <c r="AB15" s="466" t="s">
        <v>818</v>
      </c>
      <c r="AC15" s="466" t="s">
        <v>818</v>
      </c>
      <c r="AD15" s="466" t="s">
        <v>818</v>
      </c>
      <c r="AE15" s="466" t="s">
        <v>818</v>
      </c>
      <c r="AF15" s="457">
        <v>0</v>
      </c>
      <c r="AG15" s="467">
        <v>0</v>
      </c>
      <c r="AH15" s="457">
        <v>0</v>
      </c>
      <c r="AI15" s="467">
        <v>0</v>
      </c>
      <c r="AJ15" s="473" t="s">
        <v>907</v>
      </c>
      <c r="AK15" s="473" t="s">
        <v>1393</v>
      </c>
      <c r="AL15" s="469">
        <v>33075</v>
      </c>
      <c r="AM15" s="466">
        <v>0.13173199797114798</v>
      </c>
      <c r="AN15" s="473">
        <v>0</v>
      </c>
      <c r="AO15" s="536">
        <v>0</v>
      </c>
      <c r="AP15" s="473" t="s">
        <v>1501</v>
      </c>
      <c r="AQ15" s="473" t="s">
        <v>1502</v>
      </c>
      <c r="AR15" s="469">
        <v>141926</v>
      </c>
      <c r="AS15" s="466">
        <f t="shared" ref="AS15:AS16" si="17">IF(Q15=0," ",AR15/Q15)</f>
        <v>0.56526668311574146</v>
      </c>
      <c r="AT15" s="473" t="s">
        <v>836</v>
      </c>
      <c r="AU15" s="536">
        <v>0</v>
      </c>
      <c r="AV15" s="473" t="s">
        <v>1509</v>
      </c>
      <c r="AW15" s="473" t="s">
        <v>1510</v>
      </c>
      <c r="AX15" s="580">
        <v>225468</v>
      </c>
      <c r="AY15" s="576">
        <v>0.89800000000000002</v>
      </c>
      <c r="AZ15" s="581" t="s">
        <v>836</v>
      </c>
      <c r="BA15" s="582">
        <v>0</v>
      </c>
      <c r="BB15" s="583" t="s">
        <v>1598</v>
      </c>
      <c r="BC15" s="579" t="s">
        <v>1592</v>
      </c>
      <c r="BD15" s="579" t="s">
        <v>1562</v>
      </c>
      <c r="BE15" s="456" t="s">
        <v>890</v>
      </c>
      <c r="BF15" s="456" t="s">
        <v>903</v>
      </c>
      <c r="BG15" s="456" t="s">
        <v>892</v>
      </c>
      <c r="BH15" s="457" t="s">
        <v>893</v>
      </c>
      <c r="BI15" s="456" t="s">
        <v>894</v>
      </c>
      <c r="BJ15" s="456" t="s">
        <v>895</v>
      </c>
      <c r="BK15" s="456" t="s">
        <v>896</v>
      </c>
      <c r="BL15" s="568">
        <v>3105612240</v>
      </c>
      <c r="BM15" s="704" t="s">
        <v>897</v>
      </c>
      <c r="BN15" s="696"/>
    </row>
    <row r="16" spans="1:70" ht="409.5" x14ac:dyDescent="0.2">
      <c r="A16" s="455"/>
      <c r="B16" s="455" t="s">
        <v>91</v>
      </c>
      <c r="C16" s="455"/>
      <c r="D16" s="456" t="s">
        <v>909</v>
      </c>
      <c r="E16" s="457"/>
      <c r="F16" s="456" t="s">
        <v>219</v>
      </c>
      <c r="G16" s="458" t="s">
        <v>833</v>
      </c>
      <c r="H16" s="459">
        <v>44136</v>
      </c>
      <c r="I16" s="460">
        <v>45473</v>
      </c>
      <c r="J16" s="456" t="s">
        <v>834</v>
      </c>
      <c r="K16" s="456" t="s">
        <v>835</v>
      </c>
      <c r="L16" s="456" t="s">
        <v>887</v>
      </c>
      <c r="M16" s="456" t="s">
        <v>27</v>
      </c>
      <c r="N16" s="456">
        <v>1</v>
      </c>
      <c r="O16" s="463">
        <v>4170000</v>
      </c>
      <c r="P16" s="456">
        <v>1</v>
      </c>
      <c r="Q16" s="463">
        <v>25828980</v>
      </c>
      <c r="R16" s="456">
        <v>1</v>
      </c>
      <c r="S16" s="463">
        <v>26664117</v>
      </c>
      <c r="T16" s="456">
        <v>1</v>
      </c>
      <c r="U16" s="463">
        <v>27526256</v>
      </c>
      <c r="V16" s="456">
        <v>1</v>
      </c>
      <c r="W16" s="463">
        <v>14208136</v>
      </c>
      <c r="X16" s="457">
        <v>1</v>
      </c>
      <c r="Y16" s="463">
        <v>98397489</v>
      </c>
      <c r="Z16" s="466" t="s">
        <v>818</v>
      </c>
      <c r="AA16" s="466" t="s">
        <v>818</v>
      </c>
      <c r="AB16" s="466" t="s">
        <v>818</v>
      </c>
      <c r="AC16" s="466" t="s">
        <v>818</v>
      </c>
      <c r="AD16" s="466" t="s">
        <v>818</v>
      </c>
      <c r="AE16" s="466" t="s">
        <v>818</v>
      </c>
      <c r="AF16" s="457">
        <v>0</v>
      </c>
      <c r="AG16" s="467">
        <v>0</v>
      </c>
      <c r="AH16" s="468">
        <v>0</v>
      </c>
      <c r="AI16" s="467">
        <v>0</v>
      </c>
      <c r="AJ16" s="468" t="s">
        <v>910</v>
      </c>
      <c r="AK16" s="468" t="s">
        <v>911</v>
      </c>
      <c r="AL16" s="469">
        <v>2620340</v>
      </c>
      <c r="AM16" s="466">
        <v>0.10144961202494253</v>
      </c>
      <c r="AN16" s="473">
        <v>1</v>
      </c>
      <c r="AO16" s="536">
        <v>1</v>
      </c>
      <c r="AP16" s="473" t="s">
        <v>1503</v>
      </c>
      <c r="AQ16" s="473" t="s">
        <v>1504</v>
      </c>
      <c r="AR16" s="469">
        <v>19829600</v>
      </c>
      <c r="AS16" s="466">
        <f t="shared" si="17"/>
        <v>0.76772679370226782</v>
      </c>
      <c r="AT16" s="473">
        <v>1</v>
      </c>
      <c r="AU16" s="536">
        <v>1</v>
      </c>
      <c r="AV16" s="473" t="s">
        <v>1511</v>
      </c>
      <c r="AW16" s="473" t="s">
        <v>1512</v>
      </c>
      <c r="AX16" s="575">
        <v>19829600</v>
      </c>
      <c r="AY16" s="584">
        <f t="shared" ref="AY16" si="18">IF(Q16=0," ",AX16/Q16)</f>
        <v>0.76772679370226782</v>
      </c>
      <c r="AZ16" s="579">
        <v>1</v>
      </c>
      <c r="BA16" s="578">
        <v>1</v>
      </c>
      <c r="BB16" s="579" t="s">
        <v>1563</v>
      </c>
      <c r="BC16" s="579" t="s">
        <v>1564</v>
      </c>
      <c r="BD16" s="579" t="s">
        <v>1565</v>
      </c>
      <c r="BE16" s="456" t="s">
        <v>912</v>
      </c>
      <c r="BF16" s="456" t="s">
        <v>891</v>
      </c>
      <c r="BG16" s="456" t="s">
        <v>892</v>
      </c>
      <c r="BH16" s="457" t="s">
        <v>893</v>
      </c>
      <c r="BI16" s="456" t="s">
        <v>894</v>
      </c>
      <c r="BJ16" s="456" t="s">
        <v>895</v>
      </c>
      <c r="BK16" s="456" t="s">
        <v>896</v>
      </c>
      <c r="BL16" s="568">
        <v>3105612240</v>
      </c>
      <c r="BM16" s="704" t="s">
        <v>897</v>
      </c>
      <c r="BN16" s="697"/>
    </row>
    <row r="17" spans="1:66" ht="360" x14ac:dyDescent="0.2">
      <c r="A17" s="455"/>
      <c r="B17" s="455" t="s">
        <v>91</v>
      </c>
      <c r="C17" s="455"/>
      <c r="D17" s="452" t="s">
        <v>944</v>
      </c>
      <c r="E17" s="455"/>
      <c r="F17" s="551" t="s">
        <v>213</v>
      </c>
      <c r="G17" s="455" t="s">
        <v>945</v>
      </c>
      <c r="H17" s="520" t="s">
        <v>853</v>
      </c>
      <c r="I17" s="520" t="s">
        <v>854</v>
      </c>
      <c r="J17" s="452" t="s">
        <v>946</v>
      </c>
      <c r="K17" s="452" t="s">
        <v>947</v>
      </c>
      <c r="L17" s="455" t="s">
        <v>948</v>
      </c>
      <c r="M17" s="455" t="s">
        <v>27</v>
      </c>
      <c r="N17" s="455"/>
      <c r="O17" s="552"/>
      <c r="P17" s="512">
        <v>1</v>
      </c>
      <c r="Q17" s="553">
        <v>141600000</v>
      </c>
      <c r="R17" s="512">
        <v>1</v>
      </c>
      <c r="S17" s="492">
        <v>145848000</v>
      </c>
      <c r="T17" s="512">
        <v>1</v>
      </c>
      <c r="U17" s="492">
        <v>150223440</v>
      </c>
      <c r="V17" s="512">
        <v>1</v>
      </c>
      <c r="W17" s="492">
        <v>154730143</v>
      </c>
      <c r="X17" s="512">
        <v>1</v>
      </c>
      <c r="Y17" s="554">
        <v>592401583</v>
      </c>
      <c r="Z17" s="555"/>
      <c r="AA17" s="453" t="str">
        <f>IF(O17=0," ",Z17/O17)</f>
        <v xml:space="preserve"> </v>
      </c>
      <c r="AB17" s="452"/>
      <c r="AC17" s="453" t="str">
        <f>IF(N17=0," ",AB17/N17)</f>
        <v xml:space="preserve"> </v>
      </c>
      <c r="AD17" s="452"/>
      <c r="AE17" s="452"/>
      <c r="AF17" s="555">
        <f>Q17/4</f>
        <v>35400000</v>
      </c>
      <c r="AG17" s="453">
        <f>IF(Q17=0," ",AF17/Q17)</f>
        <v>0.25</v>
      </c>
      <c r="AH17" s="556">
        <v>1</v>
      </c>
      <c r="AI17" s="453">
        <f>IF(P17=0," ",AH17/P17)</f>
        <v>1</v>
      </c>
      <c r="AJ17" s="452" t="s">
        <v>949</v>
      </c>
      <c r="AK17" s="452" t="s">
        <v>950</v>
      </c>
      <c r="AL17" s="552">
        <v>70800000</v>
      </c>
      <c r="AM17" s="453">
        <f>IF(Q17=0," ",AL17/Q17)</f>
        <v>0.5</v>
      </c>
      <c r="AN17" s="557">
        <v>1</v>
      </c>
      <c r="AO17" s="453">
        <f>IF(P17=0," ",AN17/P17)</f>
        <v>1</v>
      </c>
      <c r="AP17" s="455" t="s">
        <v>1536</v>
      </c>
      <c r="AQ17" s="455" t="s">
        <v>1537</v>
      </c>
      <c r="AR17" s="552">
        <v>106200000</v>
      </c>
      <c r="AS17" s="453">
        <f>IF(Q17=0," ",AR17/Q17)</f>
        <v>0.75</v>
      </c>
      <c r="AT17" s="557">
        <v>1</v>
      </c>
      <c r="AU17" s="453">
        <f>IF(P17=0," ",AT17/P17)</f>
        <v>1</v>
      </c>
      <c r="AV17" s="455" t="s">
        <v>1513</v>
      </c>
      <c r="AW17" s="455" t="s">
        <v>950</v>
      </c>
      <c r="AX17" s="553">
        <v>141600000</v>
      </c>
      <c r="AY17" s="453">
        <f>IF(Q17=0," ",AX17/Q17)</f>
        <v>1</v>
      </c>
      <c r="AZ17" s="557">
        <v>1</v>
      </c>
      <c r="BA17" s="453">
        <f>IF(P17=0," ",AZ17/P17)</f>
        <v>1</v>
      </c>
      <c r="BB17" s="455" t="s">
        <v>1568</v>
      </c>
      <c r="BC17" s="455" t="s">
        <v>950</v>
      </c>
      <c r="BD17" s="452" t="s">
        <v>1593</v>
      </c>
      <c r="BE17" s="492" t="s">
        <v>951</v>
      </c>
      <c r="BF17" s="492">
        <v>51</v>
      </c>
      <c r="BG17" s="492" t="s">
        <v>952</v>
      </c>
      <c r="BH17" s="492" t="s">
        <v>822</v>
      </c>
      <c r="BI17" s="492" t="s">
        <v>823</v>
      </c>
      <c r="BJ17" s="492" t="s">
        <v>953</v>
      </c>
      <c r="BK17" s="490" t="s">
        <v>954</v>
      </c>
      <c r="BL17" s="567" t="s">
        <v>955</v>
      </c>
      <c r="BM17" s="490" t="s">
        <v>956</v>
      </c>
      <c r="BN17" s="696"/>
    </row>
    <row r="18" spans="1:66" ht="409.5" x14ac:dyDescent="0.2">
      <c r="A18" s="455"/>
      <c r="B18" s="455" t="s">
        <v>91</v>
      </c>
      <c r="C18" s="455"/>
      <c r="D18" s="452" t="s">
        <v>957</v>
      </c>
      <c r="E18" s="455"/>
      <c r="F18" s="551" t="s">
        <v>213</v>
      </c>
      <c r="G18" s="455" t="s">
        <v>945</v>
      </c>
      <c r="H18" s="520" t="s">
        <v>958</v>
      </c>
      <c r="I18" s="520" t="s">
        <v>959</v>
      </c>
      <c r="J18" s="452" t="s">
        <v>960</v>
      </c>
      <c r="K18" s="452" t="s">
        <v>961</v>
      </c>
      <c r="L18" s="455" t="s">
        <v>817</v>
      </c>
      <c r="M18" s="455" t="s">
        <v>27</v>
      </c>
      <c r="N18" s="455"/>
      <c r="O18" s="552"/>
      <c r="P18" s="512">
        <v>1</v>
      </c>
      <c r="Q18" s="492"/>
      <c r="R18" s="512">
        <v>1</v>
      </c>
      <c r="S18" s="492"/>
      <c r="T18" s="512">
        <v>1</v>
      </c>
      <c r="U18" s="492"/>
      <c r="V18" s="512">
        <v>1</v>
      </c>
      <c r="W18" s="492"/>
      <c r="X18" s="512">
        <v>1</v>
      </c>
      <c r="Y18" s="554">
        <v>0</v>
      </c>
      <c r="Z18" s="552"/>
      <c r="AA18" s="453" t="str">
        <f t="shared" ref="AA18" si="19">IF(O18=0," ",Z18/O18)</f>
        <v xml:space="preserve"> </v>
      </c>
      <c r="AB18" s="455"/>
      <c r="AC18" s="453" t="str">
        <f t="shared" ref="AC18" si="20">IF(N18=0," ",AB18/N18)</f>
        <v xml:space="preserve"> </v>
      </c>
      <c r="AD18" s="452"/>
      <c r="AE18" s="452"/>
      <c r="AF18" s="555">
        <v>0</v>
      </c>
      <c r="AG18" s="453" t="str">
        <f t="shared" ref="AG18" si="21">IF(Q18=0," ",AF18/Q18)</f>
        <v xml:space="preserve"> </v>
      </c>
      <c r="AH18" s="452"/>
      <c r="AI18" s="453">
        <f t="shared" ref="AI18" si="22">IF(P18=0," ",AH18/P18)</f>
        <v>0</v>
      </c>
      <c r="AJ18" s="452" t="s">
        <v>962</v>
      </c>
      <c r="AK18" s="452" t="s">
        <v>963</v>
      </c>
      <c r="AL18" s="555"/>
      <c r="AM18" s="453" t="str">
        <f t="shared" ref="AM18" si="23">IF(Q18=0," ",AL18/Q18)</f>
        <v xml:space="preserve"> </v>
      </c>
      <c r="AN18" s="452"/>
      <c r="AO18" s="453">
        <f t="shared" ref="AO18" si="24">IF(P18=0," ",AN18/P18)</f>
        <v>0</v>
      </c>
      <c r="AP18" s="452" t="s">
        <v>962</v>
      </c>
      <c r="AQ18" s="452" t="s">
        <v>963</v>
      </c>
      <c r="AR18" s="555" t="s">
        <v>836</v>
      </c>
      <c r="AS18" s="453" t="s">
        <v>1514</v>
      </c>
      <c r="AT18" s="452" t="s">
        <v>836</v>
      </c>
      <c r="AU18" s="453" t="s">
        <v>1514</v>
      </c>
      <c r="AV18" s="452" t="s">
        <v>1515</v>
      </c>
      <c r="AW18" s="452" t="s">
        <v>963</v>
      </c>
      <c r="AX18" s="555" t="s">
        <v>836</v>
      </c>
      <c r="AY18" s="453" t="s">
        <v>1514</v>
      </c>
      <c r="AZ18" s="452" t="s">
        <v>836</v>
      </c>
      <c r="BA18" s="453" t="s">
        <v>1514</v>
      </c>
      <c r="BB18" s="452" t="s">
        <v>1567</v>
      </c>
      <c r="BC18" s="452" t="s">
        <v>963</v>
      </c>
      <c r="BD18" s="585" t="s">
        <v>1594</v>
      </c>
      <c r="BE18" s="492" t="s">
        <v>951</v>
      </c>
      <c r="BF18" s="492">
        <v>54</v>
      </c>
      <c r="BG18" s="492" t="s">
        <v>952</v>
      </c>
      <c r="BH18" s="492" t="s">
        <v>822</v>
      </c>
      <c r="BI18" s="492" t="s">
        <v>823</v>
      </c>
      <c r="BJ18" s="492" t="s">
        <v>953</v>
      </c>
      <c r="BK18" s="490" t="s">
        <v>954</v>
      </c>
      <c r="BL18" s="567" t="s">
        <v>955</v>
      </c>
      <c r="BM18" s="490" t="s">
        <v>956</v>
      </c>
      <c r="BN18" s="696" t="s">
        <v>1585</v>
      </c>
    </row>
    <row r="19" spans="1:66" ht="409.5" x14ac:dyDescent="0.2">
      <c r="A19" s="455"/>
      <c r="B19" s="455" t="s">
        <v>91</v>
      </c>
      <c r="C19" s="455"/>
      <c r="D19" s="455" t="s">
        <v>913</v>
      </c>
      <c r="E19" s="476"/>
      <c r="F19" s="455" t="s">
        <v>914</v>
      </c>
      <c r="G19" s="455" t="s">
        <v>915</v>
      </c>
      <c r="H19" s="558">
        <v>44348</v>
      </c>
      <c r="I19" s="559">
        <v>45443</v>
      </c>
      <c r="J19" s="455" t="s">
        <v>916</v>
      </c>
      <c r="K19" s="455" t="s">
        <v>917</v>
      </c>
      <c r="L19" s="476" t="s">
        <v>918</v>
      </c>
      <c r="M19" s="476" t="s">
        <v>27</v>
      </c>
      <c r="N19" s="476"/>
      <c r="O19" s="476"/>
      <c r="P19" s="557">
        <v>1</v>
      </c>
      <c r="Q19" s="476"/>
      <c r="R19" s="557">
        <v>1</v>
      </c>
      <c r="S19" s="476"/>
      <c r="T19" s="557">
        <v>1</v>
      </c>
      <c r="U19" s="476"/>
      <c r="V19" s="557">
        <v>1</v>
      </c>
      <c r="W19" s="476"/>
      <c r="X19" s="560">
        <v>1</v>
      </c>
      <c r="Y19" s="482">
        <v>0</v>
      </c>
      <c r="Z19" s="455"/>
      <c r="AA19" s="476"/>
      <c r="AB19" s="455"/>
      <c r="AC19" s="455"/>
      <c r="AD19" s="486"/>
      <c r="AE19" s="486"/>
      <c r="AF19" s="561" t="s">
        <v>919</v>
      </c>
      <c r="AG19" s="562"/>
      <c r="AH19" s="561">
        <v>0</v>
      </c>
      <c r="AI19" s="563"/>
      <c r="AJ19" s="455" t="s">
        <v>920</v>
      </c>
      <c r="AK19" s="455"/>
      <c r="AL19" s="455"/>
      <c r="AM19" s="453"/>
      <c r="AN19" s="455">
        <v>0</v>
      </c>
      <c r="AO19" s="453">
        <v>0</v>
      </c>
      <c r="AP19" s="455" t="s">
        <v>1470</v>
      </c>
      <c r="AQ19" s="455" t="s">
        <v>1578</v>
      </c>
      <c r="AR19" s="455" t="s">
        <v>836</v>
      </c>
      <c r="AS19" s="453"/>
      <c r="AT19" s="557" t="s">
        <v>1007</v>
      </c>
      <c r="AU19" s="453">
        <v>0</v>
      </c>
      <c r="AV19" s="455" t="s">
        <v>1579</v>
      </c>
      <c r="AW19" s="455" t="s">
        <v>1478</v>
      </c>
      <c r="AX19" s="476">
        <v>0</v>
      </c>
      <c r="AY19" s="496">
        <v>0</v>
      </c>
      <c r="AZ19" s="476" t="s">
        <v>836</v>
      </c>
      <c r="BA19" s="453" t="s">
        <v>1007</v>
      </c>
      <c r="BB19" s="455" t="s">
        <v>1569</v>
      </c>
      <c r="BC19" s="455" t="s">
        <v>1580</v>
      </c>
      <c r="BD19" s="455" t="s">
        <v>1570</v>
      </c>
      <c r="BE19" s="455" t="s">
        <v>921</v>
      </c>
      <c r="BF19" s="476">
        <v>14</v>
      </c>
      <c r="BG19" s="455" t="s">
        <v>922</v>
      </c>
      <c r="BH19" s="455" t="s">
        <v>923</v>
      </c>
      <c r="BI19" s="486" t="s">
        <v>823</v>
      </c>
      <c r="BJ19" s="486" t="s">
        <v>924</v>
      </c>
      <c r="BK19" s="486" t="s">
        <v>1571</v>
      </c>
      <c r="BL19" s="538" t="s">
        <v>1572</v>
      </c>
      <c r="BM19" s="486" t="s">
        <v>1573</v>
      </c>
      <c r="BN19" s="697"/>
    </row>
    <row r="20" spans="1:66" ht="409.5" x14ac:dyDescent="0.2">
      <c r="A20" s="455"/>
      <c r="B20" s="455" t="s">
        <v>91</v>
      </c>
      <c r="C20" s="455"/>
      <c r="D20" s="455" t="s">
        <v>928</v>
      </c>
      <c r="E20" s="476"/>
      <c r="F20" s="455" t="s">
        <v>914</v>
      </c>
      <c r="G20" s="455" t="s">
        <v>915</v>
      </c>
      <c r="H20" s="558">
        <v>44348</v>
      </c>
      <c r="I20" s="558">
        <v>45443</v>
      </c>
      <c r="J20" s="455" t="s">
        <v>929</v>
      </c>
      <c r="K20" s="455" t="s">
        <v>930</v>
      </c>
      <c r="L20" s="476" t="s">
        <v>918</v>
      </c>
      <c r="M20" s="476" t="s">
        <v>27</v>
      </c>
      <c r="N20" s="476"/>
      <c r="O20" s="476"/>
      <c r="P20" s="557">
        <v>1</v>
      </c>
      <c r="Q20" s="476"/>
      <c r="R20" s="557">
        <v>1</v>
      </c>
      <c r="S20" s="476"/>
      <c r="T20" s="557">
        <v>1</v>
      </c>
      <c r="U20" s="476"/>
      <c r="V20" s="557">
        <v>1</v>
      </c>
      <c r="W20" s="476"/>
      <c r="X20" s="557">
        <v>1</v>
      </c>
      <c r="Y20" s="476">
        <v>0</v>
      </c>
      <c r="Z20" s="455"/>
      <c r="AA20" s="476"/>
      <c r="AB20" s="455"/>
      <c r="AC20" s="455"/>
      <c r="AD20" s="455"/>
      <c r="AE20" s="486"/>
      <c r="AF20" s="561" t="s">
        <v>919</v>
      </c>
      <c r="AG20" s="562"/>
      <c r="AH20" s="561">
        <v>0</v>
      </c>
      <c r="AI20" s="563"/>
      <c r="AJ20" s="564" t="s">
        <v>931</v>
      </c>
      <c r="AK20" s="455"/>
      <c r="AL20" s="455"/>
      <c r="AM20" s="453"/>
      <c r="AN20" s="455">
        <v>0</v>
      </c>
      <c r="AO20" s="453">
        <v>0</v>
      </c>
      <c r="AP20" s="455" t="s">
        <v>1471</v>
      </c>
      <c r="AQ20" s="455" t="s">
        <v>1472</v>
      </c>
      <c r="AR20" s="455" t="s">
        <v>836</v>
      </c>
      <c r="AS20" s="453" t="s">
        <v>1007</v>
      </c>
      <c r="AT20" s="557" t="s">
        <v>1007</v>
      </c>
      <c r="AU20" s="453" t="s">
        <v>1007</v>
      </c>
      <c r="AV20" s="455" t="s">
        <v>1581</v>
      </c>
      <c r="AW20" s="455" t="s">
        <v>1476</v>
      </c>
      <c r="AX20" s="476">
        <v>0</v>
      </c>
      <c r="AY20" s="496">
        <v>0</v>
      </c>
      <c r="AZ20" s="476" t="s">
        <v>836</v>
      </c>
      <c r="BA20" s="453" t="s">
        <v>1007</v>
      </c>
      <c r="BB20" s="455" t="s">
        <v>1574</v>
      </c>
      <c r="BC20" s="455" t="s">
        <v>1575</v>
      </c>
      <c r="BD20" s="455" t="s">
        <v>1576</v>
      </c>
      <c r="BE20" s="455" t="s">
        <v>921</v>
      </c>
      <c r="BF20" s="476">
        <v>15</v>
      </c>
      <c r="BG20" s="455" t="s">
        <v>922</v>
      </c>
      <c r="BH20" s="455" t="s">
        <v>923</v>
      </c>
      <c r="BI20" s="455" t="s">
        <v>823</v>
      </c>
      <c r="BJ20" s="486" t="s">
        <v>924</v>
      </c>
      <c r="BK20" s="486" t="s">
        <v>1571</v>
      </c>
      <c r="BL20" s="538" t="s">
        <v>1572</v>
      </c>
      <c r="BM20" s="486" t="s">
        <v>1573</v>
      </c>
      <c r="BN20" s="697"/>
    </row>
    <row r="21" spans="1:66" ht="409.5" x14ac:dyDescent="0.2">
      <c r="A21" s="455"/>
      <c r="B21" s="455" t="s">
        <v>91</v>
      </c>
      <c r="C21" s="455"/>
      <c r="D21" s="455" t="s">
        <v>932</v>
      </c>
      <c r="E21" s="476"/>
      <c r="F21" s="455" t="s">
        <v>933</v>
      </c>
      <c r="G21" s="455" t="s">
        <v>934</v>
      </c>
      <c r="H21" s="565">
        <v>44228</v>
      </c>
      <c r="I21" s="565">
        <v>45443</v>
      </c>
      <c r="J21" s="455" t="s">
        <v>935</v>
      </c>
      <c r="K21" s="455" t="s">
        <v>936</v>
      </c>
      <c r="L21" s="476" t="s">
        <v>918</v>
      </c>
      <c r="M21" s="476" t="s">
        <v>27</v>
      </c>
      <c r="N21" s="480"/>
      <c r="O21" s="476"/>
      <c r="P21" s="455">
        <v>1</v>
      </c>
      <c r="Q21" s="566">
        <v>53230000</v>
      </c>
      <c r="R21" s="455">
        <v>1</v>
      </c>
      <c r="S21" s="566">
        <v>54820000</v>
      </c>
      <c r="T21" s="455">
        <v>1</v>
      </c>
      <c r="U21" s="566">
        <v>56470000</v>
      </c>
      <c r="V21" s="455">
        <v>1</v>
      </c>
      <c r="W21" s="566">
        <v>17448000</v>
      </c>
      <c r="X21" s="476">
        <v>1</v>
      </c>
      <c r="Y21" s="482">
        <v>181968000</v>
      </c>
      <c r="Z21" s="476"/>
      <c r="AA21" s="496"/>
      <c r="AB21" s="476"/>
      <c r="AC21" s="453"/>
      <c r="AD21" s="455" t="s">
        <v>937</v>
      </c>
      <c r="AE21" s="455" t="s">
        <v>938</v>
      </c>
      <c r="AF21" s="482">
        <v>11886400</v>
      </c>
      <c r="AG21" s="453">
        <f>AF21/Q21</f>
        <v>0.22330264888220927</v>
      </c>
      <c r="AH21" s="476">
        <v>1</v>
      </c>
      <c r="AI21" s="453">
        <f>AH21/P21</f>
        <v>1</v>
      </c>
      <c r="AJ21" s="455" t="s">
        <v>1582</v>
      </c>
      <c r="AK21" s="455" t="s">
        <v>940</v>
      </c>
      <c r="AL21" s="552">
        <v>17054400</v>
      </c>
      <c r="AM21" s="453">
        <f>AL21/Q21</f>
        <v>0.32039075709186549</v>
      </c>
      <c r="AN21" s="455">
        <v>1</v>
      </c>
      <c r="AO21" s="453">
        <f>AN21/P21</f>
        <v>1</v>
      </c>
      <c r="AP21" s="455" t="s">
        <v>1473</v>
      </c>
      <c r="AQ21" s="455" t="s">
        <v>1474</v>
      </c>
      <c r="AR21" s="566">
        <f>11710688+3617600+AL21</f>
        <v>32382688</v>
      </c>
      <c r="AS21" s="496">
        <f>AR21/Q21</f>
        <v>0.60835408604170582</v>
      </c>
      <c r="AT21" s="476">
        <v>1</v>
      </c>
      <c r="AU21" s="453">
        <f>AT21/P21</f>
        <v>1</v>
      </c>
      <c r="AV21" s="455" t="s">
        <v>1475</v>
      </c>
      <c r="AW21" s="476"/>
      <c r="AX21" s="566">
        <f>15969120+AR21</f>
        <v>48351808</v>
      </c>
      <c r="AY21" s="496">
        <f>AX21/Q21</f>
        <v>0.90835634040954349</v>
      </c>
      <c r="AZ21" s="476">
        <v>1</v>
      </c>
      <c r="BA21" s="453">
        <f>AZ21/P21</f>
        <v>1</v>
      </c>
      <c r="BB21" s="455" t="s">
        <v>1583</v>
      </c>
      <c r="BC21" s="476"/>
      <c r="BD21" s="455" t="s">
        <v>1577</v>
      </c>
      <c r="BE21" s="476" t="s">
        <v>941</v>
      </c>
      <c r="BF21" s="455" t="s">
        <v>942</v>
      </c>
      <c r="BG21" s="455" t="s">
        <v>943</v>
      </c>
      <c r="BH21" s="455" t="s">
        <v>822</v>
      </c>
      <c r="BI21" s="477" t="s">
        <v>823</v>
      </c>
      <c r="BJ21" s="477" t="s">
        <v>924</v>
      </c>
      <c r="BK21" s="486" t="s">
        <v>1571</v>
      </c>
      <c r="BL21" s="538" t="s">
        <v>1572</v>
      </c>
      <c r="BM21" s="486" t="s">
        <v>1573</v>
      </c>
      <c r="BN21" s="697"/>
    </row>
  </sheetData>
  <autoFilter ref="A2:BR21" xr:uid="{00000000-0009-0000-0000-000006000000}">
    <filterColumn colId="13" showButton="0"/>
    <filterColumn colId="15" showButton="0"/>
    <filterColumn colId="17" showButton="0"/>
    <filterColumn colId="19" showButton="0"/>
    <filterColumn colId="21" showButton="0"/>
    <filterColumn colId="23" showButton="0"/>
  </autoFilter>
  <mergeCells count="20">
    <mergeCell ref="BP6:BR6"/>
    <mergeCell ref="BN1:BN2"/>
    <mergeCell ref="BE1:BG1"/>
    <mergeCell ref="BH1:BM1"/>
    <mergeCell ref="Z1:AE1"/>
    <mergeCell ref="AF1:AK1"/>
    <mergeCell ref="AL1:AQ1"/>
    <mergeCell ref="AR1:AW1"/>
    <mergeCell ref="AX1:BD1"/>
    <mergeCell ref="N2:O2"/>
    <mergeCell ref="P2:Q2"/>
    <mergeCell ref="A1:C1"/>
    <mergeCell ref="D1:G1"/>
    <mergeCell ref="H1:I1"/>
    <mergeCell ref="J1:L1"/>
    <mergeCell ref="M1:Y1"/>
    <mergeCell ref="R2:S2"/>
    <mergeCell ref="T2:U2"/>
    <mergeCell ref="V2:W2"/>
    <mergeCell ref="X2:Y2"/>
  </mergeCells>
  <dataValidations count="38">
    <dataValidation allowBlank="1" showInputMessage="1" showErrorMessage="1" prompt="Escribir el número y el nombre del Proyecto de Inversión en el cual se enmarca la acción afirmativa y del cual salen los recursos para su implementación, separados por dos puntos (:). " sqref="BG2" xr:uid="{00000000-0002-0000-0600-000000000000}"/>
    <dataValidation allowBlank="1" showInputMessage="1" showErrorMessage="1" prompt="Escriba el nombre del indicador para cada acción afirmativa concertada de política. _x000a__x000a_Debe evidenciar con precisión la propiedad a medir, ser auto explicativo y conciso. _x000a_" sqref="J2" xr:uid="{00000000-0002-0000-0600-000001000000}"/>
    <dataValidation allowBlank="1" showInputMessage="1" showErrorMessage="1" prompt="Escriba la expresión matemática con la cual se calcula el indicador. _x000a_ _x000a_Debe ser coherente con el nombre del indicador y ser explicita la unidad de medida." sqref="K2" xr:uid="{00000000-0002-0000-0600-000002000000}"/>
    <dataValidation allowBlank="1" showInputMessage="1" showErrorMessage="1" prompt="Periodo que se requiere para ejecutar la acción concertada" sqref="H1:I1" xr:uid="{00000000-0002-0000-0600-000003000000}"/>
    <dataValidation allowBlank="1" showInputMessage="1" showErrorMessage="1" prompt="Fecha en la cual inicia la acción _x000a_dd/mn/aaaa" sqref="H2" xr:uid="{00000000-0002-0000-0600-000004000000}"/>
    <dataValidation allowBlank="1" showInputMessage="1" showErrorMessage="1" prompt="Determine si la acción concertada responde a un enfoque (Derechos Humanos, Género, Poblacional - Diferencial, Ambiental y Territorial). Si responde a más de un enfoque mencionelos y separelos con punto y coma." sqref="G2" xr:uid="{00000000-0002-0000-0600-000005000000}"/>
    <dataValidation allowBlank="1" showInputMessage="1" showErrorMessage="1" prompt="Escribir el número y el nombre del Programa General en el cual se enmarca la acción afirmativa, separados por dos puntos (:)." sqref="BE2" xr:uid="{00000000-0002-0000-0600-000006000000}"/>
    <dataValidation allowBlank="1" showInputMessage="1" showErrorMessage="1" prompt="Escribir el número y el nombre de la Meta Sectorial en la cual se enmarca la acción afirmativa, separados por dos puntos (:). " sqref="BF2" xr:uid="{00000000-0002-0000-0600-000007000000}"/>
    <dataValidation allowBlank="1" showInputMessage="1" showErrorMessage="1" prompt="Escribir el número y nombre del proyecto del PDD dento de la cual se ejecuta la acción. _x000a__x000a_Nº: Nombre del proyecto PDD" sqref="BG2" xr:uid="{00000000-0002-0000-0600-000008000000}"/>
    <dataValidation allowBlank="1" showInputMessage="1" showErrorMessage="1" prompt="Información correspondiente a las acciones afirmativas concertadas en el marco del Artículo 66 del PDD." sqref="D1" xr:uid="{00000000-0002-0000-0600-000009000000}"/>
    <dataValidation allowBlank="1" showInputMessage="1" showErrorMessage="1" prompt="Fecha en la cual finaliza la acción _x000a_dd/mm/aaaa" sqref="I2" xr:uid="{00000000-0002-0000-0600-00000A000000}"/>
    <dataValidation allowBlank="1" showInputMessage="1" showErrorMessage="1" prompt="Indique el logro esperado para cada vigencia, con relación a una situación inicial (línea base), de forma cuantitativa y acorde con el indicador definido. " sqref="AF1 AL1 AR1 AX1 Z1" xr:uid="{00000000-0002-0000-0600-00000B000000}"/>
    <dataValidation allowBlank="1" showInputMessage="1" showErrorMessage="1" prompt="Este campo será diligenciado por cada sector con quien se concertó la acción._x000a__x000a_Registre la línea base que se tiene respecto del indicador registrado, indicando el año de corte del dato._x000a__x000a_Si no se cuenta con línea base escriba &quot;Sin Línea Base&quot;." sqref="L2" xr:uid="{00000000-0002-0000-0600-00000C000000}"/>
    <dataValidation allowBlank="1" showInputMessage="1" showErrorMessage="1" prompt="Identifique el ODS al cual le apunta la acción afirmativa._x000a__x000a_Seleccione de la lista desplegable." sqref="F2" xr:uid="{00000000-0002-0000-0600-00000D000000}"/>
    <dataValidation allowBlank="1" showInputMessage="1" showErrorMessage="1" prompt="Aplica para las acciones cuya fuente de financiación es inversión. _x000a__x000a_Corresponde a la información sobre el programa, metas y proyectos de inversión del Plan de Desarrollo Distrittal, en el marco de los cuales se ejecuta la acción afirmativa." sqref="BE1" xr:uid="{00000000-0002-0000-0600-00000E000000}"/>
    <dataValidation allowBlank="1" showInputMessage="1" showErrorMessage="1" prompt="Escriba el nombre completo del sector responsable de la ejecución de la acción." sqref="BH2" xr:uid="{00000000-0002-0000-0600-00000F000000}"/>
    <dataValidation allowBlank="1" showInputMessage="1" showErrorMessage="1" prompt="Escriba el nombre completo de la entidad responsable de la ejecución de la acción." sqref="BI2" xr:uid="{00000000-0002-0000-0600-000010000000}"/>
    <dataValidation allowBlank="1" showInputMessage="1" showErrorMessage="1" prompt="Escriba el teléfono de contacto de las personas responsables de la ejecución de la acción. Primero registre el teléfono del directivo(a), presione Alt y enter (al mismo tiempor), y luego escriba el teléfono de profesional." sqref="BL2" xr:uid="{00000000-0002-0000-0600-000011000000}"/>
    <dataValidation allowBlank="1" showInputMessage="1" showErrorMessage="1" prompt="Escriba el correo electrónico de las personas responsables de la ejecución de la acción. Primero registre el correo del directivo(a), presione Alt y enter (al mismo tiempor), y luego escriba el correo de profesional." sqref="BM2" xr:uid="{00000000-0002-0000-0600-000012000000}"/>
    <dataValidation allowBlank="1" showInputMessage="1" showErrorMessage="1" prompt="Información correspondiente a la estructura que presenta la política de acuerdo con el decreto que la adoptó." sqref="A1" xr:uid="{00000000-0002-0000-0600-000013000000}"/>
    <dataValidation allowBlank="1" showInputMessage="1" showErrorMessage="1" prompt="Escriba la Dirección, Subdirección, Grupo o Unidad responsable de la ejecución de la acción. Utilice nombres completos." sqref="BJ2" xr:uid="{00000000-0002-0000-0600-000014000000}"/>
    <dataValidation allowBlank="1" showInputMessage="1" showErrorMessage="1" prompt="Escriba el nombre completo de las personas responsables de la ejecución del producto. Primero registre el nombre del directivo(a), presione Alt y enter (al mismo tiempor), y luego escriba el nombre de profesional." sqref="BK2" xr:uid="{00000000-0002-0000-0600-000015000000}"/>
    <dataValidation allowBlank="1" showInputMessage="1" showErrorMessage="1" prompt="Escribir el número y nombre de la Meta Sectorial en el cual se enmarca la acción afirmativa." sqref="BE2:BF2" xr:uid="{00000000-0002-0000-0600-000016000000}"/>
    <dataValidation allowBlank="1" showInputMessage="1" showErrorMessage="1" prompt="Incorpore el valor de la ejecución presupuestal (compromisos adquiridos para el cumplimiento de la acción). Las cifras deben expresarse en pesos sin aproximaciones" sqref="AF2 AL2 AR2 AX2 Z2" xr:uid="{00000000-0002-0000-0600-000017000000}"/>
    <dataValidation allowBlank="1" showInputMessage="1" showErrorMessage="1" prompt="Resultado de dividir el valor de la ejecución presupuestal sobre la asignación presupuestal. " sqref="AG2 AM2 AS2 AY2 AA2" xr:uid="{00000000-0002-0000-0600-000018000000}"/>
    <dataValidation allowBlank="1" showInputMessage="1" showErrorMessage="1" prompt="Teniendo en cuenta la fórmula de cálculo de cada indicador, registre el resultado de cada uno, para el período del reporte" sqref="AH2 AT2 AN2 AZ2 AB2" xr:uid="{00000000-0002-0000-0600-000019000000}"/>
    <dataValidation allowBlank="1" showInputMessage="1" showErrorMessage="1" prompt="Corresponde al avance cualitativo que la entidad identifica en el cumplimiento de la acción." sqref="AJ2 AV2 AP2 BB2 AD2" xr:uid="{00000000-0002-0000-0600-00001A000000}"/>
    <dataValidation allowBlank="1" showInputMessage="1" showErrorMessage="1" prompt="Si se han presentado dificultades frente al avance del indicador  se deben describir aquí y  las soluciones para superarlas." sqref="AK2 AQ2 AW2 BC2 AE2" xr:uid="{00000000-0002-0000-0600-00001B000000}"/>
    <dataValidation allowBlank="1" showInputMessage="1" showErrorMessage="1" prompt="Resultado de dividir el avance cuantitativo del indicador sobre la meta anual programada." sqref="AI2 AO2 AU2 BA2 AC2" xr:uid="{00000000-0002-0000-0600-00001C000000}"/>
    <dataValidation allowBlank="1" showInputMessage="1" showErrorMessage="1" prompt="Señalar cómo han implementado los enfoques que se establecieron, quienes conforman la población beneficiada, qué acciones diferenciales se han desarrollado. revisar instructivo. Máximo 300 palabras por indicador." sqref="BD2" xr:uid="{00000000-0002-0000-0600-00001D000000}"/>
    <dataValidation allowBlank="1" showInputMessage="1" showErrorMessage="1" prompt="Identifique la fuente de financiación: Inversión o Funcionamiento._x000a_" sqref="M2" xr:uid="{00000000-0002-0000-0600-00001E000000}"/>
    <dataValidation allowBlank="1" showInputMessage="1" showErrorMessage="1" prompt="Escoja de la lista desplegable el nombre del componente en el cual se estructura la política y dentro del cual se enmarca la acción afirmativa a registrar en la siguiente sección. Este campo es diligenciado por la SAE." sqref="B2" xr:uid="{00000000-0002-0000-0600-00001F000000}"/>
    <dataValidation allowBlank="1" showInputMessage="1" showErrorMessage="1" prompt="Escoja de la lista desplegable el nombre el subcomponente de acuerdo con el componente registrado en el campo anterior; esto para las políticas que aplique subcomponente. Este campo es diligenciado por la SAE." sqref="C2" xr:uid="{00000000-0002-0000-0600-000020000000}"/>
    <dataValidation allowBlank="1" showInputMessage="1" showErrorMessage="1" prompt="Este campo será diligenciado por la SDP." sqref="A2" xr:uid="{00000000-0002-0000-0600-000021000000}"/>
    <dataValidation allowBlank="1" showInputMessage="1" showErrorMessage="1" prompt="Este campo será diligenciado por la SAE en articulación con cada sector. _x000a__x000a_La ponderación de cada acción estará definida de acuerdo con su nivel de importancia en el cumplimiento de los propósitos de la política." sqref="E2" xr:uid="{00000000-0002-0000-0600-000022000000}"/>
    <dataValidation allowBlank="1" showInputMessage="1" showErrorMessage="1" prompt="Escriba las acciones afirmativaa concertadas entre la ciudadanía y cada entidad. Este campo es diligenciado por la SAE." sqref="D2" xr:uid="{00000000-0002-0000-0600-000023000000}"/>
    <dataValidation allowBlank="1" showInputMessage="1" showErrorMessage="1" prompt="Escriba el numero telefónico, número de extensión, correo electrónico de la persona de contacto relacionada en la columna anterior." sqref="BK3:BK4" xr:uid="{00000000-0002-0000-0600-000024000000}"/>
    <dataValidation allowBlank="1" showInputMessage="1" showErrorMessage="1" prompt="Seleccione de la lista desplegable, la entidad responsable de la ejecución del producto o acción." sqref="AD21" xr:uid="{00000000-0002-0000-0600-000025000000}"/>
  </dataValidations>
  <hyperlinks>
    <hyperlink ref="BM4" r:id="rId1" xr:uid="{00000000-0004-0000-0600-000000000000}"/>
    <hyperlink ref="BM3" r:id="rId2" xr:uid="{00000000-0004-0000-0600-000001000000}"/>
  </hyperlinks>
  <pageMargins left="0.7" right="0.7" top="0.75" bottom="0.75" header="0.3" footer="0.3"/>
  <pageSetup orientation="portrait" verticalDpi="0"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26000000}">
          <x14:formula1>
            <xm:f>'D:\Descargas\[Matriz Plan de acción y Seguimiento Artículo_ 66_ Primer Trimestre.xlsx]ODS'!#REF!</xm:f>
          </x14:formula1>
          <xm:sqref>F17:F18</xm:sqref>
        </x14:dataValidation>
        <x14:dataValidation type="list" allowBlank="1" showInputMessage="1" showErrorMessage="1" xr:uid="{00000000-0002-0000-0600-000027000000}">
          <x14:formula1>
            <xm:f>'D:\Descargas\[Matriz Plan de acción y Seguimiento Artículo_ 66_ Primer Trimestre.xlsx]Instructivo Plan de ación y seg'!#REF!</xm:f>
          </x14:formula1>
          <xm:sqref>M17:M18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DX127"/>
  <sheetViews>
    <sheetView topLeftCell="A445" zoomScaleNormal="100" workbookViewId="0">
      <selection activeCell="AT87" sqref="AT87"/>
    </sheetView>
  </sheetViews>
  <sheetFormatPr baseColWidth="10" defaultColWidth="11" defaultRowHeight="14.25" x14ac:dyDescent="0.2"/>
  <cols>
    <col min="30" max="30" width="69" customWidth="1"/>
    <col min="31" max="31" width="64.875" customWidth="1"/>
    <col min="36" max="36" width="48.125" customWidth="1"/>
    <col min="37" max="37" width="49" customWidth="1"/>
  </cols>
  <sheetData>
    <row r="1" spans="1:128" ht="15" x14ac:dyDescent="0.2">
      <c r="A1" s="609" t="s">
        <v>242</v>
      </c>
      <c r="B1" s="611" t="s">
        <v>243</v>
      </c>
      <c r="C1" s="611" t="s">
        <v>244</v>
      </c>
      <c r="D1" s="611" t="s">
        <v>245</v>
      </c>
      <c r="E1" s="609" t="s">
        <v>246</v>
      </c>
      <c r="F1" s="615" t="s">
        <v>247</v>
      </c>
      <c r="G1" s="650" t="s">
        <v>248</v>
      </c>
      <c r="H1" s="611" t="s">
        <v>249</v>
      </c>
      <c r="I1" s="611" t="s">
        <v>250</v>
      </c>
      <c r="J1" s="611" t="s">
        <v>251</v>
      </c>
      <c r="K1" s="611" t="s">
        <v>252</v>
      </c>
      <c r="L1" s="650" t="s">
        <v>253</v>
      </c>
      <c r="M1" s="654" t="s">
        <v>254</v>
      </c>
      <c r="N1" s="640">
        <v>2020</v>
      </c>
      <c r="O1" s="642"/>
      <c r="P1" s="640">
        <v>2021</v>
      </c>
      <c r="Q1" s="642"/>
      <c r="R1" s="640">
        <v>2022</v>
      </c>
      <c r="S1" s="642"/>
      <c r="T1" s="640">
        <v>2023</v>
      </c>
      <c r="U1" s="642"/>
      <c r="V1" s="640">
        <v>2024</v>
      </c>
      <c r="W1" s="642"/>
      <c r="X1" s="640" t="s">
        <v>255</v>
      </c>
      <c r="Y1" s="642"/>
      <c r="Z1" s="606" t="s">
        <v>256</v>
      </c>
      <c r="AA1" s="652" t="s">
        <v>257</v>
      </c>
      <c r="AB1" s="606" t="s">
        <v>258</v>
      </c>
      <c r="AC1" s="685" t="s">
        <v>259</v>
      </c>
      <c r="AD1" s="656" t="s">
        <v>260</v>
      </c>
      <c r="AE1" s="606" t="s">
        <v>261</v>
      </c>
      <c r="AF1" s="606" t="s">
        <v>256</v>
      </c>
      <c r="AG1" s="685" t="s">
        <v>257</v>
      </c>
      <c r="AH1" s="606" t="s">
        <v>258</v>
      </c>
      <c r="AI1" s="685" t="s">
        <v>259</v>
      </c>
      <c r="AJ1" s="656" t="s">
        <v>260</v>
      </c>
      <c r="AK1" s="606" t="s">
        <v>261</v>
      </c>
      <c r="AL1" s="606" t="s">
        <v>256</v>
      </c>
      <c r="AM1" s="685" t="s">
        <v>257</v>
      </c>
      <c r="AN1" s="606" t="s">
        <v>258</v>
      </c>
      <c r="AO1" s="685" t="s">
        <v>259</v>
      </c>
      <c r="AP1" s="656" t="s">
        <v>260</v>
      </c>
      <c r="AQ1" s="606" t="s">
        <v>261</v>
      </c>
      <c r="AR1" s="606" t="s">
        <v>256</v>
      </c>
      <c r="AS1" s="685" t="s">
        <v>257</v>
      </c>
      <c r="AT1" s="606" t="s">
        <v>258</v>
      </c>
      <c r="AU1" s="685" t="s">
        <v>259</v>
      </c>
      <c r="AV1" s="656" t="s">
        <v>260</v>
      </c>
      <c r="AW1" s="606" t="s">
        <v>261</v>
      </c>
      <c r="AX1" s="606" t="s">
        <v>256</v>
      </c>
      <c r="AY1" s="685" t="s">
        <v>257</v>
      </c>
      <c r="AZ1" s="606" t="s">
        <v>258</v>
      </c>
      <c r="BA1" s="685" t="s">
        <v>259</v>
      </c>
      <c r="BB1" s="656" t="s">
        <v>260</v>
      </c>
      <c r="BC1" s="606" t="s">
        <v>261</v>
      </c>
      <c r="BD1" s="656" t="s">
        <v>262</v>
      </c>
      <c r="BE1" s="617" t="s">
        <v>263</v>
      </c>
      <c r="BF1" s="617" t="s">
        <v>264</v>
      </c>
      <c r="BG1" s="617" t="s">
        <v>265</v>
      </c>
      <c r="BH1" s="615" t="s">
        <v>266</v>
      </c>
      <c r="BI1" s="615" t="s">
        <v>267</v>
      </c>
      <c r="BJ1" s="615" t="s">
        <v>268</v>
      </c>
      <c r="BK1" s="615" t="s">
        <v>269</v>
      </c>
      <c r="BL1" s="615" t="s">
        <v>270</v>
      </c>
      <c r="BM1" s="613" t="s">
        <v>271</v>
      </c>
      <c r="BN1" s="608" t="s">
        <v>272</v>
      </c>
      <c r="BO1" s="608" t="s">
        <v>1274</v>
      </c>
    </row>
    <row r="2" spans="1:128" ht="30" hidden="1" x14ac:dyDescent="0.2">
      <c r="A2" s="610"/>
      <c r="B2" s="612"/>
      <c r="C2" s="612"/>
      <c r="D2" s="612"/>
      <c r="E2" s="610"/>
      <c r="F2" s="616"/>
      <c r="G2" s="651"/>
      <c r="H2" s="612"/>
      <c r="I2" s="612"/>
      <c r="J2" s="612"/>
      <c r="K2" s="612"/>
      <c r="L2" s="651"/>
      <c r="M2" s="655"/>
      <c r="N2" s="36" t="s">
        <v>273</v>
      </c>
      <c r="O2" s="36" t="s">
        <v>274</v>
      </c>
      <c r="P2" s="36" t="s">
        <v>273</v>
      </c>
      <c r="Q2" s="36" t="s">
        <v>274</v>
      </c>
      <c r="R2" s="36" t="s">
        <v>273</v>
      </c>
      <c r="S2" s="36" t="s">
        <v>274</v>
      </c>
      <c r="T2" s="36" t="s">
        <v>273</v>
      </c>
      <c r="U2" s="36" t="s">
        <v>274</v>
      </c>
      <c r="V2" s="36" t="s">
        <v>273</v>
      </c>
      <c r="W2" s="36" t="s">
        <v>274</v>
      </c>
      <c r="X2" s="38" t="s">
        <v>275</v>
      </c>
      <c r="Y2" s="37" t="s">
        <v>274</v>
      </c>
      <c r="Z2" s="607"/>
      <c r="AA2" s="653"/>
      <c r="AB2" s="607"/>
      <c r="AC2" s="686"/>
      <c r="AD2" s="657"/>
      <c r="AE2" s="607"/>
      <c r="AF2" s="607"/>
      <c r="AG2" s="686"/>
      <c r="AH2" s="607"/>
      <c r="AI2" s="686"/>
      <c r="AJ2" s="657"/>
      <c r="AK2" s="607"/>
      <c r="AL2" s="607"/>
      <c r="AM2" s="686"/>
      <c r="AN2" s="607"/>
      <c r="AO2" s="686"/>
      <c r="AP2" s="657"/>
      <c r="AQ2" s="607"/>
      <c r="AR2" s="607"/>
      <c r="AS2" s="686"/>
      <c r="AT2" s="607"/>
      <c r="AU2" s="686"/>
      <c r="AV2" s="657"/>
      <c r="AW2" s="607"/>
      <c r="AX2" s="607"/>
      <c r="AY2" s="686"/>
      <c r="AZ2" s="607"/>
      <c r="BA2" s="686"/>
      <c r="BB2" s="657"/>
      <c r="BC2" s="607"/>
      <c r="BD2" s="657"/>
      <c r="BE2" s="618"/>
      <c r="BF2" s="618"/>
      <c r="BG2" s="618"/>
      <c r="BH2" s="616"/>
      <c r="BI2" s="616"/>
      <c r="BJ2" s="616"/>
      <c r="BK2" s="616"/>
      <c r="BL2" s="616"/>
      <c r="BM2" s="614"/>
      <c r="BN2" s="608"/>
      <c r="BO2" s="608"/>
    </row>
    <row r="3" spans="1:128" ht="375" hidden="1" x14ac:dyDescent="0.2">
      <c r="A3" s="241" t="s">
        <v>1275</v>
      </c>
      <c r="B3" s="315" t="s">
        <v>103</v>
      </c>
      <c r="C3" s="315"/>
      <c r="D3" s="315" t="s">
        <v>276</v>
      </c>
      <c r="E3" s="315"/>
      <c r="F3" s="96" t="s">
        <v>221</v>
      </c>
      <c r="G3" s="136" t="s">
        <v>277</v>
      </c>
      <c r="H3" s="39">
        <v>44136</v>
      </c>
      <c r="I3" s="40">
        <v>45444</v>
      </c>
      <c r="J3" s="315" t="s">
        <v>278</v>
      </c>
      <c r="K3" s="315" t="s">
        <v>279</v>
      </c>
      <c r="L3" s="42" t="s">
        <v>280</v>
      </c>
      <c r="M3" s="42" t="s">
        <v>27</v>
      </c>
      <c r="N3" s="42">
        <v>1</v>
      </c>
      <c r="O3" s="103">
        <v>0</v>
      </c>
      <c r="P3" s="42">
        <v>4</v>
      </c>
      <c r="Q3" s="103">
        <v>4290106</v>
      </c>
      <c r="R3" s="42">
        <v>4</v>
      </c>
      <c r="S3" s="103">
        <v>4418809</v>
      </c>
      <c r="T3" s="42">
        <v>2</v>
      </c>
      <c r="U3" s="103">
        <v>2275687</v>
      </c>
      <c r="V3" s="42">
        <v>2</v>
      </c>
      <c r="W3" s="103">
        <v>2343957</v>
      </c>
      <c r="X3" s="42">
        <f>V3+T3+R3+P3+N3</f>
        <v>13</v>
      </c>
      <c r="Y3" s="137">
        <f>O3+Q3+S3+U3+W3</f>
        <v>13328559</v>
      </c>
      <c r="Z3" s="242">
        <v>0</v>
      </c>
      <c r="AA3" s="242">
        <v>0</v>
      </c>
      <c r="AB3" s="242">
        <v>1</v>
      </c>
      <c r="AC3" s="243">
        <f t="shared" ref="AC3:AC47" si="0">IF(N3=0," ",AB3/N3)</f>
        <v>1</v>
      </c>
      <c r="AD3" s="244" t="s">
        <v>281</v>
      </c>
      <c r="AE3" s="245"/>
      <c r="AF3" s="246">
        <v>0</v>
      </c>
      <c r="AG3" s="247">
        <v>0</v>
      </c>
      <c r="AH3" s="246">
        <v>0</v>
      </c>
      <c r="AI3" s="243">
        <f t="shared" ref="AI3:AI17" si="1">IF(P3=0," ",AH3/P3)</f>
        <v>0</v>
      </c>
      <c r="AJ3" s="244" t="s">
        <v>282</v>
      </c>
      <c r="AK3" s="244"/>
      <c r="AL3" s="104"/>
      <c r="AM3" s="54"/>
      <c r="AN3" s="315"/>
      <c r="AO3" s="54"/>
      <c r="AP3" s="315"/>
      <c r="AQ3" s="315"/>
      <c r="AR3" s="104"/>
      <c r="AS3" s="54"/>
      <c r="AT3" s="315"/>
      <c r="AU3" s="54">
        <f>IF(P3=0," ",AT3/P3)</f>
        <v>0</v>
      </c>
      <c r="AV3" s="315"/>
      <c r="AW3" s="315"/>
      <c r="AX3" s="104"/>
      <c r="AY3" s="54">
        <f>IF(Q3=0," ",AX3/Q3)</f>
        <v>0</v>
      </c>
      <c r="AZ3" s="315"/>
      <c r="BA3" s="54">
        <f>IF(P3=0," ",AZ3/P3)</f>
        <v>0</v>
      </c>
      <c r="BB3" s="315"/>
      <c r="BC3" s="315"/>
      <c r="BD3" s="315"/>
      <c r="BE3" s="315" t="s">
        <v>1276</v>
      </c>
      <c r="BF3" s="138" t="s">
        <v>283</v>
      </c>
      <c r="BG3" s="139" t="s">
        <v>284</v>
      </c>
      <c r="BH3" s="315" t="s">
        <v>285</v>
      </c>
      <c r="BI3" s="315" t="s">
        <v>286</v>
      </c>
      <c r="BJ3" s="96" t="s">
        <v>287</v>
      </c>
      <c r="BK3" s="96" t="s">
        <v>288</v>
      </c>
      <c r="BL3" s="96" t="s">
        <v>289</v>
      </c>
      <c r="BM3" s="140" t="s">
        <v>290</v>
      </c>
      <c r="BN3" s="248"/>
      <c r="BO3" s="249" t="s">
        <v>1277</v>
      </c>
    </row>
    <row r="4" spans="1:128" ht="375" hidden="1" x14ac:dyDescent="0.2">
      <c r="A4" s="241" t="s">
        <v>1278</v>
      </c>
      <c r="B4" s="315" t="s">
        <v>103</v>
      </c>
      <c r="C4" s="315"/>
      <c r="D4" s="315" t="s">
        <v>291</v>
      </c>
      <c r="E4" s="315"/>
      <c r="F4" s="96" t="s">
        <v>221</v>
      </c>
      <c r="G4" s="136" t="s">
        <v>277</v>
      </c>
      <c r="H4" s="39">
        <v>44136</v>
      </c>
      <c r="I4" s="40">
        <v>45444</v>
      </c>
      <c r="J4" s="315" t="s">
        <v>292</v>
      </c>
      <c r="K4" s="315" t="s">
        <v>293</v>
      </c>
      <c r="L4" s="43" t="s">
        <v>280</v>
      </c>
      <c r="M4" s="43" t="s">
        <v>27</v>
      </c>
      <c r="N4" s="42">
        <v>0</v>
      </c>
      <c r="O4" s="105">
        <v>0</v>
      </c>
      <c r="P4" s="43">
        <v>2</v>
      </c>
      <c r="Q4" s="105">
        <v>2145053</v>
      </c>
      <c r="R4" s="43">
        <v>2</v>
      </c>
      <c r="S4" s="105">
        <v>2209405</v>
      </c>
      <c r="T4" s="43">
        <v>2</v>
      </c>
      <c r="U4" s="105">
        <v>2275687</v>
      </c>
      <c r="V4" s="43">
        <v>2</v>
      </c>
      <c r="W4" s="105">
        <v>2343958</v>
      </c>
      <c r="X4" s="42">
        <f>V4+T4+R4+P4+N4</f>
        <v>8</v>
      </c>
      <c r="Y4" s="137">
        <f t="shared" ref="Y4:Y47" si="2">O4+Q4+S4+U4+W4</f>
        <v>8974103</v>
      </c>
      <c r="Z4" s="242">
        <v>0</v>
      </c>
      <c r="AA4" s="246">
        <v>0</v>
      </c>
      <c r="AB4" s="246">
        <v>0</v>
      </c>
      <c r="AC4" s="243" t="str">
        <f t="shared" si="0"/>
        <v xml:space="preserve"> </v>
      </c>
      <c r="AD4" s="246"/>
      <c r="AE4" s="246"/>
      <c r="AF4" s="250">
        <v>0</v>
      </c>
      <c r="AG4" s="251">
        <v>0</v>
      </c>
      <c r="AH4" s="246">
        <v>0</v>
      </c>
      <c r="AI4" s="243">
        <f t="shared" si="1"/>
        <v>0</v>
      </c>
      <c r="AJ4" s="244" t="s">
        <v>295</v>
      </c>
      <c r="AK4" s="244"/>
      <c r="AL4" s="104"/>
      <c r="AM4" s="54"/>
      <c r="AN4" s="315"/>
      <c r="AO4" s="54"/>
      <c r="AP4" s="315"/>
      <c r="AQ4" s="315"/>
      <c r="AR4" s="104"/>
      <c r="AS4" s="54"/>
      <c r="AT4" s="315"/>
      <c r="AU4" s="54">
        <f>IF(P4=0," ",AT4/P4)</f>
        <v>0</v>
      </c>
      <c r="AV4" s="315"/>
      <c r="AW4" s="315"/>
      <c r="AX4" s="104"/>
      <c r="AY4" s="54">
        <f>IF(Q4=0," ",AX4/Q4)</f>
        <v>0</v>
      </c>
      <c r="AZ4" s="315"/>
      <c r="BA4" s="54">
        <f>IF(P4=0," ",AZ4/P4)</f>
        <v>0</v>
      </c>
      <c r="BB4" s="315"/>
      <c r="BC4" s="315"/>
      <c r="BD4" s="315"/>
      <c r="BE4" s="315" t="s">
        <v>1276</v>
      </c>
      <c r="BF4" s="141" t="s">
        <v>283</v>
      </c>
      <c r="BG4" s="142" t="s">
        <v>284</v>
      </c>
      <c r="BH4" s="315" t="s">
        <v>285</v>
      </c>
      <c r="BI4" s="315" t="s">
        <v>286</v>
      </c>
      <c r="BJ4" s="142" t="s">
        <v>296</v>
      </c>
      <c r="BK4" s="96" t="s">
        <v>297</v>
      </c>
      <c r="BL4" s="96" t="s">
        <v>298</v>
      </c>
      <c r="BM4" s="252" t="s">
        <v>299</v>
      </c>
      <c r="BN4" s="248"/>
      <c r="BO4" s="249" t="s">
        <v>1277</v>
      </c>
    </row>
    <row r="5" spans="1:128" ht="409.5" hidden="1" x14ac:dyDescent="0.2">
      <c r="A5" s="241" t="s">
        <v>1279</v>
      </c>
      <c r="B5" s="315" t="s">
        <v>103</v>
      </c>
      <c r="C5" s="315"/>
      <c r="D5" s="315" t="s">
        <v>300</v>
      </c>
      <c r="E5" s="315">
        <v>30</v>
      </c>
      <c r="F5" s="143" t="s">
        <v>221</v>
      </c>
      <c r="G5" s="144" t="s">
        <v>301</v>
      </c>
      <c r="H5" s="39">
        <v>44136</v>
      </c>
      <c r="I5" s="39">
        <v>45657</v>
      </c>
      <c r="J5" s="315" t="s">
        <v>302</v>
      </c>
      <c r="K5" s="315" t="s">
        <v>303</v>
      </c>
      <c r="L5" s="145" t="s">
        <v>304</v>
      </c>
      <c r="M5" s="145" t="s">
        <v>27</v>
      </c>
      <c r="N5" s="146">
        <v>0.3</v>
      </c>
      <c r="O5" s="147">
        <f>(29000000/2)/5</f>
        <v>2900000</v>
      </c>
      <c r="P5" s="146">
        <v>0.7</v>
      </c>
      <c r="Q5" s="147">
        <f>(37000000/2)/5</f>
        <v>3700000</v>
      </c>
      <c r="R5" s="146"/>
      <c r="S5" s="147">
        <v>0</v>
      </c>
      <c r="T5" s="146"/>
      <c r="U5" s="147">
        <v>0</v>
      </c>
      <c r="V5" s="146"/>
      <c r="W5" s="147"/>
      <c r="X5" s="146">
        <f>+N5+P5</f>
        <v>1</v>
      </c>
      <c r="Y5" s="137">
        <f t="shared" si="2"/>
        <v>6600000</v>
      </c>
      <c r="Z5" s="253">
        <v>2900000</v>
      </c>
      <c r="AA5" s="251">
        <v>1</v>
      </c>
      <c r="AB5" s="251">
        <v>0.3</v>
      </c>
      <c r="AC5" s="243">
        <f t="shared" si="0"/>
        <v>1</v>
      </c>
      <c r="AD5" s="254" t="s">
        <v>305</v>
      </c>
      <c r="AE5" s="254" t="s">
        <v>306</v>
      </c>
      <c r="AF5" s="250">
        <v>200000</v>
      </c>
      <c r="AG5" s="251">
        <v>5.4054054054054057E-2</v>
      </c>
      <c r="AH5" s="251">
        <v>0.1</v>
      </c>
      <c r="AI5" s="243">
        <f t="shared" si="1"/>
        <v>0.14285714285714288</v>
      </c>
      <c r="AJ5" s="254" t="s">
        <v>307</v>
      </c>
      <c r="AK5" s="254" t="s">
        <v>306</v>
      </c>
      <c r="AL5" s="104"/>
      <c r="AM5" s="54"/>
      <c r="AN5" s="315"/>
      <c r="AO5" s="54"/>
      <c r="AP5" s="315"/>
      <c r="AQ5" s="315"/>
      <c r="AR5" s="104"/>
      <c r="AS5" s="54"/>
      <c r="AT5" s="315"/>
      <c r="AU5" s="54">
        <f>IF(P5=0," ",AT5/P5)</f>
        <v>0</v>
      </c>
      <c r="AV5" s="315"/>
      <c r="AW5" s="315"/>
      <c r="AX5" s="104"/>
      <c r="AY5" s="54"/>
      <c r="AZ5" s="315"/>
      <c r="BA5" s="54"/>
      <c r="BB5" s="315"/>
      <c r="BC5" s="315"/>
      <c r="BD5" s="315"/>
      <c r="BE5" s="315" t="s">
        <v>1276</v>
      </c>
      <c r="BF5" s="145" t="s">
        <v>308</v>
      </c>
      <c r="BG5" s="145" t="s">
        <v>309</v>
      </c>
      <c r="BH5" s="315" t="s">
        <v>285</v>
      </c>
      <c r="BI5" s="315" t="s">
        <v>286</v>
      </c>
      <c r="BJ5" s="145" t="s">
        <v>310</v>
      </c>
      <c r="BK5" s="96" t="s">
        <v>311</v>
      </c>
      <c r="BL5" s="96" t="s">
        <v>312</v>
      </c>
      <c r="BM5" s="140" t="s">
        <v>313</v>
      </c>
      <c r="BN5" s="248"/>
      <c r="BO5" s="249" t="s">
        <v>1277</v>
      </c>
    </row>
    <row r="6" spans="1:128" ht="270" hidden="1" x14ac:dyDescent="0.2">
      <c r="A6" s="241" t="s">
        <v>1280</v>
      </c>
      <c r="B6" s="315" t="s">
        <v>73</v>
      </c>
      <c r="C6" s="315"/>
      <c r="D6" s="315" t="s">
        <v>314</v>
      </c>
      <c r="E6" s="315"/>
      <c r="F6" s="96" t="s">
        <v>221</v>
      </c>
      <c r="G6" s="136" t="s">
        <v>301</v>
      </c>
      <c r="H6" s="39">
        <v>44136</v>
      </c>
      <c r="I6" s="255">
        <v>44561</v>
      </c>
      <c r="J6" s="315" t="s">
        <v>315</v>
      </c>
      <c r="K6" s="315" t="s">
        <v>315</v>
      </c>
      <c r="L6" s="145" t="s">
        <v>304</v>
      </c>
      <c r="M6" s="145" t="s">
        <v>27</v>
      </c>
      <c r="N6" s="146">
        <v>0.3</v>
      </c>
      <c r="O6" s="147">
        <f>(29000000/2)/5</f>
        <v>2900000</v>
      </c>
      <c r="P6" s="146">
        <v>0.7</v>
      </c>
      <c r="Q6" s="147">
        <f>(37000000/2)/5</f>
        <v>3700000</v>
      </c>
      <c r="R6" s="145"/>
      <c r="S6" s="147"/>
      <c r="T6" s="145"/>
      <c r="U6" s="147"/>
      <c r="V6" s="147"/>
      <c r="W6" s="147"/>
      <c r="X6" s="146">
        <f>+N6+P6</f>
        <v>1</v>
      </c>
      <c r="Y6" s="137">
        <f t="shared" si="2"/>
        <v>6600000</v>
      </c>
      <c r="Z6" s="256">
        <v>2900000</v>
      </c>
      <c r="AA6" s="257">
        <v>1</v>
      </c>
      <c r="AB6" s="257">
        <v>0.3</v>
      </c>
      <c r="AC6" s="243">
        <f t="shared" si="0"/>
        <v>1</v>
      </c>
      <c r="AD6" s="258" t="s">
        <v>305</v>
      </c>
      <c r="AE6" s="258" t="s">
        <v>316</v>
      </c>
      <c r="AF6" s="259">
        <v>200000</v>
      </c>
      <c r="AG6" s="257">
        <v>5.4054054054054057E-2</v>
      </c>
      <c r="AH6" s="257">
        <v>0.1</v>
      </c>
      <c r="AI6" s="243">
        <f t="shared" si="1"/>
        <v>0.14285714285714288</v>
      </c>
      <c r="AJ6" s="258" t="s">
        <v>307</v>
      </c>
      <c r="AK6" s="258" t="s">
        <v>316</v>
      </c>
      <c r="AL6" s="104"/>
      <c r="AM6" s="54"/>
      <c r="AN6" s="315"/>
      <c r="AO6" s="54"/>
      <c r="AP6" s="315"/>
      <c r="AQ6" s="315"/>
      <c r="AR6" s="104"/>
      <c r="AS6" s="54"/>
      <c r="AT6" s="315"/>
      <c r="AU6" s="54"/>
      <c r="AV6" s="315"/>
      <c r="AW6" s="315"/>
      <c r="AX6" s="104"/>
      <c r="AY6" s="54"/>
      <c r="AZ6" s="315"/>
      <c r="BA6" s="54"/>
      <c r="BB6" s="315"/>
      <c r="BC6" s="315"/>
      <c r="BD6" s="315"/>
      <c r="BE6" s="315" t="s">
        <v>1276</v>
      </c>
      <c r="BF6" s="145" t="s">
        <v>308</v>
      </c>
      <c r="BG6" s="145" t="s">
        <v>309</v>
      </c>
      <c r="BH6" s="315" t="s">
        <v>285</v>
      </c>
      <c r="BI6" s="315" t="s">
        <v>286</v>
      </c>
      <c r="BJ6" s="145" t="s">
        <v>310</v>
      </c>
      <c r="BK6" s="96" t="s">
        <v>311</v>
      </c>
      <c r="BL6" s="96" t="s">
        <v>312</v>
      </c>
      <c r="BM6" s="140" t="s">
        <v>313</v>
      </c>
      <c r="BN6" s="248"/>
      <c r="BO6" s="249" t="s">
        <v>1277</v>
      </c>
    </row>
    <row r="7" spans="1:128" ht="255" hidden="1" x14ac:dyDescent="0.2">
      <c r="A7" s="241" t="s">
        <v>1281</v>
      </c>
      <c r="B7" s="315" t="s">
        <v>73</v>
      </c>
      <c r="C7" s="315"/>
      <c r="D7" s="315" t="s">
        <v>317</v>
      </c>
      <c r="E7" s="315"/>
      <c r="F7" s="96" t="s">
        <v>221</v>
      </c>
      <c r="G7" s="136" t="s">
        <v>301</v>
      </c>
      <c r="H7" s="39">
        <v>44136</v>
      </c>
      <c r="I7" s="255">
        <v>44561</v>
      </c>
      <c r="J7" s="315" t="s">
        <v>318</v>
      </c>
      <c r="K7" s="315" t="s">
        <v>318</v>
      </c>
      <c r="L7" s="145" t="s">
        <v>304</v>
      </c>
      <c r="M7" s="145" t="s">
        <v>27</v>
      </c>
      <c r="N7" s="146">
        <v>0.3</v>
      </c>
      <c r="O7" s="147">
        <f>(29000000/2)/5</f>
        <v>2900000</v>
      </c>
      <c r="P7" s="146">
        <v>0.7</v>
      </c>
      <c r="Q7" s="147">
        <f>(37000000/2)/5</f>
        <v>3700000</v>
      </c>
      <c r="R7" s="145"/>
      <c r="S7" s="147"/>
      <c r="T7" s="145"/>
      <c r="U7" s="147"/>
      <c r="V7" s="147"/>
      <c r="W7" s="147"/>
      <c r="X7" s="146">
        <f>+N7+P7</f>
        <v>1</v>
      </c>
      <c r="Y7" s="137">
        <f t="shared" si="2"/>
        <v>6600000</v>
      </c>
      <c r="Z7" s="256">
        <v>2900000</v>
      </c>
      <c r="AA7" s="257">
        <v>1</v>
      </c>
      <c r="AB7" s="257">
        <v>0.3</v>
      </c>
      <c r="AC7" s="243">
        <f t="shared" si="0"/>
        <v>1</v>
      </c>
      <c r="AD7" s="258" t="s">
        <v>305</v>
      </c>
      <c r="AE7" s="260"/>
      <c r="AF7" s="259">
        <v>200000</v>
      </c>
      <c r="AG7" s="257">
        <v>5.4054054054054057E-2</v>
      </c>
      <c r="AH7" s="257">
        <v>0.1</v>
      </c>
      <c r="AI7" s="243">
        <f t="shared" si="1"/>
        <v>0.14285714285714288</v>
      </c>
      <c r="AJ7" s="258" t="s">
        <v>307</v>
      </c>
      <c r="AK7" s="261"/>
      <c r="AL7" s="104"/>
      <c r="AM7" s="54"/>
      <c r="AN7" s="315"/>
      <c r="AO7" s="54"/>
      <c r="AP7" s="315"/>
      <c r="AQ7" s="315"/>
      <c r="AR7" s="104"/>
      <c r="AS7" s="54"/>
      <c r="AT7" s="315"/>
      <c r="AU7" s="54"/>
      <c r="AV7" s="315"/>
      <c r="AW7" s="315"/>
      <c r="AX7" s="104"/>
      <c r="AY7" s="54"/>
      <c r="AZ7" s="315"/>
      <c r="BA7" s="54"/>
      <c r="BB7" s="315"/>
      <c r="BC7" s="315"/>
      <c r="BD7" s="315"/>
      <c r="BE7" s="315" t="s">
        <v>1276</v>
      </c>
      <c r="BF7" s="145" t="s">
        <v>308</v>
      </c>
      <c r="BG7" s="145" t="s">
        <v>309</v>
      </c>
      <c r="BH7" s="315" t="s">
        <v>285</v>
      </c>
      <c r="BI7" s="315" t="s">
        <v>286</v>
      </c>
      <c r="BJ7" s="145" t="s">
        <v>310</v>
      </c>
      <c r="BK7" s="96" t="s">
        <v>311</v>
      </c>
      <c r="BL7" s="96" t="s">
        <v>312</v>
      </c>
      <c r="BM7" s="140" t="s">
        <v>313</v>
      </c>
      <c r="BN7" s="248"/>
      <c r="BO7" s="249" t="s">
        <v>1277</v>
      </c>
      <c r="BR7" s="678" t="s">
        <v>1282</v>
      </c>
      <c r="BS7" s="678"/>
      <c r="BT7" s="678"/>
      <c r="BU7" s="678"/>
      <c r="BV7" s="678"/>
      <c r="BW7" s="678"/>
      <c r="BX7" s="678"/>
      <c r="BY7" s="678"/>
      <c r="BZ7" s="678"/>
      <c r="CA7" s="678"/>
      <c r="CB7" s="678"/>
      <c r="CC7" s="678"/>
      <c r="CD7" s="678"/>
      <c r="CE7" s="678"/>
      <c r="CF7" s="678"/>
      <c r="CG7" s="678"/>
      <c r="CH7" s="678"/>
      <c r="CI7" s="678"/>
      <c r="CJ7" s="678"/>
      <c r="CK7" s="678"/>
      <c r="CL7" s="678"/>
      <c r="CM7" s="678"/>
      <c r="CN7" s="678"/>
      <c r="CO7" s="678"/>
      <c r="CP7" s="678"/>
      <c r="CQ7" s="678"/>
      <c r="CR7" s="678"/>
      <c r="CS7" s="678"/>
      <c r="CT7" s="678"/>
      <c r="CU7" s="678"/>
      <c r="CV7" s="678"/>
      <c r="CW7" s="678"/>
      <c r="CX7" s="678"/>
      <c r="CY7" s="678"/>
      <c r="CZ7" s="678"/>
      <c r="DA7" s="678"/>
      <c r="DB7" s="678"/>
      <c r="DC7" s="678"/>
      <c r="DD7" s="678"/>
      <c r="DE7" s="678"/>
      <c r="DF7" s="678"/>
      <c r="DG7" s="678"/>
      <c r="DH7" s="678"/>
      <c r="DI7" s="678"/>
      <c r="DJ7" s="678"/>
      <c r="DK7" s="678"/>
      <c r="DL7" s="678"/>
      <c r="DM7" s="678"/>
      <c r="DN7" s="678"/>
      <c r="DO7" s="678"/>
      <c r="DP7" s="678"/>
      <c r="DQ7" s="678"/>
      <c r="DR7" s="678"/>
      <c r="DS7" s="678"/>
      <c r="DT7" s="678"/>
      <c r="DU7" s="678"/>
      <c r="DV7" s="678"/>
      <c r="DW7" s="678"/>
      <c r="DX7" s="678"/>
    </row>
    <row r="8" spans="1:128" ht="255" hidden="1" x14ac:dyDescent="0.2">
      <c r="A8" s="241" t="s">
        <v>1283</v>
      </c>
      <c r="B8" s="315" t="s">
        <v>73</v>
      </c>
      <c r="C8" s="315"/>
      <c r="D8" s="315" t="s">
        <v>319</v>
      </c>
      <c r="E8" s="315"/>
      <c r="F8" s="96" t="s">
        <v>221</v>
      </c>
      <c r="G8" s="136" t="s">
        <v>301</v>
      </c>
      <c r="H8" s="39">
        <v>44136</v>
      </c>
      <c r="I8" s="255">
        <v>44561</v>
      </c>
      <c r="J8" s="315" t="s">
        <v>320</v>
      </c>
      <c r="K8" s="315" t="s">
        <v>320</v>
      </c>
      <c r="L8" s="145" t="s">
        <v>304</v>
      </c>
      <c r="M8" s="145" t="s">
        <v>27</v>
      </c>
      <c r="N8" s="146">
        <v>0.3</v>
      </c>
      <c r="O8" s="147">
        <f>(29000000/2)/5</f>
        <v>2900000</v>
      </c>
      <c r="P8" s="146">
        <v>0.7</v>
      </c>
      <c r="Q8" s="147">
        <f>(37000000/2)/5</f>
        <v>3700000</v>
      </c>
      <c r="R8" s="145"/>
      <c r="S8" s="147"/>
      <c r="T8" s="145"/>
      <c r="U8" s="147"/>
      <c r="V8" s="147"/>
      <c r="W8" s="147"/>
      <c r="X8" s="146">
        <f>+N8+P8</f>
        <v>1</v>
      </c>
      <c r="Y8" s="137">
        <f t="shared" si="2"/>
        <v>6600000</v>
      </c>
      <c r="Z8" s="256">
        <v>2900000</v>
      </c>
      <c r="AA8" s="257">
        <v>1</v>
      </c>
      <c r="AB8" s="257">
        <v>0.3</v>
      </c>
      <c r="AC8" s="243">
        <f t="shared" si="0"/>
        <v>1</v>
      </c>
      <c r="AD8" s="258" t="s">
        <v>321</v>
      </c>
      <c r="AE8" s="262"/>
      <c r="AF8" s="259">
        <v>200000</v>
      </c>
      <c r="AG8" s="257">
        <v>5.4054054054054057E-2</v>
      </c>
      <c r="AH8" s="257">
        <v>0.1</v>
      </c>
      <c r="AI8" s="243">
        <f t="shared" si="1"/>
        <v>0.14285714285714288</v>
      </c>
      <c r="AJ8" s="258" t="s">
        <v>322</v>
      </c>
      <c r="AK8" s="261"/>
      <c r="AL8" s="104"/>
      <c r="AM8" s="54"/>
      <c r="AN8" s="315"/>
      <c r="AO8" s="54"/>
      <c r="AP8" s="315"/>
      <c r="AQ8" s="315"/>
      <c r="AR8" s="104"/>
      <c r="AS8" s="54"/>
      <c r="AT8" s="315"/>
      <c r="AU8" s="54"/>
      <c r="AV8" s="315"/>
      <c r="AW8" s="315"/>
      <c r="AX8" s="104"/>
      <c r="AY8" s="54"/>
      <c r="AZ8" s="315"/>
      <c r="BA8" s="54"/>
      <c r="BB8" s="315"/>
      <c r="BC8" s="315"/>
      <c r="BD8" s="315"/>
      <c r="BE8" s="315" t="s">
        <v>1276</v>
      </c>
      <c r="BF8" s="145" t="s">
        <v>308</v>
      </c>
      <c r="BG8" s="145" t="s">
        <v>309</v>
      </c>
      <c r="BH8" s="315" t="s">
        <v>285</v>
      </c>
      <c r="BI8" s="315" t="s">
        <v>286</v>
      </c>
      <c r="BJ8" s="145" t="s">
        <v>310</v>
      </c>
      <c r="BK8" s="96" t="s">
        <v>311</v>
      </c>
      <c r="BL8" s="96" t="s">
        <v>312</v>
      </c>
      <c r="BM8" s="140" t="s">
        <v>313</v>
      </c>
      <c r="BN8" s="248"/>
      <c r="BO8" s="249" t="s">
        <v>1277</v>
      </c>
    </row>
    <row r="9" spans="1:128" ht="330" hidden="1" x14ac:dyDescent="0.2">
      <c r="A9" s="263" t="s">
        <v>1284</v>
      </c>
      <c r="B9" s="149" t="s">
        <v>100</v>
      </c>
      <c r="C9" s="315"/>
      <c r="D9" s="315" t="s">
        <v>323</v>
      </c>
      <c r="E9" s="315"/>
      <c r="F9" s="96" t="s">
        <v>216</v>
      </c>
      <c r="G9" s="150" t="s">
        <v>324</v>
      </c>
      <c r="H9" s="39">
        <v>44197</v>
      </c>
      <c r="I9" s="39">
        <v>45291</v>
      </c>
      <c r="J9" s="315" t="s">
        <v>325</v>
      </c>
      <c r="K9" s="315" t="s">
        <v>326</v>
      </c>
      <c r="L9" s="315" t="s">
        <v>327</v>
      </c>
      <c r="M9" s="151" t="s">
        <v>27</v>
      </c>
      <c r="N9" s="151"/>
      <c r="O9" s="152"/>
      <c r="P9" s="52">
        <v>61</v>
      </c>
      <c r="Q9" s="109">
        <v>32360000</v>
      </c>
      <c r="R9" s="52">
        <v>61</v>
      </c>
      <c r="S9" s="109">
        <v>32360000</v>
      </c>
      <c r="T9" s="52">
        <v>61</v>
      </c>
      <c r="U9" s="109">
        <v>32360000</v>
      </c>
      <c r="V9" s="109"/>
      <c r="W9" s="109"/>
      <c r="X9" s="52">
        <v>183</v>
      </c>
      <c r="Y9" s="137">
        <f t="shared" si="2"/>
        <v>97080000</v>
      </c>
      <c r="Z9" s="109"/>
      <c r="AA9" s="50" t="str">
        <f t="shared" ref="AA9:AA17" si="3">IF(O9=0," ",Z9/O9)</f>
        <v xml:space="preserve"> </v>
      </c>
      <c r="AB9" s="52"/>
      <c r="AC9" s="50" t="str">
        <f t="shared" si="0"/>
        <v xml:space="preserve"> </v>
      </c>
      <c r="AD9" s="52"/>
      <c r="AE9" s="52"/>
      <c r="AF9" s="153">
        <f>(Q9/46)*AH9</f>
        <v>703478.26086956519</v>
      </c>
      <c r="AG9" s="50">
        <f>(AF9/Q9)*100%</f>
        <v>2.1739130434782608E-2</v>
      </c>
      <c r="AH9" s="52">
        <v>1</v>
      </c>
      <c r="AI9" s="50">
        <f t="shared" si="1"/>
        <v>1.6393442622950821E-2</v>
      </c>
      <c r="AJ9" s="52" t="s">
        <v>328</v>
      </c>
      <c r="AK9" s="52" t="s">
        <v>1285</v>
      </c>
      <c r="AL9" s="109"/>
      <c r="AM9" s="50">
        <f t="shared" ref="AM9:AM17" si="4">IF(Q9=0," ",AL9/Q9)</f>
        <v>0</v>
      </c>
      <c r="AN9" s="52"/>
      <c r="AO9" s="50">
        <f t="shared" ref="AO9:AO17" si="5">IF(P9=0," ",AN9/P9)</f>
        <v>0</v>
      </c>
      <c r="AP9" s="52"/>
      <c r="AQ9" s="52"/>
      <c r="AR9" s="109"/>
      <c r="AS9" s="50">
        <f t="shared" ref="AS9:AS17" si="6">IF(Q9=0," ",AR9/Q9)</f>
        <v>0</v>
      </c>
      <c r="AT9" s="52"/>
      <c r="AU9" s="50">
        <f t="shared" ref="AU9:AU17" si="7">IF(P9=0," ",AT9/P9)</f>
        <v>0</v>
      </c>
      <c r="AV9" s="52"/>
      <c r="AW9" s="52"/>
      <c r="AX9" s="109"/>
      <c r="AY9" s="50"/>
      <c r="AZ9" s="52"/>
      <c r="BA9" s="50"/>
      <c r="BB9" s="52"/>
      <c r="BC9" s="52"/>
      <c r="BD9" s="52"/>
      <c r="BE9" s="52" t="s">
        <v>1286</v>
      </c>
      <c r="BF9" s="52" t="s">
        <v>330</v>
      </c>
      <c r="BG9" s="52" t="s">
        <v>331</v>
      </c>
      <c r="BH9" s="52" t="s">
        <v>332</v>
      </c>
      <c r="BI9" s="52" t="s">
        <v>333</v>
      </c>
      <c r="BJ9" s="52" t="s">
        <v>334</v>
      </c>
      <c r="BK9" s="125" t="s">
        <v>335</v>
      </c>
      <c r="BL9" s="125" t="s">
        <v>336</v>
      </c>
      <c r="BM9" s="100" t="s">
        <v>337</v>
      </c>
      <c r="BN9" s="264"/>
      <c r="BO9" s="265"/>
    </row>
    <row r="10" spans="1:128" ht="360" hidden="1" x14ac:dyDescent="0.2">
      <c r="A10" s="263" t="s">
        <v>1287</v>
      </c>
      <c r="B10" s="149" t="s">
        <v>100</v>
      </c>
      <c r="C10" s="315"/>
      <c r="D10" s="315" t="s">
        <v>323</v>
      </c>
      <c r="E10" s="315"/>
      <c r="F10" s="96" t="s">
        <v>216</v>
      </c>
      <c r="G10" s="150" t="s">
        <v>324</v>
      </c>
      <c r="H10" s="39">
        <v>44494</v>
      </c>
      <c r="I10" s="39">
        <v>45291</v>
      </c>
      <c r="J10" s="315" t="s">
        <v>338</v>
      </c>
      <c r="K10" s="315" t="s">
        <v>339</v>
      </c>
      <c r="L10" s="315" t="s">
        <v>327</v>
      </c>
      <c r="M10" s="151" t="s">
        <v>29</v>
      </c>
      <c r="N10" s="151"/>
      <c r="O10" s="152"/>
      <c r="P10" s="266" t="s">
        <v>340</v>
      </c>
      <c r="Q10" s="109">
        <v>3600000</v>
      </c>
      <c r="R10" s="266" t="s">
        <v>340</v>
      </c>
      <c r="S10" s="109">
        <v>3600000</v>
      </c>
      <c r="T10" s="266" t="s">
        <v>340</v>
      </c>
      <c r="U10" s="109">
        <v>3600000</v>
      </c>
      <c r="V10" s="109"/>
      <c r="W10" s="109"/>
      <c r="X10" s="122">
        <v>1</v>
      </c>
      <c r="Y10" s="137">
        <f t="shared" si="2"/>
        <v>10800000</v>
      </c>
      <c r="Z10" s="109"/>
      <c r="AA10" s="50" t="str">
        <f t="shared" si="3"/>
        <v xml:space="preserve"> </v>
      </c>
      <c r="AB10" s="52"/>
      <c r="AC10" s="50" t="str">
        <f t="shared" si="0"/>
        <v xml:space="preserve"> </v>
      </c>
      <c r="AD10" s="52"/>
      <c r="AE10" s="52"/>
      <c r="AF10" s="109"/>
      <c r="AG10" s="50">
        <f>IF(Q10=0," ",AF10/Q10)</f>
        <v>0</v>
      </c>
      <c r="AH10" s="52"/>
      <c r="AI10" s="50" t="e">
        <f t="shared" si="1"/>
        <v>#VALUE!</v>
      </c>
      <c r="AJ10" s="52" t="s">
        <v>341</v>
      </c>
      <c r="AK10" s="52"/>
      <c r="AL10" s="109"/>
      <c r="AM10" s="50">
        <f t="shared" si="4"/>
        <v>0</v>
      </c>
      <c r="AN10" s="52"/>
      <c r="AO10" s="50"/>
      <c r="AP10" s="52"/>
      <c r="AQ10" s="52"/>
      <c r="AR10" s="109"/>
      <c r="AS10" s="50">
        <f t="shared" si="6"/>
        <v>0</v>
      </c>
      <c r="AT10" s="52"/>
      <c r="AU10" s="50"/>
      <c r="AV10" s="52"/>
      <c r="AW10" s="52"/>
      <c r="AX10" s="109"/>
      <c r="AY10" s="50"/>
      <c r="AZ10" s="52"/>
      <c r="BA10" s="50"/>
      <c r="BB10" s="52"/>
      <c r="BC10" s="52"/>
      <c r="BD10" s="52"/>
      <c r="BE10" s="52" t="s">
        <v>1286</v>
      </c>
      <c r="BF10" s="52" t="s">
        <v>330</v>
      </c>
      <c r="BG10" s="52" t="s">
        <v>331</v>
      </c>
      <c r="BH10" s="52" t="s">
        <v>332</v>
      </c>
      <c r="BI10" s="52" t="s">
        <v>333</v>
      </c>
      <c r="BJ10" s="52" t="s">
        <v>334</v>
      </c>
      <c r="BK10" s="125" t="s">
        <v>335</v>
      </c>
      <c r="BL10" s="154" t="s">
        <v>342</v>
      </c>
      <c r="BM10" s="100" t="s">
        <v>337</v>
      </c>
      <c r="BN10" s="264"/>
      <c r="BO10" s="249" t="s">
        <v>1277</v>
      </c>
    </row>
    <row r="11" spans="1:128" ht="357" hidden="1" x14ac:dyDescent="0.2">
      <c r="A11" s="263" t="s">
        <v>1288</v>
      </c>
      <c r="B11" s="149" t="s">
        <v>100</v>
      </c>
      <c r="C11" s="315"/>
      <c r="D11" s="315" t="s">
        <v>343</v>
      </c>
      <c r="E11" s="315"/>
      <c r="F11" s="96" t="s">
        <v>216</v>
      </c>
      <c r="G11" s="150" t="s">
        <v>324</v>
      </c>
      <c r="H11" s="39">
        <v>44621</v>
      </c>
      <c r="I11" s="39">
        <v>45656</v>
      </c>
      <c r="J11" s="315" t="s">
        <v>344</v>
      </c>
      <c r="K11" s="315" t="s">
        <v>345</v>
      </c>
      <c r="L11" s="315" t="s">
        <v>327</v>
      </c>
      <c r="M11" s="151" t="s">
        <v>29</v>
      </c>
      <c r="N11" s="151"/>
      <c r="O11" s="152"/>
      <c r="P11" s="52"/>
      <c r="Q11" s="109"/>
      <c r="R11" s="52">
        <v>7</v>
      </c>
      <c r="S11" s="109">
        <v>6385944</v>
      </c>
      <c r="T11" s="52">
        <v>7</v>
      </c>
      <c r="U11" s="109">
        <v>6385944</v>
      </c>
      <c r="V11" s="52">
        <v>6</v>
      </c>
      <c r="W11" s="109">
        <v>6385944</v>
      </c>
      <c r="X11" s="52">
        <v>20</v>
      </c>
      <c r="Y11" s="137">
        <f t="shared" si="2"/>
        <v>19157832</v>
      </c>
      <c r="Z11" s="109"/>
      <c r="AA11" s="50" t="str">
        <f t="shared" si="3"/>
        <v xml:space="preserve"> </v>
      </c>
      <c r="AB11" s="52"/>
      <c r="AC11" s="50" t="str">
        <f t="shared" si="0"/>
        <v xml:space="preserve"> </v>
      </c>
      <c r="AD11" s="52"/>
      <c r="AE11" s="52"/>
      <c r="AF11" s="109"/>
      <c r="AG11" s="50" t="str">
        <f>IF(Q11=0," ",AF11/Q11)</f>
        <v xml:space="preserve"> </v>
      </c>
      <c r="AH11" s="52"/>
      <c r="AI11" s="50" t="str">
        <f t="shared" si="1"/>
        <v xml:space="preserve"> </v>
      </c>
      <c r="AJ11" s="52" t="s">
        <v>346</v>
      </c>
      <c r="AK11" s="52"/>
      <c r="AL11" s="109"/>
      <c r="AM11" s="50" t="str">
        <f t="shared" si="4"/>
        <v xml:space="preserve"> </v>
      </c>
      <c r="AN11" s="52"/>
      <c r="AO11" s="50" t="str">
        <f t="shared" si="5"/>
        <v xml:space="preserve"> </v>
      </c>
      <c r="AP11" s="52"/>
      <c r="AQ11" s="52"/>
      <c r="AR11" s="109"/>
      <c r="AS11" s="50" t="str">
        <f t="shared" si="6"/>
        <v xml:space="preserve"> </v>
      </c>
      <c r="AT11" s="52"/>
      <c r="AU11" s="50" t="str">
        <f t="shared" si="7"/>
        <v xml:space="preserve"> </v>
      </c>
      <c r="AV11" s="52"/>
      <c r="AW11" s="52"/>
      <c r="AX11" s="109"/>
      <c r="AY11" s="50"/>
      <c r="AZ11" s="52"/>
      <c r="BA11" s="50"/>
      <c r="BB11" s="52"/>
      <c r="BC11" s="52"/>
      <c r="BD11" s="52"/>
      <c r="BE11" s="52" t="s">
        <v>1289</v>
      </c>
      <c r="BF11" s="52" t="s">
        <v>347</v>
      </c>
      <c r="BG11" s="52" t="s">
        <v>348</v>
      </c>
      <c r="BH11" s="52" t="s">
        <v>332</v>
      </c>
      <c r="BI11" s="52" t="s">
        <v>333</v>
      </c>
      <c r="BJ11" s="52" t="s">
        <v>334</v>
      </c>
      <c r="BK11" s="125" t="s">
        <v>335</v>
      </c>
      <c r="BL11" s="154" t="s">
        <v>342</v>
      </c>
      <c r="BM11" s="100" t="s">
        <v>337</v>
      </c>
      <c r="BN11" s="264"/>
      <c r="BO11" s="265"/>
    </row>
    <row r="12" spans="1:128" ht="306" hidden="1" x14ac:dyDescent="0.2">
      <c r="A12" s="263" t="s">
        <v>1290</v>
      </c>
      <c r="B12" s="149" t="s">
        <v>100</v>
      </c>
      <c r="C12" s="315"/>
      <c r="D12" s="315" t="s">
        <v>349</v>
      </c>
      <c r="E12" s="315"/>
      <c r="F12" s="96" t="s">
        <v>216</v>
      </c>
      <c r="G12" s="150" t="s">
        <v>324</v>
      </c>
      <c r="H12" s="39">
        <v>44377</v>
      </c>
      <c r="I12" s="39">
        <v>45473</v>
      </c>
      <c r="J12" s="315" t="s">
        <v>350</v>
      </c>
      <c r="K12" s="315" t="s">
        <v>351</v>
      </c>
      <c r="L12" s="315" t="s">
        <v>327</v>
      </c>
      <c r="M12" s="155" t="s">
        <v>27</v>
      </c>
      <c r="N12" s="155" t="s">
        <v>352</v>
      </c>
      <c r="O12" s="155" t="s">
        <v>352</v>
      </c>
      <c r="P12" s="156">
        <v>2</v>
      </c>
      <c r="Q12" s="156" t="s">
        <v>353</v>
      </c>
      <c r="R12" s="156">
        <v>2</v>
      </c>
      <c r="S12" s="156" t="s">
        <v>353</v>
      </c>
      <c r="T12" s="156">
        <v>2</v>
      </c>
      <c r="U12" s="156" t="s">
        <v>353</v>
      </c>
      <c r="V12" s="267" t="s">
        <v>352</v>
      </c>
      <c r="W12" s="156" t="s">
        <v>352</v>
      </c>
      <c r="X12" s="156">
        <v>2</v>
      </c>
      <c r="Y12" s="137">
        <f>Q12+S12+U12</f>
        <v>60000000</v>
      </c>
      <c r="Z12" s="156" t="s">
        <v>352</v>
      </c>
      <c r="AA12" s="156" t="s">
        <v>294</v>
      </c>
      <c r="AB12" s="156" t="s">
        <v>352</v>
      </c>
      <c r="AC12" s="50" t="e">
        <f t="shared" si="0"/>
        <v>#VALUE!</v>
      </c>
      <c r="AD12" s="156" t="s">
        <v>352</v>
      </c>
      <c r="AE12" s="156" t="s">
        <v>352</v>
      </c>
      <c r="AF12" s="156" t="s">
        <v>352</v>
      </c>
      <c r="AG12" s="156" t="s">
        <v>352</v>
      </c>
      <c r="AH12" s="156" t="s">
        <v>352</v>
      </c>
      <c r="AI12" s="50" t="e">
        <f t="shared" si="1"/>
        <v>#VALUE!</v>
      </c>
      <c r="AJ12" s="52" t="s">
        <v>341</v>
      </c>
      <c r="AK12" s="156" t="s">
        <v>352</v>
      </c>
      <c r="AL12" s="156" t="s">
        <v>352</v>
      </c>
      <c r="AM12" s="156" t="s">
        <v>352</v>
      </c>
      <c r="AN12" s="156" t="s">
        <v>352</v>
      </c>
      <c r="AO12" s="156" t="s">
        <v>352</v>
      </c>
      <c r="AP12" s="156" t="s">
        <v>352</v>
      </c>
      <c r="AQ12" s="156" t="s">
        <v>352</v>
      </c>
      <c r="AR12" s="156" t="s">
        <v>352</v>
      </c>
      <c r="AS12" s="156" t="s">
        <v>352</v>
      </c>
      <c r="AT12" s="156" t="s">
        <v>352</v>
      </c>
      <c r="AU12" s="156" t="s">
        <v>352</v>
      </c>
      <c r="AV12" s="156" t="s">
        <v>352</v>
      </c>
      <c r="AW12" s="156"/>
      <c r="AX12" s="156"/>
      <c r="AY12" s="156"/>
      <c r="AZ12" s="156"/>
      <c r="BA12" s="156"/>
      <c r="BB12" s="156"/>
      <c r="BC12" s="156"/>
      <c r="BD12" s="156"/>
      <c r="BE12" s="156" t="s">
        <v>1291</v>
      </c>
      <c r="BF12" s="156" t="s">
        <v>354</v>
      </c>
      <c r="BG12" s="156" t="s">
        <v>355</v>
      </c>
      <c r="BH12" s="156" t="s">
        <v>332</v>
      </c>
      <c r="BI12" s="156" t="s">
        <v>333</v>
      </c>
      <c r="BJ12" s="156" t="s">
        <v>334</v>
      </c>
      <c r="BK12" s="156" t="s">
        <v>356</v>
      </c>
      <c r="BL12" s="156" t="s">
        <v>342</v>
      </c>
      <c r="BM12" s="101" t="s">
        <v>337</v>
      </c>
      <c r="BN12" s="264"/>
      <c r="BO12" s="249" t="s">
        <v>1277</v>
      </c>
    </row>
    <row r="13" spans="1:128" ht="306" hidden="1" x14ac:dyDescent="0.2">
      <c r="A13" s="263" t="s">
        <v>1292</v>
      </c>
      <c r="B13" s="149" t="s">
        <v>100</v>
      </c>
      <c r="C13" s="315"/>
      <c r="D13" s="315" t="s">
        <v>357</v>
      </c>
      <c r="E13" s="315"/>
      <c r="F13" s="96" t="s">
        <v>216</v>
      </c>
      <c r="G13" s="150" t="s">
        <v>324</v>
      </c>
      <c r="H13" s="39">
        <v>44197</v>
      </c>
      <c r="I13" s="39">
        <v>45473</v>
      </c>
      <c r="J13" s="315" t="s">
        <v>358</v>
      </c>
      <c r="K13" s="315" t="s">
        <v>359</v>
      </c>
      <c r="L13" s="315" t="s">
        <v>327</v>
      </c>
      <c r="M13" s="151" t="s">
        <v>27</v>
      </c>
      <c r="N13" s="268">
        <v>1</v>
      </c>
      <c r="O13" s="152">
        <v>26512200</v>
      </c>
      <c r="P13" s="52">
        <v>1</v>
      </c>
      <c r="Q13" s="109">
        <v>27148000</v>
      </c>
      <c r="R13" s="52">
        <v>1</v>
      </c>
      <c r="S13" s="109">
        <v>27962440</v>
      </c>
      <c r="T13" s="52">
        <v>1</v>
      </c>
      <c r="U13" s="109">
        <v>28801313.199999999</v>
      </c>
      <c r="V13" s="52">
        <v>1</v>
      </c>
      <c r="W13" s="109">
        <v>29665352.600000001</v>
      </c>
      <c r="X13" s="52">
        <v>1</v>
      </c>
      <c r="Y13" s="137">
        <f t="shared" si="2"/>
        <v>140089305.80000001</v>
      </c>
      <c r="Z13" s="109"/>
      <c r="AA13" s="50">
        <f t="shared" si="3"/>
        <v>0</v>
      </c>
      <c r="AB13" s="52"/>
      <c r="AC13" s="50">
        <f t="shared" si="0"/>
        <v>0</v>
      </c>
      <c r="AD13" s="52"/>
      <c r="AE13" s="52"/>
      <c r="AF13" s="109">
        <v>1563067</v>
      </c>
      <c r="AG13" s="50">
        <f>IF(Q13=0," ",AF13/Q13)</f>
        <v>5.7575769854132902E-2</v>
      </c>
      <c r="AH13" s="52">
        <v>1</v>
      </c>
      <c r="AI13" s="50">
        <f t="shared" si="1"/>
        <v>1</v>
      </c>
      <c r="AJ13" s="52" t="s">
        <v>360</v>
      </c>
      <c r="AK13" s="52" t="s">
        <v>361</v>
      </c>
      <c r="AL13" s="109"/>
      <c r="AM13" s="50">
        <f t="shared" si="4"/>
        <v>0</v>
      </c>
      <c r="AN13" s="52"/>
      <c r="AO13" s="50">
        <f t="shared" si="5"/>
        <v>0</v>
      </c>
      <c r="AP13" s="52"/>
      <c r="AQ13" s="52"/>
      <c r="AR13" s="109"/>
      <c r="AS13" s="50">
        <f t="shared" si="6"/>
        <v>0</v>
      </c>
      <c r="AT13" s="52"/>
      <c r="AU13" s="50">
        <f t="shared" si="7"/>
        <v>0</v>
      </c>
      <c r="AV13" s="52"/>
      <c r="AW13" s="52"/>
      <c r="AX13" s="109"/>
      <c r="AY13" s="50"/>
      <c r="AZ13" s="52"/>
      <c r="BA13" s="50"/>
      <c r="BB13" s="52"/>
      <c r="BC13" s="52"/>
      <c r="BD13" s="52"/>
      <c r="BE13" s="52" t="s">
        <v>1291</v>
      </c>
      <c r="BF13" s="52" t="s">
        <v>354</v>
      </c>
      <c r="BG13" s="52" t="s">
        <v>355</v>
      </c>
      <c r="BH13" s="52" t="s">
        <v>332</v>
      </c>
      <c r="BI13" s="52" t="s">
        <v>333</v>
      </c>
      <c r="BJ13" s="52" t="s">
        <v>334</v>
      </c>
      <c r="BK13" s="125" t="s">
        <v>335</v>
      </c>
      <c r="BL13" s="154" t="s">
        <v>342</v>
      </c>
      <c r="BM13" s="100" t="s">
        <v>337</v>
      </c>
      <c r="BN13" s="264"/>
      <c r="BO13" s="249" t="s">
        <v>1277</v>
      </c>
    </row>
    <row r="14" spans="1:128" ht="255" hidden="1" x14ac:dyDescent="0.2">
      <c r="A14" s="263" t="s">
        <v>1293</v>
      </c>
      <c r="B14" s="149" t="s">
        <v>100</v>
      </c>
      <c r="C14" s="315"/>
      <c r="D14" s="315" t="s">
        <v>362</v>
      </c>
      <c r="E14" s="315"/>
      <c r="F14" s="96" t="s">
        <v>216</v>
      </c>
      <c r="G14" s="150" t="s">
        <v>324</v>
      </c>
      <c r="H14" s="39">
        <v>44348</v>
      </c>
      <c r="I14" s="39">
        <v>45290</v>
      </c>
      <c r="J14" s="315" t="s">
        <v>363</v>
      </c>
      <c r="K14" s="315" t="s">
        <v>364</v>
      </c>
      <c r="L14" s="315" t="s">
        <v>365</v>
      </c>
      <c r="M14" s="155" t="s">
        <v>27</v>
      </c>
      <c r="N14" s="155" t="s">
        <v>352</v>
      </c>
      <c r="O14" s="155" t="s">
        <v>352</v>
      </c>
      <c r="P14" s="156">
        <v>1</v>
      </c>
      <c r="Q14" s="156" t="s">
        <v>366</v>
      </c>
      <c r="R14" s="156">
        <v>2</v>
      </c>
      <c r="S14" s="156" t="s">
        <v>367</v>
      </c>
      <c r="T14" s="156">
        <v>2</v>
      </c>
      <c r="U14" s="156" t="s">
        <v>368</v>
      </c>
      <c r="V14" s="267">
        <v>2</v>
      </c>
      <c r="W14" s="156" t="s">
        <v>369</v>
      </c>
      <c r="X14" s="156">
        <v>2</v>
      </c>
      <c r="Y14" s="137">
        <f>Q14+S14+U14+W14</f>
        <v>191543771</v>
      </c>
      <c r="Z14" s="156" t="s">
        <v>352</v>
      </c>
      <c r="AA14" s="156" t="s">
        <v>294</v>
      </c>
      <c r="AB14" s="156" t="s">
        <v>352</v>
      </c>
      <c r="AC14" s="50" t="e">
        <f t="shared" si="0"/>
        <v>#VALUE!</v>
      </c>
      <c r="AD14" s="156" t="s">
        <v>352</v>
      </c>
      <c r="AE14" s="156" t="s">
        <v>352</v>
      </c>
      <c r="AF14" s="156" t="s">
        <v>352</v>
      </c>
      <c r="AG14" s="156" t="s">
        <v>352</v>
      </c>
      <c r="AH14" s="156" t="s">
        <v>352</v>
      </c>
      <c r="AI14" s="50" t="e">
        <f t="shared" si="1"/>
        <v>#VALUE!</v>
      </c>
      <c r="AJ14" s="156" t="s">
        <v>370</v>
      </c>
      <c r="AK14" s="156" t="s">
        <v>352</v>
      </c>
      <c r="AL14" s="156" t="s">
        <v>352</v>
      </c>
      <c r="AM14" s="156" t="s">
        <v>352</v>
      </c>
      <c r="AN14" s="156" t="s">
        <v>352</v>
      </c>
      <c r="AO14" s="156" t="s">
        <v>352</v>
      </c>
      <c r="AP14" s="156" t="s">
        <v>352</v>
      </c>
      <c r="AQ14" s="156" t="s">
        <v>352</v>
      </c>
      <c r="AR14" s="156" t="s">
        <v>352</v>
      </c>
      <c r="AS14" s="156" t="s">
        <v>352</v>
      </c>
      <c r="AT14" s="156" t="s">
        <v>352</v>
      </c>
      <c r="AU14" s="156" t="s">
        <v>352</v>
      </c>
      <c r="AV14" s="156" t="s">
        <v>352</v>
      </c>
      <c r="AW14" s="156"/>
      <c r="AX14" s="156"/>
      <c r="AY14" s="156"/>
      <c r="AZ14" s="156"/>
      <c r="BA14" s="156"/>
      <c r="BB14" s="156"/>
      <c r="BC14" s="156"/>
      <c r="BD14" s="156"/>
      <c r="BE14" s="156" t="s">
        <v>1294</v>
      </c>
      <c r="BF14" s="156" t="s">
        <v>371</v>
      </c>
      <c r="BG14" s="156" t="s">
        <v>372</v>
      </c>
      <c r="BH14" s="156" t="s">
        <v>332</v>
      </c>
      <c r="BI14" s="156" t="s">
        <v>333</v>
      </c>
      <c r="BJ14" s="156" t="s">
        <v>334</v>
      </c>
      <c r="BK14" s="156" t="s">
        <v>356</v>
      </c>
      <c r="BL14" s="156" t="s">
        <v>342</v>
      </c>
      <c r="BM14" s="101" t="s">
        <v>337</v>
      </c>
      <c r="BN14" s="248"/>
      <c r="BO14" s="249" t="s">
        <v>1277</v>
      </c>
    </row>
    <row r="15" spans="1:128" ht="360" hidden="1" x14ac:dyDescent="0.2">
      <c r="A15" s="263" t="s">
        <v>1295</v>
      </c>
      <c r="B15" s="149" t="s">
        <v>100</v>
      </c>
      <c r="C15" s="315"/>
      <c r="D15" s="315" t="s">
        <v>373</v>
      </c>
      <c r="E15" s="315"/>
      <c r="F15" s="96" t="s">
        <v>216</v>
      </c>
      <c r="G15" s="150" t="s">
        <v>324</v>
      </c>
      <c r="H15" s="39">
        <v>44348</v>
      </c>
      <c r="I15" s="39">
        <v>45473</v>
      </c>
      <c r="J15" s="315" t="s">
        <v>374</v>
      </c>
      <c r="K15" s="315" t="s">
        <v>375</v>
      </c>
      <c r="L15" s="315" t="s">
        <v>365</v>
      </c>
      <c r="M15" s="155" t="s">
        <v>27</v>
      </c>
      <c r="N15" s="155" t="s">
        <v>352</v>
      </c>
      <c r="O15" s="155" t="s">
        <v>352</v>
      </c>
      <c r="P15" s="156">
        <v>1</v>
      </c>
      <c r="Q15" s="156" t="s">
        <v>376</v>
      </c>
      <c r="R15" s="156">
        <v>1</v>
      </c>
      <c r="S15" s="156" t="s">
        <v>376</v>
      </c>
      <c r="T15" s="156">
        <v>1</v>
      </c>
      <c r="U15" s="156" t="s">
        <v>376</v>
      </c>
      <c r="V15" s="156">
        <v>1</v>
      </c>
      <c r="W15" s="156" t="s">
        <v>376</v>
      </c>
      <c r="X15" s="156">
        <v>4</v>
      </c>
      <c r="Y15" s="137">
        <f>Q15+S15+U15+W15</f>
        <v>52000000</v>
      </c>
      <c r="Z15" s="156" t="s">
        <v>352</v>
      </c>
      <c r="AA15" s="156" t="s">
        <v>294</v>
      </c>
      <c r="AB15" s="156" t="s">
        <v>352</v>
      </c>
      <c r="AC15" s="50" t="e">
        <f t="shared" si="0"/>
        <v>#VALUE!</v>
      </c>
      <c r="AD15" s="156" t="s">
        <v>352</v>
      </c>
      <c r="AE15" s="156" t="s">
        <v>352</v>
      </c>
      <c r="AF15" s="156" t="s">
        <v>352</v>
      </c>
      <c r="AG15" s="156" t="s">
        <v>352</v>
      </c>
      <c r="AH15" s="156" t="s">
        <v>352</v>
      </c>
      <c r="AI15" s="50" t="e">
        <f t="shared" si="1"/>
        <v>#VALUE!</v>
      </c>
      <c r="AJ15" s="52" t="s">
        <v>378</v>
      </c>
      <c r="AK15" s="156" t="s">
        <v>352</v>
      </c>
      <c r="AL15" s="156" t="s">
        <v>352</v>
      </c>
      <c r="AM15" s="156" t="s">
        <v>352</v>
      </c>
      <c r="AN15" s="156" t="s">
        <v>352</v>
      </c>
      <c r="AO15" s="156" t="s">
        <v>352</v>
      </c>
      <c r="AP15" s="156" t="s">
        <v>352</v>
      </c>
      <c r="AQ15" s="156" t="s">
        <v>352</v>
      </c>
      <c r="AR15" s="156" t="s">
        <v>352</v>
      </c>
      <c r="AS15" s="156" t="s">
        <v>352</v>
      </c>
      <c r="AT15" s="156" t="s">
        <v>352</v>
      </c>
      <c r="AU15" s="156" t="s">
        <v>352</v>
      </c>
      <c r="AV15" s="156" t="s">
        <v>352</v>
      </c>
      <c r="AW15" s="156"/>
      <c r="AX15" s="156"/>
      <c r="AY15" s="156"/>
      <c r="AZ15" s="156"/>
      <c r="BA15" s="156"/>
      <c r="BB15" s="156"/>
      <c r="BC15" s="156"/>
      <c r="BD15" s="156"/>
      <c r="BE15" s="156" t="s">
        <v>1291</v>
      </c>
      <c r="BF15" s="156" t="s">
        <v>354</v>
      </c>
      <c r="BG15" s="156" t="s">
        <v>355</v>
      </c>
      <c r="BH15" s="156" t="s">
        <v>332</v>
      </c>
      <c r="BI15" s="156" t="s">
        <v>333</v>
      </c>
      <c r="BJ15" s="156" t="s">
        <v>334</v>
      </c>
      <c r="BK15" s="156" t="s">
        <v>356</v>
      </c>
      <c r="BL15" s="156" t="s">
        <v>342</v>
      </c>
      <c r="BM15" s="101" t="s">
        <v>337</v>
      </c>
      <c r="BN15" s="248"/>
      <c r="BO15" s="269"/>
    </row>
    <row r="16" spans="1:128" ht="409.5" hidden="1" x14ac:dyDescent="0.2">
      <c r="A16" s="263" t="s">
        <v>1296</v>
      </c>
      <c r="B16" s="149" t="s">
        <v>100</v>
      </c>
      <c r="C16" s="315"/>
      <c r="D16" s="315" t="s">
        <v>379</v>
      </c>
      <c r="E16" s="315"/>
      <c r="F16" s="96" t="s">
        <v>216</v>
      </c>
      <c r="G16" s="150" t="s">
        <v>324</v>
      </c>
      <c r="H16" s="39">
        <v>44348</v>
      </c>
      <c r="I16" s="39">
        <v>44925</v>
      </c>
      <c r="J16" s="315" t="s">
        <v>380</v>
      </c>
      <c r="K16" s="315" t="s">
        <v>381</v>
      </c>
      <c r="L16" s="315" t="s">
        <v>365</v>
      </c>
      <c r="M16" s="155" t="s">
        <v>27</v>
      </c>
      <c r="N16" s="155" t="s">
        <v>352</v>
      </c>
      <c r="O16" s="155" t="s">
        <v>352</v>
      </c>
      <c r="P16" s="156">
        <v>2</v>
      </c>
      <c r="Q16" s="156" t="s">
        <v>382</v>
      </c>
      <c r="R16" s="156">
        <v>2</v>
      </c>
      <c r="S16" s="156" t="s">
        <v>382</v>
      </c>
      <c r="T16" s="156" t="s">
        <v>352</v>
      </c>
      <c r="U16" s="156" t="s">
        <v>352</v>
      </c>
      <c r="V16" s="156" t="s">
        <v>352</v>
      </c>
      <c r="W16" s="156" t="s">
        <v>352</v>
      </c>
      <c r="X16" s="156">
        <v>2</v>
      </c>
      <c r="Y16" s="137">
        <f>Q16+S16</f>
        <v>32000000</v>
      </c>
      <c r="Z16" s="156" t="s">
        <v>352</v>
      </c>
      <c r="AA16" s="156" t="s">
        <v>294</v>
      </c>
      <c r="AB16" s="156" t="s">
        <v>352</v>
      </c>
      <c r="AC16" s="50" t="e">
        <f t="shared" si="0"/>
        <v>#VALUE!</v>
      </c>
      <c r="AD16" s="156" t="s">
        <v>352</v>
      </c>
      <c r="AE16" s="156" t="s">
        <v>352</v>
      </c>
      <c r="AF16" s="156" t="s">
        <v>352</v>
      </c>
      <c r="AG16" s="156" t="s">
        <v>352</v>
      </c>
      <c r="AH16" s="156" t="s">
        <v>352</v>
      </c>
      <c r="AI16" s="50" t="e">
        <f t="shared" si="1"/>
        <v>#VALUE!</v>
      </c>
      <c r="AJ16" s="52" t="s">
        <v>378</v>
      </c>
      <c r="AK16" s="156" t="s">
        <v>352</v>
      </c>
      <c r="AL16" s="156" t="s">
        <v>352</v>
      </c>
      <c r="AM16" s="156" t="s">
        <v>352</v>
      </c>
      <c r="AN16" s="156" t="s">
        <v>352</v>
      </c>
      <c r="AO16" s="156" t="s">
        <v>352</v>
      </c>
      <c r="AP16" s="156" t="s">
        <v>352</v>
      </c>
      <c r="AQ16" s="156" t="s">
        <v>352</v>
      </c>
      <c r="AR16" s="156" t="s">
        <v>352</v>
      </c>
      <c r="AS16" s="156" t="s">
        <v>352</v>
      </c>
      <c r="AT16" s="156" t="s">
        <v>352</v>
      </c>
      <c r="AU16" s="156" t="s">
        <v>352</v>
      </c>
      <c r="AV16" s="156" t="s">
        <v>352</v>
      </c>
      <c r="AW16" s="156"/>
      <c r="AX16" s="156"/>
      <c r="AY16" s="156"/>
      <c r="AZ16" s="156"/>
      <c r="BA16" s="156"/>
      <c r="BB16" s="156"/>
      <c r="BC16" s="156"/>
      <c r="BD16" s="156"/>
      <c r="BE16" s="156" t="s">
        <v>1286</v>
      </c>
      <c r="BF16" s="156" t="s">
        <v>383</v>
      </c>
      <c r="BG16" s="156" t="s">
        <v>384</v>
      </c>
      <c r="BH16" s="156" t="s">
        <v>332</v>
      </c>
      <c r="BI16" s="156" t="s">
        <v>333</v>
      </c>
      <c r="BJ16" s="156" t="s">
        <v>334</v>
      </c>
      <c r="BK16" s="156" t="s">
        <v>356</v>
      </c>
      <c r="BL16" s="156" t="s">
        <v>342</v>
      </c>
      <c r="BM16" s="101" t="s">
        <v>385</v>
      </c>
      <c r="BN16" s="248"/>
      <c r="BO16" s="269"/>
    </row>
    <row r="17" spans="1:67" ht="255" hidden="1" x14ac:dyDescent="0.2">
      <c r="A17" s="263" t="s">
        <v>1297</v>
      </c>
      <c r="B17" s="149" t="s">
        <v>100</v>
      </c>
      <c r="C17" s="315"/>
      <c r="D17" s="315" t="s">
        <v>386</v>
      </c>
      <c r="E17" s="315"/>
      <c r="F17" s="96" t="s">
        <v>216</v>
      </c>
      <c r="G17" s="150" t="s">
        <v>324</v>
      </c>
      <c r="H17" s="39">
        <v>44256</v>
      </c>
      <c r="I17" s="39">
        <v>45290</v>
      </c>
      <c r="J17" s="315" t="s">
        <v>387</v>
      </c>
      <c r="K17" s="315" t="s">
        <v>388</v>
      </c>
      <c r="L17" s="315" t="s">
        <v>365</v>
      </c>
      <c r="M17" s="151" t="s">
        <v>29</v>
      </c>
      <c r="N17" s="151"/>
      <c r="O17" s="152"/>
      <c r="P17" s="52">
        <v>5</v>
      </c>
      <c r="Q17" s="109">
        <v>3151900</v>
      </c>
      <c r="R17" s="52">
        <v>5</v>
      </c>
      <c r="S17" s="109">
        <v>3151900</v>
      </c>
      <c r="T17" s="52">
        <v>5</v>
      </c>
      <c r="U17" s="109">
        <v>3151900</v>
      </c>
      <c r="V17" s="52">
        <v>5</v>
      </c>
      <c r="W17" s="109">
        <v>3151900</v>
      </c>
      <c r="X17" s="52">
        <v>20</v>
      </c>
      <c r="Y17" s="137">
        <f t="shared" si="2"/>
        <v>12607600</v>
      </c>
      <c r="Z17" s="109"/>
      <c r="AA17" s="50" t="str">
        <f t="shared" si="3"/>
        <v xml:space="preserve"> </v>
      </c>
      <c r="AB17" s="52"/>
      <c r="AC17" s="50" t="str">
        <f t="shared" si="0"/>
        <v xml:space="preserve"> </v>
      </c>
      <c r="AD17" s="52"/>
      <c r="AE17" s="52"/>
      <c r="AF17" s="50"/>
      <c r="AG17" s="50"/>
      <c r="AH17" s="52"/>
      <c r="AI17" s="50">
        <f t="shared" si="1"/>
        <v>0</v>
      </c>
      <c r="AJ17" s="52" t="s">
        <v>389</v>
      </c>
      <c r="AK17" s="52" t="s">
        <v>390</v>
      </c>
      <c r="AL17" s="109"/>
      <c r="AM17" s="50">
        <f t="shared" si="4"/>
        <v>0</v>
      </c>
      <c r="AN17" s="52"/>
      <c r="AO17" s="50">
        <f t="shared" si="5"/>
        <v>0</v>
      </c>
      <c r="AP17" s="52"/>
      <c r="AQ17" s="52"/>
      <c r="AR17" s="109"/>
      <c r="AS17" s="50">
        <f t="shared" si="6"/>
        <v>0</v>
      </c>
      <c r="AT17" s="52"/>
      <c r="AU17" s="50">
        <f t="shared" si="7"/>
        <v>0</v>
      </c>
      <c r="AV17" s="52"/>
      <c r="AW17" s="52"/>
      <c r="AX17" s="109"/>
      <c r="AY17" s="50"/>
      <c r="AZ17" s="52"/>
      <c r="BA17" s="50"/>
      <c r="BB17" s="52"/>
      <c r="BC17" s="52"/>
      <c r="BD17" s="52"/>
      <c r="BE17" s="52" t="s">
        <v>1289</v>
      </c>
      <c r="BF17" s="52" t="s">
        <v>391</v>
      </c>
      <c r="BG17" s="52" t="s">
        <v>392</v>
      </c>
      <c r="BH17" s="52" t="s">
        <v>332</v>
      </c>
      <c r="BI17" s="52" t="s">
        <v>333</v>
      </c>
      <c r="BJ17" s="52" t="s">
        <v>334</v>
      </c>
      <c r="BK17" s="125" t="s">
        <v>335</v>
      </c>
      <c r="BL17" s="154" t="s">
        <v>342</v>
      </c>
      <c r="BM17" s="102" t="s">
        <v>385</v>
      </c>
      <c r="BN17" s="248"/>
      <c r="BO17" s="269"/>
    </row>
    <row r="18" spans="1:67" ht="409.5" hidden="1" x14ac:dyDescent="0.25">
      <c r="A18" s="319" t="s">
        <v>1298</v>
      </c>
      <c r="B18" s="315" t="s">
        <v>78</v>
      </c>
      <c r="C18" s="315"/>
      <c r="D18" s="315" t="s">
        <v>393</v>
      </c>
      <c r="E18" s="315">
        <v>30</v>
      </c>
      <c r="F18" s="96">
        <v>1000000</v>
      </c>
      <c r="G18" s="150">
        <v>30</v>
      </c>
      <c r="H18" s="255">
        <v>1000000</v>
      </c>
      <c r="I18" s="255">
        <v>30</v>
      </c>
      <c r="J18" s="323">
        <v>1000000</v>
      </c>
      <c r="K18" s="323">
        <v>30</v>
      </c>
      <c r="L18" s="323">
        <v>1000000</v>
      </c>
      <c r="M18" s="323">
        <v>120</v>
      </c>
      <c r="N18" s="323">
        <v>4000000</v>
      </c>
      <c r="O18" s="104"/>
      <c r="P18" s="315">
        <v>30</v>
      </c>
      <c r="Q18" s="270">
        <v>1000000</v>
      </c>
      <c r="R18" s="315">
        <v>30</v>
      </c>
      <c r="S18" s="270">
        <v>1000000</v>
      </c>
      <c r="T18" s="315">
        <v>30</v>
      </c>
      <c r="U18" s="270">
        <v>1000000</v>
      </c>
      <c r="V18" s="315">
        <v>30</v>
      </c>
      <c r="W18" s="270">
        <v>1000000</v>
      </c>
      <c r="X18" s="315">
        <v>120</v>
      </c>
      <c r="Y18" s="137">
        <f t="shared" si="2"/>
        <v>4000000</v>
      </c>
      <c r="Z18" s="104"/>
      <c r="AA18" s="160" t="str">
        <f>IF(O18=0," ",Z18/O18)</f>
        <v xml:space="preserve"> </v>
      </c>
      <c r="AB18" s="315"/>
      <c r="AC18" s="50">
        <f t="shared" si="0"/>
        <v>0</v>
      </c>
      <c r="AD18" s="315"/>
      <c r="AE18" s="161"/>
      <c r="AF18" s="104"/>
      <c r="AG18" s="160">
        <f>IF(Q18=0," ",AF18/Q18)</f>
        <v>0</v>
      </c>
      <c r="AH18" s="315"/>
      <c r="AI18" s="54">
        <f>IF(P18=0," ",AH18/P18)</f>
        <v>0</v>
      </c>
      <c r="AJ18" s="315" t="s">
        <v>394</v>
      </c>
      <c r="AK18" s="315" t="s">
        <v>395</v>
      </c>
      <c r="AL18" s="162"/>
      <c r="AM18" s="160">
        <f>IF(Q18=0," ",AL18/Q18)</f>
        <v>0</v>
      </c>
      <c r="AN18" s="315"/>
      <c r="AO18" s="54">
        <f>IF(P18=0," ",AN18/P18)</f>
        <v>0</v>
      </c>
      <c r="AP18" s="315"/>
      <c r="AQ18" s="161"/>
      <c r="AR18" s="162"/>
      <c r="AS18" s="160">
        <f>IF(Q18=0," ",AR18/Q18)</f>
        <v>0</v>
      </c>
      <c r="AT18" s="315"/>
      <c r="AU18" s="54">
        <f>IF(P18=0," ",AT18/P18)</f>
        <v>0</v>
      </c>
      <c r="AV18" s="315"/>
      <c r="AW18" s="161"/>
      <c r="AX18" s="162"/>
      <c r="AY18" s="160"/>
      <c r="AZ18" s="315"/>
      <c r="BA18" s="54"/>
      <c r="BB18" s="315"/>
      <c r="BC18" s="161"/>
      <c r="BD18" s="161"/>
      <c r="BE18" s="315" t="s">
        <v>1299</v>
      </c>
      <c r="BF18" s="315" t="s">
        <v>396</v>
      </c>
      <c r="BG18" s="315" t="s">
        <v>397</v>
      </c>
      <c r="BH18" s="315" t="s">
        <v>398</v>
      </c>
      <c r="BI18" s="315" t="s">
        <v>399</v>
      </c>
      <c r="BJ18" s="315" t="s">
        <v>400</v>
      </c>
      <c r="BK18" s="315" t="s">
        <v>401</v>
      </c>
      <c r="BL18" s="315" t="s">
        <v>402</v>
      </c>
      <c r="BM18" s="163" t="s">
        <v>403</v>
      </c>
      <c r="BN18" s="271"/>
      <c r="BO18" s="249" t="s">
        <v>1277</v>
      </c>
    </row>
    <row r="19" spans="1:67" ht="409.5" hidden="1" x14ac:dyDescent="0.25">
      <c r="A19" s="241" t="s">
        <v>1300</v>
      </c>
      <c r="B19" s="315" t="s">
        <v>78</v>
      </c>
      <c r="C19" s="315"/>
      <c r="D19" s="315" t="s">
        <v>404</v>
      </c>
      <c r="E19" s="315"/>
      <c r="F19" s="96" t="s">
        <v>219</v>
      </c>
      <c r="G19" s="315" t="s">
        <v>405</v>
      </c>
      <c r="H19" s="39">
        <v>44197</v>
      </c>
      <c r="I19" s="39">
        <v>45444</v>
      </c>
      <c r="J19" s="315" t="s">
        <v>406</v>
      </c>
      <c r="K19" s="315" t="s">
        <v>407</v>
      </c>
      <c r="L19" s="315" t="s">
        <v>365</v>
      </c>
      <c r="M19" s="315" t="s">
        <v>27</v>
      </c>
      <c r="N19" s="315"/>
      <c r="O19" s="104"/>
      <c r="P19" s="315">
        <v>2</v>
      </c>
      <c r="Q19" s="270">
        <v>1000000</v>
      </c>
      <c r="R19" s="315">
        <v>3</v>
      </c>
      <c r="S19" s="270">
        <v>1000000</v>
      </c>
      <c r="T19" s="315">
        <v>3</v>
      </c>
      <c r="U19" s="270">
        <v>1000000</v>
      </c>
      <c r="V19" s="315">
        <v>2</v>
      </c>
      <c r="W19" s="270">
        <v>1000000</v>
      </c>
      <c r="X19" s="315">
        <v>10</v>
      </c>
      <c r="Y19" s="137">
        <f t="shared" si="2"/>
        <v>4000000</v>
      </c>
      <c r="Z19" s="104"/>
      <c r="AA19" s="160" t="str">
        <f>IF(O19=0," ",Z19/O19)</f>
        <v xml:space="preserve"> </v>
      </c>
      <c r="AB19" s="315"/>
      <c r="AC19" s="50" t="str">
        <f t="shared" si="0"/>
        <v xml:space="preserve"> </v>
      </c>
      <c r="AD19" s="315"/>
      <c r="AE19" s="161"/>
      <c r="AF19" s="104"/>
      <c r="AG19" s="160">
        <f>IF(Q19=0," ",AF19/Q19)</f>
        <v>0</v>
      </c>
      <c r="AH19" s="315"/>
      <c r="AI19" s="54">
        <f>IF(P19=0," ",AH19/P19)</f>
        <v>0</v>
      </c>
      <c r="AJ19" s="315" t="s">
        <v>394</v>
      </c>
      <c r="AK19" s="315" t="s">
        <v>395</v>
      </c>
      <c r="AL19" s="162"/>
      <c r="AM19" s="160">
        <f>IF(Q19=0," ",AL19/Q19)</f>
        <v>0</v>
      </c>
      <c r="AN19" s="315"/>
      <c r="AO19" s="54">
        <f>IF(P19=0," ",AN19/P19)</f>
        <v>0</v>
      </c>
      <c r="AP19" s="315"/>
      <c r="AQ19" s="161"/>
      <c r="AR19" s="162"/>
      <c r="AS19" s="160">
        <f>IF(Q19=0," ",AR19/Q19)</f>
        <v>0</v>
      </c>
      <c r="AT19" s="315"/>
      <c r="AU19" s="54">
        <f>IF(P19=0," ",AT19/P19)</f>
        <v>0</v>
      </c>
      <c r="AV19" s="315"/>
      <c r="AW19" s="161"/>
      <c r="AX19" s="162"/>
      <c r="AY19" s="160"/>
      <c r="AZ19" s="315"/>
      <c r="BA19" s="54"/>
      <c r="BB19" s="315"/>
      <c r="BC19" s="161"/>
      <c r="BD19" s="161"/>
      <c r="BE19" s="315" t="s">
        <v>1299</v>
      </c>
      <c r="BF19" s="315" t="s">
        <v>408</v>
      </c>
      <c r="BG19" s="315" t="s">
        <v>397</v>
      </c>
      <c r="BH19" s="315" t="s">
        <v>398</v>
      </c>
      <c r="BI19" s="315" t="s">
        <v>399</v>
      </c>
      <c r="BJ19" s="315" t="s">
        <v>400</v>
      </c>
      <c r="BK19" s="315" t="s">
        <v>401</v>
      </c>
      <c r="BL19" s="315" t="s">
        <v>402</v>
      </c>
      <c r="BM19" s="163" t="s">
        <v>403</v>
      </c>
      <c r="BN19" s="272"/>
      <c r="BO19" s="269"/>
    </row>
    <row r="20" spans="1:67" ht="409.5" hidden="1" x14ac:dyDescent="0.25">
      <c r="A20" s="241" t="s">
        <v>1301</v>
      </c>
      <c r="B20" s="315" t="s">
        <v>78</v>
      </c>
      <c r="C20" s="315"/>
      <c r="D20" s="315" t="s">
        <v>409</v>
      </c>
      <c r="E20" s="315"/>
      <c r="F20" s="96" t="s">
        <v>219</v>
      </c>
      <c r="G20" s="315" t="s">
        <v>405</v>
      </c>
      <c r="H20" s="39">
        <v>44197</v>
      </c>
      <c r="I20" s="39">
        <v>45473</v>
      </c>
      <c r="J20" s="315" t="s">
        <v>410</v>
      </c>
      <c r="K20" s="315" t="s">
        <v>411</v>
      </c>
      <c r="L20" s="315" t="s">
        <v>412</v>
      </c>
      <c r="M20" s="315" t="s">
        <v>27</v>
      </c>
      <c r="N20" s="315"/>
      <c r="O20" s="104"/>
      <c r="P20" s="315">
        <v>40</v>
      </c>
      <c r="Q20" s="270">
        <v>23600000</v>
      </c>
      <c r="R20" s="315">
        <v>40</v>
      </c>
      <c r="S20" s="270">
        <v>23600000</v>
      </c>
      <c r="T20" s="315">
        <v>40</v>
      </c>
      <c r="U20" s="270">
        <v>23600000</v>
      </c>
      <c r="V20" s="315">
        <v>40</v>
      </c>
      <c r="W20" s="270">
        <v>23600000</v>
      </c>
      <c r="X20" s="315">
        <v>160</v>
      </c>
      <c r="Y20" s="137">
        <f t="shared" si="2"/>
        <v>94400000</v>
      </c>
      <c r="Z20" s="104"/>
      <c r="AA20" s="160" t="str">
        <f>IF(O20=0," ",Z20/O20)</f>
        <v xml:space="preserve"> </v>
      </c>
      <c r="AB20" s="315"/>
      <c r="AC20" s="50" t="str">
        <f t="shared" si="0"/>
        <v xml:space="preserve"> </v>
      </c>
      <c r="AD20" s="315"/>
      <c r="AE20" s="161"/>
      <c r="AF20" s="104"/>
      <c r="AG20" s="160">
        <f>IF(Q20=0," ",AF20/Q20)</f>
        <v>0</v>
      </c>
      <c r="AH20" s="315"/>
      <c r="AI20" s="54">
        <f>IF(P20=0," ",AH20/P20)</f>
        <v>0</v>
      </c>
      <c r="AJ20" s="315" t="s">
        <v>394</v>
      </c>
      <c r="AK20" s="315" t="s">
        <v>395</v>
      </c>
      <c r="AL20" s="162"/>
      <c r="AM20" s="160">
        <f>IF(Q20=0," ",AL20/Q20)</f>
        <v>0</v>
      </c>
      <c r="AN20" s="315"/>
      <c r="AO20" s="54">
        <f>IF(P20=0," ",AN20/P20)</f>
        <v>0</v>
      </c>
      <c r="AP20" s="315"/>
      <c r="AQ20" s="161"/>
      <c r="AR20" s="162"/>
      <c r="AS20" s="160">
        <f>IF(Q20=0," ",AR20/Q20)</f>
        <v>0</v>
      </c>
      <c r="AT20" s="315"/>
      <c r="AU20" s="54">
        <f>IF(P20=0," ",AT20/P20)</f>
        <v>0</v>
      </c>
      <c r="AV20" s="315"/>
      <c r="AW20" s="161"/>
      <c r="AX20" s="162"/>
      <c r="AY20" s="160"/>
      <c r="AZ20" s="315"/>
      <c r="BA20" s="54"/>
      <c r="BB20" s="315"/>
      <c r="BC20" s="161"/>
      <c r="BD20" s="161"/>
      <c r="BE20" s="315" t="s">
        <v>1299</v>
      </c>
      <c r="BF20" s="315" t="s">
        <v>413</v>
      </c>
      <c r="BG20" s="315" t="s">
        <v>414</v>
      </c>
      <c r="BH20" s="315" t="s">
        <v>398</v>
      </c>
      <c r="BI20" s="315" t="s">
        <v>399</v>
      </c>
      <c r="BJ20" s="315" t="s">
        <v>415</v>
      </c>
      <c r="BK20" s="315" t="s">
        <v>416</v>
      </c>
      <c r="BL20" s="315">
        <v>3172144089</v>
      </c>
      <c r="BM20" s="163" t="s">
        <v>417</v>
      </c>
      <c r="BN20" s="272"/>
      <c r="BO20" s="269"/>
    </row>
    <row r="21" spans="1:67" ht="409.5" hidden="1" x14ac:dyDescent="0.25">
      <c r="A21" s="323" t="s">
        <v>1300</v>
      </c>
      <c r="B21" s="315" t="s">
        <v>78</v>
      </c>
      <c r="C21" s="315"/>
      <c r="D21" s="315" t="s">
        <v>404</v>
      </c>
      <c r="E21" s="315"/>
      <c r="F21" s="96" t="s">
        <v>219</v>
      </c>
      <c r="G21" s="315" t="s">
        <v>405</v>
      </c>
      <c r="H21" s="39">
        <v>44197</v>
      </c>
      <c r="I21" s="39">
        <v>45444</v>
      </c>
      <c r="J21" s="315" t="s">
        <v>406</v>
      </c>
      <c r="K21" s="315" t="s">
        <v>407</v>
      </c>
      <c r="L21" s="315" t="s">
        <v>365</v>
      </c>
      <c r="M21" s="315" t="s">
        <v>27</v>
      </c>
      <c r="N21" s="315"/>
      <c r="O21" s="104"/>
      <c r="P21" s="315">
        <v>2</v>
      </c>
      <c r="Q21" s="270">
        <v>1000000</v>
      </c>
      <c r="R21" s="315">
        <v>3</v>
      </c>
      <c r="S21" s="270">
        <v>1000000</v>
      </c>
      <c r="T21" s="315">
        <v>3</v>
      </c>
      <c r="U21" s="270">
        <v>1000000</v>
      </c>
      <c r="V21" s="315">
        <v>2</v>
      </c>
      <c r="W21" s="270">
        <v>1000000</v>
      </c>
      <c r="X21" s="315">
        <v>10</v>
      </c>
      <c r="Y21" s="137">
        <f t="shared" si="2"/>
        <v>4000000</v>
      </c>
      <c r="Z21" s="104"/>
      <c r="AA21" s="160" t="str">
        <f>IF(O21=0," ",Z21/O21)</f>
        <v xml:space="preserve"> </v>
      </c>
      <c r="AB21" s="315"/>
      <c r="AC21" s="50" t="str">
        <f t="shared" si="0"/>
        <v xml:space="preserve"> </v>
      </c>
      <c r="AD21" s="315"/>
      <c r="AE21" s="161"/>
      <c r="AF21" s="104"/>
      <c r="AG21" s="160">
        <f>IF(Q21=0," ",AF21/Q21)</f>
        <v>0</v>
      </c>
      <c r="AH21" s="315"/>
      <c r="AI21" s="54">
        <f>IF(P21=0," ",AH21/P21)</f>
        <v>0</v>
      </c>
      <c r="AJ21" s="315" t="s">
        <v>394</v>
      </c>
      <c r="AK21" s="315" t="s">
        <v>395</v>
      </c>
      <c r="AL21" s="162"/>
      <c r="AM21" s="160">
        <f>IF(Q21=0," ",AL21/Q21)</f>
        <v>0</v>
      </c>
      <c r="AN21" s="315"/>
      <c r="AO21" s="54">
        <f>IF(P21=0," ",AN21/P21)</f>
        <v>0</v>
      </c>
      <c r="AP21" s="315"/>
      <c r="AQ21" s="161"/>
      <c r="AR21" s="162"/>
      <c r="AS21" s="160">
        <f>IF(Q21=0," ",AR21/Q21)</f>
        <v>0</v>
      </c>
      <c r="AT21" s="315"/>
      <c r="AU21" s="54">
        <f>IF(P21=0," ",AT21/P21)</f>
        <v>0</v>
      </c>
      <c r="AV21" s="315"/>
      <c r="AW21" s="161"/>
      <c r="AX21" s="162"/>
      <c r="AY21" s="160"/>
      <c r="AZ21" s="315"/>
      <c r="BA21" s="54"/>
      <c r="BB21" s="315"/>
      <c r="BC21" s="161"/>
      <c r="BD21" s="161"/>
      <c r="BE21" s="315" t="s">
        <v>1299</v>
      </c>
      <c r="BF21" s="315" t="s">
        <v>408</v>
      </c>
      <c r="BG21" s="315" t="s">
        <v>397</v>
      </c>
      <c r="BH21" s="315" t="s">
        <v>398</v>
      </c>
      <c r="BI21" s="315" t="s">
        <v>399</v>
      </c>
      <c r="BJ21" s="315" t="s">
        <v>400</v>
      </c>
      <c r="BK21" s="315" t="s">
        <v>401</v>
      </c>
      <c r="BL21" s="315" t="s">
        <v>402</v>
      </c>
      <c r="BM21" s="163" t="s">
        <v>403</v>
      </c>
      <c r="BN21" s="248" t="s">
        <v>418</v>
      </c>
      <c r="BO21" s="249" t="s">
        <v>1277</v>
      </c>
    </row>
    <row r="22" spans="1:67" ht="409.5" hidden="1" x14ac:dyDescent="0.25">
      <c r="A22" s="323" t="s">
        <v>1301</v>
      </c>
      <c r="B22" s="315" t="s">
        <v>78</v>
      </c>
      <c r="C22" s="315"/>
      <c r="D22" s="315" t="s">
        <v>409</v>
      </c>
      <c r="E22" s="315"/>
      <c r="F22" s="96" t="s">
        <v>219</v>
      </c>
      <c r="G22" s="315" t="s">
        <v>405</v>
      </c>
      <c r="H22" s="39">
        <v>44197</v>
      </c>
      <c r="I22" s="39">
        <v>45473</v>
      </c>
      <c r="J22" s="315" t="s">
        <v>410</v>
      </c>
      <c r="K22" s="315" t="s">
        <v>411</v>
      </c>
      <c r="L22" s="315" t="s">
        <v>412</v>
      </c>
      <c r="M22" s="315" t="s">
        <v>27</v>
      </c>
      <c r="N22" s="315"/>
      <c r="O22" s="104"/>
      <c r="P22" s="315">
        <v>40</v>
      </c>
      <c r="Q22" s="270">
        <v>23600000</v>
      </c>
      <c r="R22" s="315">
        <v>40</v>
      </c>
      <c r="S22" s="270">
        <v>23600000</v>
      </c>
      <c r="T22" s="315">
        <v>40</v>
      </c>
      <c r="U22" s="270">
        <v>23600000</v>
      </c>
      <c r="V22" s="315">
        <v>40</v>
      </c>
      <c r="W22" s="270">
        <v>23600000</v>
      </c>
      <c r="X22" s="315">
        <v>160</v>
      </c>
      <c r="Y22" s="137">
        <f t="shared" si="2"/>
        <v>94400000</v>
      </c>
      <c r="Z22" s="104"/>
      <c r="AA22" s="160" t="str">
        <f>IF(O22=0," ",Z22/O22)</f>
        <v xml:space="preserve"> </v>
      </c>
      <c r="AB22" s="315"/>
      <c r="AC22" s="50" t="str">
        <f t="shared" si="0"/>
        <v xml:space="preserve"> </v>
      </c>
      <c r="AD22" s="315"/>
      <c r="AE22" s="161"/>
      <c r="AF22" s="104"/>
      <c r="AG22" s="160">
        <f>IF(Q22=0," ",AF22/Q22)</f>
        <v>0</v>
      </c>
      <c r="AH22" s="315"/>
      <c r="AI22" s="54">
        <f>IF(P22=0," ",AH22/P22)</f>
        <v>0</v>
      </c>
      <c r="AJ22" s="315" t="s">
        <v>394</v>
      </c>
      <c r="AK22" s="315" t="s">
        <v>395</v>
      </c>
      <c r="AL22" s="162"/>
      <c r="AM22" s="160">
        <f>IF(Q22=0," ",AL22/Q22)</f>
        <v>0</v>
      </c>
      <c r="AN22" s="315"/>
      <c r="AO22" s="54">
        <f>IF(P22=0," ",AN22/P22)</f>
        <v>0</v>
      </c>
      <c r="AP22" s="315"/>
      <c r="AQ22" s="161"/>
      <c r="AR22" s="162"/>
      <c r="AS22" s="160">
        <f>IF(Q22=0," ",AR22/Q22)</f>
        <v>0</v>
      </c>
      <c r="AT22" s="315"/>
      <c r="AU22" s="54">
        <f>IF(P22=0," ",AT22/P22)</f>
        <v>0</v>
      </c>
      <c r="AV22" s="315"/>
      <c r="AW22" s="161"/>
      <c r="AX22" s="162"/>
      <c r="AY22" s="160"/>
      <c r="AZ22" s="315"/>
      <c r="BA22" s="54"/>
      <c r="BB22" s="315"/>
      <c r="BC22" s="161"/>
      <c r="BD22" s="161"/>
      <c r="BE22" s="315" t="s">
        <v>1299</v>
      </c>
      <c r="BF22" s="315" t="s">
        <v>413</v>
      </c>
      <c r="BG22" s="315" t="s">
        <v>414</v>
      </c>
      <c r="BH22" s="315" t="s">
        <v>398</v>
      </c>
      <c r="BI22" s="315" t="s">
        <v>399</v>
      </c>
      <c r="BJ22" s="315" t="s">
        <v>415</v>
      </c>
      <c r="BK22" s="315" t="s">
        <v>416</v>
      </c>
      <c r="BL22" s="315">
        <v>3172144089</v>
      </c>
      <c r="BM22" s="163" t="s">
        <v>417</v>
      </c>
      <c r="BN22" s="272"/>
      <c r="BO22" s="249" t="s">
        <v>1277</v>
      </c>
    </row>
    <row r="23" spans="1:67" ht="409.5" hidden="1" x14ac:dyDescent="0.2">
      <c r="A23" s="241" t="s">
        <v>1302</v>
      </c>
      <c r="B23" s="315" t="s">
        <v>78</v>
      </c>
      <c r="C23" s="315"/>
      <c r="D23" s="315" t="s">
        <v>419</v>
      </c>
      <c r="E23" s="315"/>
      <c r="F23" s="96" t="s">
        <v>219</v>
      </c>
      <c r="G23" s="315" t="s">
        <v>405</v>
      </c>
      <c r="H23" s="39">
        <v>44197</v>
      </c>
      <c r="I23" s="39">
        <v>45473</v>
      </c>
      <c r="J23" s="315" t="s">
        <v>420</v>
      </c>
      <c r="K23" s="315" t="s">
        <v>421</v>
      </c>
      <c r="L23" s="315" t="s">
        <v>365</v>
      </c>
      <c r="M23" s="315" t="s">
        <v>29</v>
      </c>
      <c r="N23" s="315"/>
      <c r="O23" s="104"/>
      <c r="P23" s="41">
        <v>1</v>
      </c>
      <c r="Q23" s="270">
        <v>1045540</v>
      </c>
      <c r="R23" s="41">
        <v>1</v>
      </c>
      <c r="S23" s="270">
        <v>1075233.3359999999</v>
      </c>
      <c r="T23" s="41">
        <v>1</v>
      </c>
      <c r="U23" s="270">
        <v>1105769.9627423999</v>
      </c>
      <c r="V23" s="41">
        <v>1</v>
      </c>
      <c r="W23" s="270">
        <v>568586.91484214203</v>
      </c>
      <c r="X23" s="41">
        <v>1</v>
      </c>
      <c r="Y23" s="137">
        <f t="shared" si="2"/>
        <v>3795130.2135845423</v>
      </c>
      <c r="Z23" s="104"/>
      <c r="AA23" s="54" t="str">
        <f t="shared" ref="AA23:AA28" si="8">IF(O23=0," ",Z23/O23)</f>
        <v xml:space="preserve"> </v>
      </c>
      <c r="AB23" s="315"/>
      <c r="AC23" s="50" t="str">
        <f t="shared" si="0"/>
        <v xml:space="preserve"> </v>
      </c>
      <c r="AD23" s="315"/>
      <c r="AE23" s="315"/>
      <c r="AF23" s="104"/>
      <c r="AG23" s="54">
        <f t="shared" ref="AG23:AG37" si="9">IF(Q23=0," ",AF23/Q23)</f>
        <v>0</v>
      </c>
      <c r="AH23" s="315"/>
      <c r="AI23" s="54">
        <f t="shared" ref="AI23:AI70" si="10">IF(P23=0," ",AH23/P23)</f>
        <v>0</v>
      </c>
      <c r="AJ23" s="323"/>
      <c r="AK23" s="323"/>
      <c r="AL23" s="104"/>
      <c r="AM23" s="54"/>
      <c r="AN23" s="315"/>
      <c r="AO23" s="54"/>
      <c r="AP23" s="315"/>
      <c r="AQ23" s="315"/>
      <c r="AR23" s="104"/>
      <c r="AS23" s="54"/>
      <c r="AT23" s="315"/>
      <c r="AU23" s="54">
        <f t="shared" ref="AU23:AU37" si="11">IF(P23=0," ",AT23/P23)</f>
        <v>0</v>
      </c>
      <c r="AV23" s="315"/>
      <c r="AW23" s="315"/>
      <c r="AX23" s="104"/>
      <c r="AY23" s="54"/>
      <c r="AZ23" s="315"/>
      <c r="BA23" s="54"/>
      <c r="BB23" s="315"/>
      <c r="BC23" s="315"/>
      <c r="BD23" s="315"/>
      <c r="BE23" s="315" t="s">
        <v>1303</v>
      </c>
      <c r="BF23" s="315" t="s">
        <v>422</v>
      </c>
      <c r="BG23" s="315" t="s">
        <v>423</v>
      </c>
      <c r="BH23" s="315" t="s">
        <v>398</v>
      </c>
      <c r="BI23" s="315" t="s">
        <v>399</v>
      </c>
      <c r="BJ23" s="315" t="s">
        <v>424</v>
      </c>
      <c r="BK23" s="315" t="s">
        <v>425</v>
      </c>
      <c r="BL23" s="315">
        <v>3043421648</v>
      </c>
      <c r="BM23" s="163" t="s">
        <v>426</v>
      </c>
      <c r="BN23" s="248" t="s">
        <v>418</v>
      </c>
      <c r="BO23" s="249" t="s">
        <v>1277</v>
      </c>
    </row>
    <row r="24" spans="1:67" ht="409.5" hidden="1" x14ac:dyDescent="0.25">
      <c r="A24" s="241" t="s">
        <v>1304</v>
      </c>
      <c r="B24" s="315" t="s">
        <v>78</v>
      </c>
      <c r="C24" s="315"/>
      <c r="D24" s="315" t="s">
        <v>427</v>
      </c>
      <c r="E24" s="315">
        <v>1</v>
      </c>
      <c r="F24" s="96">
        <v>4300000</v>
      </c>
      <c r="G24" s="315" t="s">
        <v>405</v>
      </c>
      <c r="H24" s="255">
        <v>5500000</v>
      </c>
      <c r="I24" s="255">
        <v>1</v>
      </c>
      <c r="J24" s="323">
        <v>3900000</v>
      </c>
      <c r="K24" s="323">
        <v>1</v>
      </c>
      <c r="L24" s="323">
        <v>3000000</v>
      </c>
      <c r="M24" s="323">
        <v>1</v>
      </c>
      <c r="N24" s="323">
        <v>16700000</v>
      </c>
      <c r="O24" s="104"/>
      <c r="P24" s="41">
        <v>1</v>
      </c>
      <c r="Q24" s="270">
        <v>4300000</v>
      </c>
      <c r="R24" s="41">
        <v>1</v>
      </c>
      <c r="S24" s="270">
        <v>5500000</v>
      </c>
      <c r="T24" s="41">
        <v>1</v>
      </c>
      <c r="U24" s="270">
        <v>3900000</v>
      </c>
      <c r="V24" s="41">
        <v>1</v>
      </c>
      <c r="W24" s="270">
        <v>3000000</v>
      </c>
      <c r="X24" s="41">
        <v>1</v>
      </c>
      <c r="Y24" s="137">
        <f t="shared" si="2"/>
        <v>16700000</v>
      </c>
      <c r="Z24" s="104"/>
      <c r="AA24" s="160" t="str">
        <f t="shared" si="8"/>
        <v xml:space="preserve"> </v>
      </c>
      <c r="AB24" s="315"/>
      <c r="AC24" s="50">
        <f t="shared" si="0"/>
        <v>0</v>
      </c>
      <c r="AD24" s="315"/>
      <c r="AE24" s="161"/>
      <c r="AF24" s="104"/>
      <c r="AG24" s="160">
        <f t="shared" si="9"/>
        <v>0</v>
      </c>
      <c r="AH24" s="315"/>
      <c r="AI24" s="54">
        <f t="shared" si="10"/>
        <v>0</v>
      </c>
      <c r="AJ24" s="315" t="s">
        <v>394</v>
      </c>
      <c r="AK24" s="315" t="s">
        <v>395</v>
      </c>
      <c r="AL24" s="162"/>
      <c r="AM24" s="160">
        <f>IF(Q24=0," ",AL24/Q24)</f>
        <v>0</v>
      </c>
      <c r="AN24" s="315"/>
      <c r="AO24" s="54">
        <f>IF(P24=0," ",AN24/P24)</f>
        <v>0</v>
      </c>
      <c r="AP24" s="315"/>
      <c r="AQ24" s="161"/>
      <c r="AR24" s="162"/>
      <c r="AS24" s="160">
        <f>IF(Q24=0," ",AR24/Q24)</f>
        <v>0</v>
      </c>
      <c r="AT24" s="315"/>
      <c r="AU24" s="54">
        <f t="shared" si="11"/>
        <v>0</v>
      </c>
      <c r="AV24" s="315"/>
      <c r="AW24" s="161"/>
      <c r="AX24" s="162"/>
      <c r="AY24" s="160"/>
      <c r="AZ24" s="315"/>
      <c r="BA24" s="54"/>
      <c r="BB24" s="315"/>
      <c r="BC24" s="161"/>
      <c r="BD24" s="161"/>
      <c r="BE24" s="315" t="s">
        <v>1305</v>
      </c>
      <c r="BF24" s="315" t="s">
        <v>428</v>
      </c>
      <c r="BG24" s="315" t="s">
        <v>429</v>
      </c>
      <c r="BH24" s="315" t="s">
        <v>398</v>
      </c>
      <c r="BI24" s="315" t="s">
        <v>399</v>
      </c>
      <c r="BJ24" s="315" t="s">
        <v>430</v>
      </c>
      <c r="BK24" s="315" t="s">
        <v>431</v>
      </c>
      <c r="BL24" s="315">
        <v>3693777</v>
      </c>
      <c r="BM24" s="163" t="s">
        <v>432</v>
      </c>
      <c r="BN24" s="272"/>
      <c r="BO24" s="249" t="s">
        <v>1277</v>
      </c>
    </row>
    <row r="25" spans="1:67" ht="409.5" hidden="1" x14ac:dyDescent="0.25">
      <c r="A25" s="241" t="s">
        <v>1306</v>
      </c>
      <c r="B25" s="315" t="s">
        <v>78</v>
      </c>
      <c r="C25" s="315"/>
      <c r="D25" s="315" t="s">
        <v>433</v>
      </c>
      <c r="E25" s="315"/>
      <c r="F25" s="96" t="s">
        <v>219</v>
      </c>
      <c r="G25" s="315" t="s">
        <v>405</v>
      </c>
      <c r="H25" s="39">
        <v>44197</v>
      </c>
      <c r="I25" s="39">
        <v>45444</v>
      </c>
      <c r="J25" s="315" t="s">
        <v>434</v>
      </c>
      <c r="K25" s="315" t="s">
        <v>435</v>
      </c>
      <c r="L25" s="315" t="s">
        <v>365</v>
      </c>
      <c r="M25" s="315" t="s">
        <v>27</v>
      </c>
      <c r="N25" s="315"/>
      <c r="O25" s="104"/>
      <c r="P25" s="41">
        <v>1</v>
      </c>
      <c r="Q25" s="270">
        <v>1045540</v>
      </c>
      <c r="R25" s="41">
        <v>1</v>
      </c>
      <c r="S25" s="270">
        <v>1075233.3359999999</v>
      </c>
      <c r="T25" s="41">
        <v>1</v>
      </c>
      <c r="U25" s="270">
        <v>1105769.9627423999</v>
      </c>
      <c r="V25" s="41">
        <v>1</v>
      </c>
      <c r="W25" s="270">
        <v>568586.91484214203</v>
      </c>
      <c r="X25" s="41">
        <v>1</v>
      </c>
      <c r="Y25" s="137">
        <f t="shared" si="2"/>
        <v>3795130.2135845423</v>
      </c>
      <c r="Z25" s="104"/>
      <c r="AA25" s="160" t="str">
        <f t="shared" si="8"/>
        <v xml:space="preserve"> </v>
      </c>
      <c r="AB25" s="315"/>
      <c r="AC25" s="50" t="str">
        <f t="shared" si="0"/>
        <v xml:space="preserve"> </v>
      </c>
      <c r="AD25" s="315"/>
      <c r="AE25" s="161"/>
      <c r="AF25" s="104"/>
      <c r="AG25" s="160">
        <f t="shared" si="9"/>
        <v>0</v>
      </c>
      <c r="AH25" s="315"/>
      <c r="AI25" s="54">
        <f t="shared" si="10"/>
        <v>0</v>
      </c>
      <c r="AJ25" s="315" t="s">
        <v>394</v>
      </c>
      <c r="AK25" s="315" t="s">
        <v>395</v>
      </c>
      <c r="AL25" s="162"/>
      <c r="AM25" s="160">
        <f>IF(Q25=0," ",AL25/Q25)</f>
        <v>0</v>
      </c>
      <c r="AN25" s="315"/>
      <c r="AO25" s="54">
        <f>IF(P25=0," ",AN25/P25)</f>
        <v>0</v>
      </c>
      <c r="AP25" s="315"/>
      <c r="AQ25" s="161"/>
      <c r="AR25" s="162"/>
      <c r="AS25" s="160">
        <f>IF(Q25=0," ",AR25/Q25)</f>
        <v>0</v>
      </c>
      <c r="AT25" s="315"/>
      <c r="AU25" s="54">
        <f t="shared" si="11"/>
        <v>0</v>
      </c>
      <c r="AV25" s="315"/>
      <c r="AW25" s="161"/>
      <c r="AX25" s="162"/>
      <c r="AY25" s="160"/>
      <c r="AZ25" s="315"/>
      <c r="BA25" s="54"/>
      <c r="BB25" s="315"/>
      <c r="BC25" s="161"/>
      <c r="BD25" s="161"/>
      <c r="BE25" s="315" t="s">
        <v>1303</v>
      </c>
      <c r="BF25" s="315" t="s">
        <v>422</v>
      </c>
      <c r="BG25" s="315" t="s">
        <v>423</v>
      </c>
      <c r="BH25" s="315" t="s">
        <v>398</v>
      </c>
      <c r="BI25" s="315" t="s">
        <v>399</v>
      </c>
      <c r="BJ25" s="315" t="s">
        <v>424</v>
      </c>
      <c r="BK25" s="315" t="s">
        <v>425</v>
      </c>
      <c r="BL25" s="315">
        <v>3043421648</v>
      </c>
      <c r="BM25" s="163" t="s">
        <v>426</v>
      </c>
      <c r="BN25" s="272"/>
      <c r="BO25" s="269"/>
    </row>
    <row r="26" spans="1:67" ht="409.5" hidden="1" x14ac:dyDescent="0.2">
      <c r="A26" s="241" t="s">
        <v>1307</v>
      </c>
      <c r="B26" s="315" t="s">
        <v>78</v>
      </c>
      <c r="C26" s="315"/>
      <c r="D26" s="315" t="s">
        <v>436</v>
      </c>
      <c r="E26" s="315"/>
      <c r="F26" s="96" t="s">
        <v>219</v>
      </c>
      <c r="G26" s="315" t="s">
        <v>405</v>
      </c>
      <c r="H26" s="39">
        <v>44197</v>
      </c>
      <c r="I26" s="39">
        <v>45444</v>
      </c>
      <c r="J26" s="315" t="s">
        <v>437</v>
      </c>
      <c r="K26" s="315" t="s">
        <v>438</v>
      </c>
      <c r="L26" s="315" t="s">
        <v>365</v>
      </c>
      <c r="M26" s="315" t="s">
        <v>29</v>
      </c>
      <c r="N26" s="315"/>
      <c r="O26" s="104"/>
      <c r="P26" s="315">
        <v>3</v>
      </c>
      <c r="Q26" s="270">
        <v>967580</v>
      </c>
      <c r="R26" s="315">
        <v>3</v>
      </c>
      <c r="S26" s="270">
        <v>995059.272</v>
      </c>
      <c r="T26" s="315">
        <v>3</v>
      </c>
      <c r="U26" s="270">
        <v>1023318.9553248</v>
      </c>
      <c r="V26" s="315">
        <v>1</v>
      </c>
      <c r="W26" s="270">
        <v>526190.60682801215</v>
      </c>
      <c r="X26" s="315">
        <f>N26+P26+R26+T26+V26</f>
        <v>10</v>
      </c>
      <c r="Y26" s="137">
        <f t="shared" si="2"/>
        <v>3512148.8341528117</v>
      </c>
      <c r="Z26" s="104"/>
      <c r="AA26" s="54" t="str">
        <f t="shared" si="8"/>
        <v xml:space="preserve"> </v>
      </c>
      <c r="AB26" s="315"/>
      <c r="AC26" s="50" t="str">
        <f t="shared" si="0"/>
        <v xml:space="preserve"> </v>
      </c>
      <c r="AD26" s="315"/>
      <c r="AE26" s="315"/>
      <c r="AF26" s="104"/>
      <c r="AG26" s="54">
        <f t="shared" si="9"/>
        <v>0</v>
      </c>
      <c r="AH26" s="315"/>
      <c r="AI26" s="54">
        <f t="shared" si="10"/>
        <v>0</v>
      </c>
      <c r="AJ26" s="323"/>
      <c r="AK26" s="323"/>
      <c r="AL26" s="104"/>
      <c r="AM26" s="54"/>
      <c r="AN26" s="315"/>
      <c r="AO26" s="54"/>
      <c r="AP26" s="315"/>
      <c r="AQ26" s="315"/>
      <c r="AR26" s="104"/>
      <c r="AS26" s="54"/>
      <c r="AT26" s="315"/>
      <c r="AU26" s="54">
        <f t="shared" si="11"/>
        <v>0</v>
      </c>
      <c r="AV26" s="315"/>
      <c r="AW26" s="315"/>
      <c r="AX26" s="104"/>
      <c r="AY26" s="54"/>
      <c r="AZ26" s="315"/>
      <c r="BA26" s="54"/>
      <c r="BB26" s="315"/>
      <c r="BC26" s="315"/>
      <c r="BD26" s="315"/>
      <c r="BE26" s="315" t="s">
        <v>1303</v>
      </c>
      <c r="BF26" s="315" t="s">
        <v>439</v>
      </c>
      <c r="BG26" s="315" t="s">
        <v>440</v>
      </c>
      <c r="BH26" s="315" t="s">
        <v>398</v>
      </c>
      <c r="BI26" s="315" t="s">
        <v>399</v>
      </c>
      <c r="BJ26" s="315" t="s">
        <v>424</v>
      </c>
      <c r="BK26" s="315" t="s">
        <v>441</v>
      </c>
      <c r="BL26" s="315">
        <v>3115215422</v>
      </c>
      <c r="BM26" s="163" t="s">
        <v>442</v>
      </c>
      <c r="BN26" s="248" t="s">
        <v>418</v>
      </c>
      <c r="BO26" s="249" t="s">
        <v>1277</v>
      </c>
    </row>
    <row r="27" spans="1:67" ht="210" hidden="1" x14ac:dyDescent="0.2">
      <c r="A27" s="241" t="s">
        <v>1308</v>
      </c>
      <c r="B27" s="315" t="s">
        <v>103</v>
      </c>
      <c r="C27" s="315"/>
      <c r="D27" s="315" t="s">
        <v>1309</v>
      </c>
      <c r="E27" s="315"/>
      <c r="F27" s="166" t="s">
        <v>221</v>
      </c>
      <c r="G27" s="151" t="s">
        <v>444</v>
      </c>
      <c r="H27" s="167">
        <v>44197</v>
      </c>
      <c r="I27" s="167">
        <v>45657</v>
      </c>
      <c r="J27" s="315" t="s">
        <v>445</v>
      </c>
      <c r="K27" s="315" t="s">
        <v>446</v>
      </c>
      <c r="L27" s="315" t="s">
        <v>447</v>
      </c>
      <c r="M27" s="315" t="s">
        <v>29</v>
      </c>
      <c r="N27" s="315"/>
      <c r="O27" s="104"/>
      <c r="P27" s="315">
        <v>4</v>
      </c>
      <c r="Q27" s="273"/>
      <c r="R27" s="315">
        <v>4</v>
      </c>
      <c r="S27" s="273"/>
      <c r="T27" s="315">
        <v>4</v>
      </c>
      <c r="U27" s="273"/>
      <c r="V27" s="108">
        <v>4</v>
      </c>
      <c r="W27" s="273"/>
      <c r="X27" s="108">
        <v>16</v>
      </c>
      <c r="Y27" s="137">
        <f t="shared" si="2"/>
        <v>0</v>
      </c>
      <c r="Z27" s="104"/>
      <c r="AA27" s="54" t="str">
        <f t="shared" si="8"/>
        <v xml:space="preserve"> </v>
      </c>
      <c r="AB27" s="315"/>
      <c r="AC27" s="54" t="str">
        <f t="shared" si="0"/>
        <v xml:space="preserve"> </v>
      </c>
      <c r="AD27" s="315"/>
      <c r="AE27" s="315"/>
      <c r="AF27" s="104"/>
      <c r="AG27" s="54" t="str">
        <f t="shared" si="9"/>
        <v xml:space="preserve"> </v>
      </c>
      <c r="AH27" s="315"/>
      <c r="AI27" s="54">
        <f t="shared" si="10"/>
        <v>0</v>
      </c>
      <c r="AJ27" s="323"/>
      <c r="AK27" s="323"/>
      <c r="AL27" s="104"/>
      <c r="AM27" s="54"/>
      <c r="AN27" s="315"/>
      <c r="AO27" s="54"/>
      <c r="AP27" s="315"/>
      <c r="AQ27" s="315"/>
      <c r="AR27" s="104"/>
      <c r="AS27" s="54"/>
      <c r="AT27" s="315"/>
      <c r="AU27" s="54">
        <f t="shared" si="11"/>
        <v>0</v>
      </c>
      <c r="AV27" s="315"/>
      <c r="AW27" s="315"/>
      <c r="AX27" s="104"/>
      <c r="AY27" s="54"/>
      <c r="AZ27" s="315"/>
      <c r="BA27" s="54"/>
      <c r="BB27" s="315"/>
      <c r="BC27" s="315"/>
      <c r="BD27" s="315"/>
      <c r="BE27" s="315"/>
      <c r="BF27" s="315">
        <v>523</v>
      </c>
      <c r="BG27" s="315" t="s">
        <v>448</v>
      </c>
      <c r="BH27" s="315" t="s">
        <v>449</v>
      </c>
      <c r="BI27" s="315" t="s">
        <v>450</v>
      </c>
      <c r="BJ27" s="315" t="s">
        <v>451</v>
      </c>
      <c r="BK27" s="96" t="s">
        <v>452</v>
      </c>
      <c r="BL27" s="96">
        <v>3325200</v>
      </c>
      <c r="BM27" s="77" t="s">
        <v>453</v>
      </c>
      <c r="BN27" s="248"/>
      <c r="BO27" s="269" t="s">
        <v>1310</v>
      </c>
    </row>
    <row r="28" spans="1:67" ht="180" hidden="1" x14ac:dyDescent="0.2">
      <c r="A28" s="241" t="s">
        <v>1311</v>
      </c>
      <c r="B28" s="315" t="s">
        <v>103</v>
      </c>
      <c r="C28" s="315"/>
      <c r="D28" s="315" t="s">
        <v>1312</v>
      </c>
      <c r="E28" s="315"/>
      <c r="F28" s="166" t="s">
        <v>222</v>
      </c>
      <c r="G28" s="151" t="s">
        <v>444</v>
      </c>
      <c r="H28" s="167">
        <v>44197</v>
      </c>
      <c r="I28" s="167">
        <v>45657</v>
      </c>
      <c r="J28" s="315" t="s">
        <v>455</v>
      </c>
      <c r="K28" s="315" t="s">
        <v>456</v>
      </c>
      <c r="L28" s="315" t="s">
        <v>457</v>
      </c>
      <c r="M28" s="315" t="s">
        <v>27</v>
      </c>
      <c r="N28" s="315">
        <v>0</v>
      </c>
      <c r="O28" s="104">
        <v>0</v>
      </c>
      <c r="P28" s="41">
        <v>0.25</v>
      </c>
      <c r="Q28" s="270">
        <v>5000000</v>
      </c>
      <c r="R28" s="41">
        <v>0.25</v>
      </c>
      <c r="S28" s="270">
        <v>5000000</v>
      </c>
      <c r="T28" s="41">
        <v>0.25</v>
      </c>
      <c r="U28" s="270">
        <v>5000000</v>
      </c>
      <c r="V28" s="41">
        <v>0.25</v>
      </c>
      <c r="W28" s="270">
        <v>5000000</v>
      </c>
      <c r="X28" s="104">
        <v>0.25</v>
      </c>
      <c r="Y28" s="137">
        <f t="shared" si="2"/>
        <v>20000000</v>
      </c>
      <c r="Z28" s="104"/>
      <c r="AA28" s="54" t="str">
        <f t="shared" si="8"/>
        <v xml:space="preserve"> </v>
      </c>
      <c r="AB28" s="315"/>
      <c r="AC28" s="54" t="str">
        <f t="shared" si="0"/>
        <v xml:space="preserve"> </v>
      </c>
      <c r="AD28" s="315"/>
      <c r="AE28" s="315"/>
      <c r="AF28" s="104"/>
      <c r="AG28" s="54">
        <f t="shared" si="9"/>
        <v>0</v>
      </c>
      <c r="AH28" s="315"/>
      <c r="AI28" s="54">
        <f t="shared" si="10"/>
        <v>0</v>
      </c>
      <c r="AJ28" s="323"/>
      <c r="AK28" s="323"/>
      <c r="AL28" s="104"/>
      <c r="AM28" s="54"/>
      <c r="AN28" s="315"/>
      <c r="AO28" s="54"/>
      <c r="AP28" s="315"/>
      <c r="AQ28" s="315"/>
      <c r="AR28" s="104"/>
      <c r="AS28" s="54"/>
      <c r="AT28" s="315"/>
      <c r="AU28" s="54">
        <f t="shared" si="11"/>
        <v>0</v>
      </c>
      <c r="AV28" s="315"/>
      <c r="AW28" s="315"/>
      <c r="AX28" s="104"/>
      <c r="AY28" s="54"/>
      <c r="AZ28" s="315"/>
      <c r="BA28" s="54"/>
      <c r="BB28" s="315"/>
      <c r="BC28" s="315"/>
      <c r="BD28" s="315"/>
      <c r="BE28" s="315" t="s">
        <v>1313</v>
      </c>
      <c r="BF28" s="315">
        <v>535</v>
      </c>
      <c r="BG28" s="315">
        <v>7516</v>
      </c>
      <c r="BH28" s="315" t="s">
        <v>449</v>
      </c>
      <c r="BI28" s="315" t="s">
        <v>450</v>
      </c>
      <c r="BJ28" s="315" t="s">
        <v>458</v>
      </c>
      <c r="BK28" s="96" t="s">
        <v>459</v>
      </c>
      <c r="BL28" s="96" t="s">
        <v>460</v>
      </c>
      <c r="BM28" s="252" t="s">
        <v>461</v>
      </c>
      <c r="BN28" s="248"/>
      <c r="BO28" s="269"/>
    </row>
    <row r="29" spans="1:67" ht="210" hidden="1" x14ac:dyDescent="0.2">
      <c r="A29" s="241" t="s">
        <v>1314</v>
      </c>
      <c r="B29" s="315" t="s">
        <v>103</v>
      </c>
      <c r="C29" s="315"/>
      <c r="D29" s="315" t="s">
        <v>462</v>
      </c>
      <c r="E29" s="52"/>
      <c r="F29" s="168" t="s">
        <v>227</v>
      </c>
      <c r="G29" s="123" t="s">
        <v>463</v>
      </c>
      <c r="H29" s="169">
        <v>44256</v>
      </c>
      <c r="I29" s="170">
        <v>45473</v>
      </c>
      <c r="J29" s="171" t="s">
        <v>464</v>
      </c>
      <c r="K29" s="171" t="s">
        <v>465</v>
      </c>
      <c r="L29" s="52" t="s">
        <v>457</v>
      </c>
      <c r="M29" s="274"/>
      <c r="N29" s="52"/>
      <c r="O29" s="134"/>
      <c r="P29" s="122">
        <v>0.25</v>
      </c>
      <c r="Q29" s="134">
        <v>99000000</v>
      </c>
      <c r="R29" s="122">
        <v>0.3</v>
      </c>
      <c r="S29" s="134">
        <v>101970000</v>
      </c>
      <c r="T29" s="122">
        <v>0.3</v>
      </c>
      <c r="U29" s="134">
        <v>105029100</v>
      </c>
      <c r="V29" s="134">
        <v>15</v>
      </c>
      <c r="W29" s="134">
        <v>54089987</v>
      </c>
      <c r="X29" s="134">
        <v>100</v>
      </c>
      <c r="Y29" s="137">
        <f t="shared" si="2"/>
        <v>360089087</v>
      </c>
      <c r="Z29" s="134"/>
      <c r="AA29" s="275"/>
      <c r="AB29" s="52"/>
      <c r="AC29" s="54" t="str">
        <f t="shared" si="0"/>
        <v xml:space="preserve"> </v>
      </c>
      <c r="AD29" s="276"/>
      <c r="AE29" s="172"/>
      <c r="AF29" s="134"/>
      <c r="AG29" s="275">
        <f t="shared" si="9"/>
        <v>0</v>
      </c>
      <c r="AH29" s="52"/>
      <c r="AI29" s="54">
        <f t="shared" si="10"/>
        <v>0</v>
      </c>
      <c r="AJ29" s="276" t="s">
        <v>466</v>
      </c>
      <c r="AK29" s="315"/>
      <c r="AL29" s="134"/>
      <c r="AM29" s="275">
        <f t="shared" ref="AM29:AM37" si="12">IF(Q29=0," ",AL29/Q29)</f>
        <v>0</v>
      </c>
      <c r="AN29" s="52"/>
      <c r="AO29" s="50">
        <f t="shared" ref="AO29:AO37" si="13">IF(P29=0," ",AN29/P29)</f>
        <v>0</v>
      </c>
      <c r="AP29" s="52"/>
      <c r="AQ29" s="172"/>
      <c r="AR29" s="134"/>
      <c r="AS29" s="275">
        <f t="shared" ref="AS29:AS37" si="14">IF(Q29=0," ",AR29/Q29)</f>
        <v>0</v>
      </c>
      <c r="AT29" s="52"/>
      <c r="AU29" s="50">
        <f t="shared" si="11"/>
        <v>0</v>
      </c>
      <c r="AV29" s="52"/>
      <c r="AW29" s="172"/>
      <c r="AX29" s="134"/>
      <c r="AY29" s="275">
        <f t="shared" ref="AY29:AY37" si="15">IF(Q29=0," ",AX29/Q29)</f>
        <v>0</v>
      </c>
      <c r="AZ29" s="52"/>
      <c r="BA29" s="50">
        <f t="shared" ref="BA29:BA37" si="16">IF(P29=0," ",AZ29/P29)</f>
        <v>0</v>
      </c>
      <c r="BB29" s="52"/>
      <c r="BC29" s="172"/>
      <c r="BD29" s="173"/>
      <c r="BE29" s="171" t="s">
        <v>1315</v>
      </c>
      <c r="BF29" s="173">
        <v>316</v>
      </c>
      <c r="BG29" s="173">
        <v>7692</v>
      </c>
      <c r="BH29" s="171" t="s">
        <v>467</v>
      </c>
      <c r="BI29" s="171" t="s">
        <v>468</v>
      </c>
      <c r="BJ29" s="171" t="s">
        <v>469</v>
      </c>
      <c r="BK29" s="168" t="s">
        <v>470</v>
      </c>
      <c r="BL29" s="168" t="s">
        <v>471</v>
      </c>
      <c r="BM29" s="174" t="s">
        <v>472</v>
      </c>
      <c r="BN29" s="277"/>
      <c r="BO29" s="249" t="s">
        <v>1277</v>
      </c>
    </row>
    <row r="30" spans="1:67" ht="240" hidden="1" x14ac:dyDescent="0.2">
      <c r="A30" s="241" t="s">
        <v>1316</v>
      </c>
      <c r="B30" s="315" t="s">
        <v>103</v>
      </c>
      <c r="C30" s="315"/>
      <c r="D30" s="315" t="s">
        <v>473</v>
      </c>
      <c r="E30" s="52"/>
      <c r="F30" s="168" t="s">
        <v>219</v>
      </c>
      <c r="G30" s="123" t="s">
        <v>463</v>
      </c>
      <c r="H30" s="169">
        <v>44256</v>
      </c>
      <c r="I30" s="170">
        <v>45473</v>
      </c>
      <c r="J30" s="171" t="s">
        <v>474</v>
      </c>
      <c r="K30" s="171" t="s">
        <v>475</v>
      </c>
      <c r="L30" s="52" t="s">
        <v>476</v>
      </c>
      <c r="M30" s="274"/>
      <c r="N30" s="52"/>
      <c r="O30" s="134"/>
      <c r="P30" s="52">
        <v>3</v>
      </c>
      <c r="Q30" s="134">
        <v>89435798</v>
      </c>
      <c r="R30" s="52">
        <v>3</v>
      </c>
      <c r="S30" s="134">
        <v>90356986</v>
      </c>
      <c r="T30" s="52">
        <v>3</v>
      </c>
      <c r="U30" s="134">
        <v>91287663</v>
      </c>
      <c r="V30" s="134">
        <v>3</v>
      </c>
      <c r="W30" s="134">
        <v>46113963</v>
      </c>
      <c r="X30" s="134">
        <v>3</v>
      </c>
      <c r="Y30" s="137">
        <f t="shared" si="2"/>
        <v>317194410</v>
      </c>
      <c r="Z30" s="134"/>
      <c r="AA30" s="275"/>
      <c r="AB30" s="52"/>
      <c r="AC30" s="54" t="str">
        <f t="shared" si="0"/>
        <v xml:space="preserve"> </v>
      </c>
      <c r="AD30" s="276"/>
      <c r="AE30" s="172"/>
      <c r="AF30" s="134"/>
      <c r="AG30" s="275">
        <f t="shared" si="9"/>
        <v>0</v>
      </c>
      <c r="AH30" s="52"/>
      <c r="AI30" s="54">
        <f t="shared" si="10"/>
        <v>0</v>
      </c>
      <c r="AJ30" s="276" t="s">
        <v>477</v>
      </c>
      <c r="AK30" s="315"/>
      <c r="AL30" s="134"/>
      <c r="AM30" s="275">
        <f t="shared" si="12"/>
        <v>0</v>
      </c>
      <c r="AN30" s="52"/>
      <c r="AO30" s="50">
        <f t="shared" si="13"/>
        <v>0</v>
      </c>
      <c r="AP30" s="52"/>
      <c r="AQ30" s="172"/>
      <c r="AR30" s="134"/>
      <c r="AS30" s="275">
        <f t="shared" si="14"/>
        <v>0</v>
      </c>
      <c r="AT30" s="52"/>
      <c r="AU30" s="50">
        <f t="shared" si="11"/>
        <v>0</v>
      </c>
      <c r="AV30" s="52"/>
      <c r="AW30" s="172"/>
      <c r="AX30" s="134"/>
      <c r="AY30" s="275">
        <f t="shared" si="15"/>
        <v>0</v>
      </c>
      <c r="AZ30" s="52"/>
      <c r="BA30" s="50">
        <f t="shared" si="16"/>
        <v>0</v>
      </c>
      <c r="BB30" s="52"/>
      <c r="BC30" s="172"/>
      <c r="BD30" s="173"/>
      <c r="BE30" s="171" t="s">
        <v>1315</v>
      </c>
      <c r="BF30" s="173">
        <v>315</v>
      </c>
      <c r="BG30" s="173">
        <v>7692</v>
      </c>
      <c r="BH30" s="171" t="s">
        <v>467</v>
      </c>
      <c r="BI30" s="171" t="s">
        <v>468</v>
      </c>
      <c r="BJ30" s="171" t="s">
        <v>478</v>
      </c>
      <c r="BK30" s="168" t="s">
        <v>479</v>
      </c>
      <c r="BL30" s="168" t="s">
        <v>480</v>
      </c>
      <c r="BM30" s="174" t="s">
        <v>481</v>
      </c>
      <c r="BN30" s="277"/>
      <c r="BO30" s="249" t="s">
        <v>1277</v>
      </c>
    </row>
    <row r="31" spans="1:67" ht="195" hidden="1" x14ac:dyDescent="0.2">
      <c r="A31" s="241" t="s">
        <v>1317</v>
      </c>
      <c r="B31" s="315" t="s">
        <v>103</v>
      </c>
      <c r="C31" s="315"/>
      <c r="D31" s="315" t="s">
        <v>482</v>
      </c>
      <c r="E31" s="52"/>
      <c r="F31" s="168" t="s">
        <v>221</v>
      </c>
      <c r="G31" s="123" t="s">
        <v>463</v>
      </c>
      <c r="H31" s="169">
        <v>44256</v>
      </c>
      <c r="I31" s="170">
        <v>45473</v>
      </c>
      <c r="J31" s="171" t="s">
        <v>483</v>
      </c>
      <c r="K31" s="171" t="s">
        <v>484</v>
      </c>
      <c r="L31" s="52" t="s">
        <v>476</v>
      </c>
      <c r="M31" s="274"/>
      <c r="N31" s="52"/>
      <c r="O31" s="134"/>
      <c r="P31" s="52">
        <v>5</v>
      </c>
      <c r="Q31" s="134">
        <v>3200000</v>
      </c>
      <c r="R31" s="52">
        <v>5</v>
      </c>
      <c r="S31" s="134">
        <v>3200000</v>
      </c>
      <c r="T31" s="52">
        <v>5</v>
      </c>
      <c r="U31" s="134">
        <v>3200000</v>
      </c>
      <c r="V31" s="52">
        <v>5</v>
      </c>
      <c r="W31" s="134">
        <v>1956000</v>
      </c>
      <c r="X31" s="52">
        <v>20</v>
      </c>
      <c r="Y31" s="137">
        <f t="shared" si="2"/>
        <v>11556000</v>
      </c>
      <c r="Z31" s="134"/>
      <c r="AA31" s="275"/>
      <c r="AB31" s="52"/>
      <c r="AC31" s="54" t="str">
        <f t="shared" si="0"/>
        <v xml:space="preserve"> </v>
      </c>
      <c r="AD31" s="276" t="s">
        <v>485</v>
      </c>
      <c r="AE31" s="172"/>
      <c r="AF31" s="134"/>
      <c r="AG31" s="275">
        <f t="shared" si="9"/>
        <v>0</v>
      </c>
      <c r="AH31" s="52"/>
      <c r="AI31" s="54">
        <f t="shared" si="10"/>
        <v>0</v>
      </c>
      <c r="AJ31" s="52"/>
      <c r="AK31" s="172"/>
      <c r="AL31" s="134"/>
      <c r="AM31" s="275">
        <f t="shared" si="12"/>
        <v>0</v>
      </c>
      <c r="AN31" s="52"/>
      <c r="AO31" s="50">
        <f t="shared" si="13"/>
        <v>0</v>
      </c>
      <c r="AP31" s="52"/>
      <c r="AQ31" s="172"/>
      <c r="AR31" s="134"/>
      <c r="AS31" s="275">
        <f t="shared" si="14"/>
        <v>0</v>
      </c>
      <c r="AT31" s="52"/>
      <c r="AU31" s="50">
        <f t="shared" si="11"/>
        <v>0</v>
      </c>
      <c r="AV31" s="52"/>
      <c r="AW31" s="172"/>
      <c r="AX31" s="134"/>
      <c r="AY31" s="275">
        <f t="shared" si="15"/>
        <v>0</v>
      </c>
      <c r="AZ31" s="52"/>
      <c r="BA31" s="50">
        <f t="shared" si="16"/>
        <v>0</v>
      </c>
      <c r="BB31" s="52"/>
      <c r="BC31" s="172"/>
      <c r="BD31" s="173"/>
      <c r="BE31" s="171" t="s">
        <v>1315</v>
      </c>
      <c r="BF31" s="173">
        <v>317</v>
      </c>
      <c r="BG31" s="173">
        <v>7692</v>
      </c>
      <c r="BH31" s="171" t="s">
        <v>467</v>
      </c>
      <c r="BI31" s="171" t="s">
        <v>468</v>
      </c>
      <c r="BJ31" s="171" t="s">
        <v>478</v>
      </c>
      <c r="BK31" s="168" t="s">
        <v>479</v>
      </c>
      <c r="BL31" s="168" t="s">
        <v>480</v>
      </c>
      <c r="BM31" s="174" t="s">
        <v>481</v>
      </c>
      <c r="BN31" s="277"/>
      <c r="BO31" s="249" t="s">
        <v>1277</v>
      </c>
    </row>
    <row r="32" spans="1:67" ht="369.75" hidden="1" x14ac:dyDescent="0.2">
      <c r="A32" s="241" t="s">
        <v>1318</v>
      </c>
      <c r="B32" s="315" t="s">
        <v>103</v>
      </c>
      <c r="C32" s="315"/>
      <c r="D32" s="315" t="s">
        <v>486</v>
      </c>
      <c r="E32" s="52"/>
      <c r="F32" s="168" t="s">
        <v>222</v>
      </c>
      <c r="G32" s="123" t="s">
        <v>463</v>
      </c>
      <c r="H32" s="169">
        <v>44256</v>
      </c>
      <c r="I32" s="278">
        <v>45473</v>
      </c>
      <c r="J32" s="171" t="s">
        <v>487</v>
      </c>
      <c r="K32" s="171" t="s">
        <v>488</v>
      </c>
      <c r="L32" s="52" t="s">
        <v>476</v>
      </c>
      <c r="M32" s="274"/>
      <c r="N32" s="52"/>
      <c r="O32" s="134"/>
      <c r="P32" s="52">
        <v>4</v>
      </c>
      <c r="Q32" s="134">
        <v>67000000</v>
      </c>
      <c r="R32" s="52"/>
      <c r="S32" s="52"/>
      <c r="T32" s="52"/>
      <c r="U32" s="52"/>
      <c r="V32" s="52"/>
      <c r="W32" s="52"/>
      <c r="X32" s="134"/>
      <c r="Y32" s="137">
        <f t="shared" si="2"/>
        <v>67000000</v>
      </c>
      <c r="Z32" s="134"/>
      <c r="AA32" s="275"/>
      <c r="AB32" s="52"/>
      <c r="AC32" s="54" t="str">
        <f t="shared" si="0"/>
        <v xml:space="preserve"> </v>
      </c>
      <c r="AD32" s="276" t="s">
        <v>489</v>
      </c>
      <c r="AE32" s="172"/>
      <c r="AF32" s="134"/>
      <c r="AG32" s="275"/>
      <c r="AH32" s="52"/>
      <c r="AI32" s="54">
        <f t="shared" si="10"/>
        <v>0</v>
      </c>
      <c r="AJ32" s="52"/>
      <c r="AK32" s="172"/>
      <c r="AL32" s="134"/>
      <c r="AM32" s="275">
        <f t="shared" si="12"/>
        <v>0</v>
      </c>
      <c r="AN32" s="52"/>
      <c r="AO32" s="50">
        <f t="shared" si="13"/>
        <v>0</v>
      </c>
      <c r="AP32" s="52"/>
      <c r="AQ32" s="172"/>
      <c r="AR32" s="134"/>
      <c r="AS32" s="275">
        <f t="shared" si="14"/>
        <v>0</v>
      </c>
      <c r="AT32" s="52"/>
      <c r="AU32" s="50">
        <f t="shared" si="11"/>
        <v>0</v>
      </c>
      <c r="AV32" s="52"/>
      <c r="AW32" s="172"/>
      <c r="AX32" s="134"/>
      <c r="AY32" s="275">
        <f t="shared" si="15"/>
        <v>0</v>
      </c>
      <c r="AZ32" s="52"/>
      <c r="BA32" s="50">
        <f t="shared" si="16"/>
        <v>0</v>
      </c>
      <c r="BB32" s="52"/>
      <c r="BC32" s="172"/>
      <c r="BD32" s="173"/>
      <c r="BE32" s="171" t="s">
        <v>1315</v>
      </c>
      <c r="BF32" s="173">
        <v>315</v>
      </c>
      <c r="BG32" s="173">
        <v>7692</v>
      </c>
      <c r="BH32" s="171" t="s">
        <v>467</v>
      </c>
      <c r="BI32" s="171" t="s">
        <v>468</v>
      </c>
      <c r="BJ32" s="171" t="s">
        <v>478</v>
      </c>
      <c r="BK32" s="168" t="s">
        <v>479</v>
      </c>
      <c r="BL32" s="168" t="s">
        <v>480</v>
      </c>
      <c r="BM32" s="174" t="s">
        <v>481</v>
      </c>
      <c r="BN32" s="277"/>
      <c r="BO32" s="249" t="s">
        <v>1277</v>
      </c>
    </row>
    <row r="33" spans="1:67" ht="409.5" hidden="1" x14ac:dyDescent="0.2">
      <c r="A33" s="241" t="s">
        <v>1319</v>
      </c>
      <c r="B33" s="315" t="s">
        <v>103</v>
      </c>
      <c r="C33" s="315"/>
      <c r="D33" s="315" t="s">
        <v>490</v>
      </c>
      <c r="E33" s="52"/>
      <c r="F33" s="168" t="s">
        <v>221</v>
      </c>
      <c r="G33" s="123" t="s">
        <v>463</v>
      </c>
      <c r="H33" s="169">
        <v>44197</v>
      </c>
      <c r="I33" s="279">
        <v>45448</v>
      </c>
      <c r="J33" s="171" t="s">
        <v>491</v>
      </c>
      <c r="K33" s="171" t="s">
        <v>491</v>
      </c>
      <c r="L33" s="52" t="s">
        <v>476</v>
      </c>
      <c r="M33" s="274"/>
      <c r="N33" s="52"/>
      <c r="O33" s="134"/>
      <c r="P33" s="122">
        <v>0.5</v>
      </c>
      <c r="Q33" s="134">
        <v>45000000</v>
      </c>
      <c r="R33" s="122">
        <v>0.5</v>
      </c>
      <c r="S33" s="134">
        <v>35000000</v>
      </c>
      <c r="T33" s="52"/>
      <c r="U33" s="134"/>
      <c r="V33" s="134"/>
      <c r="W33" s="134"/>
      <c r="X33" s="280">
        <v>1</v>
      </c>
      <c r="Y33" s="137">
        <f t="shared" si="2"/>
        <v>80000000</v>
      </c>
      <c r="Z33" s="134"/>
      <c r="AA33" s="275"/>
      <c r="AB33" s="52"/>
      <c r="AC33" s="54" t="str">
        <f t="shared" si="0"/>
        <v xml:space="preserve"> </v>
      </c>
      <c r="AD33" s="276" t="s">
        <v>489</v>
      </c>
      <c r="AE33" s="172"/>
      <c r="AF33" s="134"/>
      <c r="AG33" s="275"/>
      <c r="AH33" s="52"/>
      <c r="AI33" s="54">
        <f t="shared" si="10"/>
        <v>0</v>
      </c>
      <c r="AJ33" s="52"/>
      <c r="AK33" s="172"/>
      <c r="AL33" s="134"/>
      <c r="AM33" s="275">
        <f t="shared" si="12"/>
        <v>0</v>
      </c>
      <c r="AN33" s="52"/>
      <c r="AO33" s="50">
        <f t="shared" si="13"/>
        <v>0</v>
      </c>
      <c r="AP33" s="52"/>
      <c r="AQ33" s="172"/>
      <c r="AR33" s="134"/>
      <c r="AS33" s="275">
        <f t="shared" si="14"/>
        <v>0</v>
      </c>
      <c r="AT33" s="52"/>
      <c r="AU33" s="50">
        <f t="shared" si="11"/>
        <v>0</v>
      </c>
      <c r="AV33" s="52"/>
      <c r="AW33" s="172"/>
      <c r="AX33" s="134"/>
      <c r="AY33" s="275"/>
      <c r="AZ33" s="52"/>
      <c r="BA33" s="50"/>
      <c r="BB33" s="52"/>
      <c r="BC33" s="172"/>
      <c r="BD33" s="173"/>
      <c r="BE33" s="171" t="s">
        <v>1315</v>
      </c>
      <c r="BF33" s="173">
        <v>315</v>
      </c>
      <c r="BG33" s="173">
        <v>7692</v>
      </c>
      <c r="BH33" s="171" t="s">
        <v>467</v>
      </c>
      <c r="BI33" s="171" t="s">
        <v>468</v>
      </c>
      <c r="BJ33" s="171" t="s">
        <v>478</v>
      </c>
      <c r="BK33" s="168" t="s">
        <v>479</v>
      </c>
      <c r="BL33" s="168" t="s">
        <v>480</v>
      </c>
      <c r="BM33" s="174" t="s">
        <v>481</v>
      </c>
      <c r="BN33" s="277"/>
      <c r="BO33" s="249" t="s">
        <v>1277</v>
      </c>
    </row>
    <row r="34" spans="1:67" ht="242.25" hidden="1" x14ac:dyDescent="0.2">
      <c r="A34" s="241" t="s">
        <v>1320</v>
      </c>
      <c r="B34" s="315" t="s">
        <v>103</v>
      </c>
      <c r="C34" s="315"/>
      <c r="D34" s="315" t="s">
        <v>492</v>
      </c>
      <c r="E34" s="52"/>
      <c r="F34" s="168" t="s">
        <v>227</v>
      </c>
      <c r="G34" s="123" t="s">
        <v>463</v>
      </c>
      <c r="H34" s="124">
        <v>44713</v>
      </c>
      <c r="I34" s="169">
        <v>45473</v>
      </c>
      <c r="J34" s="171" t="s">
        <v>493</v>
      </c>
      <c r="K34" s="171" t="s">
        <v>494</v>
      </c>
      <c r="L34" s="52" t="s">
        <v>495</v>
      </c>
      <c r="M34" s="274"/>
      <c r="N34" s="52"/>
      <c r="O34" s="134"/>
      <c r="P34" s="52"/>
      <c r="Q34" s="134"/>
      <c r="R34" s="52">
        <v>1</v>
      </c>
      <c r="S34" s="134">
        <v>43171809</v>
      </c>
      <c r="T34" s="52">
        <v>1</v>
      </c>
      <c r="U34" s="134">
        <v>44466963.109999999</v>
      </c>
      <c r="V34" s="52">
        <v>1</v>
      </c>
      <c r="W34" s="134">
        <v>22233481.550000001</v>
      </c>
      <c r="X34" s="52">
        <v>1</v>
      </c>
      <c r="Y34" s="137">
        <f t="shared" si="2"/>
        <v>109872253.66</v>
      </c>
      <c r="Z34" s="134"/>
      <c r="AA34" s="275"/>
      <c r="AB34" s="52"/>
      <c r="AC34" s="54" t="str">
        <f t="shared" si="0"/>
        <v xml:space="preserve"> </v>
      </c>
      <c r="AD34" s="276" t="s">
        <v>496</v>
      </c>
      <c r="AE34" s="172"/>
      <c r="AF34" s="134"/>
      <c r="AG34" s="275"/>
      <c r="AH34" s="52"/>
      <c r="AI34" s="54" t="str">
        <f t="shared" si="10"/>
        <v xml:space="preserve"> </v>
      </c>
      <c r="AJ34" s="52"/>
      <c r="AK34" s="172"/>
      <c r="AL34" s="134"/>
      <c r="AM34" s="275"/>
      <c r="AN34" s="52"/>
      <c r="AO34" s="50" t="str">
        <f t="shared" si="13"/>
        <v xml:space="preserve"> </v>
      </c>
      <c r="AP34" s="52"/>
      <c r="AQ34" s="172"/>
      <c r="AR34" s="134"/>
      <c r="AS34" s="275"/>
      <c r="AT34" s="52"/>
      <c r="AU34" s="50" t="str">
        <f t="shared" si="11"/>
        <v xml:space="preserve"> </v>
      </c>
      <c r="AV34" s="52"/>
      <c r="AW34" s="172"/>
      <c r="AX34" s="134"/>
      <c r="AY34" s="275"/>
      <c r="AZ34" s="52"/>
      <c r="BA34" s="50"/>
      <c r="BB34" s="52"/>
      <c r="BC34" s="172"/>
      <c r="BD34" s="173"/>
      <c r="BE34" s="171" t="s">
        <v>1321</v>
      </c>
      <c r="BF34" s="173">
        <v>345</v>
      </c>
      <c r="BG34" s="173">
        <v>7783</v>
      </c>
      <c r="BH34" s="171" t="s">
        <v>467</v>
      </c>
      <c r="BI34" s="171" t="s">
        <v>468</v>
      </c>
      <c r="BJ34" s="171" t="s">
        <v>469</v>
      </c>
      <c r="BK34" s="168" t="s">
        <v>470</v>
      </c>
      <c r="BL34" s="168" t="s">
        <v>471</v>
      </c>
      <c r="BM34" s="174" t="s">
        <v>472</v>
      </c>
      <c r="BN34" s="281" t="s">
        <v>497</v>
      </c>
      <c r="BO34" s="249" t="s">
        <v>1277</v>
      </c>
    </row>
    <row r="35" spans="1:67" ht="195" hidden="1" x14ac:dyDescent="0.2">
      <c r="A35" s="241" t="s">
        <v>1322</v>
      </c>
      <c r="B35" s="315" t="s">
        <v>103</v>
      </c>
      <c r="C35" s="315"/>
      <c r="D35" s="315" t="s">
        <v>482</v>
      </c>
      <c r="E35" s="52"/>
      <c r="F35" s="168" t="s">
        <v>221</v>
      </c>
      <c r="G35" s="123" t="s">
        <v>463</v>
      </c>
      <c r="H35" s="169">
        <v>44256</v>
      </c>
      <c r="I35" s="169">
        <v>45473</v>
      </c>
      <c r="J35" s="171" t="s">
        <v>498</v>
      </c>
      <c r="K35" s="171" t="s">
        <v>499</v>
      </c>
      <c r="L35" s="52" t="s">
        <v>476</v>
      </c>
      <c r="M35" s="274"/>
      <c r="N35" s="52"/>
      <c r="O35" s="134"/>
      <c r="P35" s="52">
        <v>1</v>
      </c>
      <c r="Q35" s="134">
        <v>30920000</v>
      </c>
      <c r="R35" s="52">
        <v>1</v>
      </c>
      <c r="S35" s="134">
        <v>31223000</v>
      </c>
      <c r="T35" s="52">
        <v>1</v>
      </c>
      <c r="U35" s="134">
        <v>32375000</v>
      </c>
      <c r="V35" s="52">
        <v>1</v>
      </c>
      <c r="W35" s="134">
        <v>34991080</v>
      </c>
      <c r="X35" s="52">
        <v>1</v>
      </c>
      <c r="Y35" s="137">
        <f t="shared" si="2"/>
        <v>129509080</v>
      </c>
      <c r="Z35" s="134"/>
      <c r="AA35" s="275"/>
      <c r="AB35" s="52"/>
      <c r="AC35" s="54" t="str">
        <f t="shared" si="0"/>
        <v xml:space="preserve"> </v>
      </c>
      <c r="AD35" s="52" t="s">
        <v>500</v>
      </c>
      <c r="AE35" s="172"/>
      <c r="AF35" s="134"/>
      <c r="AG35" s="275"/>
      <c r="AH35" s="52"/>
      <c r="AI35" s="54">
        <f t="shared" si="10"/>
        <v>0</v>
      </c>
      <c r="AJ35" s="276"/>
      <c r="AK35" s="282"/>
      <c r="AL35" s="134"/>
      <c r="AM35" s="275">
        <f t="shared" si="12"/>
        <v>0</v>
      </c>
      <c r="AN35" s="52"/>
      <c r="AO35" s="50">
        <f t="shared" si="13"/>
        <v>0</v>
      </c>
      <c r="AP35" s="52"/>
      <c r="AQ35" s="172"/>
      <c r="AR35" s="134"/>
      <c r="AS35" s="275">
        <f t="shared" si="14"/>
        <v>0</v>
      </c>
      <c r="AT35" s="52"/>
      <c r="AU35" s="50">
        <f t="shared" si="11"/>
        <v>0</v>
      </c>
      <c r="AV35" s="52"/>
      <c r="AW35" s="172"/>
      <c r="AX35" s="134"/>
      <c r="AY35" s="275"/>
      <c r="AZ35" s="52"/>
      <c r="BA35" s="50"/>
      <c r="BB35" s="52"/>
      <c r="BC35" s="172"/>
      <c r="BD35" s="173"/>
      <c r="BE35" s="171" t="s">
        <v>1315</v>
      </c>
      <c r="BF35" s="173">
        <v>317</v>
      </c>
      <c r="BG35" s="173">
        <v>7692</v>
      </c>
      <c r="BH35" s="171" t="s">
        <v>467</v>
      </c>
      <c r="BI35" s="171" t="s">
        <v>468</v>
      </c>
      <c r="BJ35" s="171" t="s">
        <v>478</v>
      </c>
      <c r="BK35" s="168" t="s">
        <v>479</v>
      </c>
      <c r="BL35" s="168" t="s">
        <v>480</v>
      </c>
      <c r="BM35" s="174" t="s">
        <v>481</v>
      </c>
      <c r="BN35" s="277"/>
      <c r="BO35" s="249" t="s">
        <v>1277</v>
      </c>
    </row>
    <row r="36" spans="1:67" ht="150" hidden="1" x14ac:dyDescent="0.2">
      <c r="A36" s="241" t="s">
        <v>1323</v>
      </c>
      <c r="B36" s="315" t="s">
        <v>103</v>
      </c>
      <c r="C36" s="315"/>
      <c r="D36" s="315" t="s">
        <v>501</v>
      </c>
      <c r="E36" s="52"/>
      <c r="F36" s="168" t="s">
        <v>222</v>
      </c>
      <c r="G36" s="123" t="s">
        <v>463</v>
      </c>
      <c r="H36" s="169">
        <v>44256</v>
      </c>
      <c r="I36" s="169">
        <v>45473</v>
      </c>
      <c r="J36" s="171" t="s">
        <v>502</v>
      </c>
      <c r="K36" s="171" t="s">
        <v>503</v>
      </c>
      <c r="L36" s="52" t="s">
        <v>476</v>
      </c>
      <c r="M36" s="274"/>
      <c r="N36" s="52"/>
      <c r="O36" s="134"/>
      <c r="P36" s="52">
        <v>2</v>
      </c>
      <c r="Q36" s="134"/>
      <c r="R36" s="52">
        <v>2</v>
      </c>
      <c r="S36" s="134"/>
      <c r="T36" s="52">
        <v>2</v>
      </c>
      <c r="U36" s="134"/>
      <c r="V36" s="134"/>
      <c r="W36" s="134"/>
      <c r="X36" s="52">
        <v>6</v>
      </c>
      <c r="Y36" s="137">
        <v>0</v>
      </c>
      <c r="Z36" s="134"/>
      <c r="AA36" s="275"/>
      <c r="AB36" s="52"/>
      <c r="AC36" s="54" t="str">
        <f t="shared" si="0"/>
        <v xml:space="preserve"> </v>
      </c>
      <c r="AD36" s="52" t="s">
        <v>504</v>
      </c>
      <c r="AE36" s="172"/>
      <c r="AF36" s="134"/>
      <c r="AG36" s="275" t="str">
        <f t="shared" si="9"/>
        <v xml:space="preserve"> </v>
      </c>
      <c r="AH36" s="52"/>
      <c r="AI36" s="54">
        <f t="shared" si="10"/>
        <v>0</v>
      </c>
      <c r="AJ36" s="276"/>
      <c r="AK36" s="282"/>
      <c r="AL36" s="134"/>
      <c r="AM36" s="275" t="str">
        <f t="shared" si="12"/>
        <v xml:space="preserve"> </v>
      </c>
      <c r="AN36" s="52"/>
      <c r="AO36" s="50">
        <f t="shared" si="13"/>
        <v>0</v>
      </c>
      <c r="AP36" s="52"/>
      <c r="AQ36" s="172"/>
      <c r="AR36" s="134"/>
      <c r="AS36" s="275" t="str">
        <f t="shared" si="14"/>
        <v xml:space="preserve"> </v>
      </c>
      <c r="AT36" s="52"/>
      <c r="AU36" s="50">
        <f t="shared" si="11"/>
        <v>0</v>
      </c>
      <c r="AV36" s="52"/>
      <c r="AW36" s="172"/>
      <c r="AX36" s="134"/>
      <c r="AY36" s="275" t="str">
        <f t="shared" si="15"/>
        <v xml:space="preserve"> </v>
      </c>
      <c r="AZ36" s="52"/>
      <c r="BA36" s="50">
        <f t="shared" si="16"/>
        <v>0</v>
      </c>
      <c r="BB36" s="52"/>
      <c r="BC36" s="172"/>
      <c r="BD36" s="173"/>
      <c r="BE36" s="171" t="s">
        <v>1315</v>
      </c>
      <c r="BF36" s="171">
        <v>318</v>
      </c>
      <c r="BG36" s="173">
        <v>7695</v>
      </c>
      <c r="BH36" s="171" t="s">
        <v>467</v>
      </c>
      <c r="BI36" s="171" t="s">
        <v>468</v>
      </c>
      <c r="BJ36" s="171" t="s">
        <v>478</v>
      </c>
      <c r="BK36" s="168" t="s">
        <v>479</v>
      </c>
      <c r="BL36" s="168" t="s">
        <v>480</v>
      </c>
      <c r="BM36" s="174" t="s">
        <v>481</v>
      </c>
      <c r="BN36" s="277"/>
      <c r="BO36" s="249" t="s">
        <v>1277</v>
      </c>
    </row>
    <row r="37" spans="1:67" ht="114.75" hidden="1" x14ac:dyDescent="0.2">
      <c r="A37" s="241" t="s">
        <v>1324</v>
      </c>
      <c r="B37" s="315" t="s">
        <v>103</v>
      </c>
      <c r="C37" s="315"/>
      <c r="D37" s="315" t="s">
        <v>505</v>
      </c>
      <c r="E37" s="52"/>
      <c r="F37" s="168" t="s">
        <v>222</v>
      </c>
      <c r="G37" s="123" t="s">
        <v>463</v>
      </c>
      <c r="H37" s="169">
        <v>44256</v>
      </c>
      <c r="I37" s="169">
        <v>45473</v>
      </c>
      <c r="J37" s="171" t="s">
        <v>506</v>
      </c>
      <c r="K37" s="171" t="s">
        <v>507</v>
      </c>
      <c r="L37" s="52" t="s">
        <v>476</v>
      </c>
      <c r="M37" s="274"/>
      <c r="N37" s="52"/>
      <c r="O37" s="134"/>
      <c r="P37" s="52">
        <v>2</v>
      </c>
      <c r="Q37" s="134">
        <v>5030625</v>
      </c>
      <c r="R37" s="52">
        <v>2</v>
      </c>
      <c r="S37" s="134">
        <v>5030625</v>
      </c>
      <c r="T37" s="52">
        <v>2</v>
      </c>
      <c r="U37" s="134">
        <v>5030625</v>
      </c>
      <c r="V37" s="52">
        <v>2</v>
      </c>
      <c r="W37" s="134">
        <v>5030625</v>
      </c>
      <c r="X37" s="52">
        <v>8</v>
      </c>
      <c r="Y37" s="137">
        <f t="shared" si="2"/>
        <v>20122500</v>
      </c>
      <c r="Z37" s="134"/>
      <c r="AA37" s="275"/>
      <c r="AB37" s="52"/>
      <c r="AC37" s="54" t="str">
        <f t="shared" si="0"/>
        <v xml:space="preserve"> </v>
      </c>
      <c r="AD37" s="52" t="s">
        <v>485</v>
      </c>
      <c r="AE37" s="172"/>
      <c r="AF37" s="134"/>
      <c r="AG37" s="275">
        <f t="shared" si="9"/>
        <v>0</v>
      </c>
      <c r="AH37" s="52"/>
      <c r="AI37" s="54">
        <f t="shared" si="10"/>
        <v>0</v>
      </c>
      <c r="AJ37" s="276"/>
      <c r="AK37" s="282"/>
      <c r="AL37" s="134"/>
      <c r="AM37" s="275">
        <f t="shared" si="12"/>
        <v>0</v>
      </c>
      <c r="AN37" s="52"/>
      <c r="AO37" s="50">
        <f t="shared" si="13"/>
        <v>0</v>
      </c>
      <c r="AP37" s="52"/>
      <c r="AQ37" s="172"/>
      <c r="AR37" s="134"/>
      <c r="AS37" s="275">
        <f t="shared" si="14"/>
        <v>0</v>
      </c>
      <c r="AT37" s="52"/>
      <c r="AU37" s="50">
        <f t="shared" si="11"/>
        <v>0</v>
      </c>
      <c r="AV37" s="52"/>
      <c r="AW37" s="172"/>
      <c r="AX37" s="134"/>
      <c r="AY37" s="275">
        <f t="shared" si="15"/>
        <v>0</v>
      </c>
      <c r="AZ37" s="52"/>
      <c r="BA37" s="50">
        <f t="shared" si="16"/>
        <v>0</v>
      </c>
      <c r="BB37" s="52"/>
      <c r="BC37" s="172"/>
      <c r="BD37" s="173"/>
      <c r="BE37" s="171" t="s">
        <v>1315</v>
      </c>
      <c r="BF37" s="173">
        <v>319</v>
      </c>
      <c r="BG37" s="173">
        <v>7692</v>
      </c>
      <c r="BH37" s="171" t="s">
        <v>467</v>
      </c>
      <c r="BI37" s="171" t="s">
        <v>468</v>
      </c>
      <c r="BJ37" s="171" t="s">
        <v>478</v>
      </c>
      <c r="BK37" s="168" t="s">
        <v>479</v>
      </c>
      <c r="BL37" s="168" t="s">
        <v>480</v>
      </c>
      <c r="BM37" s="174" t="s">
        <v>481</v>
      </c>
      <c r="BN37" s="277"/>
      <c r="BO37" s="249" t="s">
        <v>1277</v>
      </c>
    </row>
    <row r="38" spans="1:67" ht="409.5" hidden="1" x14ac:dyDescent="0.2">
      <c r="A38" s="283" t="s">
        <v>1325</v>
      </c>
      <c r="B38" s="52" t="s">
        <v>86</v>
      </c>
      <c r="C38" s="52"/>
      <c r="D38" s="52" t="s">
        <v>508</v>
      </c>
      <c r="E38" s="52"/>
      <c r="F38" s="52" t="s">
        <v>509</v>
      </c>
      <c r="G38" s="52" t="s">
        <v>510</v>
      </c>
      <c r="H38" s="124">
        <v>43831</v>
      </c>
      <c r="I38" s="124" t="s">
        <v>511</v>
      </c>
      <c r="J38" s="52" t="s">
        <v>512</v>
      </c>
      <c r="K38" s="52" t="s">
        <v>513</v>
      </c>
      <c r="L38" s="52" t="s">
        <v>514</v>
      </c>
      <c r="M38" s="52" t="s">
        <v>29</v>
      </c>
      <c r="N38" s="276"/>
      <c r="O38" s="109">
        <v>0</v>
      </c>
      <c r="P38" s="122">
        <v>1</v>
      </c>
      <c r="Q38" s="221">
        <v>0</v>
      </c>
      <c r="R38" s="122">
        <v>1</v>
      </c>
      <c r="S38" s="221">
        <v>0</v>
      </c>
      <c r="T38" s="122">
        <v>1</v>
      </c>
      <c r="U38" s="221">
        <v>0</v>
      </c>
      <c r="V38" s="122">
        <v>1</v>
      </c>
      <c r="W38" s="109">
        <v>0</v>
      </c>
      <c r="X38" s="122">
        <v>1</v>
      </c>
      <c r="Y38" s="137">
        <f t="shared" si="2"/>
        <v>0</v>
      </c>
      <c r="Z38" s="109"/>
      <c r="AA38" s="50"/>
      <c r="AB38" s="276"/>
      <c r="AC38" s="243" t="str">
        <f t="shared" si="0"/>
        <v xml:space="preserve"> </v>
      </c>
      <c r="AD38" s="276"/>
      <c r="AE38" s="276"/>
      <c r="AF38" s="109"/>
      <c r="AG38" s="50" t="s">
        <v>294</v>
      </c>
      <c r="AH38" s="52"/>
      <c r="AI38" s="84">
        <f t="shared" si="10"/>
        <v>0</v>
      </c>
      <c r="AJ38" s="52" t="s">
        <v>515</v>
      </c>
      <c r="AK38" s="52" t="s">
        <v>516</v>
      </c>
      <c r="AL38" s="109"/>
      <c r="AM38" s="50"/>
      <c r="AN38" s="52"/>
      <c r="AO38" s="50"/>
      <c r="AP38" s="52"/>
      <c r="AQ38" s="52"/>
      <c r="AR38" s="109"/>
      <c r="AS38" s="50"/>
      <c r="AT38" s="52"/>
      <c r="AU38" s="50">
        <v>0</v>
      </c>
      <c r="AV38" s="52"/>
      <c r="AW38" s="52"/>
      <c r="AX38" s="109"/>
      <c r="AY38" s="50"/>
      <c r="AZ38" s="52"/>
      <c r="BA38" s="50"/>
      <c r="BB38" s="52"/>
      <c r="BC38" s="52"/>
      <c r="BD38" s="52"/>
      <c r="BE38" s="52" t="s">
        <v>912</v>
      </c>
      <c r="BF38" s="52" t="s">
        <v>517</v>
      </c>
      <c r="BG38" s="52">
        <v>7826</v>
      </c>
      <c r="BH38" s="52" t="s">
        <v>518</v>
      </c>
      <c r="BI38" s="52" t="s">
        <v>519</v>
      </c>
      <c r="BJ38" s="52" t="s">
        <v>520</v>
      </c>
      <c r="BK38" s="125" t="s">
        <v>521</v>
      </c>
      <c r="BL38" s="125" t="s">
        <v>522</v>
      </c>
      <c r="BM38" s="127" t="s">
        <v>523</v>
      </c>
      <c r="BN38" s="179" t="s">
        <v>524</v>
      </c>
      <c r="BO38" s="249" t="s">
        <v>1277</v>
      </c>
    </row>
    <row r="39" spans="1:67" ht="409.5" hidden="1" x14ac:dyDescent="0.2">
      <c r="A39" s="283" t="s">
        <v>1326</v>
      </c>
      <c r="B39" s="52" t="s">
        <v>86</v>
      </c>
      <c r="C39" s="52"/>
      <c r="D39" s="52" t="s">
        <v>525</v>
      </c>
      <c r="E39" s="52"/>
      <c r="F39" s="52" t="s">
        <v>509</v>
      </c>
      <c r="G39" s="52" t="s">
        <v>510</v>
      </c>
      <c r="H39" s="124">
        <v>44256</v>
      </c>
      <c r="I39" s="124" t="s">
        <v>511</v>
      </c>
      <c r="J39" s="52" t="s">
        <v>525</v>
      </c>
      <c r="K39" s="52" t="s">
        <v>526</v>
      </c>
      <c r="L39" s="52" t="s">
        <v>514</v>
      </c>
      <c r="M39" s="52" t="s">
        <v>29</v>
      </c>
      <c r="N39" s="52"/>
      <c r="O39" s="109">
        <v>0</v>
      </c>
      <c r="P39" s="52">
        <v>4</v>
      </c>
      <c r="Q39" s="221">
        <v>0</v>
      </c>
      <c r="R39" s="52">
        <v>5</v>
      </c>
      <c r="S39" s="221">
        <v>0</v>
      </c>
      <c r="T39" s="52">
        <v>5</v>
      </c>
      <c r="U39" s="221">
        <v>0</v>
      </c>
      <c r="V39" s="52">
        <v>2</v>
      </c>
      <c r="W39" s="52">
        <v>0</v>
      </c>
      <c r="X39" s="52">
        <v>16</v>
      </c>
      <c r="Y39" s="137">
        <f t="shared" si="2"/>
        <v>0</v>
      </c>
      <c r="Z39" s="52"/>
      <c r="AA39" s="50"/>
      <c r="AB39" s="52"/>
      <c r="AC39" s="84" t="str">
        <f t="shared" si="0"/>
        <v xml:space="preserve"> </v>
      </c>
      <c r="AD39" s="52"/>
      <c r="AE39" s="52"/>
      <c r="AF39" s="52">
        <v>0</v>
      </c>
      <c r="AG39" s="50">
        <v>0</v>
      </c>
      <c r="AH39" s="52">
        <v>0</v>
      </c>
      <c r="AI39" s="84">
        <f t="shared" si="10"/>
        <v>0</v>
      </c>
      <c r="AJ39" s="52" t="s">
        <v>515</v>
      </c>
      <c r="AK39" s="52" t="s">
        <v>516</v>
      </c>
      <c r="AL39" s="52"/>
      <c r="AM39" s="50"/>
      <c r="AN39" s="52"/>
      <c r="AO39" s="50"/>
      <c r="AP39" s="52"/>
      <c r="AQ39" s="52"/>
      <c r="AR39" s="52"/>
      <c r="AS39" s="50"/>
      <c r="AT39" s="52"/>
      <c r="AU39" s="50">
        <v>0</v>
      </c>
      <c r="AV39" s="52"/>
      <c r="AW39" s="52"/>
      <c r="AX39" s="52"/>
      <c r="AY39" s="50"/>
      <c r="AZ39" s="52"/>
      <c r="BA39" s="50"/>
      <c r="BB39" s="52"/>
      <c r="BC39" s="52"/>
      <c r="BD39" s="52"/>
      <c r="BE39" s="52" t="s">
        <v>1327</v>
      </c>
      <c r="BF39" s="52" t="s">
        <v>527</v>
      </c>
      <c r="BG39" s="52">
        <v>7828</v>
      </c>
      <c r="BH39" s="52" t="s">
        <v>518</v>
      </c>
      <c r="BI39" s="52" t="s">
        <v>519</v>
      </c>
      <c r="BJ39" s="52" t="s">
        <v>520</v>
      </c>
      <c r="BK39" s="125" t="s">
        <v>528</v>
      </c>
      <c r="BL39" s="125" t="s">
        <v>522</v>
      </c>
      <c r="BM39" s="127" t="s">
        <v>529</v>
      </c>
      <c r="BN39" s="179" t="s">
        <v>530</v>
      </c>
      <c r="BO39" s="269"/>
    </row>
    <row r="40" spans="1:67" ht="409.5" hidden="1" x14ac:dyDescent="0.2">
      <c r="A40" s="283" t="s">
        <v>1328</v>
      </c>
      <c r="B40" s="52" t="s">
        <v>86</v>
      </c>
      <c r="C40" s="52"/>
      <c r="D40" s="52" t="s">
        <v>531</v>
      </c>
      <c r="E40" s="52"/>
      <c r="F40" s="52" t="s">
        <v>509</v>
      </c>
      <c r="G40" s="52" t="s">
        <v>510</v>
      </c>
      <c r="H40" s="124">
        <v>44256</v>
      </c>
      <c r="I40" s="124" t="s">
        <v>511</v>
      </c>
      <c r="J40" s="52" t="s">
        <v>532</v>
      </c>
      <c r="K40" s="52" t="s">
        <v>533</v>
      </c>
      <c r="L40" s="52" t="s">
        <v>514</v>
      </c>
      <c r="M40" s="52" t="s">
        <v>29</v>
      </c>
      <c r="N40" s="52"/>
      <c r="O40" s="109">
        <v>0</v>
      </c>
      <c r="P40" s="52">
        <v>4</v>
      </c>
      <c r="Q40" s="221">
        <v>0</v>
      </c>
      <c r="R40" s="52">
        <v>4</v>
      </c>
      <c r="S40" s="221">
        <v>0</v>
      </c>
      <c r="T40" s="52">
        <v>4</v>
      </c>
      <c r="U40" s="221">
        <v>0</v>
      </c>
      <c r="V40" s="52">
        <v>2</v>
      </c>
      <c r="W40" s="52">
        <v>0</v>
      </c>
      <c r="X40" s="52">
        <v>14</v>
      </c>
      <c r="Y40" s="137">
        <f t="shared" si="2"/>
        <v>0</v>
      </c>
      <c r="Z40" s="52"/>
      <c r="AA40" s="50"/>
      <c r="AB40" s="52"/>
      <c r="AC40" s="84" t="str">
        <f t="shared" si="0"/>
        <v xml:space="preserve"> </v>
      </c>
      <c r="AD40" s="52"/>
      <c r="AE40" s="52"/>
      <c r="AF40" s="52">
        <v>0</v>
      </c>
      <c r="AG40" s="50">
        <v>0</v>
      </c>
      <c r="AH40" s="52">
        <v>0</v>
      </c>
      <c r="AI40" s="84">
        <f t="shared" si="10"/>
        <v>0</v>
      </c>
      <c r="AJ40" s="52" t="s">
        <v>534</v>
      </c>
      <c r="AK40" s="52" t="s">
        <v>535</v>
      </c>
      <c r="AL40" s="52"/>
      <c r="AM40" s="50"/>
      <c r="AN40" s="52"/>
      <c r="AO40" s="50"/>
      <c r="AP40" s="52"/>
      <c r="AQ40" s="52"/>
      <c r="AR40" s="52"/>
      <c r="AS40" s="50"/>
      <c r="AT40" s="52"/>
      <c r="AU40" s="50">
        <v>0</v>
      </c>
      <c r="AV40" s="52"/>
      <c r="AW40" s="52"/>
      <c r="AX40" s="52"/>
      <c r="AY40" s="50"/>
      <c r="AZ40" s="52"/>
      <c r="BA40" s="50"/>
      <c r="BB40" s="52"/>
      <c r="BC40" s="52"/>
      <c r="BD40" s="52"/>
      <c r="BE40" s="52" t="s">
        <v>1329</v>
      </c>
      <c r="BF40" s="52" t="s">
        <v>536</v>
      </c>
      <c r="BG40" s="52">
        <v>7830</v>
      </c>
      <c r="BH40" s="52" t="s">
        <v>518</v>
      </c>
      <c r="BI40" s="52" t="s">
        <v>519</v>
      </c>
      <c r="BJ40" s="52" t="s">
        <v>520</v>
      </c>
      <c r="BK40" s="125" t="s">
        <v>528</v>
      </c>
      <c r="BL40" s="125" t="s">
        <v>522</v>
      </c>
      <c r="BM40" s="127" t="s">
        <v>529</v>
      </c>
      <c r="BN40" s="179" t="s">
        <v>537</v>
      </c>
      <c r="BO40" s="269"/>
    </row>
    <row r="41" spans="1:67" ht="395.25" hidden="1" x14ac:dyDescent="0.2">
      <c r="A41" s="283" t="s">
        <v>1330</v>
      </c>
      <c r="B41" s="52" t="s">
        <v>86</v>
      </c>
      <c r="C41" s="52"/>
      <c r="D41" s="52" t="s">
        <v>538</v>
      </c>
      <c r="E41" s="52"/>
      <c r="F41" s="52" t="s">
        <v>509</v>
      </c>
      <c r="G41" s="52" t="s">
        <v>510</v>
      </c>
      <c r="H41" s="124">
        <v>43831</v>
      </c>
      <c r="I41" s="124" t="s">
        <v>511</v>
      </c>
      <c r="J41" s="52" t="s">
        <v>539</v>
      </c>
      <c r="K41" s="52" t="s">
        <v>540</v>
      </c>
      <c r="L41" s="52" t="s">
        <v>541</v>
      </c>
      <c r="M41" s="52" t="s">
        <v>542</v>
      </c>
      <c r="N41" s="276"/>
      <c r="O41" s="109">
        <v>0</v>
      </c>
      <c r="P41" s="122">
        <v>1</v>
      </c>
      <c r="Q41" s="176">
        <v>158976000</v>
      </c>
      <c r="R41" s="122">
        <v>1</v>
      </c>
      <c r="S41" s="221">
        <v>163745000</v>
      </c>
      <c r="T41" s="122">
        <v>1</v>
      </c>
      <c r="U41" s="176">
        <v>168657000</v>
      </c>
      <c r="V41" s="122">
        <v>1</v>
      </c>
      <c r="W41" s="176">
        <v>173717000</v>
      </c>
      <c r="X41" s="122">
        <v>1</v>
      </c>
      <c r="Y41" s="137">
        <f t="shared" si="2"/>
        <v>665095000</v>
      </c>
      <c r="Z41" s="52"/>
      <c r="AA41" s="50"/>
      <c r="AB41" s="276"/>
      <c r="AC41" s="243" t="str">
        <f>IF(N41=0," ",AB41/N41)</f>
        <v xml:space="preserve"> </v>
      </c>
      <c r="AD41" s="276"/>
      <c r="AE41" s="276"/>
      <c r="AF41" s="52">
        <v>0</v>
      </c>
      <c r="AG41" s="50">
        <v>0</v>
      </c>
      <c r="AH41" s="110">
        <v>0.02</v>
      </c>
      <c r="AI41" s="84">
        <f t="shared" si="10"/>
        <v>0.02</v>
      </c>
      <c r="AJ41" s="52" t="s">
        <v>543</v>
      </c>
      <c r="AK41" s="52" t="s">
        <v>544</v>
      </c>
      <c r="AL41" s="52"/>
      <c r="AM41" s="50"/>
      <c r="AN41" s="52"/>
      <c r="AO41" s="50"/>
      <c r="AP41" s="52"/>
      <c r="AQ41" s="52"/>
      <c r="AR41" s="52"/>
      <c r="AS41" s="50"/>
      <c r="AT41" s="52"/>
      <c r="AU41" s="50">
        <v>0</v>
      </c>
      <c r="AV41" s="52"/>
      <c r="AW41" s="52"/>
      <c r="AX41" s="52"/>
      <c r="AY41" s="50"/>
      <c r="AZ41" s="52"/>
      <c r="BA41" s="50"/>
      <c r="BB41" s="52"/>
      <c r="BC41" s="52"/>
      <c r="BD41" s="52"/>
      <c r="BE41" s="52" t="s">
        <v>1329</v>
      </c>
      <c r="BF41" s="52" t="s">
        <v>545</v>
      </c>
      <c r="BG41" s="52">
        <v>7829</v>
      </c>
      <c r="BH41" s="52" t="s">
        <v>518</v>
      </c>
      <c r="BI41" s="52" t="s">
        <v>519</v>
      </c>
      <c r="BJ41" s="52" t="s">
        <v>520</v>
      </c>
      <c r="BK41" s="125" t="s">
        <v>528</v>
      </c>
      <c r="BL41" s="125" t="s">
        <v>522</v>
      </c>
      <c r="BM41" s="127" t="s">
        <v>529</v>
      </c>
      <c r="BN41" s="179" t="s">
        <v>546</v>
      </c>
      <c r="BO41" s="249" t="s">
        <v>1277</v>
      </c>
    </row>
    <row r="42" spans="1:67" ht="408" hidden="1" x14ac:dyDescent="0.2">
      <c r="A42" s="283" t="s">
        <v>1331</v>
      </c>
      <c r="B42" s="52" t="s">
        <v>86</v>
      </c>
      <c r="C42" s="52"/>
      <c r="D42" s="52" t="s">
        <v>547</v>
      </c>
      <c r="E42" s="52"/>
      <c r="F42" s="52" t="s">
        <v>509</v>
      </c>
      <c r="G42" s="52" t="s">
        <v>510</v>
      </c>
      <c r="H42" s="124">
        <v>44256</v>
      </c>
      <c r="I42" s="124" t="s">
        <v>511</v>
      </c>
      <c r="J42" s="52" t="s">
        <v>548</v>
      </c>
      <c r="K42" s="52" t="s">
        <v>549</v>
      </c>
      <c r="L42" s="52" t="s">
        <v>514</v>
      </c>
      <c r="M42" s="52" t="s">
        <v>542</v>
      </c>
      <c r="N42" s="52"/>
      <c r="O42" s="109">
        <v>0</v>
      </c>
      <c r="P42" s="122">
        <v>0.3</v>
      </c>
      <c r="Q42" s="176">
        <v>205600000</v>
      </c>
      <c r="R42" s="122">
        <v>0.3</v>
      </c>
      <c r="S42" s="176">
        <v>209233000</v>
      </c>
      <c r="T42" s="122">
        <v>0.3</v>
      </c>
      <c r="U42" s="176">
        <v>214000000</v>
      </c>
      <c r="V42" s="122">
        <v>0.1</v>
      </c>
      <c r="W42" s="176">
        <v>217322000</v>
      </c>
      <c r="X42" s="122">
        <v>1</v>
      </c>
      <c r="Y42" s="137">
        <f t="shared" si="2"/>
        <v>846155000</v>
      </c>
      <c r="Z42" s="52"/>
      <c r="AA42" s="50"/>
      <c r="AB42" s="52"/>
      <c r="AC42" s="84" t="str">
        <f t="shared" si="0"/>
        <v xml:space="preserve"> </v>
      </c>
      <c r="AD42" s="52"/>
      <c r="AE42" s="52"/>
      <c r="AF42" s="52">
        <v>0</v>
      </c>
      <c r="AG42" s="50">
        <v>0</v>
      </c>
      <c r="AH42" s="110">
        <v>0.05</v>
      </c>
      <c r="AI42" s="243">
        <f t="shared" si="10"/>
        <v>0.16666666666666669</v>
      </c>
      <c r="AJ42" s="52" t="s">
        <v>550</v>
      </c>
      <c r="AK42" s="52" t="s">
        <v>551</v>
      </c>
      <c r="AL42" s="52"/>
      <c r="AM42" s="50"/>
      <c r="AN42" s="52"/>
      <c r="AO42" s="50"/>
      <c r="AP42" s="52"/>
      <c r="AQ42" s="52"/>
      <c r="AR42" s="52"/>
      <c r="AS42" s="50"/>
      <c r="AT42" s="52"/>
      <c r="AU42" s="50">
        <v>0</v>
      </c>
      <c r="AV42" s="52"/>
      <c r="AW42" s="52"/>
      <c r="AX42" s="52"/>
      <c r="AY42" s="50"/>
      <c r="AZ42" s="52"/>
      <c r="BA42" s="50"/>
      <c r="BB42" s="52"/>
      <c r="BC42" s="52"/>
      <c r="BD42" s="52"/>
      <c r="BE42" s="52" t="s">
        <v>1332</v>
      </c>
      <c r="BF42" s="52" t="s">
        <v>552</v>
      </c>
      <c r="BG42" s="52">
        <v>7832</v>
      </c>
      <c r="BH42" s="52" t="s">
        <v>518</v>
      </c>
      <c r="BI42" s="52" t="s">
        <v>519</v>
      </c>
      <c r="BJ42" s="52" t="s">
        <v>553</v>
      </c>
      <c r="BK42" s="125" t="s">
        <v>554</v>
      </c>
      <c r="BL42" s="125" t="s">
        <v>522</v>
      </c>
      <c r="BM42" s="127" t="s">
        <v>555</v>
      </c>
      <c r="BN42" s="179" t="s">
        <v>556</v>
      </c>
      <c r="BO42" s="249" t="s">
        <v>1277</v>
      </c>
    </row>
    <row r="43" spans="1:67" ht="318.75" hidden="1" x14ac:dyDescent="0.2">
      <c r="A43" s="283" t="s">
        <v>1333</v>
      </c>
      <c r="B43" s="52" t="s">
        <v>86</v>
      </c>
      <c r="C43" s="52"/>
      <c r="D43" s="52" t="s">
        <v>557</v>
      </c>
      <c r="E43" s="52"/>
      <c r="F43" s="52" t="s">
        <v>509</v>
      </c>
      <c r="G43" s="52" t="s">
        <v>510</v>
      </c>
      <c r="H43" s="124">
        <v>44256</v>
      </c>
      <c r="I43" s="124">
        <v>45291</v>
      </c>
      <c r="J43" s="52" t="s">
        <v>558</v>
      </c>
      <c r="K43" s="52" t="s">
        <v>559</v>
      </c>
      <c r="L43" s="52" t="s">
        <v>560</v>
      </c>
      <c r="M43" s="52" t="s">
        <v>542</v>
      </c>
      <c r="N43" s="52"/>
      <c r="O43" s="109">
        <v>0</v>
      </c>
      <c r="P43" s="52">
        <v>1</v>
      </c>
      <c r="Q43" s="176">
        <v>158976000</v>
      </c>
      <c r="R43" s="52"/>
      <c r="S43" s="52">
        <v>0</v>
      </c>
      <c r="T43" s="52">
        <v>1</v>
      </c>
      <c r="U43" s="176">
        <v>163745000</v>
      </c>
      <c r="V43" s="52"/>
      <c r="W43" s="52">
        <v>0</v>
      </c>
      <c r="X43" s="52">
        <v>2</v>
      </c>
      <c r="Y43" s="137">
        <f t="shared" si="2"/>
        <v>322721000</v>
      </c>
      <c r="Z43" s="52"/>
      <c r="AA43" s="50"/>
      <c r="AB43" s="52"/>
      <c r="AC43" s="84" t="str">
        <f t="shared" si="0"/>
        <v xml:space="preserve"> </v>
      </c>
      <c r="AD43" s="52"/>
      <c r="AE43" s="52"/>
      <c r="AF43" s="52">
        <v>0</v>
      </c>
      <c r="AG43" s="50">
        <v>0</v>
      </c>
      <c r="AH43" s="52">
        <v>0</v>
      </c>
      <c r="AI43" s="84">
        <f t="shared" si="10"/>
        <v>0</v>
      </c>
      <c r="AJ43" s="52" t="s">
        <v>561</v>
      </c>
      <c r="AK43" s="52" t="s">
        <v>562</v>
      </c>
      <c r="AL43" s="52"/>
      <c r="AM43" s="50"/>
      <c r="AN43" s="52"/>
      <c r="AO43" s="50"/>
      <c r="AP43" s="52"/>
      <c r="AQ43" s="52"/>
      <c r="AR43" s="52"/>
      <c r="AS43" s="50"/>
      <c r="AT43" s="52"/>
      <c r="AU43" s="50">
        <v>0</v>
      </c>
      <c r="AV43" s="52"/>
      <c r="AW43" s="52"/>
      <c r="AX43" s="52"/>
      <c r="AY43" s="50"/>
      <c r="AZ43" s="52"/>
      <c r="BA43" s="50"/>
      <c r="BB43" s="52"/>
      <c r="BC43" s="52"/>
      <c r="BD43" s="52"/>
      <c r="BE43" s="52" t="s">
        <v>1334</v>
      </c>
      <c r="BF43" s="52" t="s">
        <v>563</v>
      </c>
      <c r="BG43" s="52">
        <v>7828</v>
      </c>
      <c r="BH43" s="52" t="s">
        <v>518</v>
      </c>
      <c r="BI43" s="52" t="s">
        <v>519</v>
      </c>
      <c r="BJ43" s="52" t="s">
        <v>520</v>
      </c>
      <c r="BK43" s="125" t="s">
        <v>528</v>
      </c>
      <c r="BL43" s="125" t="s">
        <v>522</v>
      </c>
      <c r="BM43" s="127" t="s">
        <v>529</v>
      </c>
      <c r="BN43" s="179" t="s">
        <v>564</v>
      </c>
      <c r="BO43" s="269"/>
    </row>
    <row r="44" spans="1:67" ht="409.5" hidden="1" x14ac:dyDescent="0.2">
      <c r="A44" s="284" t="s">
        <v>1335</v>
      </c>
      <c r="B44" s="318" t="s">
        <v>86</v>
      </c>
      <c r="C44" s="318"/>
      <c r="D44" s="318" t="s">
        <v>565</v>
      </c>
      <c r="E44" s="318"/>
      <c r="F44" s="318" t="s">
        <v>566</v>
      </c>
      <c r="G44" s="318" t="s">
        <v>510</v>
      </c>
      <c r="H44" s="314">
        <v>44228</v>
      </c>
      <c r="I44" s="314">
        <v>45291</v>
      </c>
      <c r="J44" s="52" t="s">
        <v>567</v>
      </c>
      <c r="K44" s="52" t="s">
        <v>568</v>
      </c>
      <c r="L44" s="52" t="s">
        <v>569</v>
      </c>
      <c r="M44" s="124" t="s">
        <v>570</v>
      </c>
      <c r="N44" s="52"/>
      <c r="O44" s="109">
        <v>0</v>
      </c>
      <c r="P44" s="122">
        <v>0.3</v>
      </c>
      <c r="Q44" s="176">
        <v>26000000</v>
      </c>
      <c r="R44" s="122">
        <v>0.35</v>
      </c>
      <c r="S44" s="176">
        <v>28000000</v>
      </c>
      <c r="T44" s="122">
        <v>0.35</v>
      </c>
      <c r="U44" s="176">
        <v>33600000</v>
      </c>
      <c r="V44" s="52"/>
      <c r="W44" s="177">
        <v>0</v>
      </c>
      <c r="X44" s="122">
        <v>1</v>
      </c>
      <c r="Y44" s="137">
        <f t="shared" si="2"/>
        <v>87600000</v>
      </c>
      <c r="Z44" s="52"/>
      <c r="AA44" s="50"/>
      <c r="AB44" s="52"/>
      <c r="AC44" s="84" t="str">
        <f t="shared" si="0"/>
        <v xml:space="preserve"> </v>
      </c>
      <c r="AD44" s="52"/>
      <c r="AE44" s="52"/>
      <c r="AF44" s="52">
        <v>0</v>
      </c>
      <c r="AG44" s="122">
        <v>0</v>
      </c>
      <c r="AH44" s="56">
        <v>7.4999999999999997E-2</v>
      </c>
      <c r="AI44" s="243">
        <f t="shared" si="10"/>
        <v>0.25</v>
      </c>
      <c r="AJ44" s="52" t="s">
        <v>571</v>
      </c>
      <c r="AK44" s="178"/>
      <c r="AL44" s="52"/>
      <c r="AM44" s="50"/>
      <c r="AN44" s="52"/>
      <c r="AO44" s="50"/>
      <c r="AP44" s="52"/>
      <c r="AQ44" s="52"/>
      <c r="AR44" s="52"/>
      <c r="AS44" s="50"/>
      <c r="AT44" s="52"/>
      <c r="AU44" s="50">
        <v>0</v>
      </c>
      <c r="AV44" s="52"/>
      <c r="AW44" s="52"/>
      <c r="AX44" s="52"/>
      <c r="AY44" s="50"/>
      <c r="AZ44" s="52"/>
      <c r="BA44" s="50"/>
      <c r="BB44" s="52"/>
      <c r="BC44" s="52"/>
      <c r="BD44" s="52"/>
      <c r="BE44" s="52" t="s">
        <v>1336</v>
      </c>
      <c r="BF44" s="52" t="s">
        <v>572</v>
      </c>
      <c r="BG44" s="52">
        <v>7904</v>
      </c>
      <c r="BH44" s="52" t="s">
        <v>518</v>
      </c>
      <c r="BI44" s="52" t="s">
        <v>519</v>
      </c>
      <c r="BJ44" s="52" t="s">
        <v>573</v>
      </c>
      <c r="BK44" s="52" t="s">
        <v>574</v>
      </c>
      <c r="BL44" s="52" t="s">
        <v>575</v>
      </c>
      <c r="BM44" s="179" t="s">
        <v>576</v>
      </c>
      <c r="BN44" s="179" t="s">
        <v>577</v>
      </c>
      <c r="BO44" s="249" t="s">
        <v>1277</v>
      </c>
    </row>
    <row r="45" spans="1:67" ht="369.75" hidden="1" x14ac:dyDescent="0.2">
      <c r="A45" s="283" t="s">
        <v>1337</v>
      </c>
      <c r="B45" s="52" t="s">
        <v>86</v>
      </c>
      <c r="C45" s="52"/>
      <c r="D45" s="52" t="s">
        <v>578</v>
      </c>
      <c r="E45" s="52"/>
      <c r="F45" s="52" t="s">
        <v>509</v>
      </c>
      <c r="G45" s="52" t="s">
        <v>510</v>
      </c>
      <c r="H45" s="124">
        <v>44197</v>
      </c>
      <c r="I45" s="124" t="s">
        <v>511</v>
      </c>
      <c r="J45" s="52" t="s">
        <v>579</v>
      </c>
      <c r="K45" s="52" t="s">
        <v>580</v>
      </c>
      <c r="L45" s="52" t="s">
        <v>514</v>
      </c>
      <c r="M45" s="52" t="s">
        <v>542</v>
      </c>
      <c r="N45" s="52"/>
      <c r="O45" s="109">
        <v>0</v>
      </c>
      <c r="P45" s="52">
        <v>1</v>
      </c>
      <c r="Q45" s="176">
        <v>9129600</v>
      </c>
      <c r="R45" s="52">
        <v>1</v>
      </c>
      <c r="S45" s="176">
        <v>9129600</v>
      </c>
      <c r="T45" s="52">
        <v>1</v>
      </c>
      <c r="U45" s="176">
        <v>9129600</v>
      </c>
      <c r="V45" s="52">
        <v>1</v>
      </c>
      <c r="W45" s="176">
        <v>9129600</v>
      </c>
      <c r="X45" s="52"/>
      <c r="Y45" s="137">
        <f t="shared" si="2"/>
        <v>36518400</v>
      </c>
      <c r="Z45" s="52"/>
      <c r="AA45" s="50" t="str">
        <f>IF(O45=0," ",Z45/O45)</f>
        <v xml:space="preserve"> </v>
      </c>
      <c r="AB45" s="52"/>
      <c r="AC45" s="84" t="str">
        <f t="shared" si="0"/>
        <v xml:space="preserve"> </v>
      </c>
      <c r="AD45" s="52"/>
      <c r="AE45" s="52"/>
      <c r="AF45" s="111">
        <v>2282400</v>
      </c>
      <c r="AG45" s="50">
        <f>+AF45/S45</f>
        <v>0.25</v>
      </c>
      <c r="AH45" s="52">
        <v>0.25</v>
      </c>
      <c r="AI45" s="84">
        <f t="shared" si="10"/>
        <v>0.25</v>
      </c>
      <c r="AJ45" s="52" t="s">
        <v>581</v>
      </c>
      <c r="AK45" s="52" t="s">
        <v>582</v>
      </c>
      <c r="AL45" s="52"/>
      <c r="AM45" s="50"/>
      <c r="AN45" s="52"/>
      <c r="AO45" s="50"/>
      <c r="AP45" s="52"/>
      <c r="AQ45" s="52"/>
      <c r="AR45" s="52"/>
      <c r="AS45" s="50"/>
      <c r="AT45" s="52"/>
      <c r="AU45" s="50">
        <v>0</v>
      </c>
      <c r="AV45" s="52"/>
      <c r="AW45" s="52"/>
      <c r="AX45" s="52"/>
      <c r="AY45" s="50"/>
      <c r="AZ45" s="52"/>
      <c r="BA45" s="50"/>
      <c r="BB45" s="52"/>
      <c r="BC45" s="52"/>
      <c r="BD45" s="52"/>
      <c r="BE45" s="317" t="s">
        <v>1338</v>
      </c>
      <c r="BF45" s="317" t="s">
        <v>583</v>
      </c>
      <c r="BG45" s="317">
        <v>7750</v>
      </c>
      <c r="BH45" s="52" t="s">
        <v>518</v>
      </c>
      <c r="BI45" s="52" t="s">
        <v>519</v>
      </c>
      <c r="BJ45" s="317" t="s">
        <v>584</v>
      </c>
      <c r="BK45" s="52" t="s">
        <v>585</v>
      </c>
      <c r="BL45" s="52" t="s">
        <v>586</v>
      </c>
      <c r="BM45" s="179" t="s">
        <v>587</v>
      </c>
      <c r="BN45" s="179"/>
      <c r="BO45" s="269"/>
    </row>
    <row r="46" spans="1:67" ht="369.75" hidden="1" x14ac:dyDescent="0.2">
      <c r="A46" s="283" t="s">
        <v>1339</v>
      </c>
      <c r="B46" s="52" t="s">
        <v>86</v>
      </c>
      <c r="C46" s="52"/>
      <c r="D46" s="52" t="s">
        <v>588</v>
      </c>
      <c r="E46" s="52"/>
      <c r="F46" s="52" t="s">
        <v>589</v>
      </c>
      <c r="G46" s="52" t="s">
        <v>590</v>
      </c>
      <c r="H46" s="180" t="s">
        <v>591</v>
      </c>
      <c r="I46" s="180" t="s">
        <v>511</v>
      </c>
      <c r="J46" s="52" t="s">
        <v>592</v>
      </c>
      <c r="K46" s="52" t="s">
        <v>593</v>
      </c>
      <c r="L46" s="52" t="s">
        <v>514</v>
      </c>
      <c r="M46" s="52" t="s">
        <v>542</v>
      </c>
      <c r="N46" s="276"/>
      <c r="O46" s="52"/>
      <c r="P46" s="52">
        <v>2</v>
      </c>
      <c r="Q46" s="176">
        <v>20000000</v>
      </c>
      <c r="R46" s="52">
        <v>2</v>
      </c>
      <c r="S46" s="176">
        <v>20000000</v>
      </c>
      <c r="T46" s="52">
        <v>2</v>
      </c>
      <c r="U46" s="176">
        <v>20000000</v>
      </c>
      <c r="V46" s="52"/>
      <c r="W46" s="52">
        <v>0</v>
      </c>
      <c r="X46" s="52">
        <v>6</v>
      </c>
      <c r="Y46" s="137">
        <f t="shared" si="2"/>
        <v>60000000</v>
      </c>
      <c r="Z46" s="52"/>
      <c r="AA46" s="50" t="str">
        <f>IF(O46=0," ",Z46/O46)</f>
        <v xml:space="preserve"> </v>
      </c>
      <c r="AB46" s="276"/>
      <c r="AC46" s="243" t="str">
        <f t="shared" si="0"/>
        <v xml:space="preserve"> </v>
      </c>
      <c r="AD46" s="276"/>
      <c r="AE46" s="276"/>
      <c r="AF46" s="181">
        <v>0</v>
      </c>
      <c r="AG46" s="50">
        <v>0</v>
      </c>
      <c r="AH46" s="178">
        <v>0</v>
      </c>
      <c r="AI46" s="84">
        <f t="shared" si="10"/>
        <v>0</v>
      </c>
      <c r="AJ46" s="52" t="s">
        <v>594</v>
      </c>
      <c r="AK46" s="178" t="s">
        <v>595</v>
      </c>
      <c r="AL46" s="52"/>
      <c r="AM46" s="50"/>
      <c r="AN46" s="52"/>
      <c r="AO46" s="50"/>
      <c r="AP46" s="52"/>
      <c r="AQ46" s="52"/>
      <c r="AR46" s="52"/>
      <c r="AS46" s="50"/>
      <c r="AT46" s="52"/>
      <c r="AU46" s="50">
        <v>0</v>
      </c>
      <c r="AV46" s="52"/>
      <c r="AW46" s="52"/>
      <c r="AX46" s="52"/>
      <c r="AY46" s="50"/>
      <c r="AZ46" s="52"/>
      <c r="BA46" s="50"/>
      <c r="BB46" s="52"/>
      <c r="BC46" s="52"/>
      <c r="BD46" s="52"/>
      <c r="BE46" s="317" t="s">
        <v>1338</v>
      </c>
      <c r="BF46" s="317" t="s">
        <v>583</v>
      </c>
      <c r="BG46" s="317">
        <v>7750</v>
      </c>
      <c r="BH46" s="52" t="s">
        <v>518</v>
      </c>
      <c r="BI46" s="52" t="s">
        <v>519</v>
      </c>
      <c r="BJ46" s="317" t="s">
        <v>596</v>
      </c>
      <c r="BK46" s="125" t="s">
        <v>597</v>
      </c>
      <c r="BL46" s="125" t="s">
        <v>598</v>
      </c>
      <c r="BM46" s="127" t="s">
        <v>599</v>
      </c>
      <c r="BN46" s="179" t="s">
        <v>600</v>
      </c>
      <c r="BO46" s="249" t="s">
        <v>1277</v>
      </c>
    </row>
    <row r="47" spans="1:67" ht="369.75" hidden="1" x14ac:dyDescent="0.2">
      <c r="A47" s="283" t="s">
        <v>1340</v>
      </c>
      <c r="B47" s="52" t="s">
        <v>86</v>
      </c>
      <c r="C47" s="52"/>
      <c r="D47" s="52" t="s">
        <v>601</v>
      </c>
      <c r="E47" s="52"/>
      <c r="F47" s="52" t="s">
        <v>589</v>
      </c>
      <c r="G47" s="52" t="s">
        <v>590</v>
      </c>
      <c r="H47" s="180" t="s">
        <v>602</v>
      </c>
      <c r="I47" s="180" t="s">
        <v>511</v>
      </c>
      <c r="J47" s="52" t="s">
        <v>603</v>
      </c>
      <c r="K47" s="52" t="s">
        <v>604</v>
      </c>
      <c r="L47" s="52" t="s">
        <v>514</v>
      </c>
      <c r="M47" s="52" t="s">
        <v>29</v>
      </c>
      <c r="N47" s="52">
        <v>10</v>
      </c>
      <c r="O47" s="176">
        <v>5373000</v>
      </c>
      <c r="P47" s="52">
        <v>45</v>
      </c>
      <c r="Q47" s="176">
        <v>3800000</v>
      </c>
      <c r="R47" s="52">
        <v>45</v>
      </c>
      <c r="S47" s="176">
        <v>3914000</v>
      </c>
      <c r="T47" s="276"/>
      <c r="U47" s="176"/>
      <c r="V47" s="276"/>
      <c r="W47" s="52">
        <v>0</v>
      </c>
      <c r="X47" s="52">
        <v>100</v>
      </c>
      <c r="Y47" s="137">
        <f t="shared" si="2"/>
        <v>13087000</v>
      </c>
      <c r="Z47" s="52"/>
      <c r="AA47" s="50">
        <f>IF(O47=0," ",Z47/O47)</f>
        <v>0</v>
      </c>
      <c r="AB47" s="52"/>
      <c r="AC47" s="84">
        <f t="shared" si="0"/>
        <v>0</v>
      </c>
      <c r="AD47" s="52"/>
      <c r="AE47" s="276"/>
      <c r="AF47" s="178">
        <v>0</v>
      </c>
      <c r="AG47" s="50">
        <v>0</v>
      </c>
      <c r="AH47" s="178">
        <v>0</v>
      </c>
      <c r="AI47" s="84">
        <f t="shared" si="10"/>
        <v>0</v>
      </c>
      <c r="AJ47" s="52" t="s">
        <v>594</v>
      </c>
      <c r="AK47" s="178" t="s">
        <v>595</v>
      </c>
      <c r="AL47" s="52"/>
      <c r="AM47" s="50"/>
      <c r="AN47" s="52"/>
      <c r="AO47" s="50"/>
      <c r="AP47" s="52"/>
      <c r="AQ47" s="52"/>
      <c r="AR47" s="52"/>
      <c r="AS47" s="50"/>
      <c r="AT47" s="52"/>
      <c r="AU47" s="50">
        <v>0</v>
      </c>
      <c r="AV47" s="52"/>
      <c r="AW47" s="52"/>
      <c r="AX47" s="52"/>
      <c r="AY47" s="50"/>
      <c r="AZ47" s="52"/>
      <c r="BA47" s="50"/>
      <c r="BB47" s="52"/>
      <c r="BC47" s="52"/>
      <c r="BD47" s="52"/>
      <c r="BE47" s="317" t="s">
        <v>1338</v>
      </c>
      <c r="BF47" s="317" t="s">
        <v>583</v>
      </c>
      <c r="BG47" s="317">
        <v>7750</v>
      </c>
      <c r="BH47" s="52" t="s">
        <v>518</v>
      </c>
      <c r="BI47" s="52" t="s">
        <v>519</v>
      </c>
      <c r="BJ47" s="317" t="s">
        <v>596</v>
      </c>
      <c r="BK47" s="125" t="s">
        <v>597</v>
      </c>
      <c r="BL47" s="125" t="s">
        <v>598</v>
      </c>
      <c r="BM47" s="127" t="s">
        <v>599</v>
      </c>
      <c r="BN47" s="179" t="s">
        <v>605</v>
      </c>
      <c r="BO47" s="249" t="s">
        <v>1277</v>
      </c>
    </row>
    <row r="48" spans="1:67" ht="408" hidden="1" x14ac:dyDescent="0.2">
      <c r="A48" s="241" t="s">
        <v>1341</v>
      </c>
      <c r="B48" s="315" t="s">
        <v>82</v>
      </c>
      <c r="C48" s="315"/>
      <c r="D48" s="154" t="s">
        <v>606</v>
      </c>
      <c r="E48" s="156" t="s">
        <v>352</v>
      </c>
      <c r="F48" s="156" t="s">
        <v>607</v>
      </c>
      <c r="G48" s="156" t="s">
        <v>608</v>
      </c>
      <c r="H48" s="182">
        <v>44197</v>
      </c>
      <c r="I48" s="156" t="s">
        <v>609</v>
      </c>
      <c r="J48" s="156" t="s">
        <v>610</v>
      </c>
      <c r="K48" s="156" t="s">
        <v>611</v>
      </c>
      <c r="L48" s="156" t="s">
        <v>612</v>
      </c>
      <c r="M48" s="156" t="s">
        <v>27</v>
      </c>
      <c r="N48" s="156" t="s">
        <v>352</v>
      </c>
      <c r="O48" s="156" t="s">
        <v>352</v>
      </c>
      <c r="P48" s="183">
        <v>1</v>
      </c>
      <c r="Q48" s="156" t="s">
        <v>613</v>
      </c>
      <c r="R48" s="183">
        <v>1</v>
      </c>
      <c r="S48" s="156" t="s">
        <v>613</v>
      </c>
      <c r="T48" s="183">
        <v>1</v>
      </c>
      <c r="U48" s="156" t="s">
        <v>613</v>
      </c>
      <c r="V48" s="183">
        <v>1</v>
      </c>
      <c r="W48" s="156" t="s">
        <v>613</v>
      </c>
      <c r="X48" s="183">
        <v>1</v>
      </c>
      <c r="Y48" s="137">
        <f>Q48+S48+U48+W48</f>
        <v>28912800</v>
      </c>
      <c r="Z48" s="184"/>
      <c r="AA48" s="50"/>
      <c r="AB48" s="184">
        <v>0</v>
      </c>
      <c r="AC48" s="285"/>
      <c r="AD48" s="184"/>
      <c r="AE48" s="184"/>
      <c r="AF48" s="185">
        <v>344200</v>
      </c>
      <c r="AG48" s="50">
        <f t="shared" ref="AG48:AG70" si="17">IF(Q48=0," ",AF48/Q48)</f>
        <v>4.7619047619047616E-2</v>
      </c>
      <c r="AH48" s="184">
        <v>0</v>
      </c>
      <c r="AI48" s="50">
        <f t="shared" si="10"/>
        <v>0</v>
      </c>
      <c r="AJ48" s="184" t="s">
        <v>614</v>
      </c>
      <c r="AK48" s="184"/>
      <c r="AL48" s="156" t="s">
        <v>352</v>
      </c>
      <c r="AM48" s="156"/>
      <c r="AN48" s="156"/>
      <c r="AO48" s="156"/>
      <c r="AP48" s="156"/>
      <c r="AQ48" s="156"/>
      <c r="AR48" s="156"/>
      <c r="AS48" s="156"/>
      <c r="AT48" s="156"/>
      <c r="AU48" s="156" t="s">
        <v>352</v>
      </c>
      <c r="AV48" s="156" t="s">
        <v>352</v>
      </c>
      <c r="AW48" s="156"/>
      <c r="AX48" s="156"/>
      <c r="AY48" s="156"/>
      <c r="AZ48" s="156"/>
      <c r="BA48" s="156"/>
      <c r="BB48" s="156"/>
      <c r="BC48" s="156"/>
      <c r="BD48" s="156"/>
      <c r="BE48" s="156" t="s">
        <v>1342</v>
      </c>
      <c r="BF48" s="156" t="s">
        <v>615</v>
      </c>
      <c r="BG48" s="156" t="s">
        <v>616</v>
      </c>
      <c r="BH48" s="156" t="s">
        <v>617</v>
      </c>
      <c r="BI48" s="156" t="s">
        <v>618</v>
      </c>
      <c r="BJ48" s="156" t="s">
        <v>619</v>
      </c>
      <c r="BK48" s="156" t="s">
        <v>620</v>
      </c>
      <c r="BL48" s="186">
        <v>3241000</v>
      </c>
      <c r="BM48" s="131" t="s">
        <v>621</v>
      </c>
      <c r="BN48" s="286" t="s">
        <v>622</v>
      </c>
      <c r="BO48" s="269"/>
    </row>
    <row r="49" spans="1:67" ht="331.5" hidden="1" x14ac:dyDescent="0.2">
      <c r="A49" s="241" t="s">
        <v>1343</v>
      </c>
      <c r="B49" s="315" t="s">
        <v>82</v>
      </c>
      <c r="C49" s="315"/>
      <c r="D49" s="187" t="s">
        <v>623</v>
      </c>
      <c r="E49" s="188" t="s">
        <v>352</v>
      </c>
      <c r="F49" s="188" t="s">
        <v>607</v>
      </c>
      <c r="G49" s="188" t="s">
        <v>608</v>
      </c>
      <c r="H49" s="189">
        <v>44197</v>
      </c>
      <c r="I49" s="188" t="s">
        <v>609</v>
      </c>
      <c r="J49" s="188" t="s">
        <v>624</v>
      </c>
      <c r="K49" s="188" t="s">
        <v>625</v>
      </c>
      <c r="L49" s="156" t="s">
        <v>612</v>
      </c>
      <c r="M49" s="188" t="s">
        <v>27</v>
      </c>
      <c r="N49" s="188" t="s">
        <v>352</v>
      </c>
      <c r="O49" s="188" t="s">
        <v>352</v>
      </c>
      <c r="P49" s="190">
        <v>0.25</v>
      </c>
      <c r="Q49" s="188" t="s">
        <v>626</v>
      </c>
      <c r="R49" s="190">
        <v>0.5</v>
      </c>
      <c r="S49" s="188" t="s">
        <v>627</v>
      </c>
      <c r="T49" s="190">
        <v>0.75</v>
      </c>
      <c r="U49" s="188" t="s">
        <v>628</v>
      </c>
      <c r="V49" s="190">
        <v>1</v>
      </c>
      <c r="W49" s="188" t="s">
        <v>626</v>
      </c>
      <c r="X49" s="190">
        <v>1</v>
      </c>
      <c r="Y49" s="137">
        <f>Q49+S49+U49+W49</f>
        <v>81568000</v>
      </c>
      <c r="Z49" s="184"/>
      <c r="AA49" s="50"/>
      <c r="AB49" s="184"/>
      <c r="AC49" s="50"/>
      <c r="AD49" s="184"/>
      <c r="AE49" s="184"/>
      <c r="AF49" s="191">
        <v>7920000</v>
      </c>
      <c r="AG49" s="50">
        <f t="shared" si="17"/>
        <v>0.6</v>
      </c>
      <c r="AH49" s="112">
        <v>0.05</v>
      </c>
      <c r="AI49" s="50">
        <f t="shared" si="10"/>
        <v>0.2</v>
      </c>
      <c r="AJ49" s="184" t="s">
        <v>629</v>
      </c>
      <c r="AK49" s="184"/>
      <c r="AL49" s="188" t="s">
        <v>352</v>
      </c>
      <c r="AM49" s="188"/>
      <c r="AN49" s="188"/>
      <c r="AO49" s="188"/>
      <c r="AP49" s="188"/>
      <c r="AQ49" s="188"/>
      <c r="AR49" s="188"/>
      <c r="AS49" s="188"/>
      <c r="AT49" s="188"/>
      <c r="AU49" s="188" t="s">
        <v>352</v>
      </c>
      <c r="AV49" s="188" t="s">
        <v>352</v>
      </c>
      <c r="AW49" s="188"/>
      <c r="AX49" s="188"/>
      <c r="AY49" s="188"/>
      <c r="AZ49" s="188"/>
      <c r="BA49" s="188"/>
      <c r="BB49" s="188"/>
      <c r="BC49" s="188"/>
      <c r="BD49" s="188"/>
      <c r="BE49" s="188" t="s">
        <v>1344</v>
      </c>
      <c r="BF49" s="188" t="s">
        <v>630</v>
      </c>
      <c r="BG49" s="188" t="s">
        <v>631</v>
      </c>
      <c r="BH49" s="188" t="s">
        <v>617</v>
      </c>
      <c r="BI49" s="188" t="s">
        <v>618</v>
      </c>
      <c r="BJ49" s="188" t="s">
        <v>632</v>
      </c>
      <c r="BK49" s="188" t="s">
        <v>633</v>
      </c>
      <c r="BL49" s="192">
        <v>3241000</v>
      </c>
      <c r="BM49" s="131" t="s">
        <v>634</v>
      </c>
      <c r="BN49" s="286" t="s">
        <v>622</v>
      </c>
      <c r="BO49" s="269"/>
    </row>
    <row r="50" spans="1:67" ht="255" hidden="1" x14ac:dyDescent="0.2">
      <c r="A50" s="241" t="s">
        <v>1345</v>
      </c>
      <c r="B50" s="315" t="s">
        <v>82</v>
      </c>
      <c r="C50" s="315"/>
      <c r="D50" s="187" t="s">
        <v>635</v>
      </c>
      <c r="E50" s="188" t="s">
        <v>352</v>
      </c>
      <c r="F50" s="188" t="s">
        <v>607</v>
      </c>
      <c r="G50" s="188" t="s">
        <v>608</v>
      </c>
      <c r="H50" s="189">
        <v>44197</v>
      </c>
      <c r="I50" s="188" t="s">
        <v>609</v>
      </c>
      <c r="J50" s="188" t="s">
        <v>636</v>
      </c>
      <c r="K50" s="188" t="s">
        <v>637</v>
      </c>
      <c r="L50" s="156" t="s">
        <v>612</v>
      </c>
      <c r="M50" s="188" t="s">
        <v>27</v>
      </c>
      <c r="N50" s="188" t="s">
        <v>352</v>
      </c>
      <c r="O50" s="188" t="s">
        <v>352</v>
      </c>
      <c r="P50" s="188">
        <v>2</v>
      </c>
      <c r="Q50" s="188" t="s">
        <v>638</v>
      </c>
      <c r="R50" s="188">
        <v>2</v>
      </c>
      <c r="S50" s="188" t="s">
        <v>639</v>
      </c>
      <c r="T50" s="188">
        <v>2</v>
      </c>
      <c r="U50" s="188" t="s">
        <v>640</v>
      </c>
      <c r="V50" s="188">
        <v>1</v>
      </c>
      <c r="W50" s="188" t="s">
        <v>641</v>
      </c>
      <c r="X50" s="188">
        <v>7</v>
      </c>
      <c r="Y50" s="137">
        <f>Q50+S50+U50+W50</f>
        <v>29558977</v>
      </c>
      <c r="Z50" s="184"/>
      <c r="AA50" s="50"/>
      <c r="AB50" s="184"/>
      <c r="AC50" s="50"/>
      <c r="AD50" s="184"/>
      <c r="AE50" s="184"/>
      <c r="AF50" s="191">
        <v>0</v>
      </c>
      <c r="AG50" s="50">
        <f t="shared" si="17"/>
        <v>0</v>
      </c>
      <c r="AH50" s="184">
        <v>0</v>
      </c>
      <c r="AI50" s="50">
        <f t="shared" si="10"/>
        <v>0</v>
      </c>
      <c r="AJ50" s="184" t="s">
        <v>642</v>
      </c>
      <c r="AK50" s="184"/>
      <c r="AL50" s="188" t="s">
        <v>352</v>
      </c>
      <c r="AM50" s="188"/>
      <c r="AN50" s="188"/>
      <c r="AO50" s="188"/>
      <c r="AP50" s="188"/>
      <c r="AQ50" s="188"/>
      <c r="AR50" s="188"/>
      <c r="AS50" s="188"/>
      <c r="AT50" s="188"/>
      <c r="AU50" s="188" t="s">
        <v>352</v>
      </c>
      <c r="AV50" s="188" t="s">
        <v>352</v>
      </c>
      <c r="AW50" s="188"/>
      <c r="AX50" s="188"/>
      <c r="AY50" s="188"/>
      <c r="AZ50" s="188"/>
      <c r="BA50" s="188"/>
      <c r="BB50" s="188"/>
      <c r="BC50" s="188"/>
      <c r="BD50" s="188"/>
      <c r="BE50" s="188" t="s">
        <v>1344</v>
      </c>
      <c r="BF50" s="188" t="s">
        <v>630</v>
      </c>
      <c r="BG50" s="188" t="s">
        <v>631</v>
      </c>
      <c r="BH50" s="188" t="s">
        <v>617</v>
      </c>
      <c r="BI50" s="188" t="s">
        <v>618</v>
      </c>
      <c r="BJ50" s="188" t="s">
        <v>632</v>
      </c>
      <c r="BK50" s="188" t="s">
        <v>633</v>
      </c>
      <c r="BL50" s="192">
        <v>3241000</v>
      </c>
      <c r="BM50" s="131" t="s">
        <v>634</v>
      </c>
      <c r="BN50" s="286" t="s">
        <v>622</v>
      </c>
      <c r="BO50" s="269"/>
    </row>
    <row r="51" spans="1:67" ht="318.75" hidden="1" x14ac:dyDescent="0.2">
      <c r="A51" s="241" t="s">
        <v>1346</v>
      </c>
      <c r="B51" s="315" t="s">
        <v>82</v>
      </c>
      <c r="C51" s="315"/>
      <c r="D51" s="187" t="s">
        <v>643</v>
      </c>
      <c r="E51" s="188" t="s">
        <v>352</v>
      </c>
      <c r="F51" s="188" t="s">
        <v>644</v>
      </c>
      <c r="G51" s="188" t="s">
        <v>608</v>
      </c>
      <c r="H51" s="189">
        <v>44197</v>
      </c>
      <c r="I51" s="188" t="s">
        <v>609</v>
      </c>
      <c r="J51" s="188" t="s">
        <v>645</v>
      </c>
      <c r="K51" s="188" t="s">
        <v>646</v>
      </c>
      <c r="L51" s="156" t="s">
        <v>612</v>
      </c>
      <c r="M51" s="188" t="s">
        <v>27</v>
      </c>
      <c r="N51" s="188" t="s">
        <v>352</v>
      </c>
      <c r="O51" s="188" t="s">
        <v>352</v>
      </c>
      <c r="P51" s="190">
        <v>1</v>
      </c>
      <c r="Q51" s="188" t="s">
        <v>647</v>
      </c>
      <c r="R51" s="190">
        <v>1</v>
      </c>
      <c r="S51" s="188" t="s">
        <v>648</v>
      </c>
      <c r="T51" s="190">
        <v>1</v>
      </c>
      <c r="U51" s="188" t="s">
        <v>649</v>
      </c>
      <c r="V51" s="190">
        <v>1</v>
      </c>
      <c r="W51" s="188" t="s">
        <v>650</v>
      </c>
      <c r="X51" s="190">
        <v>1</v>
      </c>
      <c r="Y51" s="137">
        <f>Q51+S51+U51+W51</f>
        <v>534237530</v>
      </c>
      <c r="Z51" s="184"/>
      <c r="AA51" s="50"/>
      <c r="AB51" s="184"/>
      <c r="AC51" s="50"/>
      <c r="AD51" s="184"/>
      <c r="AE51" s="184"/>
      <c r="AF51" s="191">
        <v>0</v>
      </c>
      <c r="AG51" s="50">
        <f t="shared" si="17"/>
        <v>0</v>
      </c>
      <c r="AH51" s="184">
        <v>0</v>
      </c>
      <c r="AI51" s="50">
        <f t="shared" si="10"/>
        <v>0</v>
      </c>
      <c r="AJ51" s="184" t="s">
        <v>651</v>
      </c>
      <c r="AK51" s="184"/>
      <c r="AL51" s="188" t="s">
        <v>352</v>
      </c>
      <c r="AM51" s="188"/>
      <c r="AN51" s="188"/>
      <c r="AO51" s="188"/>
      <c r="AP51" s="188"/>
      <c r="AQ51" s="188"/>
      <c r="AR51" s="188"/>
      <c r="AS51" s="188"/>
      <c r="AT51" s="188"/>
      <c r="AU51" s="188" t="s">
        <v>352</v>
      </c>
      <c r="AV51" s="188" t="s">
        <v>352</v>
      </c>
      <c r="AW51" s="188"/>
      <c r="AX51" s="188"/>
      <c r="AY51" s="188"/>
      <c r="AZ51" s="188"/>
      <c r="BA51" s="188"/>
      <c r="BB51" s="188"/>
      <c r="BC51" s="188"/>
      <c r="BD51" s="188"/>
      <c r="BE51" s="188" t="s">
        <v>1344</v>
      </c>
      <c r="BF51" s="188" t="s">
        <v>652</v>
      </c>
      <c r="BG51" s="188" t="s">
        <v>631</v>
      </c>
      <c r="BH51" s="188" t="s">
        <v>617</v>
      </c>
      <c r="BI51" s="188" t="s">
        <v>618</v>
      </c>
      <c r="BJ51" s="188" t="s">
        <v>632</v>
      </c>
      <c r="BK51" s="188" t="s">
        <v>633</v>
      </c>
      <c r="BL51" s="188">
        <v>3241000</v>
      </c>
      <c r="BM51" s="192" t="s">
        <v>634</v>
      </c>
      <c r="BN51" s="286" t="s">
        <v>622</v>
      </c>
      <c r="BO51" s="269"/>
    </row>
    <row r="52" spans="1:67" ht="409.5" hidden="1" x14ac:dyDescent="0.2">
      <c r="A52" s="241" t="s">
        <v>1347</v>
      </c>
      <c r="B52" s="315" t="s">
        <v>82</v>
      </c>
      <c r="C52" s="315"/>
      <c r="D52" s="187" t="s">
        <v>653</v>
      </c>
      <c r="E52" s="188" t="s">
        <v>352</v>
      </c>
      <c r="F52" s="188" t="s">
        <v>654</v>
      </c>
      <c r="G52" s="188" t="s">
        <v>608</v>
      </c>
      <c r="H52" s="189">
        <v>44197</v>
      </c>
      <c r="I52" s="188" t="s">
        <v>655</v>
      </c>
      <c r="J52" s="188" t="s">
        <v>656</v>
      </c>
      <c r="K52" s="188" t="s">
        <v>657</v>
      </c>
      <c r="L52" s="156" t="s">
        <v>612</v>
      </c>
      <c r="M52" s="188" t="s">
        <v>27</v>
      </c>
      <c r="N52" s="188" t="s">
        <v>352</v>
      </c>
      <c r="O52" s="188" t="s">
        <v>352</v>
      </c>
      <c r="P52" s="188">
        <v>1</v>
      </c>
      <c r="Q52" s="188" t="s">
        <v>658</v>
      </c>
      <c r="R52" s="188" t="s">
        <v>352</v>
      </c>
      <c r="S52" s="188" t="s">
        <v>352</v>
      </c>
      <c r="T52" s="188" t="s">
        <v>352</v>
      </c>
      <c r="U52" s="188" t="s">
        <v>352</v>
      </c>
      <c r="V52" s="188" t="s">
        <v>352</v>
      </c>
      <c r="W52" s="188" t="s">
        <v>352</v>
      </c>
      <c r="X52" s="188">
        <v>1</v>
      </c>
      <c r="Y52" s="137" t="str">
        <f>Q52</f>
        <v>$ 45.561.156</v>
      </c>
      <c r="Z52" s="184"/>
      <c r="AA52" s="50"/>
      <c r="AB52" s="184"/>
      <c r="AC52" s="50"/>
      <c r="AD52" s="184"/>
      <c r="AE52" s="184"/>
      <c r="AF52" s="191">
        <v>4556115.5999999996</v>
      </c>
      <c r="AG52" s="50">
        <f t="shared" si="17"/>
        <v>9.9999999999999992E-2</v>
      </c>
      <c r="AH52" s="184">
        <v>0</v>
      </c>
      <c r="AI52" s="50">
        <f t="shared" si="10"/>
        <v>0</v>
      </c>
      <c r="AJ52" s="184" t="s">
        <v>659</v>
      </c>
      <c r="AK52" s="184" t="s">
        <v>660</v>
      </c>
      <c r="AL52" s="188" t="s">
        <v>352</v>
      </c>
      <c r="AM52" s="188"/>
      <c r="AN52" s="188"/>
      <c r="AO52" s="188"/>
      <c r="AP52" s="188"/>
      <c r="AQ52" s="188"/>
      <c r="AR52" s="188"/>
      <c r="AS52" s="188"/>
      <c r="AT52" s="188"/>
      <c r="AU52" s="188" t="s">
        <v>352</v>
      </c>
      <c r="AV52" s="188" t="s">
        <v>352</v>
      </c>
      <c r="AW52" s="188"/>
      <c r="AX52" s="188"/>
      <c r="AY52" s="188"/>
      <c r="AZ52" s="188"/>
      <c r="BA52" s="188"/>
      <c r="BB52" s="188"/>
      <c r="BC52" s="188"/>
      <c r="BD52" s="188"/>
      <c r="BE52" s="188" t="s">
        <v>1344</v>
      </c>
      <c r="BF52" s="188" t="s">
        <v>661</v>
      </c>
      <c r="BG52" s="188" t="s">
        <v>631</v>
      </c>
      <c r="BH52" s="188" t="s">
        <v>617</v>
      </c>
      <c r="BI52" s="188" t="s">
        <v>618</v>
      </c>
      <c r="BJ52" s="188" t="s">
        <v>632</v>
      </c>
      <c r="BK52" s="188" t="s">
        <v>633</v>
      </c>
      <c r="BL52" s="188">
        <v>3241000</v>
      </c>
      <c r="BM52" s="192" t="s">
        <v>634</v>
      </c>
      <c r="BN52" s="286" t="s">
        <v>622</v>
      </c>
      <c r="BO52" s="269"/>
    </row>
    <row r="53" spans="1:67" ht="204" hidden="1" x14ac:dyDescent="0.2">
      <c r="A53" s="241" t="s">
        <v>1348</v>
      </c>
      <c r="B53" s="315" t="s">
        <v>82</v>
      </c>
      <c r="C53" s="315"/>
      <c r="D53" s="187" t="s">
        <v>662</v>
      </c>
      <c r="E53" s="188" t="s">
        <v>352</v>
      </c>
      <c r="F53" s="188" t="s">
        <v>607</v>
      </c>
      <c r="G53" s="188" t="s">
        <v>608</v>
      </c>
      <c r="H53" s="189">
        <v>44197</v>
      </c>
      <c r="I53" s="188" t="s">
        <v>655</v>
      </c>
      <c r="J53" s="188" t="s">
        <v>663</v>
      </c>
      <c r="K53" s="188" t="s">
        <v>664</v>
      </c>
      <c r="L53" s="156" t="s">
        <v>612</v>
      </c>
      <c r="M53" s="188" t="s">
        <v>27</v>
      </c>
      <c r="N53" s="188" t="s">
        <v>352</v>
      </c>
      <c r="O53" s="188" t="s">
        <v>352</v>
      </c>
      <c r="P53" s="190">
        <v>1</v>
      </c>
      <c r="Q53" s="188" t="s">
        <v>665</v>
      </c>
      <c r="R53" s="188" t="s">
        <v>352</v>
      </c>
      <c r="S53" s="188" t="s">
        <v>352</v>
      </c>
      <c r="T53" s="188" t="s">
        <v>352</v>
      </c>
      <c r="U53" s="188" t="s">
        <v>352</v>
      </c>
      <c r="V53" s="188" t="s">
        <v>352</v>
      </c>
      <c r="W53" s="188" t="s">
        <v>352</v>
      </c>
      <c r="X53" s="190">
        <v>1</v>
      </c>
      <c r="Y53" s="137" t="str">
        <f>Q53</f>
        <v>$ 10.000.000</v>
      </c>
      <c r="Z53" s="184"/>
      <c r="AA53" s="50"/>
      <c r="AB53" s="184"/>
      <c r="AC53" s="50"/>
      <c r="AD53" s="184"/>
      <c r="AE53" s="184"/>
      <c r="AF53" s="185">
        <v>22886292</v>
      </c>
      <c r="AG53" s="50">
        <f t="shared" si="17"/>
        <v>2.2886291999999999</v>
      </c>
      <c r="AH53" s="112">
        <v>1</v>
      </c>
      <c r="AI53" s="50">
        <f t="shared" si="10"/>
        <v>1</v>
      </c>
      <c r="AJ53" s="184" t="s">
        <v>666</v>
      </c>
      <c r="AK53" s="193"/>
      <c r="AL53" s="188" t="s">
        <v>352</v>
      </c>
      <c r="AM53" s="188"/>
      <c r="AN53" s="188"/>
      <c r="AO53" s="188"/>
      <c r="AP53" s="188"/>
      <c r="AQ53" s="188"/>
      <c r="AR53" s="188"/>
      <c r="AS53" s="188"/>
      <c r="AT53" s="188"/>
      <c r="AU53" s="188" t="s">
        <v>352</v>
      </c>
      <c r="AV53" s="188" t="s">
        <v>352</v>
      </c>
      <c r="AW53" s="188"/>
      <c r="AX53" s="188"/>
      <c r="AY53" s="188"/>
      <c r="AZ53" s="188"/>
      <c r="BA53" s="188"/>
      <c r="BB53" s="188"/>
      <c r="BC53" s="188"/>
      <c r="BD53" s="188"/>
      <c r="BE53" s="188" t="s">
        <v>1349</v>
      </c>
      <c r="BF53" s="188" t="s">
        <v>667</v>
      </c>
      <c r="BG53" s="188" t="s">
        <v>668</v>
      </c>
      <c r="BH53" s="188" t="s">
        <v>617</v>
      </c>
      <c r="BI53" s="188" t="s">
        <v>618</v>
      </c>
      <c r="BJ53" s="188" t="s">
        <v>669</v>
      </c>
      <c r="BK53" s="188" t="s">
        <v>670</v>
      </c>
      <c r="BL53" s="188">
        <v>3241000</v>
      </c>
      <c r="BM53" s="192" t="s">
        <v>671</v>
      </c>
      <c r="BN53" s="286" t="s">
        <v>622</v>
      </c>
      <c r="BO53" s="269"/>
    </row>
    <row r="54" spans="1:67" ht="409.5" hidden="1" x14ac:dyDescent="0.2">
      <c r="A54" s="241" t="s">
        <v>1350</v>
      </c>
      <c r="B54" s="315" t="s">
        <v>82</v>
      </c>
      <c r="C54" s="315"/>
      <c r="D54" s="194" t="s">
        <v>672</v>
      </c>
      <c r="E54" s="188" t="s">
        <v>352</v>
      </c>
      <c r="F54" s="188" t="s">
        <v>607</v>
      </c>
      <c r="G54" s="188" t="s">
        <v>608</v>
      </c>
      <c r="H54" s="189">
        <v>44197</v>
      </c>
      <c r="I54" s="188" t="s">
        <v>609</v>
      </c>
      <c r="J54" s="188" t="s">
        <v>673</v>
      </c>
      <c r="K54" s="188" t="s">
        <v>674</v>
      </c>
      <c r="L54" s="188" t="s">
        <v>675</v>
      </c>
      <c r="M54" s="188" t="s">
        <v>27</v>
      </c>
      <c r="N54" s="188" t="s">
        <v>352</v>
      </c>
      <c r="O54" s="188" t="s">
        <v>352</v>
      </c>
      <c r="P54" s="188">
        <v>25</v>
      </c>
      <c r="Q54" s="188" t="s">
        <v>676</v>
      </c>
      <c r="R54" s="188">
        <v>25</v>
      </c>
      <c r="S54" s="188" t="s">
        <v>677</v>
      </c>
      <c r="T54" s="188">
        <v>25</v>
      </c>
      <c r="U54" s="188" t="s">
        <v>678</v>
      </c>
      <c r="V54" s="188">
        <v>25</v>
      </c>
      <c r="W54" s="188" t="s">
        <v>679</v>
      </c>
      <c r="X54" s="188">
        <v>25</v>
      </c>
      <c r="Y54" s="137">
        <f>Q54+S54+U54+W54</f>
        <v>171607250</v>
      </c>
      <c r="Z54" s="184"/>
      <c r="AA54" s="50"/>
      <c r="AB54" s="184"/>
      <c r="AC54" s="50"/>
      <c r="AD54" s="184"/>
      <c r="AE54" s="184"/>
      <c r="AF54" s="185">
        <v>51727104</v>
      </c>
      <c r="AG54" s="50">
        <f t="shared" si="17"/>
        <v>1.28</v>
      </c>
      <c r="AH54" s="184">
        <v>32</v>
      </c>
      <c r="AI54" s="50">
        <f t="shared" si="10"/>
        <v>1.28</v>
      </c>
      <c r="AJ54" s="184" t="s">
        <v>680</v>
      </c>
      <c r="AK54" s="184" t="s">
        <v>681</v>
      </c>
      <c r="AL54" s="188" t="s">
        <v>352</v>
      </c>
      <c r="AM54" s="188"/>
      <c r="AN54" s="188"/>
      <c r="AO54" s="188"/>
      <c r="AP54" s="188"/>
      <c r="AQ54" s="188"/>
      <c r="AR54" s="188"/>
      <c r="AS54" s="188"/>
      <c r="AT54" s="188"/>
      <c r="AU54" s="188" t="s">
        <v>352</v>
      </c>
      <c r="AV54" s="188" t="s">
        <v>352</v>
      </c>
      <c r="AW54" s="188"/>
      <c r="AX54" s="188"/>
      <c r="AY54" s="188"/>
      <c r="AZ54" s="188"/>
      <c r="BA54" s="188"/>
      <c r="BB54" s="188"/>
      <c r="BC54" s="188"/>
      <c r="BD54" s="188"/>
      <c r="BE54" s="188" t="s">
        <v>1349</v>
      </c>
      <c r="BF54" s="188" t="s">
        <v>682</v>
      </c>
      <c r="BG54" s="188" t="s">
        <v>683</v>
      </c>
      <c r="BH54" s="188" t="s">
        <v>617</v>
      </c>
      <c r="BI54" s="188" t="s">
        <v>618</v>
      </c>
      <c r="BJ54" s="188" t="s">
        <v>684</v>
      </c>
      <c r="BK54" s="188" t="s">
        <v>685</v>
      </c>
      <c r="BL54" s="188">
        <v>3241000</v>
      </c>
      <c r="BM54" s="192" t="s">
        <v>686</v>
      </c>
      <c r="BN54" s="286" t="s">
        <v>622</v>
      </c>
      <c r="BO54" s="269"/>
    </row>
    <row r="55" spans="1:67" ht="409.5" hidden="1" x14ac:dyDescent="0.2">
      <c r="A55" s="241" t="s">
        <v>1351</v>
      </c>
      <c r="B55" s="315" t="s">
        <v>82</v>
      </c>
      <c r="C55" s="315"/>
      <c r="D55" s="194" t="s">
        <v>687</v>
      </c>
      <c r="E55" s="188" t="s">
        <v>352</v>
      </c>
      <c r="F55" s="188" t="s">
        <v>607</v>
      </c>
      <c r="G55" s="188" t="s">
        <v>608</v>
      </c>
      <c r="H55" s="189">
        <v>44198</v>
      </c>
      <c r="I55" s="188" t="s">
        <v>609</v>
      </c>
      <c r="J55" s="188" t="s">
        <v>688</v>
      </c>
      <c r="K55" s="188" t="s">
        <v>689</v>
      </c>
      <c r="L55" s="188" t="s">
        <v>690</v>
      </c>
      <c r="M55" s="188" t="s">
        <v>27</v>
      </c>
      <c r="N55" s="188" t="s">
        <v>352</v>
      </c>
      <c r="O55" s="188" t="s">
        <v>352</v>
      </c>
      <c r="P55" s="188">
        <v>55</v>
      </c>
      <c r="Q55" s="188" t="s">
        <v>691</v>
      </c>
      <c r="R55" s="188">
        <v>58</v>
      </c>
      <c r="S55" s="188" t="s">
        <v>692</v>
      </c>
      <c r="T55" s="188">
        <v>63</v>
      </c>
      <c r="U55" s="188" t="s">
        <v>693</v>
      </c>
      <c r="V55" s="188">
        <v>69</v>
      </c>
      <c r="W55" s="188" t="s">
        <v>694</v>
      </c>
      <c r="X55" s="188">
        <v>69</v>
      </c>
      <c r="Y55" s="137">
        <f>Q55+S55+U55+W55</f>
        <v>39161486</v>
      </c>
      <c r="Z55" s="184"/>
      <c r="AA55" s="50"/>
      <c r="AB55" s="184"/>
      <c r="AC55" s="50"/>
      <c r="AD55" s="184"/>
      <c r="AE55" s="184"/>
      <c r="AF55" s="184">
        <v>0</v>
      </c>
      <c r="AG55" s="50">
        <f t="shared" si="17"/>
        <v>0</v>
      </c>
      <c r="AH55" s="184">
        <v>0</v>
      </c>
      <c r="AI55" s="50">
        <f t="shared" si="10"/>
        <v>0</v>
      </c>
      <c r="AJ55" s="184" t="s">
        <v>695</v>
      </c>
      <c r="AK55" s="184" t="s">
        <v>696</v>
      </c>
      <c r="AL55" s="188" t="s">
        <v>352</v>
      </c>
      <c r="AM55" s="188"/>
      <c r="AN55" s="188"/>
      <c r="AO55" s="188"/>
      <c r="AP55" s="188"/>
      <c r="AQ55" s="188"/>
      <c r="AR55" s="188"/>
      <c r="AS55" s="188"/>
      <c r="AT55" s="188"/>
      <c r="AU55" s="188" t="s">
        <v>352</v>
      </c>
      <c r="AV55" s="188" t="s">
        <v>352</v>
      </c>
      <c r="AW55" s="188"/>
      <c r="AX55" s="188"/>
      <c r="AY55" s="188"/>
      <c r="AZ55" s="188"/>
      <c r="BA55" s="188"/>
      <c r="BB55" s="188"/>
      <c r="BC55" s="188"/>
      <c r="BD55" s="188"/>
      <c r="BE55" s="188" t="s">
        <v>1349</v>
      </c>
      <c r="BF55" s="188" t="s">
        <v>682</v>
      </c>
      <c r="BG55" s="188" t="s">
        <v>683</v>
      </c>
      <c r="BH55" s="188" t="s">
        <v>617</v>
      </c>
      <c r="BI55" s="188" t="s">
        <v>618</v>
      </c>
      <c r="BJ55" s="188" t="s">
        <v>684</v>
      </c>
      <c r="BK55" s="188" t="s">
        <v>685</v>
      </c>
      <c r="BL55" s="188">
        <v>3241000</v>
      </c>
      <c r="BM55" s="192" t="s">
        <v>686</v>
      </c>
      <c r="BN55" s="286" t="s">
        <v>622</v>
      </c>
      <c r="BO55" s="269"/>
    </row>
    <row r="56" spans="1:67" ht="408" hidden="1" x14ac:dyDescent="0.2">
      <c r="A56" s="241" t="s">
        <v>1352</v>
      </c>
      <c r="B56" s="315" t="s">
        <v>82</v>
      </c>
      <c r="C56" s="315"/>
      <c r="D56" s="187" t="s">
        <v>697</v>
      </c>
      <c r="E56" s="188" t="s">
        <v>352</v>
      </c>
      <c r="F56" s="188" t="s">
        <v>607</v>
      </c>
      <c r="G56" s="188" t="s">
        <v>608</v>
      </c>
      <c r="H56" s="189">
        <v>44198</v>
      </c>
      <c r="I56" s="188" t="s">
        <v>609</v>
      </c>
      <c r="J56" s="188" t="s">
        <v>698</v>
      </c>
      <c r="K56" s="188" t="s">
        <v>699</v>
      </c>
      <c r="L56" s="156" t="s">
        <v>612</v>
      </c>
      <c r="M56" s="188" t="s">
        <v>27</v>
      </c>
      <c r="N56" s="188" t="s">
        <v>352</v>
      </c>
      <c r="O56" s="188" t="s">
        <v>352</v>
      </c>
      <c r="P56" s="190">
        <v>0.2</v>
      </c>
      <c r="Q56" s="188" t="s">
        <v>700</v>
      </c>
      <c r="R56" s="190">
        <v>0.5</v>
      </c>
      <c r="S56" s="188" t="s">
        <v>700</v>
      </c>
      <c r="T56" s="190">
        <v>0.85</v>
      </c>
      <c r="U56" s="188" t="s">
        <v>700</v>
      </c>
      <c r="V56" s="190">
        <v>1</v>
      </c>
      <c r="W56" s="188" t="s">
        <v>700</v>
      </c>
      <c r="X56" s="190">
        <v>1</v>
      </c>
      <c r="Y56" s="137">
        <f>Q56+S56+U56+W56</f>
        <v>28600000</v>
      </c>
      <c r="Z56" s="184"/>
      <c r="AA56" s="50"/>
      <c r="AB56" s="184"/>
      <c r="AC56" s="50"/>
      <c r="AD56" s="184"/>
      <c r="AE56" s="184"/>
      <c r="AF56" s="185">
        <v>690000</v>
      </c>
      <c r="AG56" s="50">
        <f t="shared" si="17"/>
        <v>9.6503496503496503E-2</v>
      </c>
      <c r="AH56" s="184">
        <v>0</v>
      </c>
      <c r="AI56" s="50">
        <f t="shared" si="10"/>
        <v>0</v>
      </c>
      <c r="AJ56" s="184" t="s">
        <v>614</v>
      </c>
      <c r="AK56" s="184"/>
      <c r="AL56" s="188" t="s">
        <v>352</v>
      </c>
      <c r="AM56" s="188"/>
      <c r="AN56" s="188"/>
      <c r="AO56" s="188"/>
      <c r="AP56" s="188"/>
      <c r="AQ56" s="188"/>
      <c r="AR56" s="188"/>
      <c r="AS56" s="188"/>
      <c r="AT56" s="188"/>
      <c r="AU56" s="188" t="s">
        <v>352</v>
      </c>
      <c r="AV56" s="188" t="s">
        <v>352</v>
      </c>
      <c r="AW56" s="188"/>
      <c r="AX56" s="188"/>
      <c r="AY56" s="188"/>
      <c r="AZ56" s="188"/>
      <c r="BA56" s="188"/>
      <c r="BB56" s="188"/>
      <c r="BC56" s="188"/>
      <c r="BD56" s="188"/>
      <c r="BE56" s="188" t="s">
        <v>1342</v>
      </c>
      <c r="BF56" s="188" t="s">
        <v>615</v>
      </c>
      <c r="BG56" s="188" t="s">
        <v>616</v>
      </c>
      <c r="BH56" s="188" t="s">
        <v>617</v>
      </c>
      <c r="BI56" s="188" t="s">
        <v>618</v>
      </c>
      <c r="BJ56" s="188" t="s">
        <v>619</v>
      </c>
      <c r="BK56" s="188" t="s">
        <v>620</v>
      </c>
      <c r="BL56" s="188">
        <v>3241000</v>
      </c>
      <c r="BM56" s="192" t="s">
        <v>621</v>
      </c>
      <c r="BN56" s="286" t="s">
        <v>622</v>
      </c>
      <c r="BO56" s="269"/>
    </row>
    <row r="57" spans="1:67" ht="409.5" hidden="1" x14ac:dyDescent="0.2">
      <c r="A57" s="241" t="s">
        <v>1353</v>
      </c>
      <c r="B57" s="315" t="s">
        <v>82</v>
      </c>
      <c r="C57" s="315"/>
      <c r="D57" s="187" t="s">
        <v>701</v>
      </c>
      <c r="E57" s="188" t="s">
        <v>352</v>
      </c>
      <c r="F57" s="188" t="s">
        <v>607</v>
      </c>
      <c r="G57" s="188" t="s">
        <v>608</v>
      </c>
      <c r="H57" s="189">
        <v>44197</v>
      </c>
      <c r="I57" s="188" t="s">
        <v>702</v>
      </c>
      <c r="J57" s="188" t="s">
        <v>703</v>
      </c>
      <c r="K57" s="188" t="s">
        <v>704</v>
      </c>
      <c r="L57" s="156" t="s">
        <v>612</v>
      </c>
      <c r="M57" s="188" t="s">
        <v>27</v>
      </c>
      <c r="N57" s="188" t="s">
        <v>352</v>
      </c>
      <c r="O57" s="188" t="s">
        <v>352</v>
      </c>
      <c r="P57" s="188">
        <v>1</v>
      </c>
      <c r="Q57" s="188" t="s">
        <v>665</v>
      </c>
      <c r="R57" s="188">
        <v>1</v>
      </c>
      <c r="S57" s="188" t="s">
        <v>665</v>
      </c>
      <c r="T57" s="188">
        <v>1</v>
      </c>
      <c r="U57" s="188" t="s">
        <v>665</v>
      </c>
      <c r="V57" s="188" t="s">
        <v>352</v>
      </c>
      <c r="W57" s="188" t="s">
        <v>352</v>
      </c>
      <c r="X57" s="188">
        <v>3</v>
      </c>
      <c r="Y57" s="137">
        <f>Q57+S57+U57</f>
        <v>30000000</v>
      </c>
      <c r="Z57" s="184"/>
      <c r="AA57" s="50"/>
      <c r="AB57" s="184"/>
      <c r="AC57" s="50"/>
      <c r="AD57" s="184"/>
      <c r="AE57" s="184"/>
      <c r="AF57" s="184">
        <v>0</v>
      </c>
      <c r="AG57" s="50">
        <f t="shared" si="17"/>
        <v>0</v>
      </c>
      <c r="AH57" s="184">
        <v>0</v>
      </c>
      <c r="AI57" s="50">
        <f t="shared" si="10"/>
        <v>0</v>
      </c>
      <c r="AJ57" s="184" t="s">
        <v>705</v>
      </c>
      <c r="AK57" s="184" t="s">
        <v>706</v>
      </c>
      <c r="AL57" s="188" t="s">
        <v>352</v>
      </c>
      <c r="AM57" s="188"/>
      <c r="AN57" s="188"/>
      <c r="AO57" s="188"/>
      <c r="AP57" s="188"/>
      <c r="AQ57" s="188"/>
      <c r="AR57" s="188"/>
      <c r="AS57" s="188"/>
      <c r="AT57" s="188"/>
      <c r="AU57" s="188" t="s">
        <v>352</v>
      </c>
      <c r="AV57" s="188" t="s">
        <v>352</v>
      </c>
      <c r="AW57" s="188"/>
      <c r="AX57" s="188"/>
      <c r="AY57" s="188"/>
      <c r="AZ57" s="188"/>
      <c r="BA57" s="188"/>
      <c r="BB57" s="188"/>
      <c r="BC57" s="188"/>
      <c r="BD57" s="188"/>
      <c r="BE57" s="188" t="s">
        <v>1354</v>
      </c>
      <c r="BF57" s="188" t="s">
        <v>707</v>
      </c>
      <c r="BG57" s="188" t="s">
        <v>708</v>
      </c>
      <c r="BH57" s="188" t="s">
        <v>617</v>
      </c>
      <c r="BI57" s="188" t="s">
        <v>618</v>
      </c>
      <c r="BJ57" s="188" t="s">
        <v>709</v>
      </c>
      <c r="BK57" s="188" t="s">
        <v>710</v>
      </c>
      <c r="BL57" s="188">
        <v>3241000</v>
      </c>
      <c r="BM57" s="192" t="s">
        <v>711</v>
      </c>
      <c r="BN57" s="286" t="s">
        <v>622</v>
      </c>
      <c r="BO57" s="269"/>
    </row>
    <row r="58" spans="1:67" ht="369.75" hidden="1" x14ac:dyDescent="0.2">
      <c r="A58" s="241" t="s">
        <v>1355</v>
      </c>
      <c r="B58" s="315" t="s">
        <v>82</v>
      </c>
      <c r="C58" s="315"/>
      <c r="D58" s="187" t="s">
        <v>712</v>
      </c>
      <c r="E58" s="188" t="s">
        <v>352</v>
      </c>
      <c r="F58" s="188" t="s">
        <v>607</v>
      </c>
      <c r="G58" s="188" t="s">
        <v>608</v>
      </c>
      <c r="H58" s="189">
        <v>44197</v>
      </c>
      <c r="I58" s="188" t="s">
        <v>713</v>
      </c>
      <c r="J58" s="188" t="s">
        <v>714</v>
      </c>
      <c r="K58" s="188" t="s">
        <v>715</v>
      </c>
      <c r="L58" s="156" t="s">
        <v>612</v>
      </c>
      <c r="M58" s="188" t="s">
        <v>27</v>
      </c>
      <c r="N58" s="188" t="s">
        <v>352</v>
      </c>
      <c r="O58" s="188" t="s">
        <v>352</v>
      </c>
      <c r="P58" s="190">
        <v>0.5</v>
      </c>
      <c r="Q58" s="188" t="s">
        <v>716</v>
      </c>
      <c r="R58" s="190">
        <v>1</v>
      </c>
      <c r="S58" s="188" t="s">
        <v>716</v>
      </c>
      <c r="T58" s="188" t="s">
        <v>352</v>
      </c>
      <c r="U58" s="188" t="s">
        <v>352</v>
      </c>
      <c r="V58" s="188" t="s">
        <v>352</v>
      </c>
      <c r="W58" s="188" t="s">
        <v>352</v>
      </c>
      <c r="X58" s="190">
        <v>1</v>
      </c>
      <c r="Y58" s="137">
        <f>Q58+S58</f>
        <v>100000000</v>
      </c>
      <c r="Z58" s="184"/>
      <c r="AA58" s="50"/>
      <c r="AB58" s="184"/>
      <c r="AC58" s="50"/>
      <c r="AD58" s="184"/>
      <c r="AE58" s="184"/>
      <c r="AF58" s="184">
        <v>0</v>
      </c>
      <c r="AG58" s="50">
        <f t="shared" si="17"/>
        <v>0</v>
      </c>
      <c r="AH58" s="184">
        <v>0</v>
      </c>
      <c r="AI58" s="50">
        <f t="shared" si="10"/>
        <v>0</v>
      </c>
      <c r="AJ58" s="184" t="s">
        <v>717</v>
      </c>
      <c r="AK58" s="184"/>
      <c r="AL58" s="188" t="s">
        <v>352</v>
      </c>
      <c r="AM58" s="188"/>
      <c r="AN58" s="188"/>
      <c r="AO58" s="188"/>
      <c r="AP58" s="188"/>
      <c r="AQ58" s="188"/>
      <c r="AR58" s="188"/>
      <c r="AS58" s="188"/>
      <c r="AT58" s="188"/>
      <c r="AU58" s="188" t="s">
        <v>352</v>
      </c>
      <c r="AV58" s="188" t="s">
        <v>352</v>
      </c>
      <c r="AW58" s="188"/>
      <c r="AX58" s="188"/>
      <c r="AY58" s="188"/>
      <c r="AZ58" s="188"/>
      <c r="BA58" s="188"/>
      <c r="BB58" s="188"/>
      <c r="BC58" s="188"/>
      <c r="BD58" s="188"/>
      <c r="BE58" s="188" t="s">
        <v>1356</v>
      </c>
      <c r="BF58" s="188" t="s">
        <v>718</v>
      </c>
      <c r="BG58" s="188" t="s">
        <v>708</v>
      </c>
      <c r="BH58" s="188" t="s">
        <v>617</v>
      </c>
      <c r="BI58" s="188" t="s">
        <v>618</v>
      </c>
      <c r="BJ58" s="188" t="s">
        <v>719</v>
      </c>
      <c r="BK58" s="188" t="s">
        <v>720</v>
      </c>
      <c r="BL58" s="188">
        <v>3241000</v>
      </c>
      <c r="BM58" s="192" t="s">
        <v>721</v>
      </c>
      <c r="BN58" s="286" t="s">
        <v>622</v>
      </c>
      <c r="BO58" s="269"/>
    </row>
    <row r="59" spans="1:67" ht="369.75" hidden="1" x14ac:dyDescent="0.2">
      <c r="A59" s="241" t="s">
        <v>1357</v>
      </c>
      <c r="B59" s="315" t="s">
        <v>82</v>
      </c>
      <c r="C59" s="315"/>
      <c r="D59" s="187" t="s">
        <v>712</v>
      </c>
      <c r="E59" s="188" t="s">
        <v>352</v>
      </c>
      <c r="F59" s="188" t="s">
        <v>607</v>
      </c>
      <c r="G59" s="188" t="s">
        <v>608</v>
      </c>
      <c r="H59" s="189">
        <v>44562</v>
      </c>
      <c r="I59" s="188" t="s">
        <v>702</v>
      </c>
      <c r="J59" s="188" t="s">
        <v>722</v>
      </c>
      <c r="K59" s="188" t="s">
        <v>723</v>
      </c>
      <c r="L59" s="156" t="s">
        <v>612</v>
      </c>
      <c r="M59" s="188" t="s">
        <v>27</v>
      </c>
      <c r="N59" s="188" t="s">
        <v>352</v>
      </c>
      <c r="O59" s="188" t="s">
        <v>352</v>
      </c>
      <c r="P59" s="188" t="s">
        <v>352</v>
      </c>
      <c r="Q59" s="188" t="s">
        <v>352</v>
      </c>
      <c r="R59" s="190">
        <v>0.5</v>
      </c>
      <c r="S59" s="188" t="s">
        <v>716</v>
      </c>
      <c r="T59" s="190">
        <v>1</v>
      </c>
      <c r="U59" s="188" t="s">
        <v>716</v>
      </c>
      <c r="V59" s="188" t="s">
        <v>352</v>
      </c>
      <c r="W59" s="188" t="s">
        <v>352</v>
      </c>
      <c r="X59" s="190">
        <v>1</v>
      </c>
      <c r="Y59" s="137">
        <f>S59+U59</f>
        <v>100000000</v>
      </c>
      <c r="Z59" s="184"/>
      <c r="AA59" s="50"/>
      <c r="AB59" s="184"/>
      <c r="AC59" s="50"/>
      <c r="AD59" s="184"/>
      <c r="AE59" s="184"/>
      <c r="AF59" s="184">
        <v>0</v>
      </c>
      <c r="AG59" s="50"/>
      <c r="AH59" s="184">
        <v>0</v>
      </c>
      <c r="AI59" s="50" t="e">
        <f t="shared" si="10"/>
        <v>#VALUE!</v>
      </c>
      <c r="AJ59" s="184"/>
      <c r="AK59" s="184"/>
      <c r="AL59" s="188" t="s">
        <v>352</v>
      </c>
      <c r="AM59" s="188"/>
      <c r="AN59" s="188"/>
      <c r="AO59" s="188"/>
      <c r="AP59" s="188"/>
      <c r="AQ59" s="188"/>
      <c r="AR59" s="188"/>
      <c r="AS59" s="188"/>
      <c r="AT59" s="188"/>
      <c r="AU59" s="188" t="s">
        <v>294</v>
      </c>
      <c r="AV59" s="188" t="s">
        <v>352</v>
      </c>
      <c r="AW59" s="188"/>
      <c r="AX59" s="188"/>
      <c r="AY59" s="188"/>
      <c r="AZ59" s="188"/>
      <c r="BA59" s="188"/>
      <c r="BB59" s="188"/>
      <c r="BC59" s="188"/>
      <c r="BD59" s="188"/>
      <c r="BE59" s="188" t="s">
        <v>1356</v>
      </c>
      <c r="BF59" s="188" t="s">
        <v>718</v>
      </c>
      <c r="BG59" s="188" t="s">
        <v>708</v>
      </c>
      <c r="BH59" s="188" t="s">
        <v>617</v>
      </c>
      <c r="BI59" s="188" t="s">
        <v>618</v>
      </c>
      <c r="BJ59" s="188" t="s">
        <v>719</v>
      </c>
      <c r="BK59" s="188" t="s">
        <v>720</v>
      </c>
      <c r="BL59" s="188">
        <v>3241000</v>
      </c>
      <c r="BM59" s="192" t="s">
        <v>721</v>
      </c>
      <c r="BN59" s="286" t="s">
        <v>622</v>
      </c>
      <c r="BO59" s="269"/>
    </row>
    <row r="60" spans="1:67" ht="409.5" hidden="1" x14ac:dyDescent="0.2">
      <c r="A60" s="241" t="s">
        <v>1358</v>
      </c>
      <c r="B60" s="315" t="s">
        <v>82</v>
      </c>
      <c r="C60" s="315"/>
      <c r="D60" s="187" t="s">
        <v>724</v>
      </c>
      <c r="E60" s="188" t="s">
        <v>352</v>
      </c>
      <c r="F60" s="188" t="s">
        <v>607</v>
      </c>
      <c r="G60" s="188" t="s">
        <v>608</v>
      </c>
      <c r="H60" s="189">
        <v>44197</v>
      </c>
      <c r="I60" s="188" t="s">
        <v>609</v>
      </c>
      <c r="J60" s="188" t="s">
        <v>725</v>
      </c>
      <c r="K60" s="188" t="s">
        <v>726</v>
      </c>
      <c r="L60" s="188" t="s">
        <v>727</v>
      </c>
      <c r="M60" s="188" t="s">
        <v>27</v>
      </c>
      <c r="N60" s="188" t="s">
        <v>352</v>
      </c>
      <c r="O60" s="188" t="s">
        <v>352</v>
      </c>
      <c r="P60" s="188">
        <v>8</v>
      </c>
      <c r="Q60" s="188" t="s">
        <v>728</v>
      </c>
      <c r="R60" s="188">
        <v>8</v>
      </c>
      <c r="S60" s="188" t="s">
        <v>729</v>
      </c>
      <c r="T60" s="188">
        <v>8</v>
      </c>
      <c r="U60" s="188" t="s">
        <v>730</v>
      </c>
      <c r="V60" s="188">
        <v>8</v>
      </c>
      <c r="W60" s="188" t="s">
        <v>731</v>
      </c>
      <c r="X60" s="188">
        <v>32</v>
      </c>
      <c r="Y60" s="137">
        <f>Q60+S60+U60+W60</f>
        <v>111233017</v>
      </c>
      <c r="Z60" s="184"/>
      <c r="AA60" s="50"/>
      <c r="AB60" s="184"/>
      <c r="AC60" s="50"/>
      <c r="AD60" s="184"/>
      <c r="AE60" s="184"/>
      <c r="AF60" s="185">
        <v>0</v>
      </c>
      <c r="AG60" s="50">
        <f t="shared" si="17"/>
        <v>0</v>
      </c>
      <c r="AH60" s="184">
        <v>0</v>
      </c>
      <c r="AI60" s="50">
        <f t="shared" si="10"/>
        <v>0</v>
      </c>
      <c r="AJ60" s="184" t="s">
        <v>732</v>
      </c>
      <c r="AK60" s="184" t="s">
        <v>733</v>
      </c>
      <c r="AL60" s="188" t="s">
        <v>352</v>
      </c>
      <c r="AM60" s="188"/>
      <c r="AN60" s="188"/>
      <c r="AO60" s="188"/>
      <c r="AP60" s="188"/>
      <c r="AQ60" s="188"/>
      <c r="AR60" s="188"/>
      <c r="AS60" s="188"/>
      <c r="AT60" s="188"/>
      <c r="AU60" s="188" t="s">
        <v>352</v>
      </c>
      <c r="AV60" s="188" t="s">
        <v>352</v>
      </c>
      <c r="AW60" s="188"/>
      <c r="AX60" s="188"/>
      <c r="AY60" s="188"/>
      <c r="AZ60" s="188"/>
      <c r="BA60" s="188"/>
      <c r="BB60" s="188"/>
      <c r="BC60" s="188"/>
      <c r="BD60" s="188"/>
      <c r="BE60" s="188" t="s">
        <v>1359</v>
      </c>
      <c r="BF60" s="188" t="s">
        <v>734</v>
      </c>
      <c r="BG60" s="188" t="s">
        <v>735</v>
      </c>
      <c r="BH60" s="188" t="s">
        <v>617</v>
      </c>
      <c r="BI60" s="188" t="s">
        <v>618</v>
      </c>
      <c r="BJ60" s="188" t="s">
        <v>736</v>
      </c>
      <c r="BK60" s="188" t="s">
        <v>737</v>
      </c>
      <c r="BL60" s="188">
        <v>3241000</v>
      </c>
      <c r="BM60" s="192" t="s">
        <v>738</v>
      </c>
      <c r="BN60" s="286" t="s">
        <v>622</v>
      </c>
      <c r="BO60" s="269"/>
    </row>
    <row r="61" spans="1:67" ht="408" hidden="1" x14ac:dyDescent="0.2">
      <c r="A61" s="241" t="s">
        <v>1360</v>
      </c>
      <c r="B61" s="315" t="s">
        <v>82</v>
      </c>
      <c r="C61" s="315"/>
      <c r="D61" s="187" t="s">
        <v>739</v>
      </c>
      <c r="E61" s="188" t="s">
        <v>352</v>
      </c>
      <c r="F61" s="188" t="s">
        <v>607</v>
      </c>
      <c r="G61" s="188" t="s">
        <v>608</v>
      </c>
      <c r="H61" s="189">
        <v>44198</v>
      </c>
      <c r="I61" s="188" t="s">
        <v>702</v>
      </c>
      <c r="J61" s="188" t="s">
        <v>740</v>
      </c>
      <c r="K61" s="188" t="s">
        <v>741</v>
      </c>
      <c r="L61" s="156" t="s">
        <v>612</v>
      </c>
      <c r="M61" s="188" t="s">
        <v>27</v>
      </c>
      <c r="N61" s="188" t="s">
        <v>352</v>
      </c>
      <c r="O61" s="188" t="s">
        <v>352</v>
      </c>
      <c r="P61" s="188">
        <v>1</v>
      </c>
      <c r="Q61" s="188" t="s">
        <v>742</v>
      </c>
      <c r="R61" s="188" t="s">
        <v>352</v>
      </c>
      <c r="S61" s="188" t="s">
        <v>352</v>
      </c>
      <c r="T61" s="188">
        <v>1</v>
      </c>
      <c r="U61" s="188" t="s">
        <v>742</v>
      </c>
      <c r="V61" s="188" t="s">
        <v>352</v>
      </c>
      <c r="W61" s="188" t="s">
        <v>352</v>
      </c>
      <c r="X61" s="188">
        <v>2</v>
      </c>
      <c r="Y61" s="137">
        <f>Q61+U61</f>
        <v>16666666</v>
      </c>
      <c r="Z61" s="184"/>
      <c r="AA61" s="50"/>
      <c r="AB61" s="184"/>
      <c r="AC61" s="50"/>
      <c r="AD61" s="184"/>
      <c r="AE61" s="184"/>
      <c r="AF61" s="185">
        <v>4166667</v>
      </c>
      <c r="AG61" s="50">
        <f t="shared" si="17"/>
        <v>0.50000006000000241</v>
      </c>
      <c r="AH61" s="184">
        <v>0</v>
      </c>
      <c r="AI61" s="50">
        <f t="shared" si="10"/>
        <v>0</v>
      </c>
      <c r="AJ61" s="184" t="s">
        <v>743</v>
      </c>
      <c r="AK61" s="184"/>
      <c r="AL61" s="188" t="s">
        <v>352</v>
      </c>
      <c r="AM61" s="188"/>
      <c r="AN61" s="188"/>
      <c r="AO61" s="188"/>
      <c r="AP61" s="188"/>
      <c r="AQ61" s="188"/>
      <c r="AR61" s="188"/>
      <c r="AS61" s="188"/>
      <c r="AT61" s="188"/>
      <c r="AU61" s="188" t="s">
        <v>352</v>
      </c>
      <c r="AV61" s="188" t="s">
        <v>352</v>
      </c>
      <c r="AW61" s="188"/>
      <c r="AX61" s="188"/>
      <c r="AY61" s="188"/>
      <c r="AZ61" s="188"/>
      <c r="BA61" s="188"/>
      <c r="BB61" s="188"/>
      <c r="BC61" s="188"/>
      <c r="BD61" s="188"/>
      <c r="BE61" s="188" t="s">
        <v>1359</v>
      </c>
      <c r="BF61" s="188" t="s">
        <v>734</v>
      </c>
      <c r="BG61" s="188" t="s">
        <v>735</v>
      </c>
      <c r="BH61" s="188" t="s">
        <v>617</v>
      </c>
      <c r="BI61" s="188" t="s">
        <v>618</v>
      </c>
      <c r="BJ61" s="188" t="s">
        <v>736</v>
      </c>
      <c r="BK61" s="188" t="s">
        <v>737</v>
      </c>
      <c r="BL61" s="188">
        <v>3241000</v>
      </c>
      <c r="BM61" s="192" t="s">
        <v>738</v>
      </c>
      <c r="BN61" s="286" t="s">
        <v>622</v>
      </c>
      <c r="BO61" s="269"/>
    </row>
    <row r="62" spans="1:67" ht="408" hidden="1" x14ac:dyDescent="0.2">
      <c r="A62" s="241" t="s">
        <v>1361</v>
      </c>
      <c r="B62" s="315" t="s">
        <v>82</v>
      </c>
      <c r="C62" s="315"/>
      <c r="D62" s="187" t="s">
        <v>744</v>
      </c>
      <c r="E62" s="188" t="s">
        <v>352</v>
      </c>
      <c r="F62" s="188" t="s">
        <v>607</v>
      </c>
      <c r="G62" s="188" t="s">
        <v>608</v>
      </c>
      <c r="H62" s="189">
        <v>44198</v>
      </c>
      <c r="I62" s="188" t="s">
        <v>609</v>
      </c>
      <c r="J62" s="188" t="s">
        <v>745</v>
      </c>
      <c r="K62" s="188" t="s">
        <v>746</v>
      </c>
      <c r="L62" s="188" t="s">
        <v>747</v>
      </c>
      <c r="M62" s="188" t="s">
        <v>27</v>
      </c>
      <c r="N62" s="188" t="s">
        <v>352</v>
      </c>
      <c r="O62" s="188" t="s">
        <v>352</v>
      </c>
      <c r="P62" s="188">
        <v>2</v>
      </c>
      <c r="Q62" s="195">
        <v>992.91700000000003</v>
      </c>
      <c r="R62" s="188">
        <v>2</v>
      </c>
      <c r="S62" s="188" t="s">
        <v>748</v>
      </c>
      <c r="T62" s="188">
        <v>2</v>
      </c>
      <c r="U62" s="188" t="s">
        <v>749</v>
      </c>
      <c r="V62" s="188">
        <v>2</v>
      </c>
      <c r="W62" s="188" t="s">
        <v>750</v>
      </c>
      <c r="X62" s="188">
        <v>8</v>
      </c>
      <c r="Y62" s="137">
        <f>Q62+S62+U62+W62</f>
        <v>3287671.9169999999</v>
      </c>
      <c r="Z62" s="184"/>
      <c r="AA62" s="50"/>
      <c r="AB62" s="184"/>
      <c r="AC62" s="50"/>
      <c r="AD62" s="184"/>
      <c r="AE62" s="184"/>
      <c r="AF62" s="185">
        <v>198488</v>
      </c>
      <c r="AG62" s="50">
        <f t="shared" si="17"/>
        <v>199.90391946154614</v>
      </c>
      <c r="AH62" s="184">
        <v>2</v>
      </c>
      <c r="AI62" s="50">
        <f t="shared" si="10"/>
        <v>1</v>
      </c>
      <c r="AJ62" s="52" t="s">
        <v>751</v>
      </c>
      <c r="AK62" s="184" t="s">
        <v>752</v>
      </c>
      <c r="AL62" s="188" t="s">
        <v>352</v>
      </c>
      <c r="AM62" s="188"/>
      <c r="AN62" s="188"/>
      <c r="AO62" s="188"/>
      <c r="AP62" s="188"/>
      <c r="AQ62" s="188"/>
      <c r="AR62" s="188"/>
      <c r="AS62" s="188"/>
      <c r="AT62" s="188"/>
      <c r="AU62" s="188" t="s">
        <v>352</v>
      </c>
      <c r="AV62" s="188" t="s">
        <v>352</v>
      </c>
      <c r="AW62" s="188"/>
      <c r="AX62" s="188"/>
      <c r="AY62" s="188"/>
      <c r="AZ62" s="188"/>
      <c r="BA62" s="188"/>
      <c r="BB62" s="188"/>
      <c r="BC62" s="188"/>
      <c r="BD62" s="188"/>
      <c r="BE62" s="188" t="s">
        <v>1359</v>
      </c>
      <c r="BF62" s="188" t="s">
        <v>734</v>
      </c>
      <c r="BG62" s="188" t="s">
        <v>735</v>
      </c>
      <c r="BH62" s="188" t="s">
        <v>617</v>
      </c>
      <c r="BI62" s="188" t="s">
        <v>618</v>
      </c>
      <c r="BJ62" s="188" t="s">
        <v>736</v>
      </c>
      <c r="BK62" s="188" t="s">
        <v>737</v>
      </c>
      <c r="BL62" s="188">
        <v>3241000</v>
      </c>
      <c r="BM62" s="192" t="s">
        <v>738</v>
      </c>
      <c r="BN62" s="286" t="s">
        <v>622</v>
      </c>
      <c r="BO62" s="269"/>
    </row>
    <row r="63" spans="1:67" ht="408" hidden="1" x14ac:dyDescent="0.2">
      <c r="A63" s="241" t="s">
        <v>1362</v>
      </c>
      <c r="B63" s="315" t="s">
        <v>82</v>
      </c>
      <c r="C63" s="315"/>
      <c r="D63" s="187" t="s">
        <v>753</v>
      </c>
      <c r="E63" s="188" t="s">
        <v>352</v>
      </c>
      <c r="F63" s="188" t="s">
        <v>607</v>
      </c>
      <c r="G63" s="188" t="s">
        <v>608</v>
      </c>
      <c r="H63" s="189">
        <v>44197</v>
      </c>
      <c r="I63" s="188" t="s">
        <v>609</v>
      </c>
      <c r="J63" s="188" t="s">
        <v>754</v>
      </c>
      <c r="K63" s="188" t="s">
        <v>755</v>
      </c>
      <c r="L63" s="156" t="s">
        <v>612</v>
      </c>
      <c r="M63" s="188" t="s">
        <v>27</v>
      </c>
      <c r="N63" s="188" t="s">
        <v>352</v>
      </c>
      <c r="O63" s="188" t="s">
        <v>352</v>
      </c>
      <c r="P63" s="188">
        <v>10</v>
      </c>
      <c r="Q63" s="188" t="s">
        <v>613</v>
      </c>
      <c r="R63" s="188">
        <v>10</v>
      </c>
      <c r="S63" s="188" t="s">
        <v>613</v>
      </c>
      <c r="T63" s="188">
        <v>10</v>
      </c>
      <c r="U63" s="188" t="s">
        <v>613</v>
      </c>
      <c r="V63" s="188">
        <v>5</v>
      </c>
      <c r="W63" s="188" t="s">
        <v>613</v>
      </c>
      <c r="X63" s="188">
        <v>35</v>
      </c>
      <c r="Y63" s="137">
        <f>Q63+S63+U63+W63</f>
        <v>28912800</v>
      </c>
      <c r="Z63" s="184"/>
      <c r="AA63" s="50"/>
      <c r="AB63" s="184"/>
      <c r="AC63" s="50"/>
      <c r="AD63" s="184"/>
      <c r="AE63" s="184"/>
      <c r="AF63" s="185">
        <v>344200</v>
      </c>
      <c r="AG63" s="50">
        <f t="shared" si="17"/>
        <v>4.7619047619047616E-2</v>
      </c>
      <c r="AH63" s="184">
        <v>0</v>
      </c>
      <c r="AI63" s="50">
        <f t="shared" si="10"/>
        <v>0</v>
      </c>
      <c r="AJ63" s="184" t="s">
        <v>756</v>
      </c>
      <c r="AK63" s="184"/>
      <c r="AL63" s="188" t="s">
        <v>352</v>
      </c>
      <c r="AM63" s="188"/>
      <c r="AN63" s="188"/>
      <c r="AO63" s="188"/>
      <c r="AP63" s="188"/>
      <c r="AQ63" s="188"/>
      <c r="AR63" s="188"/>
      <c r="AS63" s="188"/>
      <c r="AT63" s="188"/>
      <c r="AU63" s="188" t="s">
        <v>352</v>
      </c>
      <c r="AV63" s="188" t="s">
        <v>352</v>
      </c>
      <c r="AW63" s="188"/>
      <c r="AX63" s="188"/>
      <c r="AY63" s="188"/>
      <c r="AZ63" s="188"/>
      <c r="BA63" s="188"/>
      <c r="BB63" s="188"/>
      <c r="BC63" s="188"/>
      <c r="BD63" s="188"/>
      <c r="BE63" s="188" t="s">
        <v>1342</v>
      </c>
      <c r="BF63" s="188" t="s">
        <v>615</v>
      </c>
      <c r="BG63" s="188" t="s">
        <v>616</v>
      </c>
      <c r="BH63" s="188" t="s">
        <v>617</v>
      </c>
      <c r="BI63" s="188" t="s">
        <v>618</v>
      </c>
      <c r="BJ63" s="188" t="s">
        <v>619</v>
      </c>
      <c r="BK63" s="188" t="s">
        <v>620</v>
      </c>
      <c r="BL63" s="188">
        <v>3241000</v>
      </c>
      <c r="BM63" s="192" t="s">
        <v>621</v>
      </c>
      <c r="BN63" s="286" t="s">
        <v>622</v>
      </c>
      <c r="BO63" s="269"/>
    </row>
    <row r="64" spans="1:67" ht="408" hidden="1" x14ac:dyDescent="0.2">
      <c r="A64" s="241" t="s">
        <v>1363</v>
      </c>
      <c r="B64" s="315" t="s">
        <v>82</v>
      </c>
      <c r="C64" s="315"/>
      <c r="D64" s="187" t="s">
        <v>757</v>
      </c>
      <c r="E64" s="188" t="s">
        <v>352</v>
      </c>
      <c r="F64" s="188" t="s">
        <v>607</v>
      </c>
      <c r="G64" s="188" t="s">
        <v>608</v>
      </c>
      <c r="H64" s="189">
        <v>44198</v>
      </c>
      <c r="I64" s="188" t="s">
        <v>609</v>
      </c>
      <c r="J64" s="188" t="s">
        <v>758</v>
      </c>
      <c r="K64" s="188" t="s">
        <v>759</v>
      </c>
      <c r="L64" s="156" t="s">
        <v>612</v>
      </c>
      <c r="M64" s="188" t="s">
        <v>27</v>
      </c>
      <c r="N64" s="188" t="s">
        <v>352</v>
      </c>
      <c r="O64" s="188" t="s">
        <v>352</v>
      </c>
      <c r="P64" s="190">
        <v>1</v>
      </c>
      <c r="Q64" s="188" t="s">
        <v>760</v>
      </c>
      <c r="R64" s="190">
        <v>1</v>
      </c>
      <c r="S64" s="188" t="s">
        <v>760</v>
      </c>
      <c r="T64" s="190">
        <v>1</v>
      </c>
      <c r="U64" s="188" t="s">
        <v>760</v>
      </c>
      <c r="V64" s="190">
        <v>1</v>
      </c>
      <c r="W64" s="188" t="s">
        <v>760</v>
      </c>
      <c r="X64" s="190">
        <v>1</v>
      </c>
      <c r="Y64" s="137">
        <f>Q64+S64+U64+W64</f>
        <v>12500000</v>
      </c>
      <c r="Z64" s="184"/>
      <c r="AA64" s="50"/>
      <c r="AB64" s="184"/>
      <c r="AC64" s="50"/>
      <c r="AD64" s="184"/>
      <c r="AE64" s="184"/>
      <c r="AF64" s="185">
        <v>781250</v>
      </c>
      <c r="AG64" s="50">
        <f t="shared" si="17"/>
        <v>0.25</v>
      </c>
      <c r="AH64" s="112">
        <v>0.5</v>
      </c>
      <c r="AI64" s="50">
        <f t="shared" si="10"/>
        <v>0.5</v>
      </c>
      <c r="AJ64" s="52" t="s">
        <v>761</v>
      </c>
      <c r="AK64" s="184"/>
      <c r="AL64" s="188" t="s">
        <v>352</v>
      </c>
      <c r="AM64" s="188"/>
      <c r="AN64" s="188"/>
      <c r="AO64" s="188"/>
      <c r="AP64" s="188"/>
      <c r="AQ64" s="188"/>
      <c r="AR64" s="188"/>
      <c r="AS64" s="188"/>
      <c r="AT64" s="188"/>
      <c r="AU64" s="188" t="s">
        <v>352</v>
      </c>
      <c r="AV64" s="188" t="s">
        <v>352</v>
      </c>
      <c r="AW64" s="188"/>
      <c r="AX64" s="188"/>
      <c r="AY64" s="188"/>
      <c r="AZ64" s="188"/>
      <c r="BA64" s="188"/>
      <c r="BB64" s="188"/>
      <c r="BC64" s="188"/>
      <c r="BD64" s="188"/>
      <c r="BE64" s="188" t="s">
        <v>1359</v>
      </c>
      <c r="BF64" s="188" t="s">
        <v>734</v>
      </c>
      <c r="BG64" s="188" t="s">
        <v>735</v>
      </c>
      <c r="BH64" s="188" t="s">
        <v>617</v>
      </c>
      <c r="BI64" s="188" t="s">
        <v>618</v>
      </c>
      <c r="BJ64" s="188" t="s">
        <v>736</v>
      </c>
      <c r="BK64" s="188" t="s">
        <v>737</v>
      </c>
      <c r="BL64" s="188">
        <v>3241000</v>
      </c>
      <c r="BM64" s="192" t="s">
        <v>738</v>
      </c>
      <c r="BN64" s="286" t="s">
        <v>622</v>
      </c>
      <c r="BO64" s="269"/>
    </row>
    <row r="65" spans="1:67" ht="408" hidden="1" x14ac:dyDescent="0.2">
      <c r="A65" s="241" t="s">
        <v>1364</v>
      </c>
      <c r="B65" s="315" t="s">
        <v>82</v>
      </c>
      <c r="C65" s="315"/>
      <c r="D65" s="187" t="s">
        <v>762</v>
      </c>
      <c r="E65" s="188" t="s">
        <v>352</v>
      </c>
      <c r="F65" s="188" t="s">
        <v>607</v>
      </c>
      <c r="G65" s="188" t="s">
        <v>608</v>
      </c>
      <c r="H65" s="189">
        <v>44197</v>
      </c>
      <c r="I65" s="188" t="s">
        <v>609</v>
      </c>
      <c r="J65" s="188" t="s">
        <v>763</v>
      </c>
      <c r="K65" s="188" t="s">
        <v>764</v>
      </c>
      <c r="L65" s="156" t="s">
        <v>612</v>
      </c>
      <c r="M65" s="188" t="s">
        <v>27</v>
      </c>
      <c r="N65" s="188" t="s">
        <v>352</v>
      </c>
      <c r="O65" s="188" t="s">
        <v>352</v>
      </c>
      <c r="P65" s="188">
        <v>2</v>
      </c>
      <c r="Q65" s="188" t="s">
        <v>765</v>
      </c>
      <c r="R65" s="188">
        <v>2</v>
      </c>
      <c r="S65" s="188" t="s">
        <v>765</v>
      </c>
      <c r="T65" s="188">
        <v>2</v>
      </c>
      <c r="U65" s="188" t="s">
        <v>765</v>
      </c>
      <c r="V65" s="188">
        <v>2</v>
      </c>
      <c r="W65" s="188" t="s">
        <v>765</v>
      </c>
      <c r="X65" s="188">
        <v>2</v>
      </c>
      <c r="Y65" s="137">
        <f>Q65+S65+U65+W65</f>
        <v>86738400</v>
      </c>
      <c r="Z65" s="184"/>
      <c r="AA65" s="50"/>
      <c r="AB65" s="184"/>
      <c r="AC65" s="50"/>
      <c r="AD65" s="184"/>
      <c r="AE65" s="184"/>
      <c r="AF65" s="185">
        <v>1032600</v>
      </c>
      <c r="AG65" s="50">
        <f t="shared" si="17"/>
        <v>4.7619047619047616E-2</v>
      </c>
      <c r="AH65" s="184">
        <v>1</v>
      </c>
      <c r="AI65" s="50">
        <f t="shared" si="10"/>
        <v>0.5</v>
      </c>
      <c r="AJ65" s="184" t="s">
        <v>766</v>
      </c>
      <c r="AK65" s="184"/>
      <c r="AL65" s="188" t="s">
        <v>352</v>
      </c>
      <c r="AM65" s="188"/>
      <c r="AN65" s="188"/>
      <c r="AO65" s="188"/>
      <c r="AP65" s="188"/>
      <c r="AQ65" s="188"/>
      <c r="AR65" s="188"/>
      <c r="AS65" s="188"/>
      <c r="AT65" s="188"/>
      <c r="AU65" s="188" t="s">
        <v>352</v>
      </c>
      <c r="AV65" s="188" t="s">
        <v>352</v>
      </c>
      <c r="AW65" s="188"/>
      <c r="AX65" s="188"/>
      <c r="AY65" s="188"/>
      <c r="AZ65" s="188"/>
      <c r="BA65" s="188"/>
      <c r="BB65" s="188"/>
      <c r="BC65" s="188"/>
      <c r="BD65" s="188"/>
      <c r="BE65" s="188" t="s">
        <v>1342</v>
      </c>
      <c r="BF65" s="188" t="s">
        <v>615</v>
      </c>
      <c r="BG65" s="188" t="s">
        <v>616</v>
      </c>
      <c r="BH65" s="188" t="s">
        <v>617</v>
      </c>
      <c r="BI65" s="188" t="s">
        <v>618</v>
      </c>
      <c r="BJ65" s="188" t="s">
        <v>619</v>
      </c>
      <c r="BK65" s="188" t="s">
        <v>620</v>
      </c>
      <c r="BL65" s="188">
        <v>3241000</v>
      </c>
      <c r="BM65" s="192" t="s">
        <v>621</v>
      </c>
      <c r="BN65" s="286" t="s">
        <v>622</v>
      </c>
      <c r="BO65" s="269"/>
    </row>
    <row r="66" spans="1:67" ht="408" hidden="1" x14ac:dyDescent="0.2">
      <c r="A66" s="241" t="s">
        <v>1365</v>
      </c>
      <c r="B66" s="315" t="s">
        <v>82</v>
      </c>
      <c r="C66" s="315"/>
      <c r="D66" s="187" t="s">
        <v>767</v>
      </c>
      <c r="E66" s="188" t="s">
        <v>352</v>
      </c>
      <c r="F66" s="188" t="s">
        <v>607</v>
      </c>
      <c r="G66" s="188" t="s">
        <v>608</v>
      </c>
      <c r="H66" s="189">
        <v>44198</v>
      </c>
      <c r="I66" s="188" t="s">
        <v>609</v>
      </c>
      <c r="J66" s="188" t="s">
        <v>768</v>
      </c>
      <c r="K66" s="188" t="s">
        <v>769</v>
      </c>
      <c r="L66" s="156" t="s">
        <v>612</v>
      </c>
      <c r="M66" s="188" t="s">
        <v>27</v>
      </c>
      <c r="N66" s="188" t="s">
        <v>352</v>
      </c>
      <c r="O66" s="188" t="s">
        <v>352</v>
      </c>
      <c r="P66" s="188">
        <v>1</v>
      </c>
      <c r="Q66" s="188" t="s">
        <v>665</v>
      </c>
      <c r="R66" s="188">
        <v>1</v>
      </c>
      <c r="S66" s="188" t="s">
        <v>665</v>
      </c>
      <c r="T66" s="188">
        <v>1</v>
      </c>
      <c r="U66" s="188" t="s">
        <v>665</v>
      </c>
      <c r="V66" s="188">
        <v>1</v>
      </c>
      <c r="W66" s="188" t="s">
        <v>665</v>
      </c>
      <c r="X66" s="188">
        <v>4</v>
      </c>
      <c r="Y66" s="137">
        <f>Q66+S66+U66+W66</f>
        <v>40000000</v>
      </c>
      <c r="Z66" s="184"/>
      <c r="AA66" s="50"/>
      <c r="AB66" s="184"/>
      <c r="AC66" s="50"/>
      <c r="AD66" s="184"/>
      <c r="AE66" s="184"/>
      <c r="AF66" s="184">
        <v>0</v>
      </c>
      <c r="AG66" s="50">
        <f t="shared" si="17"/>
        <v>0</v>
      </c>
      <c r="AH66" s="184">
        <v>0</v>
      </c>
      <c r="AI66" s="50">
        <f t="shared" si="10"/>
        <v>0</v>
      </c>
      <c r="AJ66" s="184" t="s">
        <v>770</v>
      </c>
      <c r="AK66" s="184"/>
      <c r="AL66" s="188" t="s">
        <v>352</v>
      </c>
      <c r="AM66" s="188"/>
      <c r="AN66" s="188"/>
      <c r="AO66" s="188"/>
      <c r="AP66" s="188"/>
      <c r="AQ66" s="188"/>
      <c r="AR66" s="188"/>
      <c r="AS66" s="188"/>
      <c r="AT66" s="188"/>
      <c r="AU66" s="188" t="s">
        <v>352</v>
      </c>
      <c r="AV66" s="188" t="s">
        <v>352</v>
      </c>
      <c r="AW66" s="188"/>
      <c r="AX66" s="188"/>
      <c r="AY66" s="188"/>
      <c r="AZ66" s="188"/>
      <c r="BA66" s="188"/>
      <c r="BB66" s="188"/>
      <c r="BC66" s="188"/>
      <c r="BD66" s="188"/>
      <c r="BE66" s="188" t="s">
        <v>1342</v>
      </c>
      <c r="BF66" s="188" t="s">
        <v>615</v>
      </c>
      <c r="BG66" s="188" t="s">
        <v>616</v>
      </c>
      <c r="BH66" s="188" t="s">
        <v>617</v>
      </c>
      <c r="BI66" s="188" t="s">
        <v>618</v>
      </c>
      <c r="BJ66" s="188" t="s">
        <v>619</v>
      </c>
      <c r="BK66" s="188" t="s">
        <v>620</v>
      </c>
      <c r="BL66" s="188">
        <v>3241000</v>
      </c>
      <c r="BM66" s="192" t="s">
        <v>621</v>
      </c>
      <c r="BN66" s="286" t="s">
        <v>622</v>
      </c>
      <c r="BO66" s="269"/>
    </row>
    <row r="67" spans="1:67" ht="395.25" hidden="1" x14ac:dyDescent="0.2">
      <c r="A67" s="241" t="s">
        <v>1366</v>
      </c>
      <c r="B67" s="315" t="s">
        <v>82</v>
      </c>
      <c r="C67" s="315"/>
      <c r="D67" s="187" t="s">
        <v>771</v>
      </c>
      <c r="E67" s="188" t="s">
        <v>352</v>
      </c>
      <c r="F67" s="188" t="s">
        <v>607</v>
      </c>
      <c r="G67" s="188" t="s">
        <v>608</v>
      </c>
      <c r="H67" s="189">
        <v>44197</v>
      </c>
      <c r="I67" s="188" t="s">
        <v>713</v>
      </c>
      <c r="J67" s="188" t="s">
        <v>772</v>
      </c>
      <c r="K67" s="188" t="s">
        <v>773</v>
      </c>
      <c r="L67" s="156" t="s">
        <v>612</v>
      </c>
      <c r="M67" s="188" t="s">
        <v>27</v>
      </c>
      <c r="N67" s="188" t="s">
        <v>352</v>
      </c>
      <c r="O67" s="188" t="s">
        <v>352</v>
      </c>
      <c r="P67" s="188">
        <v>2</v>
      </c>
      <c r="Q67" s="188" t="s">
        <v>774</v>
      </c>
      <c r="R67" s="188">
        <v>3</v>
      </c>
      <c r="S67" s="188" t="s">
        <v>775</v>
      </c>
      <c r="T67" s="188" t="s">
        <v>352</v>
      </c>
      <c r="U67" s="188" t="s">
        <v>352</v>
      </c>
      <c r="V67" s="188" t="s">
        <v>352</v>
      </c>
      <c r="W67" s="188" t="s">
        <v>352</v>
      </c>
      <c r="X67" s="188">
        <v>5</v>
      </c>
      <c r="Y67" s="137">
        <f>Q67+S67</f>
        <v>21225924</v>
      </c>
      <c r="Z67" s="184"/>
      <c r="AA67" s="50"/>
      <c r="AB67" s="184"/>
      <c r="AC67" s="50"/>
      <c r="AD67" s="184"/>
      <c r="AE67" s="184"/>
      <c r="AF67" s="184">
        <v>0</v>
      </c>
      <c r="AG67" s="50">
        <f t="shared" si="17"/>
        <v>0</v>
      </c>
      <c r="AH67" s="184">
        <v>0</v>
      </c>
      <c r="AI67" s="50">
        <f t="shared" si="10"/>
        <v>0</v>
      </c>
      <c r="AJ67" s="184" t="s">
        <v>776</v>
      </c>
      <c r="AK67" s="184" t="s">
        <v>777</v>
      </c>
      <c r="AL67" s="188" t="s">
        <v>352</v>
      </c>
      <c r="AM67" s="188"/>
      <c r="AN67" s="188"/>
      <c r="AO67" s="188"/>
      <c r="AP67" s="188"/>
      <c r="AQ67" s="188"/>
      <c r="AR67" s="188"/>
      <c r="AS67" s="188"/>
      <c r="AT67" s="188"/>
      <c r="AU67" s="188" t="s">
        <v>352</v>
      </c>
      <c r="AV67" s="188" t="s">
        <v>352</v>
      </c>
      <c r="AW67" s="188"/>
      <c r="AX67" s="188"/>
      <c r="AY67" s="188"/>
      <c r="AZ67" s="188"/>
      <c r="BA67" s="188"/>
      <c r="BB67" s="188"/>
      <c r="BC67" s="188"/>
      <c r="BD67" s="188"/>
      <c r="BE67" s="188" t="s">
        <v>1367</v>
      </c>
      <c r="BF67" s="188" t="s">
        <v>778</v>
      </c>
      <c r="BG67" s="188" t="s">
        <v>779</v>
      </c>
      <c r="BH67" s="188" t="s">
        <v>617</v>
      </c>
      <c r="BI67" s="188" t="s">
        <v>618</v>
      </c>
      <c r="BJ67" s="188" t="s">
        <v>780</v>
      </c>
      <c r="BK67" s="188" t="s">
        <v>781</v>
      </c>
      <c r="BL67" s="188">
        <v>3241000</v>
      </c>
      <c r="BM67" s="192" t="s">
        <v>782</v>
      </c>
      <c r="BN67" s="286" t="s">
        <v>622</v>
      </c>
      <c r="BO67" s="269"/>
    </row>
    <row r="68" spans="1:67" ht="267.75" hidden="1" x14ac:dyDescent="0.2">
      <c r="A68" s="241" t="s">
        <v>1368</v>
      </c>
      <c r="B68" s="315" t="s">
        <v>78</v>
      </c>
      <c r="C68" s="315"/>
      <c r="D68" s="52" t="s">
        <v>783</v>
      </c>
      <c r="E68" s="52"/>
      <c r="F68" s="52"/>
      <c r="G68" s="52" t="s">
        <v>784</v>
      </c>
      <c r="H68" s="124">
        <v>44197</v>
      </c>
      <c r="I68" s="124">
        <v>45442</v>
      </c>
      <c r="J68" s="52" t="s">
        <v>785</v>
      </c>
      <c r="K68" s="52" t="s">
        <v>786</v>
      </c>
      <c r="L68" s="52" t="s">
        <v>787</v>
      </c>
      <c r="M68" s="52" t="s">
        <v>27</v>
      </c>
      <c r="N68" s="52"/>
      <c r="O68" s="52"/>
      <c r="P68" s="52">
        <v>90</v>
      </c>
      <c r="Q68" s="274" t="s">
        <v>805</v>
      </c>
      <c r="R68" s="52">
        <v>90</v>
      </c>
      <c r="S68" s="274" t="s">
        <v>805</v>
      </c>
      <c r="T68" s="52">
        <v>90</v>
      </c>
      <c r="U68" s="274" t="s">
        <v>805</v>
      </c>
      <c r="V68" s="52">
        <v>90</v>
      </c>
      <c r="W68" s="274" t="s">
        <v>805</v>
      </c>
      <c r="X68" s="276"/>
      <c r="Y68" s="137">
        <v>0</v>
      </c>
      <c r="Z68" s="52"/>
      <c r="AA68" s="122">
        <v>0.9</v>
      </c>
      <c r="AB68" s="287">
        <f>R68+T68+V68+X68+Z68</f>
        <v>270</v>
      </c>
      <c r="AC68" s="50" t="str">
        <f t="shared" ref="AC68:AD70" si="18">IF(N68=0," ",AB68/N68)</f>
        <v xml:space="preserve"> </v>
      </c>
      <c r="AD68" s="50" t="str">
        <f t="shared" si="18"/>
        <v xml:space="preserve"> </v>
      </c>
      <c r="AE68" s="119"/>
      <c r="AF68" s="52"/>
      <c r="AG68" s="120" t="e">
        <f t="shared" si="17"/>
        <v>#VALUE!</v>
      </c>
      <c r="AH68" s="52"/>
      <c r="AI68" s="50">
        <f t="shared" si="10"/>
        <v>0</v>
      </c>
      <c r="AJ68" s="323"/>
      <c r="AK68" s="323"/>
      <c r="AL68" s="119"/>
      <c r="AM68" s="120"/>
      <c r="AN68" s="52"/>
      <c r="AO68" s="50">
        <f>IF(P68=0," ",AN68/P68)</f>
        <v>0</v>
      </c>
      <c r="AP68" s="52"/>
      <c r="AQ68" s="119"/>
      <c r="AR68" s="119"/>
      <c r="AS68" s="120"/>
      <c r="AT68" s="52"/>
      <c r="AU68" s="50">
        <f>IF(P68=0," ",AT68/P68)</f>
        <v>0</v>
      </c>
      <c r="AV68" s="52"/>
      <c r="AW68" s="119"/>
      <c r="AX68" s="119"/>
      <c r="AY68" s="120"/>
      <c r="AZ68" s="52"/>
      <c r="BA68" s="50"/>
      <c r="BB68" s="52"/>
      <c r="BC68" s="119"/>
      <c r="BD68" s="119"/>
      <c r="BE68" s="52" t="s">
        <v>1369</v>
      </c>
      <c r="BF68" s="52" t="s">
        <v>788</v>
      </c>
      <c r="BG68" s="52" t="s">
        <v>789</v>
      </c>
      <c r="BH68" s="52" t="s">
        <v>790</v>
      </c>
      <c r="BI68" s="52" t="s">
        <v>791</v>
      </c>
      <c r="BJ68" s="52" t="s">
        <v>792</v>
      </c>
      <c r="BK68" s="52" t="s">
        <v>793</v>
      </c>
      <c r="BL68" s="52" t="s">
        <v>794</v>
      </c>
      <c r="BM68" s="179" t="s">
        <v>795</v>
      </c>
      <c r="BN68" s="286" t="s">
        <v>796</v>
      </c>
      <c r="BO68" s="249" t="s">
        <v>1277</v>
      </c>
    </row>
    <row r="69" spans="1:67" ht="242.25" hidden="1" x14ac:dyDescent="0.2">
      <c r="A69" s="241" t="s">
        <v>1370</v>
      </c>
      <c r="B69" s="315" t="s">
        <v>78</v>
      </c>
      <c r="C69" s="315"/>
      <c r="D69" s="52" t="s">
        <v>797</v>
      </c>
      <c r="E69" s="52"/>
      <c r="F69" s="52"/>
      <c r="G69" s="52" t="s">
        <v>784</v>
      </c>
      <c r="H69" s="124">
        <v>44197</v>
      </c>
      <c r="I69" s="124">
        <v>45442</v>
      </c>
      <c r="J69" s="52" t="s">
        <v>798</v>
      </c>
      <c r="K69" s="52" t="s">
        <v>799</v>
      </c>
      <c r="L69" s="52" t="s">
        <v>787</v>
      </c>
      <c r="M69" s="52" t="s">
        <v>27</v>
      </c>
      <c r="N69" s="52"/>
      <c r="O69" s="52"/>
      <c r="P69" s="52">
        <v>1</v>
      </c>
      <c r="Q69" s="274" t="s">
        <v>800</v>
      </c>
      <c r="R69" s="52">
        <v>1</v>
      </c>
      <c r="S69" s="274" t="s">
        <v>800</v>
      </c>
      <c r="T69" s="52">
        <v>1</v>
      </c>
      <c r="U69" s="274" t="s">
        <v>800</v>
      </c>
      <c r="V69" s="52">
        <v>1</v>
      </c>
      <c r="W69" s="274" t="s">
        <v>800</v>
      </c>
      <c r="X69" s="276"/>
      <c r="Y69" s="137">
        <v>0</v>
      </c>
      <c r="Z69" s="126">
        <v>1867000</v>
      </c>
      <c r="AA69" s="52">
        <v>4</v>
      </c>
      <c r="AB69" s="288">
        <f>Z69+X69+V69</f>
        <v>1867001</v>
      </c>
      <c r="AC69" s="50" t="str">
        <f t="shared" si="18"/>
        <v xml:space="preserve"> </v>
      </c>
      <c r="AD69" s="52"/>
      <c r="AE69" s="119"/>
      <c r="AF69" s="52"/>
      <c r="AG69" s="120" t="e">
        <f t="shared" si="17"/>
        <v>#VALUE!</v>
      </c>
      <c r="AH69" s="52"/>
      <c r="AI69" s="50">
        <f t="shared" si="10"/>
        <v>0</v>
      </c>
      <c r="AJ69" s="323"/>
      <c r="AK69" s="323"/>
      <c r="AL69" s="119"/>
      <c r="AM69" s="120"/>
      <c r="AN69" s="52"/>
      <c r="AO69" s="50">
        <f>IF(P69=0," ",AN69/P69)</f>
        <v>0</v>
      </c>
      <c r="AP69" s="52"/>
      <c r="AQ69" s="119"/>
      <c r="AR69" s="119"/>
      <c r="AS69" s="120"/>
      <c r="AT69" s="52"/>
      <c r="AU69" s="50">
        <f>IF(P69=0," ",AT69/P69)</f>
        <v>0</v>
      </c>
      <c r="AV69" s="52"/>
      <c r="AW69" s="119"/>
      <c r="AX69" s="119"/>
      <c r="AY69" s="120"/>
      <c r="AZ69" s="52"/>
      <c r="BA69" s="50"/>
      <c r="BB69" s="52"/>
      <c r="BC69" s="119"/>
      <c r="BD69" s="119"/>
      <c r="BE69" s="52" t="s">
        <v>1369</v>
      </c>
      <c r="BF69" s="52" t="s">
        <v>788</v>
      </c>
      <c r="BG69" s="52" t="s">
        <v>789</v>
      </c>
      <c r="BH69" s="52" t="s">
        <v>790</v>
      </c>
      <c r="BI69" s="52" t="s">
        <v>791</v>
      </c>
      <c r="BJ69" s="52" t="s">
        <v>792</v>
      </c>
      <c r="BK69" s="52" t="s">
        <v>793</v>
      </c>
      <c r="BL69" s="52" t="s">
        <v>794</v>
      </c>
      <c r="BM69" s="179" t="s">
        <v>795</v>
      </c>
      <c r="BN69" s="286" t="s">
        <v>801</v>
      </c>
      <c r="BO69" s="249" t="s">
        <v>1277</v>
      </c>
    </row>
    <row r="70" spans="1:67" ht="293.25" hidden="1" x14ac:dyDescent="0.2">
      <c r="A70" s="241" t="s">
        <v>1371</v>
      </c>
      <c r="B70" s="315" t="s">
        <v>78</v>
      </c>
      <c r="C70" s="315"/>
      <c r="D70" s="52" t="s">
        <v>802</v>
      </c>
      <c r="E70" s="52"/>
      <c r="F70" s="52"/>
      <c r="G70" s="52" t="s">
        <v>784</v>
      </c>
      <c r="H70" s="124">
        <v>44197</v>
      </c>
      <c r="I70" s="124">
        <v>45473</v>
      </c>
      <c r="J70" s="52" t="s">
        <v>803</v>
      </c>
      <c r="K70" s="52" t="s">
        <v>804</v>
      </c>
      <c r="L70" s="52" t="s">
        <v>787</v>
      </c>
      <c r="M70" s="52"/>
      <c r="N70" s="52"/>
      <c r="O70" s="52"/>
      <c r="P70" s="52">
        <v>90</v>
      </c>
      <c r="Q70" s="274" t="s">
        <v>805</v>
      </c>
      <c r="R70" s="52">
        <v>90</v>
      </c>
      <c r="S70" s="274" t="s">
        <v>805</v>
      </c>
      <c r="T70" s="52">
        <v>90</v>
      </c>
      <c r="U70" s="274" t="s">
        <v>805</v>
      </c>
      <c r="V70" s="52">
        <v>90</v>
      </c>
      <c r="W70" s="274" t="s">
        <v>805</v>
      </c>
      <c r="X70" s="276"/>
      <c r="Y70" s="137">
        <v>0</v>
      </c>
      <c r="Z70" s="52"/>
      <c r="AA70" s="122">
        <v>0.9</v>
      </c>
      <c r="AB70" s="52"/>
      <c r="AC70" s="50" t="str">
        <f t="shared" si="18"/>
        <v xml:space="preserve"> </v>
      </c>
      <c r="AD70" s="52"/>
      <c r="AE70" s="119"/>
      <c r="AF70" s="52"/>
      <c r="AG70" s="120" t="e">
        <f t="shared" si="17"/>
        <v>#VALUE!</v>
      </c>
      <c r="AH70" s="52"/>
      <c r="AI70" s="50">
        <f t="shared" si="10"/>
        <v>0</v>
      </c>
      <c r="AJ70" s="323"/>
      <c r="AK70" s="323"/>
      <c r="AL70" s="119"/>
      <c r="AM70" s="120"/>
      <c r="AN70" s="52"/>
      <c r="AO70" s="50">
        <f>IF(P70=0," ",AN70/P70)</f>
        <v>0</v>
      </c>
      <c r="AP70" s="52"/>
      <c r="AQ70" s="119"/>
      <c r="AR70" s="119"/>
      <c r="AS70" s="120"/>
      <c r="AT70" s="52"/>
      <c r="AU70" s="50">
        <f>IF(P70=0," ",AT70/P70)</f>
        <v>0</v>
      </c>
      <c r="AV70" s="52"/>
      <c r="AW70" s="119"/>
      <c r="AX70" s="119"/>
      <c r="AY70" s="120"/>
      <c r="AZ70" s="52"/>
      <c r="BA70" s="50"/>
      <c r="BB70" s="52"/>
      <c r="BC70" s="119"/>
      <c r="BD70" s="119"/>
      <c r="BE70" s="52" t="s">
        <v>1372</v>
      </c>
      <c r="BF70" s="52" t="s">
        <v>806</v>
      </c>
      <c r="BG70" s="52" t="s">
        <v>807</v>
      </c>
      <c r="BH70" s="52" t="s">
        <v>790</v>
      </c>
      <c r="BI70" s="52" t="s">
        <v>791</v>
      </c>
      <c r="BJ70" s="52" t="s">
        <v>808</v>
      </c>
      <c r="BK70" s="52" t="s">
        <v>809</v>
      </c>
      <c r="BL70" s="52" t="s">
        <v>810</v>
      </c>
      <c r="BM70" s="179" t="s">
        <v>811</v>
      </c>
      <c r="BN70" s="286" t="s">
        <v>812</v>
      </c>
      <c r="BO70" s="249" t="s">
        <v>1277</v>
      </c>
    </row>
    <row r="71" spans="1:67" ht="409.5" hidden="1" x14ac:dyDescent="0.2">
      <c r="A71" s="283" t="s">
        <v>1373</v>
      </c>
      <c r="B71" s="52" t="s">
        <v>91</v>
      </c>
      <c r="C71" s="52"/>
      <c r="D71" s="52" t="s">
        <v>813</v>
      </c>
      <c r="E71" s="52"/>
      <c r="F71" s="125" t="s">
        <v>221</v>
      </c>
      <c r="G71" s="125" t="s">
        <v>814</v>
      </c>
      <c r="H71" s="124">
        <v>44197</v>
      </c>
      <c r="I71" s="124">
        <v>45442</v>
      </c>
      <c r="J71" s="52" t="s">
        <v>815</v>
      </c>
      <c r="K71" s="52" t="s">
        <v>1374</v>
      </c>
      <c r="L71" s="52" t="s">
        <v>1375</v>
      </c>
      <c r="M71" s="52" t="s">
        <v>27</v>
      </c>
      <c r="N71" s="276">
        <v>2</v>
      </c>
      <c r="O71" s="121">
        <v>17496000</v>
      </c>
      <c r="P71" s="52">
        <v>3</v>
      </c>
      <c r="Q71" s="197">
        <v>34209000</v>
      </c>
      <c r="R71" s="52">
        <v>2</v>
      </c>
      <c r="S71" s="121">
        <v>35919000</v>
      </c>
      <c r="T71" s="52">
        <v>2</v>
      </c>
      <c r="U71" s="121">
        <v>37715000</v>
      </c>
      <c r="V71" s="52">
        <v>2</v>
      </c>
      <c r="W71" s="121">
        <v>39601000</v>
      </c>
      <c r="X71" s="52">
        <v>2</v>
      </c>
      <c r="Y71" s="137">
        <f>Q71+S71+U71+W71</f>
        <v>147444000</v>
      </c>
      <c r="Z71" s="50"/>
      <c r="AA71" s="50"/>
      <c r="AB71" s="50"/>
      <c r="AC71" s="285">
        <f>IF(N71=0," ",AB71/N71)</f>
        <v>0</v>
      </c>
      <c r="AD71" s="50"/>
      <c r="AE71" s="50"/>
      <c r="AF71" s="52">
        <v>0</v>
      </c>
      <c r="AG71" s="112">
        <v>0</v>
      </c>
      <c r="AH71" s="52">
        <v>0</v>
      </c>
      <c r="AI71" s="285">
        <f>IF(P71=0," ",AH71/P71)</f>
        <v>0</v>
      </c>
      <c r="AJ71" s="52" t="s">
        <v>819</v>
      </c>
      <c r="AK71" s="52"/>
      <c r="AL71" s="109"/>
      <c r="AM71" s="50"/>
      <c r="AN71" s="52"/>
      <c r="AO71" s="50"/>
      <c r="AP71" s="52"/>
      <c r="AQ71" s="52"/>
      <c r="AR71" s="109"/>
      <c r="AS71" s="50"/>
      <c r="AT71" s="52"/>
      <c r="AU71" s="50"/>
      <c r="AV71" s="52"/>
      <c r="AW71" s="52"/>
      <c r="AX71" s="109"/>
      <c r="AY71" s="50"/>
      <c r="AZ71" s="52"/>
      <c r="BA71" s="50"/>
      <c r="BB71" s="52"/>
      <c r="BC71" s="52"/>
      <c r="BD71" s="52"/>
      <c r="BE71" s="97" t="s">
        <v>820</v>
      </c>
      <c r="BF71" s="52">
        <v>41</v>
      </c>
      <c r="BG71" s="200" t="s">
        <v>821</v>
      </c>
      <c r="BH71" s="52" t="s">
        <v>822</v>
      </c>
      <c r="BI71" s="52" t="s">
        <v>823</v>
      </c>
      <c r="BJ71" s="52" t="s">
        <v>824</v>
      </c>
      <c r="BK71" s="125" t="s">
        <v>825</v>
      </c>
      <c r="BL71" s="125" t="s">
        <v>826</v>
      </c>
      <c r="BM71" s="79" t="s">
        <v>827</v>
      </c>
      <c r="BN71" s="179" t="s">
        <v>1376</v>
      </c>
      <c r="BO71" s="269"/>
    </row>
    <row r="72" spans="1:67" ht="369.75" hidden="1" x14ac:dyDescent="0.2">
      <c r="A72" s="283" t="s">
        <v>1377</v>
      </c>
      <c r="B72" s="52" t="s">
        <v>91</v>
      </c>
      <c r="C72" s="52"/>
      <c r="D72" s="52" t="s">
        <v>828</v>
      </c>
      <c r="E72" s="52"/>
      <c r="F72" s="125" t="s">
        <v>221</v>
      </c>
      <c r="G72" s="125" t="s">
        <v>814</v>
      </c>
      <c r="H72" s="124">
        <v>44197</v>
      </c>
      <c r="I72" s="124">
        <v>45442</v>
      </c>
      <c r="J72" s="52" t="s">
        <v>829</v>
      </c>
      <c r="K72" s="52" t="s">
        <v>1378</v>
      </c>
      <c r="L72" s="52" t="s">
        <v>919</v>
      </c>
      <c r="M72" s="52" t="s">
        <v>27</v>
      </c>
      <c r="N72" s="52"/>
      <c r="O72" s="52"/>
      <c r="P72" s="276"/>
      <c r="Q72" s="52"/>
      <c r="R72" s="52">
        <v>1</v>
      </c>
      <c r="S72" s="121">
        <v>21689000</v>
      </c>
      <c r="T72" s="52">
        <v>1</v>
      </c>
      <c r="U72" s="121">
        <v>22774000</v>
      </c>
      <c r="V72" s="52">
        <v>1</v>
      </c>
      <c r="W72" s="121">
        <v>23913000</v>
      </c>
      <c r="X72" s="52">
        <v>1</v>
      </c>
      <c r="Y72" s="137">
        <f>S72+U72+W72</f>
        <v>68376000</v>
      </c>
      <c r="Z72" s="50"/>
      <c r="AA72" s="50"/>
      <c r="AB72" s="50"/>
      <c r="AC72" s="285" t="str">
        <f>IF(N72=0," ",AB72/N72)</f>
        <v xml:space="preserve"> </v>
      </c>
      <c r="AD72" s="50"/>
      <c r="AE72" s="50"/>
      <c r="AF72" s="52">
        <v>0</v>
      </c>
      <c r="AG72" s="112">
        <v>0</v>
      </c>
      <c r="AH72" s="52">
        <v>0</v>
      </c>
      <c r="AI72" s="285" t="str">
        <f>IF(P72=0," ",AH72/P72)</f>
        <v xml:space="preserve"> </v>
      </c>
      <c r="AJ72" s="52" t="s">
        <v>831</v>
      </c>
      <c r="AK72" s="52"/>
      <c r="AL72" s="109"/>
      <c r="AM72" s="50"/>
      <c r="AN72" s="52"/>
      <c r="AO72" s="50"/>
      <c r="AP72" s="52"/>
      <c r="AQ72" s="52"/>
      <c r="AR72" s="109"/>
      <c r="AS72" s="50"/>
      <c r="AT72" s="52"/>
      <c r="AU72" s="50"/>
      <c r="AV72" s="52"/>
      <c r="AW72" s="52"/>
      <c r="AX72" s="109"/>
      <c r="AY72" s="50"/>
      <c r="AZ72" s="52"/>
      <c r="BA72" s="50"/>
      <c r="BB72" s="52"/>
      <c r="BC72" s="52"/>
      <c r="BD72" s="52"/>
      <c r="BE72" s="97" t="s">
        <v>820</v>
      </c>
      <c r="BF72" s="52">
        <v>42</v>
      </c>
      <c r="BG72" s="200" t="s">
        <v>821</v>
      </c>
      <c r="BH72" s="52" t="s">
        <v>822</v>
      </c>
      <c r="BI72" s="52" t="s">
        <v>823</v>
      </c>
      <c r="BJ72" s="52" t="s">
        <v>824</v>
      </c>
      <c r="BK72" s="125" t="s">
        <v>825</v>
      </c>
      <c r="BL72" s="125" t="s">
        <v>826</v>
      </c>
      <c r="BM72" s="79" t="s">
        <v>827</v>
      </c>
      <c r="BN72" s="179"/>
      <c r="BO72" s="269"/>
    </row>
    <row r="73" spans="1:67" ht="409.5" hidden="1" x14ac:dyDescent="0.2">
      <c r="A73" s="283" t="s">
        <v>1379</v>
      </c>
      <c r="B73" s="52" t="s">
        <v>91</v>
      </c>
      <c r="C73" s="52"/>
      <c r="D73" s="52" t="s">
        <v>852</v>
      </c>
      <c r="E73" s="52"/>
      <c r="F73" s="52" t="s">
        <v>933</v>
      </c>
      <c r="G73" s="52" t="s">
        <v>833</v>
      </c>
      <c r="H73" s="201" t="s">
        <v>853</v>
      </c>
      <c r="I73" s="201" t="s">
        <v>854</v>
      </c>
      <c r="J73" s="52" t="s">
        <v>855</v>
      </c>
      <c r="K73" s="52" t="s">
        <v>1197</v>
      </c>
      <c r="L73" s="52" t="s">
        <v>787</v>
      </c>
      <c r="M73" s="52" t="s">
        <v>27</v>
      </c>
      <c r="N73" s="52"/>
      <c r="O73" s="52" t="s">
        <v>919</v>
      </c>
      <c r="P73" s="52">
        <v>0.5</v>
      </c>
      <c r="Q73" s="52">
        <v>35500000</v>
      </c>
      <c r="R73" s="52">
        <v>0.5</v>
      </c>
      <c r="S73" s="52">
        <v>35500000</v>
      </c>
      <c r="T73" s="52"/>
      <c r="U73" s="52" t="s">
        <v>919</v>
      </c>
      <c r="V73" s="52"/>
      <c r="W73" s="52" t="s">
        <v>919</v>
      </c>
      <c r="X73" s="52">
        <v>1</v>
      </c>
      <c r="Y73" s="137">
        <v>0</v>
      </c>
      <c r="Z73" s="50"/>
      <c r="AA73" s="50"/>
      <c r="AB73" s="50"/>
      <c r="AC73" s="285" t="str">
        <f>IF(N73=0," ",AB73/N73)</f>
        <v xml:space="preserve"> </v>
      </c>
      <c r="AD73" s="50"/>
      <c r="AE73" s="50"/>
      <c r="AF73" s="109">
        <v>0</v>
      </c>
      <c r="AG73" s="50">
        <f>IF(Q73=0," ",AF73/Q73)</f>
        <v>0</v>
      </c>
      <c r="AH73" s="52"/>
      <c r="AI73" s="285">
        <f>IF(P73=0," ",AH73/P73)</f>
        <v>0</v>
      </c>
      <c r="AJ73" s="52" t="s">
        <v>857</v>
      </c>
      <c r="AK73" s="52" t="s">
        <v>858</v>
      </c>
      <c r="AL73" s="109"/>
      <c r="AM73" s="50"/>
      <c r="AN73" s="52"/>
      <c r="AO73" s="50"/>
      <c r="AP73" s="52"/>
      <c r="AQ73" s="52"/>
      <c r="AR73" s="109"/>
      <c r="AS73" s="50"/>
      <c r="AT73" s="52"/>
      <c r="AU73" s="50"/>
      <c r="AV73" s="52"/>
      <c r="AW73" s="52"/>
      <c r="AX73" s="109"/>
      <c r="AY73" s="50"/>
      <c r="AZ73" s="52"/>
      <c r="BA73" s="50"/>
      <c r="BB73" s="52"/>
      <c r="BC73" s="52"/>
      <c r="BD73" s="52"/>
      <c r="BE73" s="52"/>
      <c r="BF73" s="52">
        <v>49</v>
      </c>
      <c r="BG73" s="52" t="s">
        <v>859</v>
      </c>
      <c r="BH73" s="52" t="s">
        <v>822</v>
      </c>
      <c r="BI73" s="52" t="s">
        <v>823</v>
      </c>
      <c r="BJ73" s="52" t="s">
        <v>860</v>
      </c>
      <c r="BK73" s="125" t="s">
        <v>861</v>
      </c>
      <c r="BL73" s="125" t="s">
        <v>862</v>
      </c>
      <c r="BM73" s="127" t="s">
        <v>863</v>
      </c>
      <c r="BN73" s="179"/>
      <c r="BO73" s="269"/>
    </row>
    <row r="74" spans="1:67" ht="344.25" hidden="1" x14ac:dyDescent="0.2">
      <c r="A74" s="283" t="s">
        <v>1380</v>
      </c>
      <c r="B74" s="52" t="s">
        <v>91</v>
      </c>
      <c r="C74" s="52"/>
      <c r="D74" s="52" t="s">
        <v>944</v>
      </c>
      <c r="E74" s="52"/>
      <c r="F74" s="52" t="s">
        <v>213</v>
      </c>
      <c r="G74" s="52" t="s">
        <v>1381</v>
      </c>
      <c r="H74" s="201" t="s">
        <v>853</v>
      </c>
      <c r="I74" s="201" t="s">
        <v>854</v>
      </c>
      <c r="J74" s="52" t="s">
        <v>1382</v>
      </c>
      <c r="K74" s="52" t="s">
        <v>1383</v>
      </c>
      <c r="L74" s="52" t="s">
        <v>1209</v>
      </c>
      <c r="M74" s="52" t="s">
        <v>27</v>
      </c>
      <c r="N74" s="52"/>
      <c r="O74" s="52" t="s">
        <v>887</v>
      </c>
      <c r="P74" s="122">
        <v>1</v>
      </c>
      <c r="Q74" s="52" t="s">
        <v>1210</v>
      </c>
      <c r="R74" s="122">
        <v>1</v>
      </c>
      <c r="S74" s="52" t="s">
        <v>1210</v>
      </c>
      <c r="T74" s="122">
        <v>1</v>
      </c>
      <c r="U74" s="52" t="s">
        <v>1210</v>
      </c>
      <c r="V74" s="122">
        <v>1</v>
      </c>
      <c r="W74" s="52" t="s">
        <v>1210</v>
      </c>
      <c r="X74" s="122">
        <v>1</v>
      </c>
      <c r="Y74" s="137">
        <v>0</v>
      </c>
      <c r="Z74" s="52" t="s">
        <v>1384</v>
      </c>
      <c r="AA74" s="97" t="s">
        <v>1211</v>
      </c>
      <c r="AB74" s="289" t="s">
        <v>1212</v>
      </c>
      <c r="AC74" s="276" t="s">
        <v>790</v>
      </c>
      <c r="AD74" s="276" t="s">
        <v>1213</v>
      </c>
      <c r="AE74" s="276" t="s">
        <v>1214</v>
      </c>
      <c r="AF74" s="125" t="s">
        <v>1215</v>
      </c>
      <c r="AG74" s="125" t="s">
        <v>1216</v>
      </c>
      <c r="AH74" s="290" t="s">
        <v>1217</v>
      </c>
      <c r="AI74" s="276" t="s">
        <v>1385</v>
      </c>
      <c r="AJ74" s="276"/>
      <c r="AK74" s="276"/>
      <c r="AL74" s="52"/>
      <c r="AM74" s="50"/>
      <c r="AN74" s="52"/>
      <c r="AO74" s="50"/>
      <c r="AP74" s="52"/>
      <c r="AQ74" s="52"/>
      <c r="AR74" s="52"/>
      <c r="AS74" s="50"/>
      <c r="AT74" s="52"/>
      <c r="AU74" s="50"/>
      <c r="AV74" s="52"/>
      <c r="AW74" s="52"/>
      <c r="AX74" s="52"/>
      <c r="AY74" s="50"/>
      <c r="AZ74" s="52"/>
      <c r="BA74" s="50"/>
      <c r="BB74" s="52"/>
      <c r="BC74" s="52"/>
      <c r="BD74" s="52"/>
      <c r="BE74" s="52" t="s">
        <v>951</v>
      </c>
      <c r="BF74" s="52">
        <v>51</v>
      </c>
      <c r="BG74" s="52" t="s">
        <v>952</v>
      </c>
      <c r="BH74" s="52" t="s">
        <v>822</v>
      </c>
      <c r="BI74" s="52" t="s">
        <v>823</v>
      </c>
      <c r="BJ74" s="52" t="s">
        <v>953</v>
      </c>
      <c r="BK74" s="125" t="s">
        <v>954</v>
      </c>
      <c r="BL74" s="125" t="s">
        <v>955</v>
      </c>
      <c r="BM74" s="127" t="s">
        <v>956</v>
      </c>
      <c r="BN74" s="179"/>
      <c r="BO74" s="249" t="s">
        <v>1277</v>
      </c>
    </row>
    <row r="75" spans="1:67" ht="409.5" hidden="1" x14ac:dyDescent="0.2">
      <c r="A75" s="283" t="s">
        <v>1386</v>
      </c>
      <c r="B75" s="52" t="s">
        <v>91</v>
      </c>
      <c r="C75" s="52"/>
      <c r="D75" s="52" t="s">
        <v>957</v>
      </c>
      <c r="E75" s="52"/>
      <c r="F75" s="52" t="s">
        <v>213</v>
      </c>
      <c r="G75" s="52" t="s">
        <v>1381</v>
      </c>
      <c r="H75" s="201" t="s">
        <v>853</v>
      </c>
      <c r="I75" s="201" t="s">
        <v>854</v>
      </c>
      <c r="J75" s="52" t="s">
        <v>960</v>
      </c>
      <c r="K75" s="52" t="s">
        <v>1387</v>
      </c>
      <c r="L75" s="52" t="s">
        <v>817</v>
      </c>
      <c r="M75" s="52" t="s">
        <v>27</v>
      </c>
      <c r="N75" s="122"/>
      <c r="O75" s="52"/>
      <c r="P75" s="122">
        <v>1</v>
      </c>
      <c r="Q75" s="52"/>
      <c r="R75" s="122">
        <v>1</v>
      </c>
      <c r="S75" s="52"/>
      <c r="T75" s="122">
        <v>1</v>
      </c>
      <c r="U75" s="52"/>
      <c r="V75" s="122">
        <v>1</v>
      </c>
      <c r="W75" s="52"/>
      <c r="X75" s="122">
        <v>1</v>
      </c>
      <c r="Y75" s="137">
        <v>0</v>
      </c>
      <c r="Z75" s="52" t="s">
        <v>951</v>
      </c>
      <c r="AA75" s="52">
        <v>54</v>
      </c>
      <c r="AB75" s="276" t="s">
        <v>952</v>
      </c>
      <c r="AC75" s="276" t="s">
        <v>822</v>
      </c>
      <c r="AD75" s="276" t="s">
        <v>823</v>
      </c>
      <c r="AE75" s="276" t="s">
        <v>953</v>
      </c>
      <c r="AF75" s="125" t="s">
        <v>954</v>
      </c>
      <c r="AG75" s="125" t="s">
        <v>955</v>
      </c>
      <c r="AH75" s="290" t="s">
        <v>956</v>
      </c>
      <c r="AI75" s="276" t="s">
        <v>1388</v>
      </c>
      <c r="AJ75" s="276"/>
      <c r="AK75" s="276"/>
      <c r="AL75" s="52"/>
      <c r="AM75" s="50"/>
      <c r="AN75" s="52"/>
      <c r="AO75" s="50"/>
      <c r="AP75" s="52"/>
      <c r="AQ75" s="52"/>
      <c r="AR75" s="52"/>
      <c r="AS75" s="50"/>
      <c r="AT75" s="52"/>
      <c r="AU75" s="50">
        <f>IF(P75=0," ",AT75/P75)</f>
        <v>0</v>
      </c>
      <c r="AV75" s="52"/>
      <c r="AW75" s="52"/>
      <c r="AX75" s="52"/>
      <c r="AY75" s="50"/>
      <c r="AZ75" s="52"/>
      <c r="BA75" s="50"/>
      <c r="BB75" s="52"/>
      <c r="BC75" s="52"/>
      <c r="BD75" s="52"/>
      <c r="BE75" s="52" t="s">
        <v>951</v>
      </c>
      <c r="BF75" s="52">
        <v>54</v>
      </c>
      <c r="BG75" s="52" t="s">
        <v>952</v>
      </c>
      <c r="BH75" s="52" t="s">
        <v>822</v>
      </c>
      <c r="BI75" s="52" t="s">
        <v>823</v>
      </c>
      <c r="BJ75" s="52" t="s">
        <v>953</v>
      </c>
      <c r="BK75" s="125" t="s">
        <v>954</v>
      </c>
      <c r="BL75" s="125" t="s">
        <v>955</v>
      </c>
      <c r="BM75" s="127" t="s">
        <v>956</v>
      </c>
      <c r="BN75" s="179"/>
      <c r="BO75" s="249" t="s">
        <v>1277</v>
      </c>
    </row>
    <row r="76" spans="1:67" ht="255" hidden="1" x14ac:dyDescent="0.2">
      <c r="A76" s="283" t="s">
        <v>1389</v>
      </c>
      <c r="B76" s="52" t="s">
        <v>91</v>
      </c>
      <c r="C76" s="52"/>
      <c r="D76" s="52" t="s">
        <v>884</v>
      </c>
      <c r="E76" s="52"/>
      <c r="F76" s="125" t="s">
        <v>221</v>
      </c>
      <c r="G76" s="123" t="s">
        <v>833</v>
      </c>
      <c r="H76" s="124">
        <v>44136</v>
      </c>
      <c r="I76" s="124">
        <v>45473</v>
      </c>
      <c r="J76" s="97" t="s">
        <v>885</v>
      </c>
      <c r="K76" s="52" t="s">
        <v>886</v>
      </c>
      <c r="L76" s="97" t="s">
        <v>887</v>
      </c>
      <c r="M76" s="52" t="s">
        <v>27</v>
      </c>
      <c r="N76" s="202">
        <v>0.1</v>
      </c>
      <c r="O76" s="203">
        <v>14592000</v>
      </c>
      <c r="P76" s="202">
        <v>0.2</v>
      </c>
      <c r="Q76" s="203">
        <v>1800000</v>
      </c>
      <c r="R76" s="202">
        <v>0.2</v>
      </c>
      <c r="S76" s="203">
        <v>1800000</v>
      </c>
      <c r="T76" s="202">
        <v>0.2</v>
      </c>
      <c r="U76" s="203">
        <v>1800000</v>
      </c>
      <c r="V76" s="202">
        <v>0.3</v>
      </c>
      <c r="W76" s="203">
        <v>1800000</v>
      </c>
      <c r="X76" s="291">
        <v>0.99999999999999989</v>
      </c>
      <c r="Y76" s="137">
        <f t="shared" ref="Y76:Y127" si="19">O76+Q76+S76+U76+W76</f>
        <v>21792000</v>
      </c>
      <c r="Z76" s="84"/>
      <c r="AA76" s="84"/>
      <c r="AB76" s="84"/>
      <c r="AC76" s="285">
        <f t="shared" ref="AC76:AC111" si="20">IF(N76=0," ",AB76/N76)</f>
        <v>0</v>
      </c>
      <c r="AD76" s="243"/>
      <c r="AE76" s="243"/>
      <c r="AF76" s="80">
        <v>0</v>
      </c>
      <c r="AG76" s="84">
        <v>0</v>
      </c>
      <c r="AH76" s="80">
        <v>0</v>
      </c>
      <c r="AI76" s="285">
        <f t="shared" ref="AI76:AI111" si="21">IF(P76=0," ",AH76/P76)</f>
        <v>0</v>
      </c>
      <c r="AJ76" s="130" t="s">
        <v>1390</v>
      </c>
      <c r="AK76" s="130" t="s">
        <v>889</v>
      </c>
      <c r="AL76" s="86"/>
      <c r="AM76" s="84"/>
      <c r="AN76" s="80"/>
      <c r="AO76" s="84"/>
      <c r="AP76" s="80"/>
      <c r="AQ76" s="80"/>
      <c r="AR76" s="86"/>
      <c r="AS76" s="84"/>
      <c r="AT76" s="80"/>
      <c r="AU76" s="84">
        <f>IF(P76=0," ",AT76/P76)</f>
        <v>0</v>
      </c>
      <c r="AV76" s="80"/>
      <c r="AW76" s="80"/>
      <c r="AX76" s="86"/>
      <c r="AY76" s="84"/>
      <c r="AZ76" s="80"/>
      <c r="BA76" s="84"/>
      <c r="BB76" s="80"/>
      <c r="BC76" s="80"/>
      <c r="BD76" s="80"/>
      <c r="BE76" s="97" t="s">
        <v>890</v>
      </c>
      <c r="BF76" s="52" t="s">
        <v>891</v>
      </c>
      <c r="BG76" s="97" t="s">
        <v>892</v>
      </c>
      <c r="BH76" s="52" t="s">
        <v>822</v>
      </c>
      <c r="BI76" s="128" t="s">
        <v>894</v>
      </c>
      <c r="BJ76" s="52" t="s">
        <v>895</v>
      </c>
      <c r="BK76" s="125" t="s">
        <v>896</v>
      </c>
      <c r="BL76" s="125">
        <v>3105612240</v>
      </c>
      <c r="BM76" s="127" t="s">
        <v>897</v>
      </c>
      <c r="BN76" s="179"/>
      <c r="BO76" s="249" t="s">
        <v>1277</v>
      </c>
    </row>
    <row r="77" spans="1:67" ht="409.5" hidden="1" x14ac:dyDescent="0.2">
      <c r="A77" s="283" t="s">
        <v>1391</v>
      </c>
      <c r="B77" s="52" t="s">
        <v>91</v>
      </c>
      <c r="C77" s="52"/>
      <c r="D77" s="52" t="s">
        <v>898</v>
      </c>
      <c r="E77" s="52"/>
      <c r="F77" s="125" t="s">
        <v>221</v>
      </c>
      <c r="G77" s="123" t="s">
        <v>833</v>
      </c>
      <c r="H77" s="124">
        <v>44013</v>
      </c>
      <c r="I77" s="124">
        <v>45473</v>
      </c>
      <c r="J77" s="52" t="s">
        <v>899</v>
      </c>
      <c r="K77" s="52" t="s">
        <v>900</v>
      </c>
      <c r="L77" s="97" t="s">
        <v>887</v>
      </c>
      <c r="M77" s="52" t="s">
        <v>27</v>
      </c>
      <c r="N77" s="292"/>
      <c r="O77" s="203">
        <v>19099644</v>
      </c>
      <c r="P77" s="204">
        <v>1</v>
      </c>
      <c r="Q77" s="203">
        <v>17586511.73511111</v>
      </c>
      <c r="R77" s="204">
        <v>1</v>
      </c>
      <c r="S77" s="203">
        <v>17830324.346722525</v>
      </c>
      <c r="T77" s="204">
        <v>1</v>
      </c>
      <c r="U77" s="203">
        <v>15339669.554853801</v>
      </c>
      <c r="V77" s="204">
        <v>1</v>
      </c>
      <c r="W77" s="203">
        <v>11643019.27391813</v>
      </c>
      <c r="X77" s="205">
        <v>4</v>
      </c>
      <c r="Y77" s="137">
        <f t="shared" si="19"/>
        <v>81499168.91060555</v>
      </c>
      <c r="Z77" s="84"/>
      <c r="AA77" s="84"/>
      <c r="AB77" s="243"/>
      <c r="AC77" s="243" t="str">
        <f t="shared" si="20"/>
        <v xml:space="preserve"> </v>
      </c>
      <c r="AD77" s="243"/>
      <c r="AE77" s="243"/>
      <c r="AF77" s="80">
        <v>0</v>
      </c>
      <c r="AG77" s="84">
        <v>0</v>
      </c>
      <c r="AH77" s="80">
        <v>0</v>
      </c>
      <c r="AI77" s="285">
        <f t="shared" si="21"/>
        <v>0</v>
      </c>
      <c r="AJ77" s="80" t="s">
        <v>901</v>
      </c>
      <c r="AK77" s="80" t="s">
        <v>902</v>
      </c>
      <c r="AL77" s="86"/>
      <c r="AM77" s="84"/>
      <c r="AN77" s="80"/>
      <c r="AO77" s="84"/>
      <c r="AP77" s="80"/>
      <c r="AQ77" s="80"/>
      <c r="AR77" s="86"/>
      <c r="AS77" s="84"/>
      <c r="AT77" s="80"/>
      <c r="AU77" s="84">
        <f>IF(P77=0," ",AT77/P77)</f>
        <v>0</v>
      </c>
      <c r="AV77" s="80"/>
      <c r="AW77" s="80"/>
      <c r="AX77" s="86"/>
      <c r="AY77" s="84"/>
      <c r="AZ77" s="80"/>
      <c r="BA77" s="84"/>
      <c r="BB77" s="80"/>
      <c r="BC77" s="80"/>
      <c r="BD77" s="80"/>
      <c r="BE77" s="97" t="s">
        <v>890</v>
      </c>
      <c r="BF77" s="52" t="s">
        <v>903</v>
      </c>
      <c r="BG77" s="97" t="s">
        <v>892</v>
      </c>
      <c r="BH77" s="52" t="s">
        <v>822</v>
      </c>
      <c r="BI77" s="128" t="s">
        <v>894</v>
      </c>
      <c r="BJ77" s="52" t="s">
        <v>895</v>
      </c>
      <c r="BK77" s="125" t="s">
        <v>896</v>
      </c>
      <c r="BL77" s="125">
        <v>3105612240</v>
      </c>
      <c r="BM77" s="127" t="s">
        <v>897</v>
      </c>
      <c r="BN77" s="179"/>
      <c r="BO77" s="249" t="s">
        <v>1277</v>
      </c>
    </row>
    <row r="78" spans="1:67" ht="409.5" hidden="1" x14ac:dyDescent="0.2">
      <c r="A78" s="283" t="s">
        <v>1392</v>
      </c>
      <c r="B78" s="52" t="s">
        <v>91</v>
      </c>
      <c r="C78" s="52"/>
      <c r="D78" s="52" t="s">
        <v>904</v>
      </c>
      <c r="E78" s="52"/>
      <c r="F78" s="125" t="s">
        <v>221</v>
      </c>
      <c r="G78" s="123" t="s">
        <v>833</v>
      </c>
      <c r="H78" s="124">
        <v>44013</v>
      </c>
      <c r="I78" s="124">
        <v>45473</v>
      </c>
      <c r="J78" s="52" t="s">
        <v>905</v>
      </c>
      <c r="K78" s="52" t="s">
        <v>906</v>
      </c>
      <c r="L78" s="97" t="s">
        <v>887</v>
      </c>
      <c r="M78" s="52" t="s">
        <v>27</v>
      </c>
      <c r="N78" s="292"/>
      <c r="O78" s="203">
        <v>196969</v>
      </c>
      <c r="P78" s="204">
        <v>1</v>
      </c>
      <c r="Q78" s="203">
        <v>251077.95</v>
      </c>
      <c r="R78" s="204">
        <v>1</v>
      </c>
      <c r="S78" s="203">
        <v>240067.92</v>
      </c>
      <c r="T78" s="204">
        <v>1</v>
      </c>
      <c r="U78" s="203">
        <v>253670.63750000001</v>
      </c>
      <c r="V78" s="204">
        <v>1</v>
      </c>
      <c r="W78" s="203">
        <v>497634.92499999999</v>
      </c>
      <c r="X78" s="205">
        <v>4</v>
      </c>
      <c r="Y78" s="137">
        <f t="shared" si="19"/>
        <v>1439420.4325000001</v>
      </c>
      <c r="Z78" s="84"/>
      <c r="AA78" s="84"/>
      <c r="AB78" s="243"/>
      <c r="AC78" s="243" t="str">
        <f>IF(N78=0," ",AB78/N78)</f>
        <v xml:space="preserve"> </v>
      </c>
      <c r="AD78" s="243"/>
      <c r="AE78" s="243"/>
      <c r="AF78" s="80">
        <v>0</v>
      </c>
      <c r="AG78" s="84">
        <v>0</v>
      </c>
      <c r="AH78" s="80">
        <v>0</v>
      </c>
      <c r="AI78" s="285">
        <f t="shared" si="21"/>
        <v>0</v>
      </c>
      <c r="AJ78" s="98" t="s">
        <v>907</v>
      </c>
      <c r="AK78" s="98" t="s">
        <v>1393</v>
      </c>
      <c r="AL78" s="86"/>
      <c r="AM78" s="84"/>
      <c r="AN78" s="80"/>
      <c r="AO78" s="84"/>
      <c r="AP78" s="80"/>
      <c r="AQ78" s="80"/>
      <c r="AR78" s="86"/>
      <c r="AS78" s="84"/>
      <c r="AT78" s="80"/>
      <c r="AU78" s="84">
        <f>IF(P78=0," ",AT78/P78)</f>
        <v>0</v>
      </c>
      <c r="AV78" s="80"/>
      <c r="AW78" s="80"/>
      <c r="AX78" s="86"/>
      <c r="AY78" s="84"/>
      <c r="AZ78" s="80"/>
      <c r="BA78" s="84"/>
      <c r="BB78" s="80"/>
      <c r="BC78" s="80"/>
      <c r="BD78" s="80"/>
      <c r="BE78" s="97" t="s">
        <v>890</v>
      </c>
      <c r="BF78" s="52" t="s">
        <v>903</v>
      </c>
      <c r="BG78" s="97" t="s">
        <v>892</v>
      </c>
      <c r="BH78" s="52" t="s">
        <v>822</v>
      </c>
      <c r="BI78" s="128" t="s">
        <v>894</v>
      </c>
      <c r="BJ78" s="52" t="s">
        <v>895</v>
      </c>
      <c r="BK78" s="125" t="s">
        <v>896</v>
      </c>
      <c r="BL78" s="125">
        <v>3105612240</v>
      </c>
      <c r="BM78" s="127" t="s">
        <v>897</v>
      </c>
      <c r="BN78" s="179"/>
      <c r="BO78" s="249" t="s">
        <v>1277</v>
      </c>
    </row>
    <row r="79" spans="1:67" ht="255" hidden="1" x14ac:dyDescent="0.2">
      <c r="A79" s="283" t="s">
        <v>1394</v>
      </c>
      <c r="B79" s="52" t="s">
        <v>91</v>
      </c>
      <c r="C79" s="52"/>
      <c r="D79" s="52" t="s">
        <v>832</v>
      </c>
      <c r="E79" s="52"/>
      <c r="F79" s="52" t="s">
        <v>221</v>
      </c>
      <c r="G79" s="123" t="s">
        <v>833</v>
      </c>
      <c r="H79" s="124">
        <v>44228</v>
      </c>
      <c r="I79" s="124">
        <v>45443</v>
      </c>
      <c r="J79" s="52" t="s">
        <v>834</v>
      </c>
      <c r="K79" s="52" t="s">
        <v>835</v>
      </c>
      <c r="L79" s="52" t="s">
        <v>787</v>
      </c>
      <c r="M79" s="52" t="s">
        <v>27</v>
      </c>
      <c r="N79" s="52">
        <v>0</v>
      </c>
      <c r="O79" s="109">
        <v>0</v>
      </c>
      <c r="P79" s="52">
        <v>1</v>
      </c>
      <c r="Q79" s="109">
        <f>2807000*9</f>
        <v>25263000</v>
      </c>
      <c r="R79" s="52">
        <v>1</v>
      </c>
      <c r="S79" s="109">
        <f>(2807000*1.03)*11</f>
        <v>31803310</v>
      </c>
      <c r="T79" s="52">
        <v>1</v>
      </c>
      <c r="U79" s="109">
        <f>S79*1.03</f>
        <v>32757409.300000001</v>
      </c>
      <c r="V79" s="52">
        <v>1</v>
      </c>
      <c r="W79" s="109">
        <f>(U79*1.03)/11*5</f>
        <v>15336423.445</v>
      </c>
      <c r="X79" s="52">
        <v>1</v>
      </c>
      <c r="Y79" s="137">
        <f t="shared" si="19"/>
        <v>105160142.745</v>
      </c>
      <c r="Z79" s="50"/>
      <c r="AA79" s="50"/>
      <c r="AB79" s="50"/>
      <c r="AC79" s="285" t="str">
        <f t="shared" si="20"/>
        <v xml:space="preserve"> </v>
      </c>
      <c r="AD79" s="50"/>
      <c r="AE79" s="50"/>
      <c r="AF79" s="109">
        <v>0</v>
      </c>
      <c r="AG79" s="50">
        <f>IF(Q79=0," ",AF79/Q79)</f>
        <v>0</v>
      </c>
      <c r="AH79" s="52">
        <v>0</v>
      </c>
      <c r="AI79" s="285">
        <f t="shared" si="21"/>
        <v>0</v>
      </c>
      <c r="AJ79" s="52" t="s">
        <v>1395</v>
      </c>
      <c r="AK79" s="52" t="s">
        <v>1396</v>
      </c>
      <c r="AL79" s="109"/>
      <c r="AM79" s="50"/>
      <c r="AN79" s="52"/>
      <c r="AO79" s="50"/>
      <c r="AP79" s="52"/>
      <c r="AQ79" s="52"/>
      <c r="AR79" s="109"/>
      <c r="AS79" s="50"/>
      <c r="AT79" s="52"/>
      <c r="AU79" s="50"/>
      <c r="AV79" s="52"/>
      <c r="AW79" s="52"/>
      <c r="AX79" s="109"/>
      <c r="AY79" s="50"/>
      <c r="AZ79" s="52"/>
      <c r="BA79" s="50"/>
      <c r="BB79" s="52"/>
      <c r="BC79" s="52"/>
      <c r="BD79" s="52"/>
      <c r="BE79" s="97" t="s">
        <v>837</v>
      </c>
      <c r="BF79" s="52" t="s">
        <v>891</v>
      </c>
      <c r="BG79" s="97" t="s">
        <v>838</v>
      </c>
      <c r="BH79" s="52" t="s">
        <v>822</v>
      </c>
      <c r="BI79" s="52" t="s">
        <v>823</v>
      </c>
      <c r="BJ79" s="125" t="s">
        <v>839</v>
      </c>
      <c r="BK79" s="128" t="s">
        <v>840</v>
      </c>
      <c r="BL79" s="128">
        <v>3143046792</v>
      </c>
      <c r="BM79" s="129" t="s">
        <v>841</v>
      </c>
      <c r="BN79" s="179" t="s">
        <v>1397</v>
      </c>
      <c r="BO79" s="269"/>
    </row>
    <row r="80" spans="1:67" ht="255" hidden="1" x14ac:dyDescent="0.2">
      <c r="A80" s="283" t="s">
        <v>1398</v>
      </c>
      <c r="B80" s="52" t="s">
        <v>91</v>
      </c>
      <c r="C80" s="52"/>
      <c r="D80" s="52" t="s">
        <v>909</v>
      </c>
      <c r="E80" s="52"/>
      <c r="F80" s="125" t="s">
        <v>219</v>
      </c>
      <c r="G80" s="123" t="s">
        <v>833</v>
      </c>
      <c r="H80" s="124">
        <v>44136</v>
      </c>
      <c r="I80" s="124">
        <v>45473</v>
      </c>
      <c r="J80" s="52" t="s">
        <v>834</v>
      </c>
      <c r="K80" s="52" t="s">
        <v>835</v>
      </c>
      <c r="L80" s="97" t="s">
        <v>887</v>
      </c>
      <c r="M80" s="52" t="s">
        <v>27</v>
      </c>
      <c r="N80" s="52">
        <v>1</v>
      </c>
      <c r="O80" s="109">
        <v>4170000</v>
      </c>
      <c r="P80" s="52">
        <v>1</v>
      </c>
      <c r="Q80" s="109">
        <v>25828980</v>
      </c>
      <c r="R80" s="52">
        <v>1</v>
      </c>
      <c r="S80" s="109">
        <v>26664117</v>
      </c>
      <c r="T80" s="52">
        <v>1</v>
      </c>
      <c r="U80" s="109">
        <v>27526256</v>
      </c>
      <c r="V80" s="52">
        <v>1</v>
      </c>
      <c r="W80" s="109">
        <v>14208136</v>
      </c>
      <c r="X80" s="52">
        <v>1</v>
      </c>
      <c r="Y80" s="137">
        <f t="shared" si="19"/>
        <v>98397489</v>
      </c>
      <c r="Z80" s="84"/>
      <c r="AA80" s="84"/>
      <c r="AB80" s="84"/>
      <c r="AC80" s="285">
        <f t="shared" si="20"/>
        <v>0</v>
      </c>
      <c r="AD80" s="243"/>
      <c r="AE80" s="243"/>
      <c r="AF80" s="80">
        <v>0</v>
      </c>
      <c r="AG80" s="84">
        <v>0</v>
      </c>
      <c r="AH80" s="80">
        <v>0</v>
      </c>
      <c r="AI80" s="285">
        <f t="shared" si="21"/>
        <v>0</v>
      </c>
      <c r="AJ80" s="206" t="s">
        <v>910</v>
      </c>
      <c r="AK80" s="206" t="s">
        <v>911</v>
      </c>
      <c r="AL80" s="86"/>
      <c r="AM80" s="84"/>
      <c r="AN80" s="80"/>
      <c r="AO80" s="84"/>
      <c r="AP80" s="80"/>
      <c r="AQ80" s="80"/>
      <c r="AR80" s="86"/>
      <c r="AS80" s="84"/>
      <c r="AT80" s="80"/>
      <c r="AU80" s="84"/>
      <c r="AV80" s="80"/>
      <c r="AW80" s="80"/>
      <c r="AX80" s="86"/>
      <c r="AY80" s="84"/>
      <c r="AZ80" s="80"/>
      <c r="BA80" s="84"/>
      <c r="BB80" s="80"/>
      <c r="BC80" s="80"/>
      <c r="BD80" s="80"/>
      <c r="BE80" s="52" t="s">
        <v>912</v>
      </c>
      <c r="BF80" s="52" t="s">
        <v>891</v>
      </c>
      <c r="BG80" s="97" t="s">
        <v>892</v>
      </c>
      <c r="BH80" s="52" t="s">
        <v>822</v>
      </c>
      <c r="BI80" s="128" t="s">
        <v>894</v>
      </c>
      <c r="BJ80" s="52" t="s">
        <v>895</v>
      </c>
      <c r="BK80" s="125" t="s">
        <v>896</v>
      </c>
      <c r="BL80" s="125">
        <v>3105612240</v>
      </c>
      <c r="BM80" s="127" t="s">
        <v>897</v>
      </c>
      <c r="BN80" s="179"/>
      <c r="BO80" s="249" t="s">
        <v>1277</v>
      </c>
    </row>
    <row r="81" spans="1:67" ht="409.5" hidden="1" x14ac:dyDescent="0.2">
      <c r="A81" s="283" t="s">
        <v>1399</v>
      </c>
      <c r="B81" s="52" t="s">
        <v>91</v>
      </c>
      <c r="C81" s="52"/>
      <c r="D81" s="52" t="s">
        <v>864</v>
      </c>
      <c r="E81" s="52"/>
      <c r="F81" s="52" t="s">
        <v>933</v>
      </c>
      <c r="G81" s="52" t="s">
        <v>833</v>
      </c>
      <c r="H81" s="124">
        <v>44197</v>
      </c>
      <c r="I81" s="124">
        <v>45443</v>
      </c>
      <c r="J81" s="52" t="s">
        <v>865</v>
      </c>
      <c r="K81" s="52" t="s">
        <v>866</v>
      </c>
      <c r="L81" s="52" t="s">
        <v>612</v>
      </c>
      <c r="M81" s="52" t="s">
        <v>27</v>
      </c>
      <c r="N81" s="52"/>
      <c r="O81" s="52"/>
      <c r="P81" s="122">
        <v>1</v>
      </c>
      <c r="Q81" s="126">
        <v>126555834.37850143</v>
      </c>
      <c r="R81" s="122">
        <v>1</v>
      </c>
      <c r="S81" s="126">
        <v>171010268.56569576</v>
      </c>
      <c r="T81" s="122">
        <v>1</v>
      </c>
      <c r="U81" s="126">
        <v>218660493.12627429</v>
      </c>
      <c r="V81" s="122">
        <v>1</v>
      </c>
      <c r="W81" s="126">
        <v>248327393.89536038</v>
      </c>
      <c r="X81" s="266">
        <v>1</v>
      </c>
      <c r="Y81" s="137">
        <f t="shared" si="19"/>
        <v>764553989.96583188</v>
      </c>
      <c r="Z81" s="50"/>
      <c r="AA81" s="50"/>
      <c r="AB81" s="50"/>
      <c r="AC81" s="285" t="str">
        <f t="shared" si="20"/>
        <v xml:space="preserve"> </v>
      </c>
      <c r="AD81" s="50"/>
      <c r="AE81" s="50"/>
      <c r="AF81" s="109">
        <v>8709264</v>
      </c>
      <c r="AG81" s="50">
        <f t="shared" ref="AG81:AG87" si="22">IF(Q81=0," ",AF81/Q81)</f>
        <v>6.8817562167481389E-2</v>
      </c>
      <c r="AH81" s="122">
        <v>1</v>
      </c>
      <c r="AI81" s="285">
        <f t="shared" si="21"/>
        <v>1</v>
      </c>
      <c r="AJ81" s="52" t="s">
        <v>867</v>
      </c>
      <c r="AK81" s="52" t="s">
        <v>868</v>
      </c>
      <c r="AL81" s="109"/>
      <c r="AM81" s="50"/>
      <c r="AN81" s="52"/>
      <c r="AO81" s="50"/>
      <c r="AP81" s="52"/>
      <c r="AQ81" s="52"/>
      <c r="AR81" s="109"/>
      <c r="AS81" s="50"/>
      <c r="AT81" s="52"/>
      <c r="AU81" s="50"/>
      <c r="AV81" s="52"/>
      <c r="AW81" s="52"/>
      <c r="AX81" s="109"/>
      <c r="AY81" s="50"/>
      <c r="AZ81" s="52"/>
      <c r="BA81" s="50"/>
      <c r="BB81" s="52"/>
      <c r="BC81" s="52"/>
      <c r="BD81" s="52"/>
      <c r="BE81" s="52"/>
      <c r="BF81" s="52">
        <v>60</v>
      </c>
      <c r="BG81" s="52" t="s">
        <v>859</v>
      </c>
      <c r="BH81" s="52" t="s">
        <v>822</v>
      </c>
      <c r="BI81" s="52" t="s">
        <v>823</v>
      </c>
      <c r="BJ81" s="52" t="s">
        <v>860</v>
      </c>
      <c r="BK81" s="125" t="s">
        <v>861</v>
      </c>
      <c r="BL81" s="125" t="s">
        <v>862</v>
      </c>
      <c r="BM81" s="127" t="s">
        <v>863</v>
      </c>
      <c r="BN81" s="179" t="s">
        <v>1400</v>
      </c>
      <c r="BO81" s="269"/>
    </row>
    <row r="82" spans="1:67" ht="165.75" hidden="1" x14ac:dyDescent="0.2">
      <c r="A82" s="283" t="s">
        <v>1401</v>
      </c>
      <c r="B82" s="52" t="s">
        <v>91</v>
      </c>
      <c r="C82" s="52"/>
      <c r="D82" s="52" t="s">
        <v>869</v>
      </c>
      <c r="E82" s="52"/>
      <c r="F82" s="52" t="s">
        <v>933</v>
      </c>
      <c r="G82" s="52" t="s">
        <v>833</v>
      </c>
      <c r="H82" s="124">
        <v>44110</v>
      </c>
      <c r="I82" s="124">
        <v>45443</v>
      </c>
      <c r="J82" s="52" t="s">
        <v>870</v>
      </c>
      <c r="K82" s="52" t="s">
        <v>871</v>
      </c>
      <c r="L82" s="52" t="s">
        <v>612</v>
      </c>
      <c r="M82" s="52" t="s">
        <v>27</v>
      </c>
      <c r="N82" s="292"/>
      <c r="O82" s="52"/>
      <c r="P82" s="52">
        <v>1</v>
      </c>
      <c r="Q82" s="126">
        <v>31164912</v>
      </c>
      <c r="R82" s="52">
        <v>1</v>
      </c>
      <c r="S82" s="126">
        <v>32349178.656000003</v>
      </c>
      <c r="T82" s="52">
        <v>1</v>
      </c>
      <c r="U82" s="126">
        <v>33578447.444928005</v>
      </c>
      <c r="V82" s="52">
        <v>1</v>
      </c>
      <c r="W82" s="126">
        <v>34854428.447835267</v>
      </c>
      <c r="X82" s="52">
        <v>1</v>
      </c>
      <c r="Y82" s="137">
        <f t="shared" si="19"/>
        <v>131946966.54876328</v>
      </c>
      <c r="Z82" s="50"/>
      <c r="AA82" s="50"/>
      <c r="AB82" s="293"/>
      <c r="AC82" s="243" t="str">
        <f t="shared" si="20"/>
        <v xml:space="preserve"> </v>
      </c>
      <c r="AD82" s="293"/>
      <c r="AE82" s="293"/>
      <c r="AF82" s="109">
        <v>25620000</v>
      </c>
      <c r="AG82" s="50">
        <f t="shared" si="22"/>
        <v>0.82207836813400914</v>
      </c>
      <c r="AH82" s="52">
        <v>1</v>
      </c>
      <c r="AI82" s="285">
        <f t="shared" si="21"/>
        <v>1</v>
      </c>
      <c r="AJ82" s="52" t="s">
        <v>872</v>
      </c>
      <c r="AK82" s="52" t="s">
        <v>873</v>
      </c>
      <c r="AL82" s="109"/>
      <c r="AM82" s="50"/>
      <c r="AN82" s="52"/>
      <c r="AO82" s="50"/>
      <c r="AP82" s="52"/>
      <c r="AQ82" s="52"/>
      <c r="AR82" s="109"/>
      <c r="AS82" s="50"/>
      <c r="AT82" s="52"/>
      <c r="AU82" s="50"/>
      <c r="AV82" s="52"/>
      <c r="AW82" s="52"/>
      <c r="AX82" s="109"/>
      <c r="AY82" s="50"/>
      <c r="AZ82" s="52"/>
      <c r="BA82" s="50"/>
      <c r="BB82" s="52"/>
      <c r="BC82" s="52"/>
      <c r="BD82" s="52"/>
      <c r="BE82" s="52"/>
      <c r="BF82" s="52">
        <v>60</v>
      </c>
      <c r="BG82" s="52" t="s">
        <v>859</v>
      </c>
      <c r="BH82" s="52" t="s">
        <v>822</v>
      </c>
      <c r="BI82" s="52" t="s">
        <v>823</v>
      </c>
      <c r="BJ82" s="52" t="s">
        <v>860</v>
      </c>
      <c r="BK82" s="125" t="s">
        <v>861</v>
      </c>
      <c r="BL82" s="125" t="s">
        <v>862</v>
      </c>
      <c r="BM82" s="127" t="s">
        <v>863</v>
      </c>
      <c r="BN82" s="179"/>
      <c r="BO82" s="249" t="s">
        <v>1277</v>
      </c>
    </row>
    <row r="83" spans="1:67" ht="369.75" hidden="1" x14ac:dyDescent="0.2">
      <c r="A83" s="283" t="s">
        <v>1402</v>
      </c>
      <c r="B83" s="52" t="s">
        <v>91</v>
      </c>
      <c r="C83" s="52"/>
      <c r="D83" s="52" t="s">
        <v>874</v>
      </c>
      <c r="E83" s="52"/>
      <c r="F83" s="52" t="s">
        <v>933</v>
      </c>
      <c r="G83" s="52" t="s">
        <v>833</v>
      </c>
      <c r="H83" s="124">
        <v>44228</v>
      </c>
      <c r="I83" s="124">
        <v>45444</v>
      </c>
      <c r="J83" s="52" t="s">
        <v>875</v>
      </c>
      <c r="K83" s="52" t="s">
        <v>876</v>
      </c>
      <c r="L83" s="52" t="s">
        <v>612</v>
      </c>
      <c r="M83" s="52" t="s">
        <v>27</v>
      </c>
      <c r="N83" s="52"/>
      <c r="O83" s="52"/>
      <c r="P83" s="122">
        <v>1</v>
      </c>
      <c r="Q83" s="126">
        <v>78061752</v>
      </c>
      <c r="R83" s="122">
        <v>1</v>
      </c>
      <c r="S83" s="126">
        <v>81028098.576000005</v>
      </c>
      <c r="T83" s="122">
        <v>1</v>
      </c>
      <c r="U83" s="126">
        <v>84107166.321888</v>
      </c>
      <c r="V83" s="122">
        <v>1</v>
      </c>
      <c r="W83" s="126">
        <v>87303238.64211975</v>
      </c>
      <c r="X83" s="266">
        <v>1</v>
      </c>
      <c r="Y83" s="137">
        <f t="shared" si="19"/>
        <v>330500255.54000777</v>
      </c>
      <c r="Z83" s="50"/>
      <c r="AA83" s="50"/>
      <c r="AB83" s="50"/>
      <c r="AC83" s="285" t="str">
        <f t="shared" si="20"/>
        <v xml:space="preserve"> </v>
      </c>
      <c r="AD83" s="50"/>
      <c r="AE83" s="50"/>
      <c r="AF83" s="109">
        <v>0</v>
      </c>
      <c r="AG83" s="50">
        <f t="shared" si="22"/>
        <v>0</v>
      </c>
      <c r="AH83" s="52"/>
      <c r="AI83" s="285">
        <f t="shared" si="21"/>
        <v>0</v>
      </c>
      <c r="AJ83" s="52" t="s">
        <v>877</v>
      </c>
      <c r="AK83" s="52" t="s">
        <v>878</v>
      </c>
      <c r="AL83" s="109"/>
      <c r="AM83" s="50"/>
      <c r="AN83" s="52"/>
      <c r="AO83" s="50"/>
      <c r="AP83" s="52"/>
      <c r="AQ83" s="52"/>
      <c r="AR83" s="109"/>
      <c r="AS83" s="50"/>
      <c r="AT83" s="52"/>
      <c r="AU83" s="50"/>
      <c r="AV83" s="52"/>
      <c r="AW83" s="52"/>
      <c r="AX83" s="109"/>
      <c r="AY83" s="50"/>
      <c r="AZ83" s="52"/>
      <c r="BA83" s="50"/>
      <c r="BB83" s="52"/>
      <c r="BC83" s="52"/>
      <c r="BD83" s="52"/>
      <c r="BE83" s="52"/>
      <c r="BF83" s="52">
        <v>61</v>
      </c>
      <c r="BG83" s="52" t="s">
        <v>859</v>
      </c>
      <c r="BH83" s="52" t="s">
        <v>822</v>
      </c>
      <c r="BI83" s="52" t="s">
        <v>823</v>
      </c>
      <c r="BJ83" s="52" t="s">
        <v>860</v>
      </c>
      <c r="BK83" s="125" t="s">
        <v>861</v>
      </c>
      <c r="BL83" s="125" t="s">
        <v>862</v>
      </c>
      <c r="BM83" s="127" t="s">
        <v>863</v>
      </c>
      <c r="BN83" s="179" t="s">
        <v>1403</v>
      </c>
      <c r="BO83" s="269"/>
    </row>
    <row r="84" spans="1:67" ht="229.5" hidden="1" x14ac:dyDescent="0.2">
      <c r="A84" s="283" t="s">
        <v>1404</v>
      </c>
      <c r="B84" s="52" t="s">
        <v>91</v>
      </c>
      <c r="C84" s="52"/>
      <c r="D84" s="52" t="s">
        <v>879</v>
      </c>
      <c r="E84" s="52"/>
      <c r="F84" s="52" t="s">
        <v>933</v>
      </c>
      <c r="G84" s="52" t="s">
        <v>833</v>
      </c>
      <c r="H84" s="124">
        <v>44228</v>
      </c>
      <c r="I84" s="124">
        <v>45443</v>
      </c>
      <c r="J84" s="52" t="s">
        <v>880</v>
      </c>
      <c r="K84" s="52" t="s">
        <v>881</v>
      </c>
      <c r="L84" s="52" t="s">
        <v>612</v>
      </c>
      <c r="M84" s="52" t="s">
        <v>27</v>
      </c>
      <c r="N84" s="52"/>
      <c r="O84" s="52"/>
      <c r="P84" s="122">
        <v>1</v>
      </c>
      <c r="Q84" s="126">
        <v>35188200</v>
      </c>
      <c r="R84" s="122">
        <v>1</v>
      </c>
      <c r="S84" s="126">
        <v>40177886.760000005</v>
      </c>
      <c r="T84" s="122">
        <v>1</v>
      </c>
      <c r="U84" s="126">
        <v>45495977.952960007</v>
      </c>
      <c r="V84" s="122">
        <v>1</v>
      </c>
      <c r="W84" s="126">
        <v>49192526.161638007</v>
      </c>
      <c r="X84" s="266">
        <v>1</v>
      </c>
      <c r="Y84" s="137">
        <f t="shared" si="19"/>
        <v>170054590.87459803</v>
      </c>
      <c r="Z84" s="50"/>
      <c r="AA84" s="50"/>
      <c r="AB84" s="50"/>
      <c r="AC84" s="285" t="str">
        <f t="shared" si="20"/>
        <v xml:space="preserve"> </v>
      </c>
      <c r="AD84" s="50"/>
      <c r="AE84" s="50"/>
      <c r="AF84" s="109">
        <v>4500000</v>
      </c>
      <c r="AG84" s="50">
        <f t="shared" si="22"/>
        <v>0.12788377922144356</v>
      </c>
      <c r="AH84" s="52"/>
      <c r="AI84" s="285">
        <f t="shared" si="21"/>
        <v>0</v>
      </c>
      <c r="AJ84" s="52" t="s">
        <v>882</v>
      </c>
      <c r="AK84" s="52" t="s">
        <v>883</v>
      </c>
      <c r="AL84" s="109"/>
      <c r="AM84" s="50"/>
      <c r="AN84" s="52"/>
      <c r="AO84" s="50"/>
      <c r="AP84" s="52"/>
      <c r="AQ84" s="52"/>
      <c r="AR84" s="109"/>
      <c r="AS84" s="50"/>
      <c r="AT84" s="52"/>
      <c r="AU84" s="50"/>
      <c r="AV84" s="52"/>
      <c r="AW84" s="52"/>
      <c r="AX84" s="109"/>
      <c r="AY84" s="50"/>
      <c r="AZ84" s="52"/>
      <c r="BA84" s="50"/>
      <c r="BB84" s="52"/>
      <c r="BC84" s="52"/>
      <c r="BD84" s="52"/>
      <c r="BE84" s="52"/>
      <c r="BF84" s="52">
        <v>61</v>
      </c>
      <c r="BG84" s="52" t="s">
        <v>859</v>
      </c>
      <c r="BH84" s="52" t="s">
        <v>822</v>
      </c>
      <c r="BI84" s="52" t="s">
        <v>823</v>
      </c>
      <c r="BJ84" s="52" t="s">
        <v>860</v>
      </c>
      <c r="BK84" s="125" t="s">
        <v>861</v>
      </c>
      <c r="BL84" s="125" t="s">
        <v>862</v>
      </c>
      <c r="BM84" s="127" t="s">
        <v>863</v>
      </c>
      <c r="BN84" s="179"/>
      <c r="BO84" s="269"/>
    </row>
    <row r="85" spans="1:67" ht="408" hidden="1" x14ac:dyDescent="0.2">
      <c r="A85" s="283" t="s">
        <v>1405</v>
      </c>
      <c r="B85" s="52" t="s">
        <v>91</v>
      </c>
      <c r="C85" s="52"/>
      <c r="D85" s="52" t="s">
        <v>842</v>
      </c>
      <c r="E85" s="52"/>
      <c r="F85" s="52" t="s">
        <v>221</v>
      </c>
      <c r="G85" s="123" t="s">
        <v>843</v>
      </c>
      <c r="H85" s="207">
        <v>44228</v>
      </c>
      <c r="I85" s="207">
        <v>45077</v>
      </c>
      <c r="J85" s="52" t="s">
        <v>844</v>
      </c>
      <c r="K85" s="52" t="s">
        <v>845</v>
      </c>
      <c r="L85" s="52" t="s">
        <v>846</v>
      </c>
      <c r="M85" s="52" t="s">
        <v>27</v>
      </c>
      <c r="N85" s="52"/>
      <c r="O85" s="52"/>
      <c r="P85" s="122">
        <v>1</v>
      </c>
      <c r="Q85" s="109">
        <v>3000000</v>
      </c>
      <c r="R85" s="122">
        <v>1</v>
      </c>
      <c r="S85" s="109">
        <v>3000000</v>
      </c>
      <c r="T85" s="122">
        <v>1</v>
      </c>
      <c r="U85" s="109">
        <v>3000000</v>
      </c>
      <c r="V85" s="52"/>
      <c r="W85" s="52"/>
      <c r="X85" s="52"/>
      <c r="Y85" s="137">
        <f t="shared" si="19"/>
        <v>9000000</v>
      </c>
      <c r="Z85" s="50"/>
      <c r="AA85" s="50"/>
      <c r="AB85" s="50"/>
      <c r="AC85" s="285" t="str">
        <f t="shared" si="20"/>
        <v xml:space="preserve"> </v>
      </c>
      <c r="AD85" s="50"/>
      <c r="AE85" s="50"/>
      <c r="AF85" s="109"/>
      <c r="AG85" s="50">
        <f>IF(Q85=0," ",AF85/Q85)</f>
        <v>0</v>
      </c>
      <c r="AH85" s="52" t="s">
        <v>847</v>
      </c>
      <c r="AI85" s="285" t="e">
        <f t="shared" si="21"/>
        <v>#VALUE!</v>
      </c>
      <c r="AJ85" s="52" t="s">
        <v>1406</v>
      </c>
      <c r="AK85" s="52" t="s">
        <v>1407</v>
      </c>
      <c r="AL85" s="109"/>
      <c r="AM85" s="50"/>
      <c r="AN85" s="52"/>
      <c r="AO85" s="50"/>
      <c r="AP85" s="52"/>
      <c r="AQ85" s="52"/>
      <c r="AR85" s="109"/>
      <c r="AS85" s="50"/>
      <c r="AT85" s="52"/>
      <c r="AU85" s="50"/>
      <c r="AV85" s="52"/>
      <c r="AW85" s="52"/>
      <c r="AX85" s="109"/>
      <c r="AY85" s="50"/>
      <c r="AZ85" s="52"/>
      <c r="BA85" s="50"/>
      <c r="BB85" s="52"/>
      <c r="BC85" s="52"/>
      <c r="BD85" s="52"/>
      <c r="BE85" s="97" t="s">
        <v>837</v>
      </c>
      <c r="BF85" s="208">
        <v>113</v>
      </c>
      <c r="BG85" s="97" t="s">
        <v>838</v>
      </c>
      <c r="BH85" s="52" t="s">
        <v>822</v>
      </c>
      <c r="BI85" s="52" t="s">
        <v>823</v>
      </c>
      <c r="BJ85" s="125" t="s">
        <v>839</v>
      </c>
      <c r="BK85" s="128" t="s">
        <v>840</v>
      </c>
      <c r="BL85" s="128">
        <v>3143046792</v>
      </c>
      <c r="BM85" s="129" t="s">
        <v>841</v>
      </c>
      <c r="BN85" s="179"/>
      <c r="BO85" s="269"/>
    </row>
    <row r="86" spans="1:67" ht="229.5" hidden="1" x14ac:dyDescent="0.2">
      <c r="A86" s="283" t="s">
        <v>1408</v>
      </c>
      <c r="B86" s="52" t="s">
        <v>91</v>
      </c>
      <c r="C86" s="52"/>
      <c r="D86" s="52" t="s">
        <v>848</v>
      </c>
      <c r="E86" s="52"/>
      <c r="F86" s="52" t="s">
        <v>221</v>
      </c>
      <c r="G86" s="123" t="s">
        <v>849</v>
      </c>
      <c r="H86" s="207">
        <v>44228</v>
      </c>
      <c r="I86" s="207">
        <v>45077</v>
      </c>
      <c r="J86" s="52" t="s">
        <v>850</v>
      </c>
      <c r="K86" s="52" t="s">
        <v>851</v>
      </c>
      <c r="L86" s="52" t="s">
        <v>846</v>
      </c>
      <c r="M86" s="52" t="s">
        <v>27</v>
      </c>
      <c r="N86" s="266">
        <v>1</v>
      </c>
      <c r="O86" s="109">
        <v>160032</v>
      </c>
      <c r="P86" s="122">
        <v>1</v>
      </c>
      <c r="Q86" s="109">
        <v>164833</v>
      </c>
      <c r="R86" s="122">
        <v>1</v>
      </c>
      <c r="S86" s="109">
        <v>169778</v>
      </c>
      <c r="T86" s="122">
        <v>1</v>
      </c>
      <c r="U86" s="109">
        <v>174871</v>
      </c>
      <c r="V86" s="52"/>
      <c r="W86" s="52"/>
      <c r="X86" s="52"/>
      <c r="Y86" s="137">
        <f t="shared" si="19"/>
        <v>669514</v>
      </c>
      <c r="Z86" s="50"/>
      <c r="AA86" s="50"/>
      <c r="AB86" s="50"/>
      <c r="AC86" s="285">
        <f t="shared" si="20"/>
        <v>0</v>
      </c>
      <c r="AD86" s="50"/>
      <c r="AE86" s="50"/>
      <c r="AF86" s="109"/>
      <c r="AG86" s="50">
        <f>IF(Q86=0," ",AF86/Q86)</f>
        <v>0</v>
      </c>
      <c r="AH86" s="52"/>
      <c r="AI86" s="285">
        <f t="shared" si="21"/>
        <v>0</v>
      </c>
      <c r="AJ86" s="52" t="s">
        <v>1409</v>
      </c>
      <c r="AK86" s="52" t="s">
        <v>1410</v>
      </c>
      <c r="AL86" s="109"/>
      <c r="AM86" s="50"/>
      <c r="AN86" s="52"/>
      <c r="AO86" s="50"/>
      <c r="AP86" s="52"/>
      <c r="AQ86" s="52"/>
      <c r="AR86" s="109"/>
      <c r="AS86" s="50"/>
      <c r="AT86" s="52"/>
      <c r="AU86" s="50"/>
      <c r="AV86" s="52"/>
      <c r="AW86" s="52"/>
      <c r="AX86" s="109"/>
      <c r="AY86" s="50"/>
      <c r="AZ86" s="52"/>
      <c r="BA86" s="50"/>
      <c r="BB86" s="52"/>
      <c r="BC86" s="52"/>
      <c r="BD86" s="52"/>
      <c r="BE86" s="97" t="s">
        <v>837</v>
      </c>
      <c r="BF86" s="208">
        <v>114</v>
      </c>
      <c r="BG86" s="97" t="s">
        <v>838</v>
      </c>
      <c r="BH86" s="52" t="s">
        <v>822</v>
      </c>
      <c r="BI86" s="52" t="s">
        <v>823</v>
      </c>
      <c r="BJ86" s="125" t="s">
        <v>839</v>
      </c>
      <c r="BK86" s="128" t="s">
        <v>840</v>
      </c>
      <c r="BL86" s="128">
        <v>3143046792</v>
      </c>
      <c r="BM86" s="129" t="s">
        <v>841</v>
      </c>
      <c r="BN86" s="179"/>
      <c r="BO86" s="269"/>
    </row>
    <row r="87" spans="1:67" ht="165.75" x14ac:dyDescent="0.2">
      <c r="A87" s="283" t="s">
        <v>1411</v>
      </c>
      <c r="B87" s="52" t="s">
        <v>91</v>
      </c>
      <c r="C87" s="52"/>
      <c r="D87" s="52" t="s">
        <v>1412</v>
      </c>
      <c r="E87" s="52"/>
      <c r="F87" s="52" t="s">
        <v>933</v>
      </c>
      <c r="G87" s="52" t="s">
        <v>934</v>
      </c>
      <c r="H87" s="124">
        <v>44228</v>
      </c>
      <c r="I87" s="124">
        <v>45443</v>
      </c>
      <c r="J87" s="52" t="s">
        <v>1413</v>
      </c>
      <c r="K87" s="52" t="s">
        <v>1414</v>
      </c>
      <c r="L87" s="52" t="s">
        <v>918</v>
      </c>
      <c r="M87" s="52" t="s">
        <v>27</v>
      </c>
      <c r="N87" s="52"/>
      <c r="O87" s="52"/>
      <c r="P87" s="52">
        <v>1</v>
      </c>
      <c r="Q87" s="109">
        <f>(5323000*10)</f>
        <v>53230000</v>
      </c>
      <c r="R87" s="52">
        <v>1</v>
      </c>
      <c r="S87" s="109">
        <f>(5482000*10)</f>
        <v>54820000</v>
      </c>
      <c r="T87" s="52">
        <v>1</v>
      </c>
      <c r="U87" s="109">
        <f>(5647000*10)</f>
        <v>56470000</v>
      </c>
      <c r="V87" s="52">
        <v>1</v>
      </c>
      <c r="W87" s="109">
        <f>(5816000*3)</f>
        <v>17448000</v>
      </c>
      <c r="X87" s="52">
        <v>1</v>
      </c>
      <c r="Y87" s="137">
        <f t="shared" si="19"/>
        <v>181968000</v>
      </c>
      <c r="Z87" s="52"/>
      <c r="AA87" s="50"/>
      <c r="AB87" s="52"/>
      <c r="AC87" s="285" t="str">
        <f t="shared" si="20"/>
        <v xml:space="preserve"> </v>
      </c>
      <c r="AD87" s="52"/>
      <c r="AE87" s="52"/>
      <c r="AF87" s="52"/>
      <c r="AG87" s="50">
        <f t="shared" si="22"/>
        <v>0</v>
      </c>
      <c r="AH87" s="52"/>
      <c r="AI87" s="285">
        <f t="shared" si="21"/>
        <v>0</v>
      </c>
      <c r="AJ87" s="276"/>
      <c r="AK87" s="276"/>
      <c r="AL87" s="52"/>
      <c r="AM87" s="50"/>
      <c r="AN87" s="52"/>
      <c r="AO87" s="50"/>
      <c r="AP87" s="52"/>
      <c r="AQ87" s="52"/>
      <c r="AR87" s="52"/>
      <c r="AS87" s="50"/>
      <c r="AT87" s="52"/>
      <c r="AU87" s="50">
        <f>IF(P87=0," ",AT87/P87)</f>
        <v>0</v>
      </c>
      <c r="AV87" s="52"/>
      <c r="AW87" s="52"/>
      <c r="AX87" s="52"/>
      <c r="AY87" s="50"/>
      <c r="AZ87" s="52"/>
      <c r="BA87" s="50"/>
      <c r="BB87" s="52"/>
      <c r="BC87" s="52"/>
      <c r="BD87" s="52"/>
      <c r="BE87" s="52" t="s">
        <v>941</v>
      </c>
      <c r="BF87" s="52" t="s">
        <v>942</v>
      </c>
      <c r="BG87" s="52" t="s">
        <v>943</v>
      </c>
      <c r="BH87" s="52" t="s">
        <v>822</v>
      </c>
      <c r="BI87" s="125" t="s">
        <v>823</v>
      </c>
      <c r="BJ87" s="125" t="s">
        <v>924</v>
      </c>
      <c r="BK87" s="97" t="s">
        <v>925</v>
      </c>
      <c r="BL87" s="97" t="s">
        <v>926</v>
      </c>
      <c r="BM87" s="199" t="s">
        <v>927</v>
      </c>
      <c r="BN87" s="179"/>
      <c r="BO87" s="249" t="s">
        <v>1277</v>
      </c>
    </row>
    <row r="88" spans="1:67" ht="216.75" hidden="1" x14ac:dyDescent="0.2">
      <c r="A88" s="241" t="s">
        <v>1415</v>
      </c>
      <c r="B88" s="315" t="s">
        <v>69</v>
      </c>
      <c r="C88" s="80"/>
      <c r="D88" s="294" t="s">
        <v>69</v>
      </c>
      <c r="E88" s="80"/>
      <c r="F88" s="80" t="s">
        <v>221</v>
      </c>
      <c r="G88" s="81" t="s">
        <v>965</v>
      </c>
      <c r="H88" s="82">
        <v>44197</v>
      </c>
      <c r="I88" s="82">
        <v>45656</v>
      </c>
      <c r="J88" s="80" t="s">
        <v>966</v>
      </c>
      <c r="K88" s="80" t="s">
        <v>967</v>
      </c>
      <c r="L88" s="80" t="s">
        <v>918</v>
      </c>
      <c r="M88" s="80" t="s">
        <v>29</v>
      </c>
      <c r="N88" s="80"/>
      <c r="O88" s="80"/>
      <c r="P88" s="80">
        <v>1</v>
      </c>
      <c r="Q88" s="83">
        <v>81222857</v>
      </c>
      <c r="R88" s="80">
        <v>1</v>
      </c>
      <c r="S88" s="83">
        <v>81222857</v>
      </c>
      <c r="T88" s="80">
        <v>1</v>
      </c>
      <c r="U88" s="83">
        <v>81222857</v>
      </c>
      <c r="V88" s="80">
        <v>1</v>
      </c>
      <c r="W88" s="137">
        <f>Q88+S88+U88</f>
        <v>243668571</v>
      </c>
      <c r="X88" s="294">
        <v>4</v>
      </c>
      <c r="Y88" s="86"/>
      <c r="Z88" s="80"/>
      <c r="AA88" s="84"/>
      <c r="AB88" s="80"/>
      <c r="AC88" s="84" t="str">
        <f t="shared" si="20"/>
        <v xml:space="preserve"> </v>
      </c>
      <c r="AD88" s="80" t="s">
        <v>919</v>
      </c>
      <c r="AE88" s="80" t="s">
        <v>919</v>
      </c>
      <c r="AF88" s="80"/>
      <c r="AG88" s="84">
        <f>IF(Q88=0," ",AF88/Q88)</f>
        <v>0</v>
      </c>
      <c r="AH88" s="80"/>
      <c r="AI88" s="84">
        <f t="shared" si="21"/>
        <v>0</v>
      </c>
      <c r="AJ88" s="295"/>
      <c r="AK88" s="323"/>
      <c r="AL88" s="80"/>
      <c r="AM88" s="84"/>
      <c r="AN88" s="80"/>
      <c r="AO88" s="84"/>
      <c r="AP88" s="80"/>
      <c r="AQ88" s="80"/>
      <c r="AR88" s="80"/>
      <c r="AS88" s="84">
        <f t="shared" ref="AS88:AS102" si="23">IF(Q88=0," ",AR88/Q88)</f>
        <v>0</v>
      </c>
      <c r="AT88" s="80"/>
      <c r="AU88" s="84"/>
      <c r="AV88" s="80"/>
      <c r="AW88" s="80"/>
      <c r="AX88" s="80"/>
      <c r="AY88" s="84"/>
      <c r="AZ88" s="80"/>
      <c r="BA88" s="84"/>
      <c r="BB88" s="80"/>
      <c r="BC88" s="80" t="s">
        <v>919</v>
      </c>
      <c r="BD88" s="80" t="s">
        <v>919</v>
      </c>
      <c r="BE88" s="80" t="s">
        <v>919</v>
      </c>
      <c r="BF88" s="80" t="s">
        <v>968</v>
      </c>
      <c r="BG88" s="80" t="s">
        <v>969</v>
      </c>
      <c r="BH88" s="294" t="s">
        <v>968</v>
      </c>
      <c r="BI88" s="80" t="s">
        <v>971</v>
      </c>
      <c r="BJ88" s="80" t="s">
        <v>972</v>
      </c>
      <c r="BK88" s="131" t="s">
        <v>973</v>
      </c>
      <c r="BL88" s="99"/>
      <c r="BM88" s="269"/>
      <c r="BN88" s="296"/>
      <c r="BO88" s="249" t="s">
        <v>1277</v>
      </c>
    </row>
    <row r="89" spans="1:67" ht="331.5" hidden="1" x14ac:dyDescent="0.2">
      <c r="A89" s="241" t="s">
        <v>1416</v>
      </c>
      <c r="B89" s="315" t="s">
        <v>69</v>
      </c>
      <c r="C89" s="80"/>
      <c r="D89" s="294" t="s">
        <v>69</v>
      </c>
      <c r="E89" s="80"/>
      <c r="F89" s="80" t="s">
        <v>222</v>
      </c>
      <c r="G89" s="81" t="s">
        <v>849</v>
      </c>
      <c r="H89" s="82">
        <v>44197</v>
      </c>
      <c r="I89" s="82">
        <v>45442</v>
      </c>
      <c r="J89" s="80" t="s">
        <v>975</v>
      </c>
      <c r="K89" s="80" t="s">
        <v>976</v>
      </c>
      <c r="L89" s="80" t="s">
        <v>977</v>
      </c>
      <c r="M89" s="80" t="s">
        <v>27</v>
      </c>
      <c r="N89" s="80"/>
      <c r="O89" s="80"/>
      <c r="P89" s="80">
        <v>1</v>
      </c>
      <c r="Q89" s="85">
        <v>20000000</v>
      </c>
      <c r="R89" s="80">
        <v>1</v>
      </c>
      <c r="S89" s="85">
        <v>20000000</v>
      </c>
      <c r="T89" s="80">
        <v>1</v>
      </c>
      <c r="U89" s="85">
        <v>20000000</v>
      </c>
      <c r="V89" s="80">
        <v>1</v>
      </c>
      <c r="W89" s="137">
        <f>Q89+S89+U89</f>
        <v>60000000</v>
      </c>
      <c r="X89" s="80">
        <v>4</v>
      </c>
      <c r="Y89" s="86">
        <f t="shared" ref="Y89:Y98" si="24">O89+Q89+S89+U89+W89</f>
        <v>120000000</v>
      </c>
      <c r="Z89" s="80"/>
      <c r="AA89" s="84" t="str">
        <f>IF(O89=0," ",Z89/O89)</f>
        <v xml:space="preserve"> </v>
      </c>
      <c r="AB89" s="80"/>
      <c r="AC89" s="84" t="str">
        <f t="shared" si="20"/>
        <v xml:space="preserve"> </v>
      </c>
      <c r="AD89" s="80"/>
      <c r="AE89" s="80"/>
      <c r="AF89" s="80" t="s">
        <v>978</v>
      </c>
      <c r="AG89" s="84" t="s">
        <v>979</v>
      </c>
      <c r="AH89" s="80" t="s">
        <v>978</v>
      </c>
      <c r="AI89" s="84" t="s">
        <v>979</v>
      </c>
      <c r="AJ89" s="80" t="s">
        <v>980</v>
      </c>
      <c r="AK89" s="80"/>
      <c r="AL89" s="80"/>
      <c r="AM89" s="84"/>
      <c r="AN89" s="80"/>
      <c r="AO89" s="84"/>
      <c r="AP89" s="80"/>
      <c r="AQ89" s="80"/>
      <c r="AR89" s="80"/>
      <c r="AS89" s="84">
        <f t="shared" si="23"/>
        <v>0</v>
      </c>
      <c r="AT89" s="80"/>
      <c r="AU89" s="84"/>
      <c r="AV89" s="80"/>
      <c r="AW89" s="80"/>
      <c r="AX89" s="80"/>
      <c r="AY89" s="84"/>
      <c r="AZ89" s="80"/>
      <c r="BA89" s="84"/>
      <c r="BB89" s="80"/>
      <c r="BC89" s="209" t="s">
        <v>1417</v>
      </c>
      <c r="BD89" s="80" t="s">
        <v>981</v>
      </c>
      <c r="BE89" s="297" t="s">
        <v>982</v>
      </c>
      <c r="BF89" s="297" t="s">
        <v>968</v>
      </c>
      <c r="BG89" s="297" t="s">
        <v>983</v>
      </c>
      <c r="BH89" s="297" t="s">
        <v>984</v>
      </c>
      <c r="BI89" s="297" t="s">
        <v>985</v>
      </c>
      <c r="BJ89" s="297">
        <v>4320410</v>
      </c>
      <c r="BK89" s="298" t="s">
        <v>986</v>
      </c>
      <c r="BL89" s="99"/>
      <c r="BM89" s="115"/>
      <c r="BN89" s="299"/>
      <c r="BO89" s="249" t="s">
        <v>1277</v>
      </c>
    </row>
    <row r="90" spans="1:67" ht="293.25" hidden="1" x14ac:dyDescent="0.2">
      <c r="A90" s="241" t="s">
        <v>1418</v>
      </c>
      <c r="B90" s="315" t="s">
        <v>69</v>
      </c>
      <c r="C90" s="80"/>
      <c r="D90" s="294" t="s">
        <v>69</v>
      </c>
      <c r="E90" s="80"/>
      <c r="F90" s="80" t="s">
        <v>222</v>
      </c>
      <c r="G90" s="81" t="s">
        <v>849</v>
      </c>
      <c r="H90" s="82">
        <v>44197</v>
      </c>
      <c r="I90" s="82">
        <v>45442</v>
      </c>
      <c r="J90" s="87" t="s">
        <v>988</v>
      </c>
      <c r="K90" s="87" t="s">
        <v>989</v>
      </c>
      <c r="L90" s="80" t="s">
        <v>977</v>
      </c>
      <c r="M90" s="80" t="s">
        <v>27</v>
      </c>
      <c r="N90" s="80"/>
      <c r="O90" s="80"/>
      <c r="P90" s="80">
        <v>6</v>
      </c>
      <c r="Q90" s="88">
        <v>6000000</v>
      </c>
      <c r="R90" s="80">
        <v>6</v>
      </c>
      <c r="S90" s="88">
        <v>6000000</v>
      </c>
      <c r="T90" s="80">
        <v>6</v>
      </c>
      <c r="U90" s="88">
        <v>6000000</v>
      </c>
      <c r="V90" s="80">
        <v>6</v>
      </c>
      <c r="W90" s="137">
        <f>Q90+S90+U90</f>
        <v>18000000</v>
      </c>
      <c r="X90" s="80">
        <v>24</v>
      </c>
      <c r="Y90" s="86">
        <f t="shared" si="24"/>
        <v>36000000</v>
      </c>
      <c r="Z90" s="80"/>
      <c r="AA90" s="84" t="str">
        <f>IF(O90=0," ",Z90/O90)</f>
        <v xml:space="preserve"> </v>
      </c>
      <c r="AB90" s="80"/>
      <c r="AC90" s="84" t="str">
        <f t="shared" si="20"/>
        <v xml:space="preserve"> </v>
      </c>
      <c r="AD90" s="80"/>
      <c r="AE90" s="80"/>
      <c r="AF90" s="80" t="s">
        <v>978</v>
      </c>
      <c r="AG90" s="84" t="s">
        <v>979</v>
      </c>
      <c r="AH90" s="80" t="s">
        <v>978</v>
      </c>
      <c r="AI90" s="84" t="s">
        <v>979</v>
      </c>
      <c r="AJ90" s="80" t="s">
        <v>990</v>
      </c>
      <c r="AK90" s="80"/>
      <c r="AL90" s="80"/>
      <c r="AM90" s="84"/>
      <c r="AN90" s="80"/>
      <c r="AO90" s="84"/>
      <c r="AP90" s="80"/>
      <c r="AQ90" s="80"/>
      <c r="AR90" s="80"/>
      <c r="AS90" s="84">
        <f t="shared" si="23"/>
        <v>0</v>
      </c>
      <c r="AT90" s="80"/>
      <c r="AU90" s="84"/>
      <c r="AV90" s="80"/>
      <c r="AW90" s="80"/>
      <c r="AX90" s="80"/>
      <c r="AY90" s="84"/>
      <c r="AZ90" s="80"/>
      <c r="BA90" s="84"/>
      <c r="BB90" s="80"/>
      <c r="BC90" s="80" t="s">
        <v>1419</v>
      </c>
      <c r="BD90" s="80" t="s">
        <v>991</v>
      </c>
      <c r="BE90" s="297" t="s">
        <v>992</v>
      </c>
      <c r="BF90" s="297" t="s">
        <v>968</v>
      </c>
      <c r="BG90" s="297" t="s">
        <v>983</v>
      </c>
      <c r="BH90" s="297" t="s">
        <v>993</v>
      </c>
      <c r="BI90" s="297" t="s">
        <v>994</v>
      </c>
      <c r="BJ90" s="297">
        <v>4320410</v>
      </c>
      <c r="BK90" s="298" t="s">
        <v>995</v>
      </c>
      <c r="BL90" s="99"/>
      <c r="BM90" s="115"/>
      <c r="BN90" s="299"/>
      <c r="BO90" s="249" t="s">
        <v>1277</v>
      </c>
    </row>
    <row r="91" spans="1:67" ht="331.5" hidden="1" x14ac:dyDescent="0.2">
      <c r="A91" s="241" t="s">
        <v>1420</v>
      </c>
      <c r="B91" s="315" t="s">
        <v>69</v>
      </c>
      <c r="C91" s="80"/>
      <c r="D91" s="294" t="s">
        <v>69</v>
      </c>
      <c r="E91" s="80"/>
      <c r="F91" s="80" t="s">
        <v>222</v>
      </c>
      <c r="G91" s="81" t="s">
        <v>849</v>
      </c>
      <c r="H91" s="82">
        <v>44927</v>
      </c>
      <c r="I91" s="82">
        <v>45442</v>
      </c>
      <c r="J91" s="80" t="s">
        <v>997</v>
      </c>
      <c r="K91" s="80" t="s">
        <v>998</v>
      </c>
      <c r="L91" s="80" t="s">
        <v>977</v>
      </c>
      <c r="M91" s="80" t="s">
        <v>27</v>
      </c>
      <c r="N91" s="80"/>
      <c r="O91" s="80"/>
      <c r="P91" s="80">
        <v>0</v>
      </c>
      <c r="Q91" s="80">
        <v>0</v>
      </c>
      <c r="R91" s="80">
        <v>0</v>
      </c>
      <c r="S91" s="80">
        <v>0</v>
      </c>
      <c r="T91" s="80">
        <v>1</v>
      </c>
      <c r="U91" s="88">
        <v>4000000</v>
      </c>
      <c r="V91" s="80">
        <v>1</v>
      </c>
      <c r="W91" s="137">
        <f>U91</f>
        <v>4000000</v>
      </c>
      <c r="X91" s="80">
        <v>1</v>
      </c>
      <c r="Y91" s="86">
        <f t="shared" si="24"/>
        <v>8000000</v>
      </c>
      <c r="Z91" s="80"/>
      <c r="AA91" s="84" t="str">
        <f>IF(O91=0," ",Z91/O91)</f>
        <v xml:space="preserve"> </v>
      </c>
      <c r="AB91" s="80"/>
      <c r="AC91" s="84" t="str">
        <f t="shared" si="20"/>
        <v xml:space="preserve"> </v>
      </c>
      <c r="AD91" s="80"/>
      <c r="AE91" s="80"/>
      <c r="AF91" s="80"/>
      <c r="AG91" s="84"/>
      <c r="AH91" s="80"/>
      <c r="AI91" s="84" t="str">
        <f t="shared" si="21"/>
        <v xml:space="preserve"> </v>
      </c>
      <c r="AJ91" s="80" t="s">
        <v>999</v>
      </c>
      <c r="AK91" s="80"/>
      <c r="AL91" s="80"/>
      <c r="AM91" s="84"/>
      <c r="AN91" s="80"/>
      <c r="AO91" s="84"/>
      <c r="AP91" s="80"/>
      <c r="AQ91" s="80"/>
      <c r="AR91" s="80"/>
      <c r="AS91" s="84" t="str">
        <f t="shared" si="23"/>
        <v xml:space="preserve"> </v>
      </c>
      <c r="AT91" s="80"/>
      <c r="AU91" s="84"/>
      <c r="AV91" s="80"/>
      <c r="AW91" s="80"/>
      <c r="AX91" s="80"/>
      <c r="AY91" s="84"/>
      <c r="AZ91" s="80"/>
      <c r="BA91" s="84"/>
      <c r="BB91" s="80"/>
      <c r="BC91" s="80" t="s">
        <v>1419</v>
      </c>
      <c r="BD91" s="80" t="s">
        <v>1000</v>
      </c>
      <c r="BE91" s="297" t="s">
        <v>992</v>
      </c>
      <c r="BF91" s="297" t="s">
        <v>968</v>
      </c>
      <c r="BG91" s="297" t="s">
        <v>983</v>
      </c>
      <c r="BH91" s="297" t="s">
        <v>993</v>
      </c>
      <c r="BI91" s="297" t="s">
        <v>994</v>
      </c>
      <c r="BJ91" s="297">
        <v>4320410</v>
      </c>
      <c r="BK91" s="298" t="s">
        <v>995</v>
      </c>
      <c r="BL91" s="99"/>
      <c r="BM91" s="115"/>
      <c r="BN91" s="299"/>
      <c r="BO91" s="249" t="s">
        <v>1277</v>
      </c>
    </row>
    <row r="92" spans="1:67" ht="409.5" hidden="1" x14ac:dyDescent="0.2">
      <c r="A92" s="241" t="s">
        <v>1421</v>
      </c>
      <c r="B92" s="315" t="s">
        <v>69</v>
      </c>
      <c r="C92" s="80"/>
      <c r="D92" s="294" t="s">
        <v>69</v>
      </c>
      <c r="E92" s="80"/>
      <c r="F92" s="80" t="s">
        <v>221</v>
      </c>
      <c r="G92" s="80" t="s">
        <v>1002</v>
      </c>
      <c r="H92" s="82">
        <v>44287</v>
      </c>
      <c r="I92" s="82">
        <v>45442</v>
      </c>
      <c r="J92" s="80" t="s">
        <v>1003</v>
      </c>
      <c r="K92" s="80" t="s">
        <v>1004</v>
      </c>
      <c r="L92" s="80" t="s">
        <v>1005</v>
      </c>
      <c r="M92" s="80" t="s">
        <v>27</v>
      </c>
      <c r="N92" s="80">
        <v>0</v>
      </c>
      <c r="O92" s="80"/>
      <c r="P92" s="80">
        <v>2</v>
      </c>
      <c r="Q92" s="116">
        <v>8760000</v>
      </c>
      <c r="R92" s="80">
        <v>2</v>
      </c>
      <c r="S92" s="116">
        <v>8760000</v>
      </c>
      <c r="T92" s="80">
        <v>2</v>
      </c>
      <c r="U92" s="116">
        <v>8760000</v>
      </c>
      <c r="V92" s="80">
        <v>2</v>
      </c>
      <c r="W92" s="137">
        <f>Q92+S92+U92</f>
        <v>26280000</v>
      </c>
      <c r="X92" s="80">
        <v>8</v>
      </c>
      <c r="Y92" s="86">
        <f t="shared" si="24"/>
        <v>52560000</v>
      </c>
      <c r="Z92" s="80" t="s">
        <v>818</v>
      </c>
      <c r="AA92" s="84" t="s">
        <v>818</v>
      </c>
      <c r="AB92" s="80" t="s">
        <v>818</v>
      </c>
      <c r="AC92" s="84" t="str">
        <f t="shared" si="20"/>
        <v xml:space="preserve"> </v>
      </c>
      <c r="AD92" s="80" t="s">
        <v>818</v>
      </c>
      <c r="AE92" s="80" t="s">
        <v>818</v>
      </c>
      <c r="AF92" s="86" t="s">
        <v>1006</v>
      </c>
      <c r="AG92" s="210" t="s">
        <v>1007</v>
      </c>
      <c r="AH92" s="80">
        <v>0.2</v>
      </c>
      <c r="AI92" s="84">
        <f t="shared" si="21"/>
        <v>0.1</v>
      </c>
      <c r="AJ92" s="80" t="s">
        <v>1008</v>
      </c>
      <c r="AK92" s="80"/>
      <c r="AL92" s="80"/>
      <c r="AM92" s="84"/>
      <c r="AN92" s="80"/>
      <c r="AO92" s="84"/>
      <c r="AP92" s="80"/>
      <c r="AQ92" s="80"/>
      <c r="AR92" s="80"/>
      <c r="AS92" s="84">
        <f t="shared" si="23"/>
        <v>0</v>
      </c>
      <c r="AT92" s="80"/>
      <c r="AU92" s="84"/>
      <c r="AV92" s="80"/>
      <c r="AW92" s="80"/>
      <c r="AX92" s="80"/>
      <c r="AY92" s="84"/>
      <c r="AZ92" s="80"/>
      <c r="BA92" s="84"/>
      <c r="BB92" s="80"/>
      <c r="BC92" s="80" t="s">
        <v>1422</v>
      </c>
      <c r="BD92" s="80" t="s">
        <v>1009</v>
      </c>
      <c r="BE92" s="300">
        <v>7617</v>
      </c>
      <c r="BF92" s="297" t="s">
        <v>968</v>
      </c>
      <c r="BG92" s="297" t="s">
        <v>1010</v>
      </c>
      <c r="BH92" s="297" t="s">
        <v>1011</v>
      </c>
      <c r="BI92" s="297" t="s">
        <v>1012</v>
      </c>
      <c r="BJ92" s="297">
        <v>3795750</v>
      </c>
      <c r="BK92" s="298" t="s">
        <v>1013</v>
      </c>
      <c r="BL92" s="99"/>
      <c r="BM92" s="67"/>
      <c r="BN92" s="296"/>
      <c r="BO92" s="249" t="s">
        <v>1277</v>
      </c>
    </row>
    <row r="93" spans="1:67" ht="306" hidden="1" x14ac:dyDescent="0.2">
      <c r="A93" s="241" t="s">
        <v>1423</v>
      </c>
      <c r="B93" s="315" t="s">
        <v>69</v>
      </c>
      <c r="C93" s="80"/>
      <c r="D93" s="294" t="s">
        <v>69</v>
      </c>
      <c r="E93" s="80"/>
      <c r="F93" s="80" t="s">
        <v>221</v>
      </c>
      <c r="G93" s="80" t="s">
        <v>1015</v>
      </c>
      <c r="H93" s="82">
        <v>44287</v>
      </c>
      <c r="I93" s="82">
        <v>45442</v>
      </c>
      <c r="J93" s="80" t="s">
        <v>1016</v>
      </c>
      <c r="K93" s="80" t="s">
        <v>1017</v>
      </c>
      <c r="L93" s="80" t="s">
        <v>1005</v>
      </c>
      <c r="M93" s="80" t="s">
        <v>27</v>
      </c>
      <c r="N93" s="80"/>
      <c r="O93" s="80"/>
      <c r="P93" s="80">
        <v>32</v>
      </c>
      <c r="Q93" s="116">
        <v>8760000</v>
      </c>
      <c r="R93" s="80">
        <v>32</v>
      </c>
      <c r="S93" s="116">
        <v>8760000</v>
      </c>
      <c r="T93" s="80">
        <v>32</v>
      </c>
      <c r="U93" s="116">
        <v>8760000</v>
      </c>
      <c r="V93" s="80">
        <v>32</v>
      </c>
      <c r="W93" s="137">
        <f>Q93+S93+U93</f>
        <v>26280000</v>
      </c>
      <c r="X93" s="80">
        <v>128</v>
      </c>
      <c r="Y93" s="86">
        <f t="shared" si="24"/>
        <v>52560000</v>
      </c>
      <c r="Z93" s="80" t="s">
        <v>818</v>
      </c>
      <c r="AA93" s="84" t="s">
        <v>818</v>
      </c>
      <c r="AB93" s="80" t="s">
        <v>818</v>
      </c>
      <c r="AC93" s="84" t="str">
        <f t="shared" si="20"/>
        <v xml:space="preserve"> </v>
      </c>
      <c r="AD93" s="80" t="s">
        <v>818</v>
      </c>
      <c r="AE93" s="80" t="s">
        <v>818</v>
      </c>
      <c r="AF93" s="86" t="s">
        <v>1006</v>
      </c>
      <c r="AG93" s="210" t="s">
        <v>1007</v>
      </c>
      <c r="AH93" s="80">
        <v>0</v>
      </c>
      <c r="AI93" s="84">
        <f t="shared" si="21"/>
        <v>0</v>
      </c>
      <c r="AJ93" s="80" t="s">
        <v>1008</v>
      </c>
      <c r="AK93" s="80"/>
      <c r="AL93" s="80"/>
      <c r="AM93" s="84"/>
      <c r="AN93" s="80"/>
      <c r="AO93" s="84"/>
      <c r="AP93" s="80"/>
      <c r="AQ93" s="80"/>
      <c r="AR93" s="80"/>
      <c r="AS93" s="84">
        <f t="shared" si="23"/>
        <v>0</v>
      </c>
      <c r="AT93" s="80"/>
      <c r="AU93" s="84"/>
      <c r="AV93" s="80"/>
      <c r="AW93" s="80"/>
      <c r="AX93" s="80"/>
      <c r="AY93" s="84"/>
      <c r="AZ93" s="80"/>
      <c r="BA93" s="84"/>
      <c r="BB93" s="80"/>
      <c r="BC93" s="80" t="s">
        <v>1422</v>
      </c>
      <c r="BD93" s="131" t="s">
        <v>1009</v>
      </c>
      <c r="BE93" s="297">
        <v>7617</v>
      </c>
      <c r="BF93" s="301" t="s">
        <v>968</v>
      </c>
      <c r="BG93" s="297" t="s">
        <v>1010</v>
      </c>
      <c r="BH93" s="297" t="s">
        <v>1011</v>
      </c>
      <c r="BI93" s="297" t="s">
        <v>1012</v>
      </c>
      <c r="BJ93" s="297">
        <v>3795750</v>
      </c>
      <c r="BK93" s="298" t="s">
        <v>1013</v>
      </c>
      <c r="BL93" s="99"/>
      <c r="BM93" s="67"/>
      <c r="BN93" s="296"/>
      <c r="BO93" s="249" t="s">
        <v>1277</v>
      </c>
    </row>
    <row r="94" spans="1:67" ht="267.75" hidden="1" x14ac:dyDescent="0.2">
      <c r="A94" s="241" t="s">
        <v>1424</v>
      </c>
      <c r="B94" s="315" t="s">
        <v>69</v>
      </c>
      <c r="C94" s="80"/>
      <c r="D94" s="294" t="s">
        <v>69</v>
      </c>
      <c r="E94" s="80"/>
      <c r="F94" s="80" t="s">
        <v>221</v>
      </c>
      <c r="G94" s="80" t="s">
        <v>1019</v>
      </c>
      <c r="H94" s="302">
        <v>44287</v>
      </c>
      <c r="I94" s="82">
        <v>45442</v>
      </c>
      <c r="J94" s="80" t="s">
        <v>1020</v>
      </c>
      <c r="K94" s="80" t="s">
        <v>1021</v>
      </c>
      <c r="L94" s="80" t="s">
        <v>1005</v>
      </c>
      <c r="M94" s="80" t="s">
        <v>27</v>
      </c>
      <c r="N94" s="80">
        <v>2</v>
      </c>
      <c r="O94" s="88">
        <v>34000000</v>
      </c>
      <c r="P94" s="80">
        <v>2</v>
      </c>
      <c r="Q94" s="88">
        <v>56000000</v>
      </c>
      <c r="R94" s="80">
        <v>2</v>
      </c>
      <c r="S94" s="88">
        <v>56000000</v>
      </c>
      <c r="T94" s="80">
        <v>2</v>
      </c>
      <c r="U94" s="88">
        <v>56000000</v>
      </c>
      <c r="V94" s="80">
        <v>2</v>
      </c>
      <c r="W94" s="137">
        <f>O94+Q94+S94+U94</f>
        <v>202000000</v>
      </c>
      <c r="X94" s="80">
        <v>8</v>
      </c>
      <c r="Y94" s="86">
        <f t="shared" si="24"/>
        <v>404000000</v>
      </c>
      <c r="Z94" s="86" t="s">
        <v>1022</v>
      </c>
      <c r="AA94" s="84">
        <v>1</v>
      </c>
      <c r="AB94" s="80">
        <v>2</v>
      </c>
      <c r="AC94" s="84">
        <f t="shared" si="20"/>
        <v>1</v>
      </c>
      <c r="AD94" s="80" t="s">
        <v>1023</v>
      </c>
      <c r="AE94" s="80" t="s">
        <v>535</v>
      </c>
      <c r="AF94" s="86" t="s">
        <v>1006</v>
      </c>
      <c r="AG94" s="210" t="s">
        <v>1007</v>
      </c>
      <c r="AH94" s="80">
        <v>0.2</v>
      </c>
      <c r="AI94" s="84">
        <f t="shared" si="21"/>
        <v>0.1</v>
      </c>
      <c r="AJ94" s="80" t="s">
        <v>1008</v>
      </c>
      <c r="AK94" s="80"/>
      <c r="AL94" s="80"/>
      <c r="AM94" s="84"/>
      <c r="AN94" s="80"/>
      <c r="AO94" s="84"/>
      <c r="AP94" s="80"/>
      <c r="AQ94" s="80"/>
      <c r="AR94" s="80"/>
      <c r="AS94" s="84">
        <f t="shared" si="23"/>
        <v>0</v>
      </c>
      <c r="AT94" s="80"/>
      <c r="AU94" s="84"/>
      <c r="AV94" s="80"/>
      <c r="AW94" s="80"/>
      <c r="AX94" s="80"/>
      <c r="AY94" s="84"/>
      <c r="AZ94" s="80"/>
      <c r="BA94" s="84"/>
      <c r="BB94" s="80"/>
      <c r="BC94" s="80" t="s">
        <v>1425</v>
      </c>
      <c r="BD94" s="80" t="s">
        <v>1024</v>
      </c>
      <c r="BE94" s="303" t="s">
        <v>1025</v>
      </c>
      <c r="BF94" s="297" t="s">
        <v>968</v>
      </c>
      <c r="BG94" s="297" t="s">
        <v>1010</v>
      </c>
      <c r="BH94" s="297" t="s">
        <v>1011</v>
      </c>
      <c r="BI94" s="297" t="s">
        <v>1012</v>
      </c>
      <c r="BJ94" s="297">
        <v>3795750</v>
      </c>
      <c r="BK94" s="298" t="s">
        <v>1013</v>
      </c>
      <c r="BL94" s="99"/>
      <c r="BM94" s="67"/>
      <c r="BN94" s="296"/>
      <c r="BO94" s="249" t="s">
        <v>1277</v>
      </c>
    </row>
    <row r="95" spans="1:67" ht="357" hidden="1" x14ac:dyDescent="0.2">
      <c r="A95" s="241" t="s">
        <v>1426</v>
      </c>
      <c r="B95" s="315" t="s">
        <v>69</v>
      </c>
      <c r="C95" s="80"/>
      <c r="D95" s="294" t="s">
        <v>69</v>
      </c>
      <c r="E95" s="80"/>
      <c r="F95" s="80" t="s">
        <v>221</v>
      </c>
      <c r="G95" s="80" t="s">
        <v>1019</v>
      </c>
      <c r="H95" s="82">
        <v>44287</v>
      </c>
      <c r="I95" s="82">
        <v>45442</v>
      </c>
      <c r="J95" s="80" t="s">
        <v>1027</v>
      </c>
      <c r="K95" s="80" t="s">
        <v>1028</v>
      </c>
      <c r="L95" s="80" t="s">
        <v>1005</v>
      </c>
      <c r="M95" s="80" t="s">
        <v>27</v>
      </c>
      <c r="N95" s="80"/>
      <c r="O95" s="80"/>
      <c r="P95" s="80">
        <v>24</v>
      </c>
      <c r="Q95" s="116">
        <v>34800000</v>
      </c>
      <c r="R95" s="80">
        <v>24</v>
      </c>
      <c r="S95" s="89">
        <v>36200000</v>
      </c>
      <c r="T95" s="80">
        <v>24</v>
      </c>
      <c r="U95" s="89">
        <v>37650000</v>
      </c>
      <c r="V95" s="80">
        <v>24</v>
      </c>
      <c r="W95" s="137">
        <f t="shared" ref="W95:W100" si="25">Q95+S95+U95</f>
        <v>108650000</v>
      </c>
      <c r="X95" s="80">
        <v>96</v>
      </c>
      <c r="Y95" s="86">
        <f t="shared" si="24"/>
        <v>217300000</v>
      </c>
      <c r="Z95" s="80" t="s">
        <v>818</v>
      </c>
      <c r="AA95" s="84" t="s">
        <v>818</v>
      </c>
      <c r="AB95" s="80" t="s">
        <v>818</v>
      </c>
      <c r="AC95" s="84" t="str">
        <f t="shared" si="20"/>
        <v xml:space="preserve"> </v>
      </c>
      <c r="AD95" s="80" t="s">
        <v>818</v>
      </c>
      <c r="AE95" s="80" t="s">
        <v>818</v>
      </c>
      <c r="AF95" s="86" t="s">
        <v>1006</v>
      </c>
      <c r="AG95" s="210" t="s">
        <v>1007</v>
      </c>
      <c r="AH95" s="80">
        <v>2.4</v>
      </c>
      <c r="AI95" s="84">
        <f t="shared" si="21"/>
        <v>9.9999999999999992E-2</v>
      </c>
      <c r="AJ95" s="80" t="s">
        <v>1008</v>
      </c>
      <c r="AK95" s="80"/>
      <c r="AL95" s="80"/>
      <c r="AM95" s="84"/>
      <c r="AN95" s="80"/>
      <c r="AO95" s="84"/>
      <c r="AP95" s="80"/>
      <c r="AQ95" s="80"/>
      <c r="AR95" s="80"/>
      <c r="AS95" s="84">
        <f t="shared" si="23"/>
        <v>0</v>
      </c>
      <c r="AT95" s="80"/>
      <c r="AU95" s="84"/>
      <c r="AV95" s="80"/>
      <c r="AW95" s="80"/>
      <c r="AX95" s="80"/>
      <c r="AY95" s="84"/>
      <c r="AZ95" s="80"/>
      <c r="BA95" s="84"/>
      <c r="BB95" s="80"/>
      <c r="BC95" s="80" t="s">
        <v>1427</v>
      </c>
      <c r="BD95" s="80" t="s">
        <v>1029</v>
      </c>
      <c r="BE95" s="297">
        <v>7598</v>
      </c>
      <c r="BF95" s="297" t="s">
        <v>968</v>
      </c>
      <c r="BG95" s="297" t="s">
        <v>1010</v>
      </c>
      <c r="BH95" s="297" t="s">
        <v>1030</v>
      </c>
      <c r="BI95" s="297" t="s">
        <v>1031</v>
      </c>
      <c r="BJ95" s="297">
        <v>3795750</v>
      </c>
      <c r="BK95" s="304" t="s">
        <v>1032</v>
      </c>
      <c r="BL95" s="99"/>
      <c r="BM95" s="67"/>
      <c r="BN95" s="296"/>
      <c r="BO95" s="249" t="s">
        <v>1277</v>
      </c>
    </row>
    <row r="96" spans="1:67" ht="267.75" hidden="1" x14ac:dyDescent="0.2">
      <c r="A96" s="241" t="s">
        <v>1428</v>
      </c>
      <c r="B96" s="315" t="s">
        <v>69</v>
      </c>
      <c r="C96" s="80"/>
      <c r="D96" s="294" t="s">
        <v>69</v>
      </c>
      <c r="E96" s="80"/>
      <c r="F96" s="80" t="s">
        <v>222</v>
      </c>
      <c r="G96" s="80" t="s">
        <v>1034</v>
      </c>
      <c r="H96" s="82">
        <v>44228</v>
      </c>
      <c r="I96" s="82">
        <v>45442</v>
      </c>
      <c r="J96" s="80" t="s">
        <v>1035</v>
      </c>
      <c r="K96" s="80" t="s">
        <v>1036</v>
      </c>
      <c r="L96" s="80" t="s">
        <v>787</v>
      </c>
      <c r="M96" s="80" t="s">
        <v>27</v>
      </c>
      <c r="N96" s="80"/>
      <c r="O96" s="80"/>
      <c r="P96" s="84">
        <v>1</v>
      </c>
      <c r="Q96" s="117">
        <v>20000000</v>
      </c>
      <c r="R96" s="84">
        <v>1</v>
      </c>
      <c r="S96" s="117">
        <v>20000000</v>
      </c>
      <c r="T96" s="84">
        <v>1</v>
      </c>
      <c r="U96" s="117">
        <v>20000000</v>
      </c>
      <c r="V96" s="84">
        <v>1</v>
      </c>
      <c r="W96" s="137">
        <f t="shared" si="25"/>
        <v>60000000</v>
      </c>
      <c r="X96" s="84">
        <v>1</v>
      </c>
      <c r="Y96" s="117">
        <f t="shared" si="24"/>
        <v>120000000</v>
      </c>
      <c r="Z96" s="80"/>
      <c r="AA96" s="84" t="str">
        <f t="shared" ref="AA96:AA102" si="26">IF(O96=0," ",Z96/O96)</f>
        <v xml:space="preserve"> </v>
      </c>
      <c r="AB96" s="80"/>
      <c r="AC96" s="84" t="str">
        <f t="shared" si="20"/>
        <v xml:space="preserve"> </v>
      </c>
      <c r="AD96" s="80"/>
      <c r="AE96" s="80"/>
      <c r="AF96" s="80"/>
      <c r="AG96" s="84">
        <f t="shared" ref="AG96:AG101" si="27">IF(Q96=0," ",AF96/Q96)</f>
        <v>0</v>
      </c>
      <c r="AH96" s="80"/>
      <c r="AI96" s="84">
        <f t="shared" si="21"/>
        <v>0</v>
      </c>
      <c r="AJ96" s="80" t="s">
        <v>1037</v>
      </c>
      <c r="AK96" s="80"/>
      <c r="AL96" s="80"/>
      <c r="AM96" s="84"/>
      <c r="AN96" s="80"/>
      <c r="AO96" s="84"/>
      <c r="AP96" s="80"/>
      <c r="AQ96" s="80"/>
      <c r="AR96" s="80"/>
      <c r="AS96" s="84">
        <f t="shared" si="23"/>
        <v>0</v>
      </c>
      <c r="AT96" s="80"/>
      <c r="AU96" s="84"/>
      <c r="AV96" s="80"/>
      <c r="AW96" s="80"/>
      <c r="AX96" s="80"/>
      <c r="AY96" s="84"/>
      <c r="AZ96" s="80"/>
      <c r="BA96" s="84"/>
      <c r="BB96" s="80"/>
      <c r="BC96" s="80" t="s">
        <v>1429</v>
      </c>
      <c r="BD96" s="80" t="s">
        <v>1038</v>
      </c>
      <c r="BE96" s="297" t="s">
        <v>1039</v>
      </c>
      <c r="BF96" s="297" t="s">
        <v>968</v>
      </c>
      <c r="BG96" s="297" t="s">
        <v>1040</v>
      </c>
      <c r="BH96" s="297" t="s">
        <v>1041</v>
      </c>
      <c r="BI96" s="297" t="s">
        <v>1042</v>
      </c>
      <c r="BJ96" s="297">
        <v>3142641428</v>
      </c>
      <c r="BK96" s="298" t="s">
        <v>1043</v>
      </c>
      <c r="BL96" s="99"/>
      <c r="BM96" s="67"/>
      <c r="BN96" s="296"/>
      <c r="BO96" s="249" t="s">
        <v>1277</v>
      </c>
    </row>
    <row r="97" spans="1:67" ht="178.5" hidden="1" x14ac:dyDescent="0.2">
      <c r="A97" s="241" t="s">
        <v>1430</v>
      </c>
      <c r="B97" s="315" t="s">
        <v>69</v>
      </c>
      <c r="C97" s="80"/>
      <c r="D97" s="294" t="s">
        <v>69</v>
      </c>
      <c r="E97" s="80"/>
      <c r="F97" s="80" t="s">
        <v>215</v>
      </c>
      <c r="G97" s="80" t="s">
        <v>1034</v>
      </c>
      <c r="H97" s="82">
        <v>44228</v>
      </c>
      <c r="I97" s="82">
        <v>45442</v>
      </c>
      <c r="J97" s="80" t="s">
        <v>1045</v>
      </c>
      <c r="K97" s="80" t="s">
        <v>1046</v>
      </c>
      <c r="L97" s="80" t="s">
        <v>787</v>
      </c>
      <c r="M97" s="80" t="s">
        <v>27</v>
      </c>
      <c r="N97" s="80"/>
      <c r="O97" s="86"/>
      <c r="P97" s="80">
        <v>10</v>
      </c>
      <c r="Q97" s="117">
        <v>23300000</v>
      </c>
      <c r="R97" s="80">
        <v>10</v>
      </c>
      <c r="S97" s="117">
        <v>23300000</v>
      </c>
      <c r="T97" s="80">
        <v>10</v>
      </c>
      <c r="U97" s="117">
        <v>23300000</v>
      </c>
      <c r="V97" s="80">
        <v>10</v>
      </c>
      <c r="W97" s="137">
        <f t="shared" si="25"/>
        <v>69900000</v>
      </c>
      <c r="X97" s="80">
        <f>P97+R97+T97+V97</f>
        <v>40</v>
      </c>
      <c r="Y97" s="117">
        <f t="shared" si="24"/>
        <v>139800000</v>
      </c>
      <c r="Z97" s="80"/>
      <c r="AA97" s="84" t="str">
        <f t="shared" si="26"/>
        <v xml:space="preserve"> </v>
      </c>
      <c r="AB97" s="80"/>
      <c r="AC97" s="84" t="str">
        <f t="shared" si="20"/>
        <v xml:space="preserve"> </v>
      </c>
      <c r="AD97" s="80"/>
      <c r="AE97" s="80"/>
      <c r="AF97" s="80"/>
      <c r="AG97" s="84">
        <f t="shared" si="27"/>
        <v>0</v>
      </c>
      <c r="AH97" s="80"/>
      <c r="AI97" s="84">
        <f t="shared" si="21"/>
        <v>0</v>
      </c>
      <c r="AJ97" s="80" t="s">
        <v>1037</v>
      </c>
      <c r="AK97" s="80"/>
      <c r="AL97" s="80"/>
      <c r="AM97" s="84"/>
      <c r="AN97" s="80"/>
      <c r="AO97" s="84"/>
      <c r="AP97" s="80"/>
      <c r="AQ97" s="80"/>
      <c r="AR97" s="80"/>
      <c r="AS97" s="84">
        <f t="shared" si="23"/>
        <v>0</v>
      </c>
      <c r="AT97" s="80"/>
      <c r="AU97" s="84"/>
      <c r="AV97" s="80"/>
      <c r="AW97" s="80"/>
      <c r="AX97" s="80"/>
      <c r="AY97" s="84"/>
      <c r="AZ97" s="80"/>
      <c r="BA97" s="84"/>
      <c r="BB97" s="80"/>
      <c r="BC97" s="80" t="s">
        <v>1431</v>
      </c>
      <c r="BD97" s="80" t="s">
        <v>1047</v>
      </c>
      <c r="BE97" s="297" t="s">
        <v>1048</v>
      </c>
      <c r="BF97" s="297" t="s">
        <v>968</v>
      </c>
      <c r="BG97" s="297" t="s">
        <v>1040</v>
      </c>
      <c r="BH97" s="297" t="s">
        <v>1049</v>
      </c>
      <c r="BI97" s="297" t="s">
        <v>1050</v>
      </c>
      <c r="BJ97" s="297">
        <v>3163708651</v>
      </c>
      <c r="BK97" s="298" t="s">
        <v>1051</v>
      </c>
      <c r="BL97" s="99"/>
      <c r="BM97" s="67"/>
      <c r="BN97" s="296"/>
      <c r="BO97" s="249" t="s">
        <v>1277</v>
      </c>
    </row>
    <row r="98" spans="1:67" ht="216.75" hidden="1" x14ac:dyDescent="0.2">
      <c r="A98" s="241" t="s">
        <v>1432</v>
      </c>
      <c r="B98" s="315" t="s">
        <v>69</v>
      </c>
      <c r="C98" s="80"/>
      <c r="D98" s="294" t="s">
        <v>69</v>
      </c>
      <c r="E98" s="80"/>
      <c r="F98" s="80" t="s">
        <v>222</v>
      </c>
      <c r="G98" s="80" t="s">
        <v>1034</v>
      </c>
      <c r="H98" s="82">
        <v>44228</v>
      </c>
      <c r="I98" s="82">
        <v>45442</v>
      </c>
      <c r="J98" s="80" t="s">
        <v>1053</v>
      </c>
      <c r="K98" s="80" t="s">
        <v>1054</v>
      </c>
      <c r="L98" s="80" t="s">
        <v>787</v>
      </c>
      <c r="M98" s="80" t="s">
        <v>27</v>
      </c>
      <c r="N98" s="80"/>
      <c r="O98" s="86"/>
      <c r="P98" s="84">
        <v>1</v>
      </c>
      <c r="Q98" s="117">
        <v>10000000</v>
      </c>
      <c r="R98" s="84">
        <v>1</v>
      </c>
      <c r="S98" s="117">
        <v>10000000</v>
      </c>
      <c r="T98" s="84">
        <v>1</v>
      </c>
      <c r="U98" s="117">
        <v>20000000</v>
      </c>
      <c r="V98" s="84">
        <v>1</v>
      </c>
      <c r="W98" s="137">
        <f t="shared" si="25"/>
        <v>40000000</v>
      </c>
      <c r="X98" s="84">
        <v>1</v>
      </c>
      <c r="Y98" s="117">
        <f t="shared" si="24"/>
        <v>80000000</v>
      </c>
      <c r="Z98" s="80"/>
      <c r="AA98" s="84" t="str">
        <f t="shared" si="26"/>
        <v xml:space="preserve"> </v>
      </c>
      <c r="AB98" s="80"/>
      <c r="AC98" s="84" t="str">
        <f t="shared" si="20"/>
        <v xml:space="preserve"> </v>
      </c>
      <c r="AD98" s="80"/>
      <c r="AE98" s="80"/>
      <c r="AF98" s="80"/>
      <c r="AG98" s="84">
        <f t="shared" si="27"/>
        <v>0</v>
      </c>
      <c r="AH98" s="80"/>
      <c r="AI98" s="84">
        <f t="shared" si="21"/>
        <v>0</v>
      </c>
      <c r="AJ98" s="98" t="s">
        <v>1037</v>
      </c>
      <c r="AK98" s="80"/>
      <c r="AL98" s="80"/>
      <c r="AM98" s="84"/>
      <c r="AN98" s="80"/>
      <c r="AO98" s="84"/>
      <c r="AP98" s="80"/>
      <c r="AQ98" s="80"/>
      <c r="AR98" s="80"/>
      <c r="AS98" s="84">
        <f t="shared" si="23"/>
        <v>0</v>
      </c>
      <c r="AT98" s="80"/>
      <c r="AU98" s="84"/>
      <c r="AV98" s="80"/>
      <c r="AW98" s="80"/>
      <c r="AX98" s="80"/>
      <c r="AY98" s="84"/>
      <c r="AZ98" s="80"/>
      <c r="BA98" s="84"/>
      <c r="BB98" s="80"/>
      <c r="BC98" s="80" t="s">
        <v>1429</v>
      </c>
      <c r="BD98" s="80" t="s">
        <v>1055</v>
      </c>
      <c r="BE98" s="297" t="s">
        <v>1039</v>
      </c>
      <c r="BF98" s="297" t="s">
        <v>968</v>
      </c>
      <c r="BG98" s="297" t="s">
        <v>1040</v>
      </c>
      <c r="BH98" s="297" t="s">
        <v>1056</v>
      </c>
      <c r="BI98" s="297" t="s">
        <v>1057</v>
      </c>
      <c r="BJ98" s="297" t="s">
        <v>1058</v>
      </c>
      <c r="BK98" s="298" t="s">
        <v>1059</v>
      </c>
      <c r="BL98" s="99"/>
      <c r="BM98" s="67"/>
      <c r="BN98" s="296"/>
      <c r="BO98" s="249" t="s">
        <v>1277</v>
      </c>
    </row>
    <row r="99" spans="1:67" ht="409.5" hidden="1" x14ac:dyDescent="0.2">
      <c r="A99" s="241" t="s">
        <v>1433</v>
      </c>
      <c r="B99" s="315" t="s">
        <v>69</v>
      </c>
      <c r="C99" s="80"/>
      <c r="D99" s="294" t="s">
        <v>69</v>
      </c>
      <c r="E99" s="80"/>
      <c r="F99" s="80" t="s">
        <v>214</v>
      </c>
      <c r="G99" s="81" t="s">
        <v>1061</v>
      </c>
      <c r="H99" s="82">
        <v>44317</v>
      </c>
      <c r="I99" s="82">
        <v>45443</v>
      </c>
      <c r="J99" s="80" t="s">
        <v>1062</v>
      </c>
      <c r="K99" s="80" t="s">
        <v>1063</v>
      </c>
      <c r="L99" s="80" t="s">
        <v>1064</v>
      </c>
      <c r="M99" s="80" t="s">
        <v>27</v>
      </c>
      <c r="N99" s="80"/>
      <c r="O99" s="80"/>
      <c r="P99" s="80">
        <v>2</v>
      </c>
      <c r="Q99" s="118">
        <v>39099070</v>
      </c>
      <c r="R99" s="80">
        <v>2</v>
      </c>
      <c r="S99" s="118">
        <v>40272042.100000001</v>
      </c>
      <c r="T99" s="80">
        <v>2</v>
      </c>
      <c r="U99" s="118">
        <v>41480203.362999998</v>
      </c>
      <c r="V99" s="80">
        <v>1</v>
      </c>
      <c r="W99" s="137">
        <f t="shared" si="25"/>
        <v>120851315.463</v>
      </c>
      <c r="X99" s="80">
        <v>7</v>
      </c>
      <c r="Y99" s="86">
        <v>142213620.19494501</v>
      </c>
      <c r="Z99" s="118"/>
      <c r="AA99" s="84" t="str">
        <f t="shared" si="26"/>
        <v xml:space="preserve"> </v>
      </c>
      <c r="AB99" s="80"/>
      <c r="AC99" s="84" t="str">
        <f t="shared" si="20"/>
        <v xml:space="preserve"> </v>
      </c>
      <c r="AD99" s="80"/>
      <c r="AE99" s="80"/>
      <c r="AF99" s="80"/>
      <c r="AG99" s="84">
        <f t="shared" si="27"/>
        <v>0</v>
      </c>
      <c r="AH99" s="80"/>
      <c r="AI99" s="84">
        <f t="shared" si="21"/>
        <v>0</v>
      </c>
      <c r="AJ99" s="80" t="s">
        <v>1065</v>
      </c>
      <c r="AK99" s="80"/>
      <c r="AL99" s="80"/>
      <c r="AM99" s="84"/>
      <c r="AN99" s="80"/>
      <c r="AO99" s="84"/>
      <c r="AP99" s="80"/>
      <c r="AQ99" s="80"/>
      <c r="AR99" s="80"/>
      <c r="AS99" s="84">
        <f t="shared" si="23"/>
        <v>0</v>
      </c>
      <c r="AT99" s="80"/>
      <c r="AU99" s="84"/>
      <c r="AV99" s="80"/>
      <c r="AW99" s="80"/>
      <c r="AX99" s="80"/>
      <c r="AY99" s="84"/>
      <c r="AZ99" s="80"/>
      <c r="BA99" s="84"/>
      <c r="BB99" s="80"/>
      <c r="BC99" s="80" t="s">
        <v>1434</v>
      </c>
      <c r="BD99" s="80" t="s">
        <v>1066</v>
      </c>
      <c r="BE99" s="297" t="s">
        <v>1067</v>
      </c>
      <c r="BF99" s="297" t="s">
        <v>968</v>
      </c>
      <c r="BG99" s="297" t="s">
        <v>1068</v>
      </c>
      <c r="BH99" s="297" t="s">
        <v>1069</v>
      </c>
      <c r="BI99" s="297" t="s">
        <v>1070</v>
      </c>
      <c r="BJ99" s="297">
        <v>6605400</v>
      </c>
      <c r="BK99" s="304" t="s">
        <v>1071</v>
      </c>
      <c r="BL99" s="99"/>
      <c r="BM99" s="67"/>
      <c r="BN99" s="296"/>
      <c r="BO99" s="249" t="s">
        <v>1277</v>
      </c>
    </row>
    <row r="100" spans="1:67" ht="127.5" hidden="1" x14ac:dyDescent="0.2">
      <c r="A100" s="241" t="s">
        <v>1435</v>
      </c>
      <c r="B100" s="315" t="s">
        <v>69</v>
      </c>
      <c r="C100" s="80"/>
      <c r="D100" s="294" t="s">
        <v>69</v>
      </c>
      <c r="E100" s="80"/>
      <c r="F100" s="80" t="s">
        <v>214</v>
      </c>
      <c r="G100" s="81" t="s">
        <v>1061</v>
      </c>
      <c r="H100" s="82">
        <v>44317</v>
      </c>
      <c r="I100" s="82">
        <v>45443</v>
      </c>
      <c r="J100" s="80" t="s">
        <v>1073</v>
      </c>
      <c r="K100" s="80" t="s">
        <v>1074</v>
      </c>
      <c r="L100" s="80" t="s">
        <v>1064</v>
      </c>
      <c r="M100" s="80" t="s">
        <v>27</v>
      </c>
      <c r="N100" s="80"/>
      <c r="O100" s="80"/>
      <c r="P100" s="80">
        <v>20</v>
      </c>
      <c r="Q100" s="118">
        <v>13560262</v>
      </c>
      <c r="R100" s="80">
        <v>20</v>
      </c>
      <c r="S100" s="118">
        <v>13967069.859999999</v>
      </c>
      <c r="T100" s="80">
        <v>20</v>
      </c>
      <c r="U100" s="118">
        <v>14386081.955799999</v>
      </c>
      <c r="V100" s="80">
        <v>20</v>
      </c>
      <c r="W100" s="137">
        <f t="shared" si="25"/>
        <v>41913413.815799996</v>
      </c>
      <c r="X100" s="80">
        <v>80</v>
      </c>
      <c r="Y100" s="118">
        <v>56731078.230273992</v>
      </c>
      <c r="Z100" s="118"/>
      <c r="AA100" s="84" t="str">
        <f t="shared" si="26"/>
        <v xml:space="preserve"> </v>
      </c>
      <c r="AB100" s="80"/>
      <c r="AC100" s="84" t="str">
        <f t="shared" si="20"/>
        <v xml:space="preserve"> </v>
      </c>
      <c r="AD100" s="80"/>
      <c r="AE100" s="80"/>
      <c r="AF100" s="80"/>
      <c r="AG100" s="84">
        <f t="shared" si="27"/>
        <v>0</v>
      </c>
      <c r="AH100" s="80"/>
      <c r="AI100" s="84">
        <f t="shared" si="21"/>
        <v>0</v>
      </c>
      <c r="AJ100" s="80" t="s">
        <v>1065</v>
      </c>
      <c r="AK100" s="80"/>
      <c r="AL100" s="80"/>
      <c r="AM100" s="84"/>
      <c r="AN100" s="80"/>
      <c r="AO100" s="84"/>
      <c r="AP100" s="80"/>
      <c r="AQ100" s="80"/>
      <c r="AR100" s="80"/>
      <c r="AS100" s="84">
        <f t="shared" si="23"/>
        <v>0</v>
      </c>
      <c r="AT100" s="80"/>
      <c r="AU100" s="84"/>
      <c r="AV100" s="80"/>
      <c r="AW100" s="80"/>
      <c r="AX100" s="80"/>
      <c r="AY100" s="84"/>
      <c r="AZ100" s="80"/>
      <c r="BA100" s="84"/>
      <c r="BB100" s="80"/>
      <c r="BC100" s="80" t="s">
        <v>1434</v>
      </c>
      <c r="BD100" s="80" t="s">
        <v>1075</v>
      </c>
      <c r="BE100" s="297" t="s">
        <v>1076</v>
      </c>
      <c r="BF100" s="297" t="s">
        <v>968</v>
      </c>
      <c r="BG100" s="297" t="s">
        <v>1068</v>
      </c>
      <c r="BH100" s="297" t="s">
        <v>1069</v>
      </c>
      <c r="BI100" s="297" t="s">
        <v>1070</v>
      </c>
      <c r="BJ100" s="297">
        <v>6605400</v>
      </c>
      <c r="BK100" s="304" t="s">
        <v>1071</v>
      </c>
      <c r="BL100" s="99"/>
      <c r="BM100" s="67"/>
      <c r="BN100" s="296"/>
      <c r="BO100" s="249" t="s">
        <v>1277</v>
      </c>
    </row>
    <row r="101" spans="1:67" ht="409.5" hidden="1" x14ac:dyDescent="0.2">
      <c r="A101" s="241" t="s">
        <v>1436</v>
      </c>
      <c r="B101" s="315" t="s">
        <v>69</v>
      </c>
      <c r="C101" s="80"/>
      <c r="D101" s="294" t="s">
        <v>69</v>
      </c>
      <c r="E101" s="80"/>
      <c r="F101" s="80" t="s">
        <v>214</v>
      </c>
      <c r="G101" s="81" t="s">
        <v>1061</v>
      </c>
      <c r="H101" s="82">
        <v>44934</v>
      </c>
      <c r="I101" s="82">
        <v>45024</v>
      </c>
      <c r="J101" s="80" t="s">
        <v>1078</v>
      </c>
      <c r="K101" s="80" t="s">
        <v>1079</v>
      </c>
      <c r="L101" s="80" t="s">
        <v>1064</v>
      </c>
      <c r="M101" s="80" t="s">
        <v>27</v>
      </c>
      <c r="N101" s="80"/>
      <c r="O101" s="80"/>
      <c r="P101" s="80"/>
      <c r="Q101" s="80">
        <v>0</v>
      </c>
      <c r="R101" s="80"/>
      <c r="S101" s="80">
        <v>0</v>
      </c>
      <c r="T101" s="80">
        <v>1</v>
      </c>
      <c r="U101" s="118">
        <v>80000000</v>
      </c>
      <c r="V101" s="80"/>
      <c r="W101" s="137">
        <f>U101</f>
        <v>80000000</v>
      </c>
      <c r="X101" s="80">
        <v>1</v>
      </c>
      <c r="Y101" s="86">
        <v>80000000</v>
      </c>
      <c r="Z101" s="80"/>
      <c r="AA101" s="84" t="str">
        <f t="shared" si="26"/>
        <v xml:space="preserve"> </v>
      </c>
      <c r="AB101" s="80"/>
      <c r="AC101" s="84" t="str">
        <f t="shared" si="20"/>
        <v xml:space="preserve"> </v>
      </c>
      <c r="AD101" s="80"/>
      <c r="AE101" s="80"/>
      <c r="AF101" s="80"/>
      <c r="AG101" s="84" t="str">
        <f t="shared" si="27"/>
        <v xml:space="preserve"> </v>
      </c>
      <c r="AH101" s="80"/>
      <c r="AI101" s="84" t="str">
        <f t="shared" si="21"/>
        <v xml:space="preserve"> </v>
      </c>
      <c r="AJ101" s="80" t="s">
        <v>1065</v>
      </c>
      <c r="AK101" s="80"/>
      <c r="AL101" s="80"/>
      <c r="AM101" s="84"/>
      <c r="AN101" s="80"/>
      <c r="AO101" s="84"/>
      <c r="AP101" s="80"/>
      <c r="AQ101" s="80"/>
      <c r="AR101" s="80"/>
      <c r="AS101" s="84" t="str">
        <f t="shared" si="23"/>
        <v xml:space="preserve"> </v>
      </c>
      <c r="AT101" s="80"/>
      <c r="AU101" s="84"/>
      <c r="AV101" s="80"/>
      <c r="AW101" s="80"/>
      <c r="AX101" s="80"/>
      <c r="AY101" s="84"/>
      <c r="AZ101" s="80"/>
      <c r="BA101" s="84"/>
      <c r="BB101" s="80"/>
      <c r="BC101" s="80" t="s">
        <v>1434</v>
      </c>
      <c r="BD101" s="80" t="s">
        <v>1066</v>
      </c>
      <c r="BE101" s="297" t="s">
        <v>1067</v>
      </c>
      <c r="BF101" s="297" t="s">
        <v>968</v>
      </c>
      <c r="BG101" s="297" t="s">
        <v>1068</v>
      </c>
      <c r="BH101" s="297" t="s">
        <v>1069</v>
      </c>
      <c r="BI101" s="297" t="s">
        <v>1070</v>
      </c>
      <c r="BJ101" s="297">
        <v>6605400</v>
      </c>
      <c r="BK101" s="305" t="s">
        <v>1071</v>
      </c>
      <c r="BL101" s="99"/>
      <c r="BM101" s="67"/>
      <c r="BN101" s="296"/>
      <c r="BO101" s="249" t="s">
        <v>1277</v>
      </c>
    </row>
    <row r="102" spans="1:67" ht="178.5" hidden="1" x14ac:dyDescent="0.2">
      <c r="A102" s="241" t="s">
        <v>1437</v>
      </c>
      <c r="B102" s="315" t="s">
        <v>69</v>
      </c>
      <c r="C102" s="80"/>
      <c r="D102" s="294" t="s">
        <v>69</v>
      </c>
      <c r="E102" s="80"/>
      <c r="F102" s="80" t="s">
        <v>221</v>
      </c>
      <c r="G102" s="80" t="s">
        <v>1034</v>
      </c>
      <c r="H102" s="82">
        <v>44228</v>
      </c>
      <c r="I102" s="82">
        <v>45442</v>
      </c>
      <c r="J102" s="80" t="s">
        <v>1081</v>
      </c>
      <c r="K102" s="80" t="s">
        <v>1082</v>
      </c>
      <c r="L102" s="80" t="s">
        <v>612</v>
      </c>
      <c r="M102" s="80" t="s">
        <v>542</v>
      </c>
      <c r="N102" s="80">
        <v>0</v>
      </c>
      <c r="O102" s="80">
        <v>0</v>
      </c>
      <c r="P102" s="84">
        <v>1</v>
      </c>
      <c r="Q102" s="88">
        <v>15000000</v>
      </c>
      <c r="R102" s="84">
        <v>1</v>
      </c>
      <c r="S102" s="88">
        <v>30000000</v>
      </c>
      <c r="T102" s="80">
        <v>0</v>
      </c>
      <c r="U102" s="80">
        <v>0</v>
      </c>
      <c r="V102" s="84">
        <v>1</v>
      </c>
      <c r="W102" s="137">
        <f>Q102+S102</f>
        <v>45000000</v>
      </c>
      <c r="X102" s="80">
        <v>100</v>
      </c>
      <c r="Y102" s="86">
        <f>O102+Q102+S102+U102+W102</f>
        <v>90000000</v>
      </c>
      <c r="Z102" s="80"/>
      <c r="AA102" s="84" t="str">
        <f t="shared" si="26"/>
        <v xml:space="preserve"> </v>
      </c>
      <c r="AB102" s="80"/>
      <c r="AC102" s="84" t="str">
        <f t="shared" si="20"/>
        <v xml:space="preserve"> </v>
      </c>
      <c r="AD102" s="80"/>
      <c r="AE102" s="80"/>
      <c r="AF102" s="88">
        <v>0</v>
      </c>
      <c r="AG102" s="84">
        <v>0</v>
      </c>
      <c r="AH102" s="84">
        <v>0.05</v>
      </c>
      <c r="AI102" s="84">
        <f t="shared" si="21"/>
        <v>0.05</v>
      </c>
      <c r="AJ102" s="80" t="s">
        <v>1083</v>
      </c>
      <c r="AK102" s="80" t="s">
        <v>1084</v>
      </c>
      <c r="AL102" s="80"/>
      <c r="AM102" s="84">
        <f>IF(Q102=0," ",AL102/Q102)</f>
        <v>0</v>
      </c>
      <c r="AN102" s="80"/>
      <c r="AO102" s="84">
        <f>IF(P102=0," ",AN102/P102)</f>
        <v>0</v>
      </c>
      <c r="AP102" s="80"/>
      <c r="AQ102" s="80"/>
      <c r="AR102" s="80"/>
      <c r="AS102" s="84">
        <f t="shared" si="23"/>
        <v>0</v>
      </c>
      <c r="AT102" s="80"/>
      <c r="AU102" s="84"/>
      <c r="AV102" s="80"/>
      <c r="AW102" s="80"/>
      <c r="AX102" s="80"/>
      <c r="AY102" s="84"/>
      <c r="AZ102" s="80"/>
      <c r="BA102" s="84"/>
      <c r="BB102" s="80"/>
      <c r="BC102" s="80" t="s">
        <v>1438</v>
      </c>
      <c r="BD102" s="80" t="s">
        <v>1085</v>
      </c>
      <c r="BE102" s="297" t="s">
        <v>1086</v>
      </c>
      <c r="BF102" s="297" t="s">
        <v>968</v>
      </c>
      <c r="BG102" s="297" t="s">
        <v>1087</v>
      </c>
      <c r="BH102" s="297" t="s">
        <v>1088</v>
      </c>
      <c r="BI102" s="297" t="s">
        <v>1089</v>
      </c>
      <c r="BJ102" s="297">
        <v>3274850</v>
      </c>
      <c r="BK102" s="304" t="s">
        <v>1090</v>
      </c>
      <c r="BL102" s="99"/>
      <c r="BM102" s="67"/>
      <c r="BN102" s="296"/>
      <c r="BO102" s="249" t="s">
        <v>1277</v>
      </c>
    </row>
    <row r="103" spans="1:67" ht="306" hidden="1" x14ac:dyDescent="0.2">
      <c r="A103" s="283" t="s">
        <v>1439</v>
      </c>
      <c r="B103" s="52" t="s">
        <v>91</v>
      </c>
      <c r="C103" s="52"/>
      <c r="D103" s="52" t="s">
        <v>1440</v>
      </c>
      <c r="E103" s="52"/>
      <c r="F103" s="52" t="s">
        <v>1091</v>
      </c>
      <c r="G103" s="52" t="s">
        <v>814</v>
      </c>
      <c r="H103" s="124">
        <v>44226</v>
      </c>
      <c r="I103" s="124">
        <v>45442</v>
      </c>
      <c r="J103" s="52" t="s">
        <v>1092</v>
      </c>
      <c r="K103" s="52" t="s">
        <v>1093</v>
      </c>
      <c r="L103" s="52" t="s">
        <v>612</v>
      </c>
      <c r="M103" s="80" t="s">
        <v>27</v>
      </c>
      <c r="N103" s="80">
        <v>0</v>
      </c>
      <c r="O103" s="80">
        <v>0</v>
      </c>
      <c r="P103" s="80">
        <v>5</v>
      </c>
      <c r="Q103" s="306">
        <v>12008724</v>
      </c>
      <c r="R103" s="80">
        <v>5</v>
      </c>
      <c r="S103" s="306">
        <v>12368986</v>
      </c>
      <c r="T103" s="80">
        <v>5</v>
      </c>
      <c r="U103" s="306">
        <v>12740055</v>
      </c>
      <c r="V103" s="80">
        <v>5</v>
      </c>
      <c r="W103" s="306">
        <v>13122257</v>
      </c>
      <c r="X103" s="80">
        <v>20</v>
      </c>
      <c r="Y103" s="137">
        <f t="shared" si="19"/>
        <v>50240022</v>
      </c>
      <c r="Z103" s="80"/>
      <c r="AA103" s="80"/>
      <c r="AB103" s="80"/>
      <c r="AC103" s="285" t="str">
        <f t="shared" si="20"/>
        <v xml:space="preserve"> </v>
      </c>
      <c r="AD103" s="80"/>
      <c r="AE103" s="80"/>
      <c r="AF103" s="80">
        <f>(54200*2)+31000</f>
        <v>139400</v>
      </c>
      <c r="AG103" s="84">
        <f>+AF103/Q103</f>
        <v>1.1608227485284865E-2</v>
      </c>
      <c r="AH103" s="80">
        <v>0</v>
      </c>
      <c r="AI103" s="285">
        <f t="shared" si="21"/>
        <v>0</v>
      </c>
      <c r="AJ103" s="80" t="s">
        <v>1094</v>
      </c>
      <c r="AK103" s="80"/>
      <c r="AL103" s="80"/>
      <c r="AM103" s="84">
        <f>IF(Q103=0," ",AL103/Q103)</f>
        <v>0</v>
      </c>
      <c r="AN103" s="80"/>
      <c r="AO103" s="84">
        <f>IF(P103=0," ",AN103/P103)</f>
        <v>0</v>
      </c>
      <c r="AP103" s="80"/>
      <c r="AQ103" s="80"/>
      <c r="AR103" s="80"/>
      <c r="AS103" s="84">
        <f>IF(Q103=0," ",AR103/Q103)</f>
        <v>0</v>
      </c>
      <c r="AT103" s="80"/>
      <c r="AU103" s="84">
        <f>IF(P103=0," ",AT103/P103)</f>
        <v>0</v>
      </c>
      <c r="AV103" s="80"/>
      <c r="AW103" s="80"/>
      <c r="AX103" s="80"/>
      <c r="AY103" s="84"/>
      <c r="AZ103" s="80"/>
      <c r="BA103" s="84"/>
      <c r="BB103" s="80"/>
      <c r="BC103" s="80"/>
      <c r="BD103" s="80"/>
      <c r="BE103" s="80" t="s">
        <v>1441</v>
      </c>
      <c r="BF103" s="80" t="s">
        <v>1095</v>
      </c>
      <c r="BG103" s="80" t="s">
        <v>1096</v>
      </c>
      <c r="BH103" s="80" t="s">
        <v>1097</v>
      </c>
      <c r="BI103" s="80" t="s">
        <v>333</v>
      </c>
      <c r="BJ103" s="80" t="s">
        <v>1098</v>
      </c>
      <c r="BK103" s="80" t="s">
        <v>1099</v>
      </c>
      <c r="BL103" s="80">
        <v>3649400</v>
      </c>
      <c r="BM103" s="131" t="s">
        <v>1100</v>
      </c>
      <c r="BN103" s="286" t="s">
        <v>1101</v>
      </c>
      <c r="BO103" s="269"/>
    </row>
    <row r="104" spans="1:67" ht="409.5" hidden="1" x14ac:dyDescent="0.2">
      <c r="A104" s="283" t="s">
        <v>1442</v>
      </c>
      <c r="B104" s="52" t="s">
        <v>91</v>
      </c>
      <c r="C104" s="52"/>
      <c r="D104" s="52" t="s">
        <v>1102</v>
      </c>
      <c r="E104" s="52"/>
      <c r="F104" s="52" t="s">
        <v>1091</v>
      </c>
      <c r="G104" s="52" t="s">
        <v>814</v>
      </c>
      <c r="H104" s="124">
        <v>44228</v>
      </c>
      <c r="I104" s="124">
        <v>45442</v>
      </c>
      <c r="J104" s="52" t="s">
        <v>1103</v>
      </c>
      <c r="K104" s="52" t="s">
        <v>1104</v>
      </c>
      <c r="L104" s="52" t="s">
        <v>612</v>
      </c>
      <c r="M104" s="80" t="s">
        <v>27</v>
      </c>
      <c r="N104" s="80">
        <v>0</v>
      </c>
      <c r="O104" s="213">
        <v>0</v>
      </c>
      <c r="P104" s="84">
        <v>0.1</v>
      </c>
      <c r="Q104" s="306">
        <v>1589782.9891274399</v>
      </c>
      <c r="R104" s="84">
        <v>0.3</v>
      </c>
      <c r="S104" s="306">
        <v>1051193.1341194301</v>
      </c>
      <c r="T104" s="84">
        <v>0.5</v>
      </c>
      <c r="U104" s="306">
        <v>1172101.3366566701</v>
      </c>
      <c r="V104" s="84">
        <v>1</v>
      </c>
      <c r="W104" s="213">
        <v>1386030.36202583</v>
      </c>
      <c r="X104" s="84">
        <v>1</v>
      </c>
      <c r="Y104" s="137">
        <f t="shared" si="19"/>
        <v>5199107.8219293701</v>
      </c>
      <c r="Z104" s="80"/>
      <c r="AA104" s="80"/>
      <c r="AB104" s="80"/>
      <c r="AC104" s="285" t="str">
        <f t="shared" si="20"/>
        <v xml:space="preserve"> </v>
      </c>
      <c r="AD104" s="80"/>
      <c r="AE104" s="80"/>
      <c r="AF104" s="213">
        <f>Q104/4</f>
        <v>397445.74728185998</v>
      </c>
      <c r="AG104" s="84">
        <f>+AF104/Q104</f>
        <v>0.25</v>
      </c>
      <c r="AH104" s="80">
        <v>0</v>
      </c>
      <c r="AI104" s="285">
        <f t="shared" si="21"/>
        <v>0</v>
      </c>
      <c r="AJ104" s="80" t="s">
        <v>1105</v>
      </c>
      <c r="AK104" s="80"/>
      <c r="AL104" s="80"/>
      <c r="AM104" s="84">
        <f>IF(Q104=0," ",AL104/Q104)</f>
        <v>0</v>
      </c>
      <c r="AN104" s="80"/>
      <c r="AO104" s="84">
        <f>IF(P104=0," ",AN104/P104)</f>
        <v>0</v>
      </c>
      <c r="AP104" s="80"/>
      <c r="AQ104" s="80"/>
      <c r="AR104" s="80"/>
      <c r="AS104" s="84">
        <f>IF(Q104=0," ",AR104/Q104)</f>
        <v>0</v>
      </c>
      <c r="AT104" s="80"/>
      <c r="AU104" s="84">
        <f>IF(P104=0," ",AT104/P104)</f>
        <v>0</v>
      </c>
      <c r="AV104" s="80"/>
      <c r="AW104" s="80"/>
      <c r="AX104" s="80"/>
      <c r="AY104" s="84"/>
      <c r="AZ104" s="80"/>
      <c r="BA104" s="84"/>
      <c r="BB104" s="80"/>
      <c r="BC104" s="80"/>
      <c r="BD104" s="80"/>
      <c r="BE104" s="80" t="s">
        <v>1443</v>
      </c>
      <c r="BF104" s="80" t="s">
        <v>1106</v>
      </c>
      <c r="BG104" s="80" t="s">
        <v>1107</v>
      </c>
      <c r="BH104" s="80" t="s">
        <v>1097</v>
      </c>
      <c r="BI104" s="80" t="s">
        <v>333</v>
      </c>
      <c r="BJ104" s="80" t="s">
        <v>1108</v>
      </c>
      <c r="BK104" s="80" t="s">
        <v>1109</v>
      </c>
      <c r="BL104" s="80">
        <v>3649400</v>
      </c>
      <c r="BM104" s="131" t="s">
        <v>1110</v>
      </c>
      <c r="BN104" s="286" t="s">
        <v>1111</v>
      </c>
      <c r="BO104" s="269"/>
    </row>
    <row r="105" spans="1:67" ht="409.5" hidden="1" x14ac:dyDescent="0.2">
      <c r="A105" s="241" t="s">
        <v>1444</v>
      </c>
      <c r="B105" s="315" t="s">
        <v>103</v>
      </c>
      <c r="C105" s="315"/>
      <c r="D105" s="315" t="s">
        <v>1112</v>
      </c>
      <c r="E105" s="52"/>
      <c r="F105" s="315" t="s">
        <v>221</v>
      </c>
      <c r="G105" s="315" t="s">
        <v>1113</v>
      </c>
      <c r="H105" s="39">
        <v>43831</v>
      </c>
      <c r="I105" s="39">
        <v>45657</v>
      </c>
      <c r="J105" s="315" t="s">
        <v>1114</v>
      </c>
      <c r="K105" s="315" t="s">
        <v>1115</v>
      </c>
      <c r="L105" s="315" t="s">
        <v>612</v>
      </c>
      <c r="M105" s="80" t="s">
        <v>27</v>
      </c>
      <c r="N105" s="315">
        <v>1</v>
      </c>
      <c r="O105" s="215">
        <v>20000000</v>
      </c>
      <c r="P105" s="315">
        <v>1</v>
      </c>
      <c r="Q105" s="215">
        <v>20000000</v>
      </c>
      <c r="R105" s="315">
        <v>1</v>
      </c>
      <c r="S105" s="215">
        <v>20000000</v>
      </c>
      <c r="T105" s="315">
        <v>1</v>
      </c>
      <c r="U105" s="215">
        <v>20000000</v>
      </c>
      <c r="V105" s="315">
        <v>1</v>
      </c>
      <c r="W105" s="215">
        <v>20000000</v>
      </c>
      <c r="X105" s="315">
        <v>4</v>
      </c>
      <c r="Y105" s="137">
        <f t="shared" si="19"/>
        <v>100000000</v>
      </c>
      <c r="Z105" s="216"/>
      <c r="AA105" s="217"/>
      <c r="AB105" s="54"/>
      <c r="AC105" s="54">
        <f t="shared" si="20"/>
        <v>0</v>
      </c>
      <c r="AD105" s="323"/>
      <c r="AE105" s="323"/>
      <c r="AF105" s="218">
        <v>866000</v>
      </c>
      <c r="AG105" s="307">
        <f>+AF105/Q105</f>
        <v>4.3299999999999998E-2</v>
      </c>
      <c r="AH105" s="54">
        <f>+AG105</f>
        <v>4.3299999999999998E-2</v>
      </c>
      <c r="AI105" s="54">
        <f t="shared" si="21"/>
        <v>4.3299999999999998E-2</v>
      </c>
      <c r="AJ105" s="315" t="s">
        <v>1116</v>
      </c>
      <c r="AK105" s="315" t="s">
        <v>1117</v>
      </c>
      <c r="AL105" s="54">
        <v>0</v>
      </c>
      <c r="AM105" s="315"/>
      <c r="AN105" s="54">
        <v>0</v>
      </c>
      <c r="AO105" s="315"/>
      <c r="AP105" s="315"/>
      <c r="AQ105" s="315"/>
      <c r="AR105" s="54">
        <v>0</v>
      </c>
      <c r="AS105" s="315"/>
      <c r="AT105" s="54">
        <v>0</v>
      </c>
      <c r="AU105" s="315"/>
      <c r="AV105" s="315"/>
      <c r="AW105" s="315"/>
      <c r="AX105" s="54"/>
      <c r="AY105" s="315"/>
      <c r="AZ105" s="54"/>
      <c r="BA105" s="315"/>
      <c r="BB105" s="315"/>
      <c r="BC105" s="315"/>
      <c r="BD105" s="315"/>
      <c r="BE105" s="315"/>
      <c r="BF105" s="315" t="s">
        <v>1118</v>
      </c>
      <c r="BG105" s="315"/>
      <c r="BH105" s="315" t="s">
        <v>1119</v>
      </c>
      <c r="BI105" s="315" t="s">
        <v>1120</v>
      </c>
      <c r="BJ105" s="315" t="s">
        <v>1121</v>
      </c>
      <c r="BK105" s="96" t="s">
        <v>1122</v>
      </c>
      <c r="BL105" s="96">
        <v>3132877964</v>
      </c>
      <c r="BM105" s="252" t="s">
        <v>1123</v>
      </c>
      <c r="BN105" s="248"/>
      <c r="BO105" s="249" t="s">
        <v>1277</v>
      </c>
    </row>
    <row r="106" spans="1:67" ht="409.5" hidden="1" x14ac:dyDescent="0.2">
      <c r="A106" s="283" t="s">
        <v>1445</v>
      </c>
      <c r="B106" s="52" t="s">
        <v>96</v>
      </c>
      <c r="C106" s="52"/>
      <c r="D106" s="52" t="s">
        <v>1124</v>
      </c>
      <c r="E106" s="52"/>
      <c r="F106" s="52" t="s">
        <v>221</v>
      </c>
      <c r="G106" s="52" t="s">
        <v>1125</v>
      </c>
      <c r="H106" s="124">
        <v>44116</v>
      </c>
      <c r="I106" s="124">
        <v>45443</v>
      </c>
      <c r="J106" s="52" t="s">
        <v>1126</v>
      </c>
      <c r="K106" s="52" t="s">
        <v>1127</v>
      </c>
      <c r="L106" s="52" t="s">
        <v>612</v>
      </c>
      <c r="M106" s="52" t="s">
        <v>27</v>
      </c>
      <c r="N106" s="122">
        <v>1</v>
      </c>
      <c r="O106" s="121"/>
      <c r="P106" s="122">
        <v>1</v>
      </c>
      <c r="Q106" s="121"/>
      <c r="R106" s="122">
        <v>1</v>
      </c>
      <c r="S106" s="121"/>
      <c r="T106" s="122">
        <v>1</v>
      </c>
      <c r="U106" s="121"/>
      <c r="V106" s="122">
        <v>1</v>
      </c>
      <c r="W106" s="121"/>
      <c r="X106" s="122">
        <v>1</v>
      </c>
      <c r="Y106" s="137">
        <f t="shared" si="19"/>
        <v>0</v>
      </c>
      <c r="Z106" s="52"/>
      <c r="AA106" s="50" t="str">
        <f t="shared" ref="AA106:AA111" si="28">IF(O106=0," ",Z106/O106)</f>
        <v xml:space="preserve"> </v>
      </c>
      <c r="AB106" s="52"/>
      <c r="AC106" s="50">
        <f t="shared" si="20"/>
        <v>0</v>
      </c>
      <c r="AD106" s="276"/>
      <c r="AE106" s="276"/>
      <c r="AF106" s="52"/>
      <c r="AG106" s="50" t="str">
        <f t="shared" ref="AG106:AG111" si="29">IF(Q106=0," ",AF106/Q106)</f>
        <v xml:space="preserve"> </v>
      </c>
      <c r="AH106" s="52"/>
      <c r="AI106" s="50">
        <f t="shared" si="21"/>
        <v>0</v>
      </c>
      <c r="AJ106" s="276"/>
      <c r="AK106" s="276"/>
      <c r="AL106" s="52"/>
      <c r="AM106" s="50" t="str">
        <f t="shared" ref="AM106:AM111" si="30">IF(Q106=0," ",AL106/Q106)</f>
        <v xml:space="preserve"> </v>
      </c>
      <c r="AN106" s="52"/>
      <c r="AO106" s="50">
        <f t="shared" ref="AO106:AO111" si="31">IF(P106=0," ",AN106/P106)</f>
        <v>0</v>
      </c>
      <c r="AP106" s="52"/>
      <c r="AQ106" s="52"/>
      <c r="AR106" s="52"/>
      <c r="AS106" s="50" t="str">
        <f t="shared" ref="AS106:AS111" si="32">IF(Q106=0," ",AR106/Q106)</f>
        <v xml:space="preserve"> </v>
      </c>
      <c r="AT106" s="52"/>
      <c r="AU106" s="50">
        <f t="shared" ref="AU106:AU111" si="33">IF(P106=0," ",AT106/P106)</f>
        <v>0</v>
      </c>
      <c r="AV106" s="52"/>
      <c r="AW106" s="52"/>
      <c r="AX106" s="52"/>
      <c r="AY106" s="50"/>
      <c r="AZ106" s="52"/>
      <c r="BA106" s="50"/>
      <c r="BB106" s="52"/>
      <c r="BC106" s="52"/>
      <c r="BD106" s="52"/>
      <c r="BE106" s="52" t="s">
        <v>1446</v>
      </c>
      <c r="BF106" s="52">
        <v>2</v>
      </c>
      <c r="BG106" s="52" t="s">
        <v>1128</v>
      </c>
      <c r="BH106" s="52" t="s">
        <v>1129</v>
      </c>
      <c r="BI106" s="52" t="s">
        <v>1130</v>
      </c>
      <c r="BJ106" s="52" t="s">
        <v>1131</v>
      </c>
      <c r="BK106" s="125" t="s">
        <v>1132</v>
      </c>
      <c r="BL106" s="125">
        <v>3581600</v>
      </c>
      <c r="BM106" s="79" t="s">
        <v>1133</v>
      </c>
      <c r="BN106" s="179" t="s">
        <v>1134</v>
      </c>
      <c r="BO106" s="249" t="s">
        <v>1277</v>
      </c>
    </row>
    <row r="107" spans="1:67" ht="369.75" hidden="1" x14ac:dyDescent="0.2">
      <c r="A107" s="283" t="s">
        <v>1447</v>
      </c>
      <c r="B107" s="52" t="s">
        <v>96</v>
      </c>
      <c r="C107" s="52"/>
      <c r="D107" s="52" t="s">
        <v>1135</v>
      </c>
      <c r="E107" s="52"/>
      <c r="F107" s="52" t="s">
        <v>221</v>
      </c>
      <c r="G107" s="52" t="s">
        <v>1125</v>
      </c>
      <c r="H107" s="124">
        <v>44116</v>
      </c>
      <c r="I107" s="308">
        <v>44196</v>
      </c>
      <c r="J107" s="52" t="s">
        <v>1136</v>
      </c>
      <c r="K107" s="52" t="s">
        <v>1137</v>
      </c>
      <c r="L107" s="219" t="s">
        <v>612</v>
      </c>
      <c r="M107" s="52" t="s">
        <v>27</v>
      </c>
      <c r="N107" s="122">
        <v>1</v>
      </c>
      <c r="O107" s="121"/>
      <c r="P107" s="122">
        <v>1</v>
      </c>
      <c r="Q107" s="52"/>
      <c r="R107" s="122">
        <v>1</v>
      </c>
      <c r="S107" s="52"/>
      <c r="T107" s="122">
        <v>1</v>
      </c>
      <c r="U107" s="52"/>
      <c r="V107" s="122">
        <v>1</v>
      </c>
      <c r="W107" s="52"/>
      <c r="X107" s="122">
        <v>1</v>
      </c>
      <c r="Y107" s="137">
        <f t="shared" si="19"/>
        <v>0</v>
      </c>
      <c r="Z107" s="52"/>
      <c r="AA107" s="50" t="str">
        <f t="shared" si="28"/>
        <v xml:space="preserve"> </v>
      </c>
      <c r="AB107" s="52"/>
      <c r="AC107" s="50">
        <f t="shared" si="20"/>
        <v>0</v>
      </c>
      <c r="AD107" s="276"/>
      <c r="AE107" s="276"/>
      <c r="AF107" s="52"/>
      <c r="AG107" s="50" t="str">
        <f t="shared" si="29"/>
        <v xml:space="preserve"> </v>
      </c>
      <c r="AH107" s="52"/>
      <c r="AI107" s="50">
        <f t="shared" si="21"/>
        <v>0</v>
      </c>
      <c r="AJ107" s="276"/>
      <c r="AK107" s="276"/>
      <c r="AL107" s="52"/>
      <c r="AM107" s="50" t="str">
        <f t="shared" si="30"/>
        <v xml:space="preserve"> </v>
      </c>
      <c r="AN107" s="52"/>
      <c r="AO107" s="50">
        <f t="shared" si="31"/>
        <v>0</v>
      </c>
      <c r="AP107" s="52"/>
      <c r="AQ107" s="52"/>
      <c r="AR107" s="52"/>
      <c r="AS107" s="50" t="str">
        <f t="shared" si="32"/>
        <v xml:space="preserve"> </v>
      </c>
      <c r="AT107" s="52"/>
      <c r="AU107" s="50">
        <f t="shared" si="33"/>
        <v>0</v>
      </c>
      <c r="AV107" s="52"/>
      <c r="AW107" s="52"/>
      <c r="AX107" s="52"/>
      <c r="AY107" s="50"/>
      <c r="AZ107" s="52"/>
      <c r="BA107" s="50"/>
      <c r="BB107" s="52"/>
      <c r="BC107" s="52"/>
      <c r="BD107" s="52"/>
      <c r="BE107" s="52" t="s">
        <v>1446</v>
      </c>
      <c r="BF107" s="52">
        <v>2</v>
      </c>
      <c r="BG107" s="52" t="s">
        <v>1128</v>
      </c>
      <c r="BH107" s="52" t="s">
        <v>1129</v>
      </c>
      <c r="BI107" s="52" t="s">
        <v>1130</v>
      </c>
      <c r="BJ107" s="52" t="s">
        <v>1131</v>
      </c>
      <c r="BK107" s="125" t="s">
        <v>1132</v>
      </c>
      <c r="BL107" s="125">
        <v>3581600</v>
      </c>
      <c r="BM107" s="127" t="s">
        <v>1133</v>
      </c>
      <c r="BN107" s="179" t="s">
        <v>1134</v>
      </c>
      <c r="BO107" s="249" t="s">
        <v>1277</v>
      </c>
    </row>
    <row r="108" spans="1:67" ht="409.5" hidden="1" x14ac:dyDescent="0.2">
      <c r="A108" s="283" t="s">
        <v>1448</v>
      </c>
      <c r="B108" s="52" t="s">
        <v>96</v>
      </c>
      <c r="C108" s="52"/>
      <c r="D108" s="52" t="s">
        <v>1138</v>
      </c>
      <c r="E108" s="52"/>
      <c r="F108" s="52" t="s">
        <v>1139</v>
      </c>
      <c r="G108" s="52" t="s">
        <v>1140</v>
      </c>
      <c r="H108" s="124">
        <v>44116</v>
      </c>
      <c r="I108" s="124">
        <v>45443</v>
      </c>
      <c r="J108" s="52" t="s">
        <v>1141</v>
      </c>
      <c r="K108" s="52" t="s">
        <v>1142</v>
      </c>
      <c r="L108" s="122" t="s">
        <v>612</v>
      </c>
      <c r="M108" s="52" t="s">
        <v>27</v>
      </c>
      <c r="N108" s="122">
        <v>1</v>
      </c>
      <c r="O108" s="121"/>
      <c r="P108" s="122">
        <v>1</v>
      </c>
      <c r="Q108" s="121"/>
      <c r="R108" s="122">
        <v>1</v>
      </c>
      <c r="S108" s="121"/>
      <c r="T108" s="122">
        <v>1</v>
      </c>
      <c r="U108" s="121"/>
      <c r="V108" s="122">
        <v>1</v>
      </c>
      <c r="W108" s="121"/>
      <c r="X108" s="122">
        <v>1</v>
      </c>
      <c r="Y108" s="137">
        <f t="shared" si="19"/>
        <v>0</v>
      </c>
      <c r="Z108" s="52"/>
      <c r="AA108" s="50" t="str">
        <f t="shared" si="28"/>
        <v xml:space="preserve"> </v>
      </c>
      <c r="AB108" s="52"/>
      <c r="AC108" s="50">
        <f t="shared" si="20"/>
        <v>0</v>
      </c>
      <c r="AD108" s="276"/>
      <c r="AE108" s="276"/>
      <c r="AF108" s="52"/>
      <c r="AG108" s="50" t="str">
        <f t="shared" si="29"/>
        <v xml:space="preserve"> </v>
      </c>
      <c r="AH108" s="52"/>
      <c r="AI108" s="50">
        <f t="shared" si="21"/>
        <v>0</v>
      </c>
      <c r="AJ108" s="276"/>
      <c r="AK108" s="276"/>
      <c r="AL108" s="52"/>
      <c r="AM108" s="50" t="str">
        <f t="shared" si="30"/>
        <v xml:space="preserve"> </v>
      </c>
      <c r="AN108" s="52"/>
      <c r="AO108" s="50">
        <f t="shared" si="31"/>
        <v>0</v>
      </c>
      <c r="AP108" s="52"/>
      <c r="AQ108" s="52"/>
      <c r="AR108" s="52"/>
      <c r="AS108" s="50" t="str">
        <f t="shared" si="32"/>
        <v xml:space="preserve"> </v>
      </c>
      <c r="AT108" s="52"/>
      <c r="AU108" s="50">
        <f t="shared" si="33"/>
        <v>0</v>
      </c>
      <c r="AV108" s="52"/>
      <c r="AW108" s="52"/>
      <c r="AX108" s="52"/>
      <c r="AY108" s="50"/>
      <c r="AZ108" s="52"/>
      <c r="BA108" s="50"/>
      <c r="BB108" s="52"/>
      <c r="BC108" s="52"/>
      <c r="BD108" s="52"/>
      <c r="BE108" s="52" t="s">
        <v>1449</v>
      </c>
      <c r="BF108" s="52">
        <v>12500</v>
      </c>
      <c r="BG108" s="52" t="s">
        <v>1143</v>
      </c>
      <c r="BH108" s="52" t="s">
        <v>1129</v>
      </c>
      <c r="BI108" s="52" t="s">
        <v>1144</v>
      </c>
      <c r="BJ108" s="52" t="s">
        <v>1145</v>
      </c>
      <c r="BK108" s="125" t="s">
        <v>1146</v>
      </c>
      <c r="BL108" s="125">
        <v>7710017</v>
      </c>
      <c r="BM108" s="79" t="s">
        <v>1147</v>
      </c>
      <c r="BN108" s="179" t="s">
        <v>1134</v>
      </c>
      <c r="BO108" s="249" t="s">
        <v>1277</v>
      </c>
    </row>
    <row r="109" spans="1:67" ht="229.5" hidden="1" x14ac:dyDescent="0.2">
      <c r="A109" s="283" t="s">
        <v>1450</v>
      </c>
      <c r="B109" s="52" t="s">
        <v>96</v>
      </c>
      <c r="C109" s="52"/>
      <c r="D109" s="52" t="s">
        <v>1148</v>
      </c>
      <c r="E109" s="52"/>
      <c r="F109" s="52" t="s">
        <v>221</v>
      </c>
      <c r="G109" s="52" t="s">
        <v>1125</v>
      </c>
      <c r="H109" s="124">
        <v>44136</v>
      </c>
      <c r="I109" s="124">
        <v>45443</v>
      </c>
      <c r="J109" s="52" t="s">
        <v>1149</v>
      </c>
      <c r="K109" s="52" t="s">
        <v>1150</v>
      </c>
      <c r="L109" s="219" t="s">
        <v>612</v>
      </c>
      <c r="M109" s="52" t="s">
        <v>27</v>
      </c>
      <c r="N109" s="266">
        <v>0</v>
      </c>
      <c r="O109" s="121">
        <v>0</v>
      </c>
      <c r="P109" s="122">
        <v>1</v>
      </c>
      <c r="Q109" s="121">
        <v>300000000</v>
      </c>
      <c r="R109" s="122">
        <v>1</v>
      </c>
      <c r="S109" s="121">
        <v>0</v>
      </c>
      <c r="T109" s="122">
        <v>1</v>
      </c>
      <c r="U109" s="121">
        <v>0</v>
      </c>
      <c r="V109" s="122">
        <v>1</v>
      </c>
      <c r="W109" s="121">
        <v>0</v>
      </c>
      <c r="X109" s="122">
        <v>1</v>
      </c>
      <c r="Y109" s="137">
        <f t="shared" si="19"/>
        <v>300000000</v>
      </c>
      <c r="Z109" s="52"/>
      <c r="AA109" s="50" t="str">
        <f t="shared" si="28"/>
        <v xml:space="preserve"> </v>
      </c>
      <c r="AB109" s="52"/>
      <c r="AC109" s="50" t="str">
        <f t="shared" si="20"/>
        <v xml:space="preserve"> </v>
      </c>
      <c r="AD109" s="276"/>
      <c r="AE109" s="276"/>
      <c r="AF109" s="52"/>
      <c r="AG109" s="50">
        <f t="shared" si="29"/>
        <v>0</v>
      </c>
      <c r="AH109" s="52"/>
      <c r="AI109" s="50">
        <f t="shared" si="21"/>
        <v>0</v>
      </c>
      <c r="AJ109" s="276"/>
      <c r="AK109" s="276"/>
      <c r="AL109" s="52"/>
      <c r="AM109" s="50">
        <f t="shared" si="30"/>
        <v>0</v>
      </c>
      <c r="AN109" s="52"/>
      <c r="AO109" s="50">
        <f t="shared" si="31"/>
        <v>0</v>
      </c>
      <c r="AP109" s="52"/>
      <c r="AQ109" s="52"/>
      <c r="AR109" s="52"/>
      <c r="AS109" s="50">
        <f t="shared" si="32"/>
        <v>0</v>
      </c>
      <c r="AT109" s="52"/>
      <c r="AU109" s="50">
        <f t="shared" si="33"/>
        <v>0</v>
      </c>
      <c r="AV109" s="52"/>
      <c r="AW109" s="52"/>
      <c r="AX109" s="52"/>
      <c r="AY109" s="50"/>
      <c r="AZ109" s="52"/>
      <c r="BA109" s="50"/>
      <c r="BB109" s="52"/>
      <c r="BC109" s="52"/>
      <c r="BD109" s="52"/>
      <c r="BE109" s="52" t="s">
        <v>1451</v>
      </c>
      <c r="BF109" s="52">
        <v>127</v>
      </c>
      <c r="BG109" s="52" t="s">
        <v>1151</v>
      </c>
      <c r="BH109" s="52" t="s">
        <v>1129</v>
      </c>
      <c r="BI109" s="52" t="s">
        <v>1130</v>
      </c>
      <c r="BJ109" s="52" t="s">
        <v>1131</v>
      </c>
      <c r="BK109" s="125" t="s">
        <v>1132</v>
      </c>
      <c r="BL109" s="125">
        <v>3581600</v>
      </c>
      <c r="BM109" s="127" t="s">
        <v>1133</v>
      </c>
      <c r="BN109" s="179" t="s">
        <v>1152</v>
      </c>
      <c r="BO109" s="249" t="s">
        <v>1277</v>
      </c>
    </row>
    <row r="110" spans="1:67" ht="293.25" hidden="1" x14ac:dyDescent="0.2">
      <c r="A110" s="283" t="s">
        <v>1452</v>
      </c>
      <c r="B110" s="52" t="s">
        <v>96</v>
      </c>
      <c r="C110" s="52"/>
      <c r="D110" s="52" t="s">
        <v>1153</v>
      </c>
      <c r="E110" s="52"/>
      <c r="F110" s="97" t="s">
        <v>222</v>
      </c>
      <c r="G110" s="97" t="s">
        <v>1154</v>
      </c>
      <c r="H110" s="124">
        <v>44197</v>
      </c>
      <c r="I110" s="124">
        <v>45443</v>
      </c>
      <c r="J110" s="52" t="s">
        <v>1155</v>
      </c>
      <c r="K110" s="52" t="s">
        <v>1156</v>
      </c>
      <c r="L110" s="52" t="s">
        <v>612</v>
      </c>
      <c r="M110" s="158" t="s">
        <v>27</v>
      </c>
      <c r="N110" s="52">
        <v>0</v>
      </c>
      <c r="O110" s="52"/>
      <c r="P110" s="97">
        <v>1</v>
      </c>
      <c r="Q110" s="309"/>
      <c r="R110" s="97">
        <v>1</v>
      </c>
      <c r="S110" s="309"/>
      <c r="T110" s="97">
        <v>1</v>
      </c>
      <c r="U110" s="309"/>
      <c r="V110" s="97">
        <v>1</v>
      </c>
      <c r="W110" s="309"/>
      <c r="X110" s="276">
        <v>4</v>
      </c>
      <c r="Y110" s="137">
        <f t="shared" si="19"/>
        <v>0</v>
      </c>
      <c r="Z110" s="52"/>
      <c r="AA110" s="50" t="str">
        <f t="shared" si="28"/>
        <v xml:space="preserve"> </v>
      </c>
      <c r="AB110" s="52"/>
      <c r="AC110" s="50" t="str">
        <f t="shared" si="20"/>
        <v xml:space="preserve"> </v>
      </c>
      <c r="AD110" s="52"/>
      <c r="AE110" s="52"/>
      <c r="AF110" s="52"/>
      <c r="AG110" s="50" t="str">
        <f t="shared" si="29"/>
        <v xml:space="preserve"> </v>
      </c>
      <c r="AH110" s="52"/>
      <c r="AI110" s="50">
        <f t="shared" si="21"/>
        <v>0</v>
      </c>
      <c r="AJ110" s="276"/>
      <c r="AK110" s="276"/>
      <c r="AL110" s="52"/>
      <c r="AM110" s="50" t="str">
        <f t="shared" si="30"/>
        <v xml:space="preserve"> </v>
      </c>
      <c r="AN110" s="52"/>
      <c r="AO110" s="50">
        <f t="shared" si="31"/>
        <v>0</v>
      </c>
      <c r="AP110" s="52"/>
      <c r="AQ110" s="52"/>
      <c r="AR110" s="52"/>
      <c r="AS110" s="50" t="str">
        <f t="shared" si="32"/>
        <v xml:space="preserve"> </v>
      </c>
      <c r="AT110" s="52"/>
      <c r="AU110" s="50">
        <f t="shared" si="33"/>
        <v>0</v>
      </c>
      <c r="AV110" s="52"/>
      <c r="AW110" s="52"/>
      <c r="AX110" s="52"/>
      <c r="AY110" s="50"/>
      <c r="AZ110" s="52"/>
      <c r="BA110" s="50"/>
      <c r="BB110" s="52"/>
      <c r="BC110" s="52"/>
      <c r="BD110" s="52"/>
      <c r="BE110" s="97" t="s">
        <v>1453</v>
      </c>
      <c r="BF110" s="97">
        <v>146</v>
      </c>
      <c r="BG110" s="97">
        <v>7590</v>
      </c>
      <c r="BH110" s="52" t="s">
        <v>1129</v>
      </c>
      <c r="BI110" s="52" t="s">
        <v>1130</v>
      </c>
      <c r="BJ110" s="52" t="s">
        <v>1157</v>
      </c>
      <c r="BK110" s="125" t="s">
        <v>1158</v>
      </c>
      <c r="BL110" s="125" t="s">
        <v>1159</v>
      </c>
      <c r="BM110" s="79" t="s">
        <v>1160</v>
      </c>
      <c r="BN110" s="179" t="s">
        <v>1161</v>
      </c>
      <c r="BO110" s="249" t="s">
        <v>1277</v>
      </c>
    </row>
    <row r="111" spans="1:67" ht="153" hidden="1" x14ac:dyDescent="0.2">
      <c r="A111" s="283" t="s">
        <v>1454</v>
      </c>
      <c r="B111" s="52" t="s">
        <v>96</v>
      </c>
      <c r="C111" s="52"/>
      <c r="D111" s="52" t="s">
        <v>1162</v>
      </c>
      <c r="E111" s="52"/>
      <c r="F111" s="97" t="s">
        <v>222</v>
      </c>
      <c r="G111" s="97" t="s">
        <v>1154</v>
      </c>
      <c r="H111" s="124">
        <v>44348</v>
      </c>
      <c r="I111" s="124">
        <v>45443</v>
      </c>
      <c r="J111" s="52" t="s">
        <v>1163</v>
      </c>
      <c r="K111" s="52" t="s">
        <v>1164</v>
      </c>
      <c r="L111" s="52" t="s">
        <v>1165</v>
      </c>
      <c r="M111" s="52" t="s">
        <v>27</v>
      </c>
      <c r="N111" s="52"/>
      <c r="O111" s="220"/>
      <c r="P111" s="52">
        <v>1</v>
      </c>
      <c r="Q111" s="274"/>
      <c r="R111" s="52">
        <v>1</v>
      </c>
      <c r="S111" s="274"/>
      <c r="T111" s="52">
        <v>1</v>
      </c>
      <c r="U111" s="274"/>
      <c r="V111" s="52">
        <v>1</v>
      </c>
      <c r="W111" s="52"/>
      <c r="X111" s="276">
        <v>1</v>
      </c>
      <c r="Y111" s="137">
        <f t="shared" si="19"/>
        <v>0</v>
      </c>
      <c r="Z111" s="52"/>
      <c r="AA111" s="50" t="str">
        <f t="shared" si="28"/>
        <v xml:space="preserve"> </v>
      </c>
      <c r="AB111" s="52"/>
      <c r="AC111" s="50" t="str">
        <f t="shared" si="20"/>
        <v xml:space="preserve"> </v>
      </c>
      <c r="AD111" s="52"/>
      <c r="AE111" s="52"/>
      <c r="AF111" s="52"/>
      <c r="AG111" s="50" t="str">
        <f t="shared" si="29"/>
        <v xml:space="preserve"> </v>
      </c>
      <c r="AH111" s="52"/>
      <c r="AI111" s="50">
        <f t="shared" si="21"/>
        <v>0</v>
      </c>
      <c r="AJ111" s="52" t="s">
        <v>1166</v>
      </c>
      <c r="AK111" s="52"/>
      <c r="AL111" s="52"/>
      <c r="AM111" s="50" t="str">
        <f t="shared" si="30"/>
        <v xml:space="preserve"> </v>
      </c>
      <c r="AN111" s="52"/>
      <c r="AO111" s="50">
        <f t="shared" si="31"/>
        <v>0</v>
      </c>
      <c r="AP111" s="52"/>
      <c r="AQ111" s="52"/>
      <c r="AR111" s="52"/>
      <c r="AS111" s="50" t="str">
        <f t="shared" si="32"/>
        <v xml:space="preserve"> </v>
      </c>
      <c r="AT111" s="52"/>
      <c r="AU111" s="50">
        <f t="shared" si="33"/>
        <v>0</v>
      </c>
      <c r="AV111" s="52"/>
      <c r="AW111" s="52"/>
      <c r="AX111" s="52"/>
      <c r="AY111" s="50"/>
      <c r="AZ111" s="52"/>
      <c r="BA111" s="50"/>
      <c r="BB111" s="52"/>
      <c r="BC111" s="52"/>
      <c r="BD111" s="52"/>
      <c r="BE111" s="52" t="s">
        <v>1167</v>
      </c>
      <c r="BF111" s="52" t="s">
        <v>1167</v>
      </c>
      <c r="BG111" s="52" t="s">
        <v>1167</v>
      </c>
      <c r="BH111" s="52" t="s">
        <v>1129</v>
      </c>
      <c r="BI111" s="52" t="s">
        <v>1130</v>
      </c>
      <c r="BJ111" s="52" t="s">
        <v>1168</v>
      </c>
      <c r="BK111" s="125" t="s">
        <v>1169</v>
      </c>
      <c r="BL111" s="125" t="s">
        <v>1170</v>
      </c>
      <c r="BM111" s="79" t="s">
        <v>1171</v>
      </c>
      <c r="BN111" s="179" t="s">
        <v>1172</v>
      </c>
      <c r="BO111" s="249" t="s">
        <v>1277</v>
      </c>
    </row>
    <row r="112" spans="1:67" ht="331.5" hidden="1" x14ac:dyDescent="0.2">
      <c r="A112" s="679" t="s">
        <v>1455</v>
      </c>
      <c r="B112" s="683" t="s">
        <v>78</v>
      </c>
      <c r="C112" s="315"/>
      <c r="D112" s="643" t="s">
        <v>1173</v>
      </c>
      <c r="E112" s="52"/>
      <c r="F112" s="643" t="s">
        <v>224</v>
      </c>
      <c r="G112" s="643" t="s">
        <v>1174</v>
      </c>
      <c r="H112" s="648">
        <v>44197</v>
      </c>
      <c r="I112" s="648" t="s">
        <v>1175</v>
      </c>
      <c r="J112" s="52" t="s">
        <v>1176</v>
      </c>
      <c r="K112" s="52" t="s">
        <v>1177</v>
      </c>
      <c r="L112" s="52" t="s">
        <v>919</v>
      </c>
      <c r="M112" s="52" t="s">
        <v>27</v>
      </c>
      <c r="N112" s="52" t="s">
        <v>919</v>
      </c>
      <c r="O112" s="52" t="s">
        <v>919</v>
      </c>
      <c r="P112" s="122">
        <v>1</v>
      </c>
      <c r="Q112" s="274" t="s">
        <v>340</v>
      </c>
      <c r="R112" s="122">
        <v>1</v>
      </c>
      <c r="S112" s="274" t="s">
        <v>340</v>
      </c>
      <c r="T112" s="122">
        <v>1</v>
      </c>
      <c r="U112" s="274" t="s">
        <v>340</v>
      </c>
      <c r="V112" s="122">
        <v>1</v>
      </c>
      <c r="W112" s="274" t="s">
        <v>340</v>
      </c>
      <c r="X112" s="122">
        <v>1</v>
      </c>
      <c r="Y112" s="137">
        <v>0</v>
      </c>
      <c r="Z112" s="52">
        <v>0</v>
      </c>
      <c r="AA112" s="52">
        <v>0</v>
      </c>
      <c r="AB112" s="52">
        <v>0</v>
      </c>
      <c r="AC112" s="52">
        <v>0</v>
      </c>
      <c r="AD112" s="52">
        <v>0</v>
      </c>
      <c r="AE112" s="52">
        <v>0</v>
      </c>
      <c r="AF112" s="52">
        <v>0</v>
      </c>
      <c r="AG112" s="52">
        <v>0</v>
      </c>
      <c r="AH112" s="52">
        <v>0</v>
      </c>
      <c r="AI112" s="52">
        <v>0</v>
      </c>
      <c r="AJ112" s="52" t="s">
        <v>1178</v>
      </c>
      <c r="AK112" s="52"/>
      <c r="AL112" s="52"/>
      <c r="AM112" s="50"/>
      <c r="AN112" s="52"/>
      <c r="AO112" s="50"/>
      <c r="AP112" s="52"/>
      <c r="AQ112" s="52"/>
      <c r="AR112" s="52"/>
      <c r="AS112" s="50"/>
      <c r="AT112" s="52"/>
      <c r="AU112" s="50"/>
      <c r="AV112" s="52"/>
      <c r="AW112" s="52"/>
      <c r="AX112" s="52"/>
      <c r="AY112" s="50"/>
      <c r="AZ112" s="52"/>
      <c r="BA112" s="50"/>
      <c r="BB112" s="52"/>
      <c r="BC112" s="52"/>
      <c r="BD112" s="52"/>
      <c r="BE112" s="52" t="s">
        <v>1456</v>
      </c>
      <c r="BF112" s="52" t="s">
        <v>1179</v>
      </c>
      <c r="BG112" s="52" t="s">
        <v>1180</v>
      </c>
      <c r="BH112" s="52" t="s">
        <v>790</v>
      </c>
      <c r="BI112" s="52" t="s">
        <v>1181</v>
      </c>
      <c r="BJ112" s="52" t="s">
        <v>1182</v>
      </c>
      <c r="BK112" s="125" t="s">
        <v>1183</v>
      </c>
      <c r="BL112" s="125">
        <v>3166234777</v>
      </c>
      <c r="BM112" s="127" t="s">
        <v>1184</v>
      </c>
      <c r="BN112" s="179"/>
      <c r="BO112" s="269"/>
    </row>
    <row r="113" spans="1:67" ht="382.5" hidden="1" x14ac:dyDescent="0.2">
      <c r="A113" s="681"/>
      <c r="B113" s="684"/>
      <c r="C113" s="315"/>
      <c r="D113" s="644"/>
      <c r="E113" s="52"/>
      <c r="F113" s="644"/>
      <c r="G113" s="644"/>
      <c r="H113" s="649"/>
      <c r="I113" s="649"/>
      <c r="J113" s="52" t="s">
        <v>1185</v>
      </c>
      <c r="K113" s="52" t="s">
        <v>1186</v>
      </c>
      <c r="L113" s="52" t="s">
        <v>919</v>
      </c>
      <c r="M113" s="52" t="s">
        <v>27</v>
      </c>
      <c r="N113" s="52" t="s">
        <v>919</v>
      </c>
      <c r="O113" s="52" t="s">
        <v>919</v>
      </c>
      <c r="P113" s="122">
        <v>1</v>
      </c>
      <c r="Q113" s="274" t="s">
        <v>340</v>
      </c>
      <c r="R113" s="122">
        <v>1</v>
      </c>
      <c r="S113" s="274" t="s">
        <v>340</v>
      </c>
      <c r="T113" s="122">
        <v>1</v>
      </c>
      <c r="U113" s="274" t="s">
        <v>340</v>
      </c>
      <c r="V113" s="122">
        <v>1</v>
      </c>
      <c r="W113" s="274" t="s">
        <v>340</v>
      </c>
      <c r="X113" s="122">
        <v>1</v>
      </c>
      <c r="Y113" s="137">
        <v>0</v>
      </c>
      <c r="Z113" s="52">
        <v>0</v>
      </c>
      <c r="AA113" s="52">
        <v>0</v>
      </c>
      <c r="AB113" s="52">
        <v>0</v>
      </c>
      <c r="AC113" s="52">
        <v>0</v>
      </c>
      <c r="AD113" s="52">
        <v>0</v>
      </c>
      <c r="AE113" s="52">
        <v>0</v>
      </c>
      <c r="AF113" s="52">
        <v>0</v>
      </c>
      <c r="AG113" s="52">
        <v>0</v>
      </c>
      <c r="AH113" s="52">
        <v>0</v>
      </c>
      <c r="AI113" s="50">
        <v>0</v>
      </c>
      <c r="AJ113" s="52" t="s">
        <v>1187</v>
      </c>
      <c r="AK113" s="119"/>
      <c r="AL113" s="119"/>
      <c r="AM113" s="120"/>
      <c r="AN113" s="52"/>
      <c r="AO113" s="50"/>
      <c r="AP113" s="52"/>
      <c r="AQ113" s="119"/>
      <c r="AR113" s="119"/>
      <c r="AS113" s="120"/>
      <c r="AT113" s="52"/>
      <c r="AU113" s="50"/>
      <c r="AV113" s="52"/>
      <c r="AW113" s="119"/>
      <c r="AX113" s="119"/>
      <c r="AY113" s="120"/>
      <c r="AZ113" s="52"/>
      <c r="BA113" s="50"/>
      <c r="BB113" s="52"/>
      <c r="BC113" s="119"/>
      <c r="BD113" s="119"/>
      <c r="BE113" s="52" t="s">
        <v>1456</v>
      </c>
      <c r="BF113" s="52" t="s">
        <v>1179</v>
      </c>
      <c r="BG113" s="52" t="s">
        <v>1180</v>
      </c>
      <c r="BH113" s="52" t="s">
        <v>790</v>
      </c>
      <c r="BI113" s="52" t="s">
        <v>1181</v>
      </c>
      <c r="BJ113" s="52" t="s">
        <v>1182</v>
      </c>
      <c r="BK113" s="125" t="s">
        <v>1183</v>
      </c>
      <c r="BL113" s="125">
        <v>3166234777</v>
      </c>
      <c r="BM113" s="127" t="s">
        <v>1184</v>
      </c>
      <c r="BN113" s="179"/>
      <c r="BO113" s="269"/>
    </row>
    <row r="114" spans="1:67" ht="225" hidden="1" x14ac:dyDescent="0.2">
      <c r="A114" s="241" t="s">
        <v>1457</v>
      </c>
      <c r="B114" s="315" t="s">
        <v>78</v>
      </c>
      <c r="C114" s="315"/>
      <c r="D114" s="320" t="s">
        <v>1188</v>
      </c>
      <c r="E114" s="52"/>
      <c r="F114" s="52" t="s">
        <v>224</v>
      </c>
      <c r="G114" s="52" t="s">
        <v>1174</v>
      </c>
      <c r="H114" s="124">
        <v>43831</v>
      </c>
      <c r="I114" s="124">
        <v>45473</v>
      </c>
      <c r="J114" s="52" t="s">
        <v>1189</v>
      </c>
      <c r="K114" s="52" t="s">
        <v>1190</v>
      </c>
      <c r="L114" s="52" t="s">
        <v>1191</v>
      </c>
      <c r="M114" s="52" t="s">
        <v>27</v>
      </c>
      <c r="N114" s="52">
        <v>2</v>
      </c>
      <c r="O114" s="121">
        <v>17496000</v>
      </c>
      <c r="P114" s="52">
        <v>3</v>
      </c>
      <c r="Q114" s="121">
        <v>58320000</v>
      </c>
      <c r="R114" s="52">
        <v>2</v>
      </c>
      <c r="S114" s="121">
        <v>40046000</v>
      </c>
      <c r="T114" s="52">
        <v>2</v>
      </c>
      <c r="U114" s="121">
        <v>41300000</v>
      </c>
      <c r="V114" s="52">
        <v>2</v>
      </c>
      <c r="W114" s="121">
        <v>21250000</v>
      </c>
      <c r="X114" s="52" t="s">
        <v>1458</v>
      </c>
      <c r="Y114" s="137">
        <f t="shared" si="19"/>
        <v>178412000</v>
      </c>
      <c r="Z114" s="52"/>
      <c r="AA114" s="52"/>
      <c r="AB114" s="52"/>
      <c r="AC114" s="52"/>
      <c r="AD114" s="323"/>
      <c r="AE114" s="323"/>
      <c r="AF114" s="121">
        <v>34209000</v>
      </c>
      <c r="AG114" s="112">
        <f>AF114/Q114</f>
        <v>0.58657407407407403</v>
      </c>
      <c r="AH114" s="52">
        <v>3</v>
      </c>
      <c r="AI114" s="122">
        <v>1</v>
      </c>
      <c r="AJ114" s="52" t="s">
        <v>1192</v>
      </c>
      <c r="AK114" s="52"/>
      <c r="AL114" s="52"/>
      <c r="AM114" s="52"/>
      <c r="AN114" s="52"/>
      <c r="AO114" s="52"/>
      <c r="AP114" s="52"/>
      <c r="AQ114" s="52"/>
      <c r="AR114" s="52"/>
      <c r="AS114" s="52"/>
      <c r="AT114" s="52"/>
      <c r="AU114" s="52"/>
      <c r="AV114" s="52"/>
      <c r="AW114" s="52"/>
      <c r="AX114" s="52"/>
      <c r="AY114" s="52"/>
      <c r="AZ114" s="52"/>
      <c r="BA114" s="52"/>
      <c r="BB114" s="52"/>
      <c r="BC114" s="52"/>
      <c r="BD114" s="52"/>
      <c r="BE114" s="52" t="s">
        <v>1456</v>
      </c>
      <c r="BF114" s="52" t="s">
        <v>1179</v>
      </c>
      <c r="BG114" s="52" t="s">
        <v>1180</v>
      </c>
      <c r="BH114" s="52" t="s">
        <v>790</v>
      </c>
      <c r="BI114" s="128" t="s">
        <v>1181</v>
      </c>
      <c r="BJ114" s="52" t="s">
        <v>1182</v>
      </c>
      <c r="BK114" s="125" t="s">
        <v>1183</v>
      </c>
      <c r="BL114" s="125">
        <v>3166234777</v>
      </c>
      <c r="BM114" s="127" t="s">
        <v>1184</v>
      </c>
      <c r="BN114" s="248"/>
      <c r="BO114" s="249" t="s">
        <v>1277</v>
      </c>
    </row>
    <row r="115" spans="1:67" ht="225" hidden="1" x14ac:dyDescent="0.2">
      <c r="A115" s="241" t="s">
        <v>1459</v>
      </c>
      <c r="B115" s="315" t="s">
        <v>78</v>
      </c>
      <c r="C115" s="315"/>
      <c r="D115" s="320" t="s">
        <v>1188</v>
      </c>
      <c r="E115" s="52"/>
      <c r="F115" s="318" t="s">
        <v>224</v>
      </c>
      <c r="G115" s="318" t="s">
        <v>1174</v>
      </c>
      <c r="H115" s="124">
        <v>44562</v>
      </c>
      <c r="I115" s="124">
        <v>45442</v>
      </c>
      <c r="J115" s="52" t="s">
        <v>1193</v>
      </c>
      <c r="K115" s="52" t="s">
        <v>1194</v>
      </c>
      <c r="L115" s="52" t="s">
        <v>919</v>
      </c>
      <c r="M115" s="52" t="s">
        <v>27</v>
      </c>
      <c r="N115" s="52"/>
      <c r="O115" s="52"/>
      <c r="P115" s="52"/>
      <c r="Q115" s="52"/>
      <c r="R115" s="52">
        <v>1</v>
      </c>
      <c r="S115" s="121">
        <v>29864000</v>
      </c>
      <c r="T115" s="52">
        <v>1</v>
      </c>
      <c r="U115" s="121">
        <v>30575000</v>
      </c>
      <c r="V115" s="52">
        <v>1</v>
      </c>
      <c r="W115" s="121">
        <v>15750000</v>
      </c>
      <c r="X115" s="52">
        <v>1</v>
      </c>
      <c r="Y115" s="137">
        <f>O115+Q115+S115+U115+W115</f>
        <v>76189000</v>
      </c>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t="s">
        <v>1456</v>
      </c>
      <c r="BF115" s="52" t="s">
        <v>1179</v>
      </c>
      <c r="BG115" s="52" t="s">
        <v>1180</v>
      </c>
      <c r="BH115" s="52" t="s">
        <v>790</v>
      </c>
      <c r="BI115" s="128" t="s">
        <v>1181</v>
      </c>
      <c r="BJ115" s="52" t="s">
        <v>1182</v>
      </c>
      <c r="BK115" s="125" t="s">
        <v>1183</v>
      </c>
      <c r="BL115" s="125">
        <v>3166234777</v>
      </c>
      <c r="BM115" s="127" t="s">
        <v>1184</v>
      </c>
      <c r="BN115" s="248"/>
      <c r="BO115" s="269"/>
    </row>
    <row r="116" spans="1:67" ht="331.5" hidden="1" x14ac:dyDescent="0.2">
      <c r="A116" s="241" t="s">
        <v>1460</v>
      </c>
      <c r="B116" s="315" t="s">
        <v>78</v>
      </c>
      <c r="C116" s="315"/>
      <c r="D116" s="52" t="s">
        <v>1195</v>
      </c>
      <c r="E116" s="52"/>
      <c r="F116" s="52" t="s">
        <v>654</v>
      </c>
      <c r="G116" s="52" t="s">
        <v>1196</v>
      </c>
      <c r="H116" s="124">
        <v>44378</v>
      </c>
      <c r="I116" s="124">
        <v>44742</v>
      </c>
      <c r="J116" s="52" t="s">
        <v>1197</v>
      </c>
      <c r="K116" s="52" t="s">
        <v>1197</v>
      </c>
      <c r="L116" s="52" t="s">
        <v>787</v>
      </c>
      <c r="M116" s="52" t="s">
        <v>27</v>
      </c>
      <c r="N116" s="52"/>
      <c r="O116" s="52" t="s">
        <v>919</v>
      </c>
      <c r="P116" s="52" t="s">
        <v>1198</v>
      </c>
      <c r="Q116" s="221">
        <v>35500000</v>
      </c>
      <c r="R116" s="52" t="s">
        <v>1198</v>
      </c>
      <c r="S116" s="221">
        <v>35500000</v>
      </c>
      <c r="T116" s="52"/>
      <c r="U116" s="52">
        <v>0</v>
      </c>
      <c r="V116" s="52"/>
      <c r="W116" s="52">
        <v>0</v>
      </c>
      <c r="X116" s="52">
        <v>1</v>
      </c>
      <c r="Y116" s="137">
        <f>Q116+S116</f>
        <v>71000000</v>
      </c>
      <c r="Z116" s="52"/>
      <c r="AA116" s="52"/>
      <c r="AB116" s="52"/>
      <c r="AC116" s="52"/>
      <c r="AD116" s="52"/>
      <c r="AE116" s="52"/>
      <c r="AF116" s="52"/>
      <c r="AG116" s="52"/>
      <c r="AH116" s="52"/>
      <c r="AI116" s="52"/>
      <c r="AJ116" s="52" t="s">
        <v>1199</v>
      </c>
      <c r="AK116" s="52"/>
      <c r="AL116" s="52"/>
      <c r="AM116" s="52"/>
      <c r="AN116" s="52"/>
      <c r="AO116" s="52"/>
      <c r="AP116" s="52"/>
      <c r="AQ116" s="52"/>
      <c r="AR116" s="52"/>
      <c r="AS116" s="52"/>
      <c r="AT116" s="52"/>
      <c r="AU116" s="52"/>
      <c r="AV116" s="52"/>
      <c r="AW116" s="52"/>
      <c r="AX116" s="52"/>
      <c r="AY116" s="52"/>
      <c r="AZ116" s="52"/>
      <c r="BA116" s="52"/>
      <c r="BB116" s="52"/>
      <c r="BC116" s="52"/>
      <c r="BD116" s="52"/>
      <c r="BE116" s="52" t="s">
        <v>1461</v>
      </c>
      <c r="BF116" s="52" t="s">
        <v>1200</v>
      </c>
      <c r="BG116" s="52" t="s">
        <v>1201</v>
      </c>
      <c r="BH116" s="52" t="s">
        <v>790</v>
      </c>
      <c r="BI116" s="52" t="s">
        <v>1202</v>
      </c>
      <c r="BJ116" s="52" t="s">
        <v>1203</v>
      </c>
      <c r="BK116" s="52" t="s">
        <v>1204</v>
      </c>
      <c r="BL116" s="52" t="s">
        <v>1205</v>
      </c>
      <c r="BM116" s="127" t="s">
        <v>1206</v>
      </c>
      <c r="BN116" s="248"/>
      <c r="BO116" s="269"/>
    </row>
    <row r="117" spans="1:67" ht="408" hidden="1" x14ac:dyDescent="0.2">
      <c r="A117" s="241" t="s">
        <v>1462</v>
      </c>
      <c r="B117" s="315" t="s">
        <v>78</v>
      </c>
      <c r="C117" s="315"/>
      <c r="D117" s="52" t="s">
        <v>1173</v>
      </c>
      <c r="E117" s="52"/>
      <c r="F117" s="52" t="s">
        <v>222</v>
      </c>
      <c r="G117" s="52" t="s">
        <v>1154</v>
      </c>
      <c r="H117" s="124">
        <v>44197</v>
      </c>
      <c r="I117" s="124">
        <v>45657</v>
      </c>
      <c r="J117" s="52" t="s">
        <v>1207</v>
      </c>
      <c r="K117" s="52" t="s">
        <v>1208</v>
      </c>
      <c r="L117" s="52" t="s">
        <v>1209</v>
      </c>
      <c r="M117" s="52" t="s">
        <v>27</v>
      </c>
      <c r="N117" s="52"/>
      <c r="O117" s="52" t="s">
        <v>887</v>
      </c>
      <c r="P117" s="122">
        <v>1</v>
      </c>
      <c r="Q117" s="274" t="s">
        <v>1210</v>
      </c>
      <c r="R117" s="122">
        <v>1</v>
      </c>
      <c r="S117" s="274" t="s">
        <v>1210</v>
      </c>
      <c r="T117" s="122">
        <v>1</v>
      </c>
      <c r="U117" s="274" t="s">
        <v>1210</v>
      </c>
      <c r="V117" s="122">
        <v>1</v>
      </c>
      <c r="W117" s="274" t="s">
        <v>1210</v>
      </c>
      <c r="X117" s="122">
        <v>1</v>
      </c>
      <c r="Y117" s="137">
        <v>0</v>
      </c>
      <c r="Z117" s="52"/>
      <c r="AA117" s="120"/>
      <c r="AB117" s="52"/>
      <c r="AC117" s="50"/>
      <c r="AD117" s="52"/>
      <c r="AE117" s="119"/>
      <c r="AF117" s="52"/>
      <c r="AG117" s="120"/>
      <c r="AH117" s="52"/>
      <c r="AI117" s="50"/>
      <c r="AJ117" s="295"/>
      <c r="AK117" s="323"/>
      <c r="AL117" s="119"/>
      <c r="AM117" s="120"/>
      <c r="AN117" s="52"/>
      <c r="AO117" s="50"/>
      <c r="AP117" s="52"/>
      <c r="AQ117" s="119"/>
      <c r="AR117" s="119"/>
      <c r="AS117" s="120"/>
      <c r="AT117" s="52"/>
      <c r="AU117" s="50"/>
      <c r="AV117" s="52"/>
      <c r="AW117" s="119"/>
      <c r="AX117" s="119"/>
      <c r="AY117" s="120"/>
      <c r="AZ117" s="52"/>
      <c r="BA117" s="50"/>
      <c r="BB117" s="52"/>
      <c r="BC117" s="119"/>
      <c r="BD117" s="119"/>
      <c r="BE117" s="52" t="s">
        <v>1384</v>
      </c>
      <c r="BF117" s="97" t="s">
        <v>1211</v>
      </c>
      <c r="BG117" s="97" t="s">
        <v>1212</v>
      </c>
      <c r="BH117" s="52" t="s">
        <v>790</v>
      </c>
      <c r="BI117" s="52" t="s">
        <v>1213</v>
      </c>
      <c r="BJ117" s="52" t="s">
        <v>1214</v>
      </c>
      <c r="BK117" s="125" t="s">
        <v>1215</v>
      </c>
      <c r="BL117" s="125" t="s">
        <v>1216</v>
      </c>
      <c r="BM117" s="127" t="s">
        <v>1217</v>
      </c>
      <c r="BN117" s="248"/>
      <c r="BO117" s="249" t="s">
        <v>1277</v>
      </c>
    </row>
    <row r="118" spans="1:67" ht="409.5" hidden="1" x14ac:dyDescent="0.2">
      <c r="A118" s="679" t="s">
        <v>1463</v>
      </c>
      <c r="B118" s="315" t="s">
        <v>103</v>
      </c>
      <c r="C118" s="315"/>
      <c r="D118" s="631" t="s">
        <v>1218</v>
      </c>
      <c r="E118" s="677">
        <v>0.03</v>
      </c>
      <c r="F118" s="315" t="s">
        <v>1219</v>
      </c>
      <c r="G118" s="315" t="s">
        <v>1220</v>
      </c>
      <c r="H118" s="39">
        <v>44336</v>
      </c>
      <c r="I118" s="39">
        <v>45442</v>
      </c>
      <c r="J118" s="315" t="s">
        <v>1221</v>
      </c>
      <c r="K118" s="315" t="s">
        <v>1222</v>
      </c>
      <c r="L118" s="315" t="s">
        <v>1223</v>
      </c>
      <c r="M118" s="315" t="s">
        <v>27</v>
      </c>
      <c r="N118" s="315"/>
      <c r="O118" s="270">
        <v>0</v>
      </c>
      <c r="P118" s="315">
        <v>1</v>
      </c>
      <c r="Q118" s="270">
        <v>209000000</v>
      </c>
      <c r="R118" s="315">
        <v>1</v>
      </c>
      <c r="S118" s="270">
        <v>209000000</v>
      </c>
      <c r="T118" s="315">
        <v>1</v>
      </c>
      <c r="U118" s="270">
        <v>209000000</v>
      </c>
      <c r="V118" s="315">
        <v>1</v>
      </c>
      <c r="W118" s="270">
        <v>209000000</v>
      </c>
      <c r="X118" s="323"/>
      <c r="Y118" s="137">
        <f t="shared" si="19"/>
        <v>836000000</v>
      </c>
      <c r="Z118" s="315"/>
      <c r="AA118" s="54" t="str">
        <f>IF(O118=0," ",Z118/O118)</f>
        <v xml:space="preserve"> </v>
      </c>
      <c r="AB118" s="315"/>
      <c r="AC118" s="54" t="str">
        <f t="shared" ref="AC118:AC127" si="34">IF(N118=0," ",AB118/N118)</f>
        <v xml:space="preserve"> </v>
      </c>
      <c r="AD118" s="323" t="s">
        <v>1224</v>
      </c>
      <c r="AE118" s="323" t="s">
        <v>1225</v>
      </c>
      <c r="AF118" s="315"/>
      <c r="AG118" s="54">
        <f t="shared" ref="AG118:AG127" si="35">IF(Q118=0," ",AF118/Q118)</f>
        <v>0</v>
      </c>
      <c r="AH118" s="315"/>
      <c r="AI118" s="54">
        <f t="shared" ref="AI118:AI127" si="36">IF(P118=0," ",AH118/P118)</f>
        <v>0</v>
      </c>
      <c r="AJ118" s="315"/>
      <c r="AK118" s="315"/>
      <c r="AL118" s="315"/>
      <c r="AM118" s="54"/>
      <c r="AN118" s="315"/>
      <c r="AO118" s="54"/>
      <c r="AP118" s="315"/>
      <c r="AQ118" s="315"/>
      <c r="AR118" s="315"/>
      <c r="AS118" s="54"/>
      <c r="AT118" s="315"/>
      <c r="AU118" s="54"/>
      <c r="AV118" s="315"/>
      <c r="AW118" s="315"/>
      <c r="AX118" s="315"/>
      <c r="AY118" s="54"/>
      <c r="AZ118" s="315"/>
      <c r="BA118" s="54"/>
      <c r="BB118" s="315"/>
      <c r="BC118" s="315"/>
      <c r="BD118" s="315"/>
      <c r="BE118" s="315"/>
      <c r="BF118" s="631">
        <v>27</v>
      </c>
      <c r="BG118" s="631">
        <v>7787</v>
      </c>
      <c r="BH118" s="315" t="s">
        <v>1119</v>
      </c>
      <c r="BI118" s="315" t="s">
        <v>1226</v>
      </c>
      <c r="BJ118" s="315" t="s">
        <v>1227</v>
      </c>
      <c r="BK118" s="96" t="s">
        <v>1228</v>
      </c>
      <c r="BL118" s="96" t="s">
        <v>1229</v>
      </c>
      <c r="BM118" s="252" t="s">
        <v>1230</v>
      </c>
      <c r="BN118" s="248"/>
      <c r="BO118" s="249" t="s">
        <v>1277</v>
      </c>
    </row>
    <row r="119" spans="1:67" ht="225" hidden="1" x14ac:dyDescent="0.2">
      <c r="A119" s="680"/>
      <c r="B119" s="315" t="s">
        <v>103</v>
      </c>
      <c r="C119" s="315"/>
      <c r="D119" s="631"/>
      <c r="E119" s="677"/>
      <c r="F119" s="315" t="s">
        <v>1219</v>
      </c>
      <c r="G119" s="315" t="s">
        <v>1220</v>
      </c>
      <c r="H119" s="39">
        <v>44336</v>
      </c>
      <c r="I119" s="39">
        <v>45656</v>
      </c>
      <c r="J119" s="315" t="s">
        <v>1231</v>
      </c>
      <c r="K119" s="315" t="s">
        <v>1232</v>
      </c>
      <c r="L119" s="315" t="s">
        <v>1233</v>
      </c>
      <c r="M119" s="315" t="s">
        <v>27</v>
      </c>
      <c r="N119" s="315"/>
      <c r="O119" s="270">
        <v>0</v>
      </c>
      <c r="P119" s="315">
        <v>1</v>
      </c>
      <c r="Q119" s="270">
        <v>60000000</v>
      </c>
      <c r="R119" s="315">
        <v>1</v>
      </c>
      <c r="S119" s="270">
        <v>60000000</v>
      </c>
      <c r="T119" s="315">
        <v>1</v>
      </c>
      <c r="U119" s="270">
        <v>60000000</v>
      </c>
      <c r="V119" s="315">
        <v>1</v>
      </c>
      <c r="W119" s="270">
        <v>60000000</v>
      </c>
      <c r="X119" s="323"/>
      <c r="Y119" s="137">
        <f t="shared" si="19"/>
        <v>240000000</v>
      </c>
      <c r="Z119" s="315"/>
      <c r="AA119" s="54" t="str">
        <f>IF(O119=0," ",Z119/O119)</f>
        <v xml:space="preserve"> </v>
      </c>
      <c r="AB119" s="315"/>
      <c r="AC119" s="54" t="str">
        <f t="shared" si="34"/>
        <v xml:space="preserve"> </v>
      </c>
      <c r="AD119" s="315" t="s">
        <v>1234</v>
      </c>
      <c r="AE119" s="315" t="s">
        <v>919</v>
      </c>
      <c r="AF119" s="315"/>
      <c r="AG119" s="54">
        <f t="shared" si="35"/>
        <v>0</v>
      </c>
      <c r="AH119" s="315"/>
      <c r="AI119" s="54">
        <f t="shared" si="36"/>
        <v>0</v>
      </c>
      <c r="AJ119" s="315"/>
      <c r="AK119" s="315"/>
      <c r="AL119" s="315"/>
      <c r="AM119" s="54"/>
      <c r="AN119" s="315"/>
      <c r="AO119" s="54"/>
      <c r="AP119" s="315"/>
      <c r="AQ119" s="315"/>
      <c r="AR119" s="315"/>
      <c r="AS119" s="54"/>
      <c r="AT119" s="315"/>
      <c r="AU119" s="54"/>
      <c r="AV119" s="315"/>
      <c r="AW119" s="315"/>
      <c r="AX119" s="315"/>
      <c r="AY119" s="54"/>
      <c r="AZ119" s="315"/>
      <c r="BA119" s="54"/>
      <c r="BB119" s="315"/>
      <c r="BC119" s="315"/>
      <c r="BD119" s="315"/>
      <c r="BE119" s="315"/>
      <c r="BF119" s="631"/>
      <c r="BG119" s="631"/>
      <c r="BH119" s="315" t="s">
        <v>1119</v>
      </c>
      <c r="BI119" s="315" t="s">
        <v>1226</v>
      </c>
      <c r="BJ119" s="315" t="s">
        <v>1227</v>
      </c>
      <c r="BK119" s="96" t="s">
        <v>1228</v>
      </c>
      <c r="BL119" s="96" t="s">
        <v>1229</v>
      </c>
      <c r="BM119" s="252" t="s">
        <v>1230</v>
      </c>
      <c r="BN119" s="248"/>
      <c r="BO119" s="249" t="s">
        <v>1277</v>
      </c>
    </row>
    <row r="120" spans="1:67" ht="210" hidden="1" x14ac:dyDescent="0.2">
      <c r="A120" s="681"/>
      <c r="B120" s="315" t="s">
        <v>103</v>
      </c>
      <c r="C120" s="315"/>
      <c r="D120" s="631"/>
      <c r="E120" s="677"/>
      <c r="F120" s="315" t="s">
        <v>1219</v>
      </c>
      <c r="G120" s="315" t="s">
        <v>1220</v>
      </c>
      <c r="H120" s="39">
        <v>44336</v>
      </c>
      <c r="I120" s="39">
        <v>45656</v>
      </c>
      <c r="J120" s="315" t="s">
        <v>1235</v>
      </c>
      <c r="K120" s="315" t="s">
        <v>1236</v>
      </c>
      <c r="L120" s="315" t="s">
        <v>1233</v>
      </c>
      <c r="M120" s="315" t="s">
        <v>27</v>
      </c>
      <c r="N120" s="315"/>
      <c r="O120" s="270">
        <v>0</v>
      </c>
      <c r="P120" s="315">
        <v>1</v>
      </c>
      <c r="Q120" s="270">
        <v>30000000</v>
      </c>
      <c r="R120" s="315">
        <v>1</v>
      </c>
      <c r="S120" s="270">
        <v>30000000</v>
      </c>
      <c r="T120" s="315">
        <v>1</v>
      </c>
      <c r="U120" s="270">
        <v>30000000</v>
      </c>
      <c r="V120" s="315">
        <v>1</v>
      </c>
      <c r="W120" s="270">
        <v>30000000</v>
      </c>
      <c r="X120" s="323"/>
      <c r="Y120" s="137">
        <f t="shared" si="19"/>
        <v>120000000</v>
      </c>
      <c r="Z120" s="315"/>
      <c r="AA120" s="54" t="str">
        <f>IF(O120=0," ",Z120/O120)</f>
        <v xml:space="preserve"> </v>
      </c>
      <c r="AB120" s="315"/>
      <c r="AC120" s="54" t="str">
        <f t="shared" si="34"/>
        <v xml:space="preserve"> </v>
      </c>
      <c r="AD120" s="315" t="s">
        <v>1234</v>
      </c>
      <c r="AE120" s="315" t="s">
        <v>919</v>
      </c>
      <c r="AF120" s="315"/>
      <c r="AG120" s="54">
        <f t="shared" si="35"/>
        <v>0</v>
      </c>
      <c r="AH120" s="315"/>
      <c r="AI120" s="54">
        <f t="shared" si="36"/>
        <v>0</v>
      </c>
      <c r="AJ120" s="315"/>
      <c r="AK120" s="315"/>
      <c r="AL120" s="315"/>
      <c r="AM120" s="54"/>
      <c r="AN120" s="315"/>
      <c r="AO120" s="54"/>
      <c r="AP120" s="315"/>
      <c r="AQ120" s="315"/>
      <c r="AR120" s="315"/>
      <c r="AS120" s="54"/>
      <c r="AT120" s="315"/>
      <c r="AU120" s="54"/>
      <c r="AV120" s="315"/>
      <c r="AW120" s="315"/>
      <c r="AX120" s="315"/>
      <c r="AY120" s="54"/>
      <c r="AZ120" s="315"/>
      <c r="BA120" s="54"/>
      <c r="BB120" s="315"/>
      <c r="BC120" s="315"/>
      <c r="BD120" s="315"/>
      <c r="BE120" s="315"/>
      <c r="BF120" s="631"/>
      <c r="BG120" s="631"/>
      <c r="BH120" s="315" t="s">
        <v>1119</v>
      </c>
      <c r="BI120" s="315" t="s">
        <v>1226</v>
      </c>
      <c r="BJ120" s="315" t="s">
        <v>1227</v>
      </c>
      <c r="BK120" s="96" t="s">
        <v>1228</v>
      </c>
      <c r="BL120" s="96" t="s">
        <v>1229</v>
      </c>
      <c r="BM120" s="252" t="s">
        <v>1230</v>
      </c>
      <c r="BN120" s="248"/>
      <c r="BO120" s="249" t="s">
        <v>1277</v>
      </c>
    </row>
    <row r="121" spans="1:67" ht="255" hidden="1" x14ac:dyDescent="0.2">
      <c r="A121" s="241" t="s">
        <v>1464</v>
      </c>
      <c r="B121" s="315" t="s">
        <v>103</v>
      </c>
      <c r="C121" s="315"/>
      <c r="D121" s="315" t="s">
        <v>1237</v>
      </c>
      <c r="E121" s="322">
        <v>0.02</v>
      </c>
      <c r="F121" s="315" t="s">
        <v>1219</v>
      </c>
      <c r="G121" s="315" t="s">
        <v>1220</v>
      </c>
      <c r="H121" s="39">
        <v>43845</v>
      </c>
      <c r="I121" s="39">
        <v>45656</v>
      </c>
      <c r="J121" s="315" t="s">
        <v>1238</v>
      </c>
      <c r="K121" s="315" t="s">
        <v>1232</v>
      </c>
      <c r="L121" s="315" t="s">
        <v>1239</v>
      </c>
      <c r="M121" s="315" t="s">
        <v>27</v>
      </c>
      <c r="N121" s="682">
        <v>28</v>
      </c>
      <c r="O121" s="270">
        <v>0</v>
      </c>
      <c r="P121" s="315">
        <v>1</v>
      </c>
      <c r="Q121" s="270">
        <v>66000000</v>
      </c>
      <c r="R121" s="315">
        <v>1</v>
      </c>
      <c r="S121" s="270">
        <v>66000000</v>
      </c>
      <c r="T121" s="315">
        <v>1</v>
      </c>
      <c r="U121" s="270">
        <v>66000000</v>
      </c>
      <c r="V121" s="315">
        <v>1</v>
      </c>
      <c r="W121" s="270">
        <v>66000000</v>
      </c>
      <c r="X121" s="315"/>
      <c r="Y121" s="137">
        <f t="shared" si="19"/>
        <v>264000000</v>
      </c>
      <c r="Z121" s="270">
        <v>33792000</v>
      </c>
      <c r="AA121" s="54" t="str">
        <f>IF(O121=0," ",Z121/O121)</f>
        <v xml:space="preserve"> </v>
      </c>
      <c r="AB121" s="315">
        <v>1</v>
      </c>
      <c r="AC121" s="310">
        <f>IF(N121=0," ",AB121/N121)</f>
        <v>3.5714285714285712E-2</v>
      </c>
      <c r="AD121" s="315" t="s">
        <v>1240</v>
      </c>
      <c r="AE121" s="315" t="s">
        <v>1241</v>
      </c>
      <c r="AF121" s="315"/>
      <c r="AG121" s="54">
        <f t="shared" si="35"/>
        <v>0</v>
      </c>
      <c r="AH121" s="315"/>
      <c r="AI121" s="54">
        <f t="shared" si="36"/>
        <v>0</v>
      </c>
      <c r="AJ121" s="315"/>
      <c r="AK121" s="315"/>
      <c r="AL121" s="315"/>
      <c r="AM121" s="54">
        <f t="shared" ref="AM121:AM127" si="37">IF(Q121=0," ",AL121/Q121)</f>
        <v>0</v>
      </c>
      <c r="AN121" s="315"/>
      <c r="AO121" s="54">
        <f t="shared" ref="AO121:AO127" si="38">IF(P121=0," ",AN121/P121)</f>
        <v>0</v>
      </c>
      <c r="AP121" s="315"/>
      <c r="AQ121" s="315"/>
      <c r="AR121" s="315"/>
      <c r="AS121" s="54">
        <f t="shared" ref="AS121:AS127" si="39">IF(Q121=0," ",AR121/Q121)</f>
        <v>0</v>
      </c>
      <c r="AT121" s="315"/>
      <c r="AU121" s="54">
        <f t="shared" ref="AU121:AU127" si="40">IF(P121=0," ",AT121/P121)</f>
        <v>0</v>
      </c>
      <c r="AV121" s="315"/>
      <c r="AW121" s="315"/>
      <c r="AX121" s="315"/>
      <c r="AY121" s="54"/>
      <c r="AZ121" s="315"/>
      <c r="BA121" s="54"/>
      <c r="BB121" s="315"/>
      <c r="BC121" s="315"/>
      <c r="BD121" s="315"/>
      <c r="BE121" s="315"/>
      <c r="BF121" s="631">
        <v>28</v>
      </c>
      <c r="BG121" s="631">
        <v>7787</v>
      </c>
      <c r="BH121" s="315" t="s">
        <v>1119</v>
      </c>
      <c r="BI121" s="315" t="s">
        <v>1226</v>
      </c>
      <c r="BJ121" s="315" t="s">
        <v>1227</v>
      </c>
      <c r="BK121" s="96" t="s">
        <v>1228</v>
      </c>
      <c r="BL121" s="96" t="s">
        <v>1229</v>
      </c>
      <c r="BM121" s="252" t="s">
        <v>1230</v>
      </c>
      <c r="BN121" s="248"/>
      <c r="BO121" s="249" t="s">
        <v>1277</v>
      </c>
    </row>
    <row r="122" spans="1:67" ht="225" hidden="1" x14ac:dyDescent="0.2">
      <c r="A122" s="679" t="s">
        <v>1465</v>
      </c>
      <c r="B122" s="315" t="s">
        <v>103</v>
      </c>
      <c r="C122" s="315"/>
      <c r="D122" s="631" t="s">
        <v>1242</v>
      </c>
      <c r="E122" s="677">
        <v>0.01</v>
      </c>
      <c r="F122" s="315" t="s">
        <v>1219</v>
      </c>
      <c r="G122" s="315" t="s">
        <v>1220</v>
      </c>
      <c r="H122" s="39">
        <v>43845</v>
      </c>
      <c r="I122" s="39">
        <v>45656</v>
      </c>
      <c r="J122" s="315" t="s">
        <v>1231</v>
      </c>
      <c r="K122" s="315" t="s">
        <v>1232</v>
      </c>
      <c r="L122" s="315" t="s">
        <v>1239</v>
      </c>
      <c r="M122" s="315" t="s">
        <v>27</v>
      </c>
      <c r="N122" s="682"/>
      <c r="O122" s="270">
        <v>0</v>
      </c>
      <c r="P122" s="315">
        <v>1</v>
      </c>
      <c r="Q122" s="270">
        <v>60000000</v>
      </c>
      <c r="R122" s="315">
        <v>1</v>
      </c>
      <c r="S122" s="270">
        <v>60000000</v>
      </c>
      <c r="T122" s="315">
        <v>1</v>
      </c>
      <c r="U122" s="270">
        <v>60000000</v>
      </c>
      <c r="V122" s="315">
        <v>1</v>
      </c>
      <c r="W122" s="270">
        <v>60000000</v>
      </c>
      <c r="X122" s="315"/>
      <c r="Y122" s="137">
        <f t="shared" si="19"/>
        <v>240000000</v>
      </c>
      <c r="Z122" s="315"/>
      <c r="AA122" s="54" t="str">
        <f t="shared" ref="AA122:AA127" si="41">IF(O122=0," ",Z122/O122)</f>
        <v xml:space="preserve"> </v>
      </c>
      <c r="AB122" s="315"/>
      <c r="AC122" s="311" t="str">
        <f t="shared" si="34"/>
        <v xml:space="preserve"> </v>
      </c>
      <c r="AD122" s="315" t="s">
        <v>1243</v>
      </c>
      <c r="AE122" s="315" t="s">
        <v>1244</v>
      </c>
      <c r="AF122" s="315"/>
      <c r="AG122" s="54">
        <f t="shared" si="35"/>
        <v>0</v>
      </c>
      <c r="AH122" s="315"/>
      <c r="AI122" s="54">
        <f t="shared" si="36"/>
        <v>0</v>
      </c>
      <c r="AJ122" s="315"/>
      <c r="AK122" s="315"/>
      <c r="AL122" s="315"/>
      <c r="AM122" s="54">
        <f t="shared" si="37"/>
        <v>0</v>
      </c>
      <c r="AN122" s="315"/>
      <c r="AO122" s="54">
        <f t="shared" si="38"/>
        <v>0</v>
      </c>
      <c r="AP122" s="315"/>
      <c r="AQ122" s="315"/>
      <c r="AR122" s="315"/>
      <c r="AS122" s="54">
        <f t="shared" si="39"/>
        <v>0</v>
      </c>
      <c r="AT122" s="315"/>
      <c r="AU122" s="54">
        <f t="shared" si="40"/>
        <v>0</v>
      </c>
      <c r="AV122" s="315"/>
      <c r="AW122" s="315"/>
      <c r="AX122" s="315"/>
      <c r="AY122" s="54"/>
      <c r="AZ122" s="315"/>
      <c r="BA122" s="54"/>
      <c r="BB122" s="315"/>
      <c r="BC122" s="315"/>
      <c r="BD122" s="315"/>
      <c r="BE122" s="315"/>
      <c r="BF122" s="631"/>
      <c r="BG122" s="631"/>
      <c r="BH122" s="315" t="s">
        <v>1119</v>
      </c>
      <c r="BI122" s="315" t="s">
        <v>1226</v>
      </c>
      <c r="BJ122" s="315" t="s">
        <v>1227</v>
      </c>
      <c r="BK122" s="96" t="s">
        <v>1228</v>
      </c>
      <c r="BL122" s="96" t="s">
        <v>1229</v>
      </c>
      <c r="BM122" s="252" t="s">
        <v>1230</v>
      </c>
      <c r="BN122" s="248"/>
      <c r="BO122" s="269"/>
    </row>
    <row r="123" spans="1:67" ht="210" hidden="1" x14ac:dyDescent="0.2">
      <c r="A123" s="681"/>
      <c r="B123" s="315" t="s">
        <v>103</v>
      </c>
      <c r="C123" s="315"/>
      <c r="D123" s="631"/>
      <c r="E123" s="677"/>
      <c r="F123" s="315" t="s">
        <v>1219</v>
      </c>
      <c r="G123" s="315" t="s">
        <v>1220</v>
      </c>
      <c r="H123" s="39">
        <v>43845</v>
      </c>
      <c r="I123" s="39">
        <v>45656</v>
      </c>
      <c r="J123" s="315" t="s">
        <v>1235</v>
      </c>
      <c r="K123" s="315" t="s">
        <v>1236</v>
      </c>
      <c r="L123" s="315" t="s">
        <v>1239</v>
      </c>
      <c r="M123" s="315" t="s">
        <v>27</v>
      </c>
      <c r="N123" s="682"/>
      <c r="O123" s="270">
        <v>0</v>
      </c>
      <c r="P123" s="315">
        <v>1</v>
      </c>
      <c r="Q123" s="270">
        <v>36000000</v>
      </c>
      <c r="R123" s="315">
        <v>1</v>
      </c>
      <c r="S123" s="270">
        <v>36000000</v>
      </c>
      <c r="T123" s="315">
        <v>1</v>
      </c>
      <c r="U123" s="270">
        <v>36000000</v>
      </c>
      <c r="V123" s="315">
        <v>1</v>
      </c>
      <c r="W123" s="270">
        <v>36000000</v>
      </c>
      <c r="X123" s="315"/>
      <c r="Y123" s="137">
        <f t="shared" si="19"/>
        <v>144000000</v>
      </c>
      <c r="Z123" s="270">
        <v>15697920</v>
      </c>
      <c r="AA123" s="54" t="str">
        <f t="shared" si="41"/>
        <v xml:space="preserve"> </v>
      </c>
      <c r="AB123" s="315">
        <v>1</v>
      </c>
      <c r="AC123" s="310" t="str">
        <f t="shared" si="34"/>
        <v xml:space="preserve"> </v>
      </c>
      <c r="AD123" s="315" t="s">
        <v>1245</v>
      </c>
      <c r="AE123" s="315" t="s">
        <v>1241</v>
      </c>
      <c r="AF123" s="315"/>
      <c r="AG123" s="54">
        <f t="shared" si="35"/>
        <v>0</v>
      </c>
      <c r="AH123" s="315"/>
      <c r="AI123" s="54">
        <f t="shared" si="36"/>
        <v>0</v>
      </c>
      <c r="AJ123" s="315"/>
      <c r="AK123" s="315"/>
      <c r="AL123" s="315"/>
      <c r="AM123" s="54">
        <f t="shared" si="37"/>
        <v>0</v>
      </c>
      <c r="AN123" s="315"/>
      <c r="AO123" s="54">
        <f t="shared" si="38"/>
        <v>0</v>
      </c>
      <c r="AP123" s="315"/>
      <c r="AQ123" s="315"/>
      <c r="AR123" s="315"/>
      <c r="AS123" s="54">
        <f t="shared" si="39"/>
        <v>0</v>
      </c>
      <c r="AT123" s="315"/>
      <c r="AU123" s="54">
        <f t="shared" si="40"/>
        <v>0</v>
      </c>
      <c r="AV123" s="315"/>
      <c r="AW123" s="315"/>
      <c r="AX123" s="315"/>
      <c r="AY123" s="54"/>
      <c r="AZ123" s="315"/>
      <c r="BA123" s="54"/>
      <c r="BB123" s="315"/>
      <c r="BC123" s="315"/>
      <c r="BD123" s="315"/>
      <c r="BE123" s="315"/>
      <c r="BF123" s="631"/>
      <c r="BG123" s="631"/>
      <c r="BH123" s="315" t="s">
        <v>1119</v>
      </c>
      <c r="BI123" s="315" t="s">
        <v>1226</v>
      </c>
      <c r="BJ123" s="315" t="s">
        <v>1227</v>
      </c>
      <c r="BK123" s="96" t="s">
        <v>1228</v>
      </c>
      <c r="BL123" s="96" t="s">
        <v>1229</v>
      </c>
      <c r="BM123" s="252" t="s">
        <v>1230</v>
      </c>
      <c r="BN123" s="248"/>
      <c r="BO123" s="249" t="s">
        <v>1277</v>
      </c>
    </row>
    <row r="124" spans="1:67" ht="409.5" hidden="1" x14ac:dyDescent="0.2">
      <c r="A124" s="241" t="s">
        <v>1466</v>
      </c>
      <c r="B124" s="315" t="s">
        <v>103</v>
      </c>
      <c r="C124" s="315"/>
      <c r="D124" s="315" t="s">
        <v>1246</v>
      </c>
      <c r="E124" s="322">
        <v>5.0000000000000001E-3</v>
      </c>
      <c r="F124" s="315" t="s">
        <v>1219</v>
      </c>
      <c r="G124" s="315" t="s">
        <v>1220</v>
      </c>
      <c r="H124" s="39">
        <v>44228</v>
      </c>
      <c r="I124" s="39">
        <v>45657</v>
      </c>
      <c r="J124" s="315" t="s">
        <v>1247</v>
      </c>
      <c r="K124" s="315" t="s">
        <v>1248</v>
      </c>
      <c r="L124" s="315" t="s">
        <v>1233</v>
      </c>
      <c r="M124" s="315" t="s">
        <v>27</v>
      </c>
      <c r="N124" s="323">
        <v>29</v>
      </c>
      <c r="O124" s="270">
        <v>0</v>
      </c>
      <c r="P124" s="315">
        <v>1</v>
      </c>
      <c r="Q124" s="270">
        <v>51600000</v>
      </c>
      <c r="R124" s="315">
        <v>1</v>
      </c>
      <c r="S124" s="270">
        <v>51600000</v>
      </c>
      <c r="T124" s="315">
        <v>1</v>
      </c>
      <c r="U124" s="270">
        <v>51600000</v>
      </c>
      <c r="V124" s="315">
        <v>1</v>
      </c>
      <c r="W124" s="270">
        <v>51600000</v>
      </c>
      <c r="X124" s="315"/>
      <c r="Y124" s="137">
        <f t="shared" si="19"/>
        <v>206400000</v>
      </c>
      <c r="Z124" s="315"/>
      <c r="AA124" s="54" t="str">
        <f t="shared" si="41"/>
        <v xml:space="preserve"> </v>
      </c>
      <c r="AB124" s="315"/>
      <c r="AC124" s="54">
        <f t="shared" si="34"/>
        <v>0</v>
      </c>
      <c r="AD124" s="323" t="s">
        <v>1243</v>
      </c>
      <c r="AE124" s="323" t="s">
        <v>1244</v>
      </c>
      <c r="AF124" s="315"/>
      <c r="AG124" s="54">
        <f t="shared" si="35"/>
        <v>0</v>
      </c>
      <c r="AH124" s="315"/>
      <c r="AI124" s="54">
        <f t="shared" si="36"/>
        <v>0</v>
      </c>
      <c r="AJ124" s="315"/>
      <c r="AK124" s="315"/>
      <c r="AL124" s="315"/>
      <c r="AM124" s="54">
        <f t="shared" si="37"/>
        <v>0</v>
      </c>
      <c r="AN124" s="315"/>
      <c r="AO124" s="54">
        <f t="shared" si="38"/>
        <v>0</v>
      </c>
      <c r="AP124" s="315"/>
      <c r="AQ124" s="315"/>
      <c r="AR124" s="315"/>
      <c r="AS124" s="54">
        <f t="shared" si="39"/>
        <v>0</v>
      </c>
      <c r="AT124" s="315"/>
      <c r="AU124" s="54">
        <f t="shared" si="40"/>
        <v>0</v>
      </c>
      <c r="AV124" s="315"/>
      <c r="AW124" s="315"/>
      <c r="AX124" s="315"/>
      <c r="AY124" s="54"/>
      <c r="AZ124" s="315"/>
      <c r="BA124" s="54"/>
      <c r="BB124" s="315"/>
      <c r="BC124" s="315"/>
      <c r="BD124" s="315"/>
      <c r="BE124" s="315"/>
      <c r="BF124" s="315">
        <v>29</v>
      </c>
      <c r="BG124" s="315">
        <v>7787</v>
      </c>
      <c r="BH124" s="315" t="s">
        <v>1119</v>
      </c>
      <c r="BI124" s="315" t="s">
        <v>1226</v>
      </c>
      <c r="BJ124" s="315" t="s">
        <v>1249</v>
      </c>
      <c r="BK124" s="96" t="s">
        <v>1250</v>
      </c>
      <c r="BL124" s="96" t="s">
        <v>1251</v>
      </c>
      <c r="BM124" s="312" t="s">
        <v>1252</v>
      </c>
      <c r="BN124" s="248"/>
      <c r="BO124" s="249" t="s">
        <v>1277</v>
      </c>
    </row>
    <row r="125" spans="1:67" ht="360" hidden="1" x14ac:dyDescent="0.2">
      <c r="A125" s="241" t="s">
        <v>1467</v>
      </c>
      <c r="B125" s="315" t="s">
        <v>103</v>
      </c>
      <c r="C125" s="315"/>
      <c r="D125" s="315" t="s">
        <v>1253</v>
      </c>
      <c r="E125" s="322">
        <v>2.5000000000000001E-3</v>
      </c>
      <c r="F125" s="315" t="s">
        <v>1219</v>
      </c>
      <c r="G125" s="315" t="s">
        <v>1220</v>
      </c>
      <c r="H125" s="39">
        <v>44216</v>
      </c>
      <c r="I125" s="39">
        <v>45442</v>
      </c>
      <c r="J125" s="315" t="s">
        <v>1254</v>
      </c>
      <c r="K125" s="315" t="s">
        <v>1255</v>
      </c>
      <c r="L125" s="315" t="s">
        <v>1256</v>
      </c>
      <c r="M125" s="315" t="s">
        <v>27</v>
      </c>
      <c r="N125" s="323">
        <v>31</v>
      </c>
      <c r="O125" s="270">
        <v>0</v>
      </c>
      <c r="P125" s="315">
        <v>1</v>
      </c>
      <c r="Q125" s="270">
        <v>56000000</v>
      </c>
      <c r="R125" s="315">
        <v>1</v>
      </c>
      <c r="S125" s="270">
        <v>56000000</v>
      </c>
      <c r="T125" s="315">
        <v>1</v>
      </c>
      <c r="U125" s="270">
        <v>56000000</v>
      </c>
      <c r="V125" s="315">
        <v>1</v>
      </c>
      <c r="W125" s="270">
        <v>56000000</v>
      </c>
      <c r="X125" s="315"/>
      <c r="Y125" s="137">
        <f t="shared" si="19"/>
        <v>224000000</v>
      </c>
      <c r="Z125" s="315"/>
      <c r="AA125" s="54" t="str">
        <f t="shared" si="41"/>
        <v xml:space="preserve"> </v>
      </c>
      <c r="AB125" s="315"/>
      <c r="AC125" s="54">
        <f t="shared" si="34"/>
        <v>0</v>
      </c>
      <c r="AD125" s="323" t="s">
        <v>1257</v>
      </c>
      <c r="AE125" s="323" t="s">
        <v>1258</v>
      </c>
      <c r="AF125" s="315"/>
      <c r="AG125" s="54">
        <f t="shared" si="35"/>
        <v>0</v>
      </c>
      <c r="AH125" s="315"/>
      <c r="AI125" s="54">
        <f t="shared" si="36"/>
        <v>0</v>
      </c>
      <c r="AJ125" s="315"/>
      <c r="AK125" s="315"/>
      <c r="AL125" s="315"/>
      <c r="AM125" s="54">
        <f t="shared" si="37"/>
        <v>0</v>
      </c>
      <c r="AN125" s="315"/>
      <c r="AO125" s="54">
        <f t="shared" si="38"/>
        <v>0</v>
      </c>
      <c r="AP125" s="315"/>
      <c r="AQ125" s="315"/>
      <c r="AR125" s="315"/>
      <c r="AS125" s="54">
        <f t="shared" si="39"/>
        <v>0</v>
      </c>
      <c r="AT125" s="315"/>
      <c r="AU125" s="54">
        <f t="shared" si="40"/>
        <v>0</v>
      </c>
      <c r="AV125" s="315"/>
      <c r="AW125" s="315"/>
      <c r="AX125" s="315"/>
      <c r="AY125" s="54"/>
      <c r="AZ125" s="315"/>
      <c r="BA125" s="54"/>
      <c r="BB125" s="315"/>
      <c r="BC125" s="315"/>
      <c r="BD125" s="315"/>
      <c r="BE125" s="315"/>
      <c r="BF125" s="315">
        <v>31</v>
      </c>
      <c r="BG125" s="315">
        <v>7787</v>
      </c>
      <c r="BH125" s="315" t="s">
        <v>1119</v>
      </c>
      <c r="BI125" s="315" t="s">
        <v>1226</v>
      </c>
      <c r="BJ125" s="315" t="s">
        <v>1249</v>
      </c>
      <c r="BK125" s="96" t="s">
        <v>1250</v>
      </c>
      <c r="BL125" s="96" t="s">
        <v>1251</v>
      </c>
      <c r="BM125" s="312" t="s">
        <v>1252</v>
      </c>
      <c r="BN125" s="248"/>
      <c r="BO125" s="249" t="s">
        <v>1277</v>
      </c>
    </row>
    <row r="126" spans="1:67" ht="409.5" hidden="1" x14ac:dyDescent="0.2">
      <c r="A126" s="241" t="s">
        <v>1468</v>
      </c>
      <c r="B126" s="315" t="s">
        <v>103</v>
      </c>
      <c r="C126" s="315"/>
      <c r="D126" s="315" t="s">
        <v>1259</v>
      </c>
      <c r="E126" s="322">
        <v>0.02</v>
      </c>
      <c r="F126" s="315" t="s">
        <v>1260</v>
      </c>
      <c r="G126" s="315" t="s">
        <v>1220</v>
      </c>
      <c r="H126" s="39">
        <v>44316</v>
      </c>
      <c r="I126" s="39">
        <v>45442</v>
      </c>
      <c r="J126" s="315" t="s">
        <v>1261</v>
      </c>
      <c r="K126" s="315" t="s">
        <v>1262</v>
      </c>
      <c r="L126" s="315" t="s">
        <v>1263</v>
      </c>
      <c r="M126" s="315" t="s">
        <v>27</v>
      </c>
      <c r="N126" s="323">
        <v>35</v>
      </c>
      <c r="O126" s="270">
        <v>0</v>
      </c>
      <c r="P126" s="41">
        <v>1</v>
      </c>
      <c r="Q126" s="270">
        <v>477698000</v>
      </c>
      <c r="R126" s="323">
        <v>0</v>
      </c>
      <c r="S126" s="270">
        <v>0</v>
      </c>
      <c r="T126" s="323">
        <v>0</v>
      </c>
      <c r="U126" s="270">
        <v>0</v>
      </c>
      <c r="V126" s="323">
        <v>0</v>
      </c>
      <c r="W126" s="270">
        <v>0</v>
      </c>
      <c r="X126" s="315"/>
      <c r="Y126" s="137">
        <f t="shared" si="19"/>
        <v>477698000</v>
      </c>
      <c r="Z126" s="315"/>
      <c r="AA126" s="54" t="str">
        <f t="shared" si="41"/>
        <v xml:space="preserve"> </v>
      </c>
      <c r="AB126" s="315"/>
      <c r="AC126" s="54">
        <f t="shared" si="34"/>
        <v>0</v>
      </c>
      <c r="AD126" s="323" t="s">
        <v>1264</v>
      </c>
      <c r="AE126" s="315"/>
      <c r="AF126" s="315"/>
      <c r="AG126" s="54">
        <f t="shared" si="35"/>
        <v>0</v>
      </c>
      <c r="AH126" s="315"/>
      <c r="AI126" s="54">
        <f t="shared" si="36"/>
        <v>0</v>
      </c>
      <c r="AJ126" s="315"/>
      <c r="AK126" s="315"/>
      <c r="AL126" s="315"/>
      <c r="AM126" s="54">
        <f t="shared" si="37"/>
        <v>0</v>
      </c>
      <c r="AN126" s="315"/>
      <c r="AO126" s="54">
        <f t="shared" si="38"/>
        <v>0</v>
      </c>
      <c r="AP126" s="315"/>
      <c r="AQ126" s="315"/>
      <c r="AR126" s="315"/>
      <c r="AS126" s="54">
        <f t="shared" si="39"/>
        <v>0</v>
      </c>
      <c r="AT126" s="315"/>
      <c r="AU126" s="54">
        <f t="shared" si="40"/>
        <v>0</v>
      </c>
      <c r="AV126" s="315"/>
      <c r="AW126" s="315"/>
      <c r="AX126" s="315"/>
      <c r="AY126" s="54"/>
      <c r="AZ126" s="315"/>
      <c r="BA126" s="54"/>
      <c r="BB126" s="315"/>
      <c r="BC126" s="315"/>
      <c r="BD126" s="315"/>
      <c r="BE126" s="315"/>
      <c r="BF126" s="315">
        <v>35</v>
      </c>
      <c r="BG126" s="315">
        <v>7787</v>
      </c>
      <c r="BH126" s="315" t="s">
        <v>1119</v>
      </c>
      <c r="BI126" s="315" t="s">
        <v>1226</v>
      </c>
      <c r="BJ126" s="315" t="s">
        <v>1227</v>
      </c>
      <c r="BK126" s="96" t="s">
        <v>1228</v>
      </c>
      <c r="BL126" s="96" t="s">
        <v>1229</v>
      </c>
      <c r="BM126" s="252" t="s">
        <v>1230</v>
      </c>
      <c r="BN126" s="163"/>
      <c r="BO126" s="249" t="s">
        <v>1277</v>
      </c>
    </row>
    <row r="127" spans="1:67" ht="270" hidden="1" x14ac:dyDescent="0.2">
      <c r="A127" s="241" t="s">
        <v>1469</v>
      </c>
      <c r="B127" s="315" t="s">
        <v>103</v>
      </c>
      <c r="C127" s="315"/>
      <c r="D127" s="315" t="s">
        <v>1265</v>
      </c>
      <c r="E127" s="322">
        <v>2.5000000000000001E-3</v>
      </c>
      <c r="F127" s="315" t="s">
        <v>1260</v>
      </c>
      <c r="G127" s="315" t="s">
        <v>1220</v>
      </c>
      <c r="H127" s="39">
        <v>44158</v>
      </c>
      <c r="I127" s="39">
        <v>45442</v>
      </c>
      <c r="J127" s="315" t="s">
        <v>1266</v>
      </c>
      <c r="K127" s="315" t="s">
        <v>1267</v>
      </c>
      <c r="L127" s="315" t="s">
        <v>1268</v>
      </c>
      <c r="M127" s="315" t="s">
        <v>27</v>
      </c>
      <c r="N127" s="323">
        <v>325</v>
      </c>
      <c r="O127" s="270">
        <v>0</v>
      </c>
      <c r="P127" s="315">
        <v>2</v>
      </c>
      <c r="Q127" s="270">
        <v>20000000</v>
      </c>
      <c r="R127" s="315">
        <v>2</v>
      </c>
      <c r="S127" s="270">
        <v>20000000</v>
      </c>
      <c r="T127" s="315">
        <v>2</v>
      </c>
      <c r="U127" s="270">
        <v>20000000</v>
      </c>
      <c r="V127" s="315">
        <v>2</v>
      </c>
      <c r="W127" s="270">
        <v>20000000</v>
      </c>
      <c r="X127" s="315"/>
      <c r="Y127" s="137">
        <f t="shared" si="19"/>
        <v>80000000</v>
      </c>
      <c r="Z127" s="315"/>
      <c r="AA127" s="54" t="str">
        <f t="shared" si="41"/>
        <v xml:space="preserve"> </v>
      </c>
      <c r="AB127" s="315"/>
      <c r="AC127" s="54">
        <f t="shared" si="34"/>
        <v>0</v>
      </c>
      <c r="AD127" s="323" t="s">
        <v>1269</v>
      </c>
      <c r="AE127" s="315"/>
      <c r="AF127" s="315"/>
      <c r="AG127" s="54">
        <f t="shared" si="35"/>
        <v>0</v>
      </c>
      <c r="AH127" s="315"/>
      <c r="AI127" s="54">
        <f t="shared" si="36"/>
        <v>0</v>
      </c>
      <c r="AJ127" s="323"/>
      <c r="AK127" s="323"/>
      <c r="AL127" s="315"/>
      <c r="AM127" s="54">
        <f t="shared" si="37"/>
        <v>0</v>
      </c>
      <c r="AN127" s="315"/>
      <c r="AO127" s="54">
        <f t="shared" si="38"/>
        <v>0</v>
      </c>
      <c r="AP127" s="315"/>
      <c r="AQ127" s="315"/>
      <c r="AR127" s="315"/>
      <c r="AS127" s="54">
        <f t="shared" si="39"/>
        <v>0</v>
      </c>
      <c r="AT127" s="315"/>
      <c r="AU127" s="54">
        <f t="shared" si="40"/>
        <v>0</v>
      </c>
      <c r="AV127" s="315"/>
      <c r="AW127" s="315"/>
      <c r="AX127" s="315"/>
      <c r="AY127" s="54"/>
      <c r="AZ127" s="315"/>
      <c r="BA127" s="54"/>
      <c r="BB127" s="315"/>
      <c r="BC127" s="315"/>
      <c r="BD127" s="315"/>
      <c r="BE127" s="315"/>
      <c r="BF127" s="315">
        <v>325</v>
      </c>
      <c r="BG127" s="315">
        <v>7793</v>
      </c>
      <c r="BH127" s="315" t="s">
        <v>1119</v>
      </c>
      <c r="BI127" s="315" t="s">
        <v>1226</v>
      </c>
      <c r="BJ127" s="315" t="s">
        <v>1270</v>
      </c>
      <c r="BK127" s="96" t="s">
        <v>1271</v>
      </c>
      <c r="BL127" s="96" t="s">
        <v>1272</v>
      </c>
      <c r="BM127" s="312" t="s">
        <v>1273</v>
      </c>
      <c r="BN127" s="248"/>
      <c r="BO127" s="249" t="s">
        <v>1277</v>
      </c>
    </row>
  </sheetData>
  <autoFilter ref="A1:BO127" xr:uid="{00000000-0009-0000-0000-000007000000}">
    <filterColumn colId="13" showButton="0"/>
    <filterColumn colId="15" showButton="0"/>
    <filterColumn colId="17" showButton="0"/>
    <filterColumn colId="19" showButton="0"/>
    <filterColumn colId="21" showButton="0"/>
    <filterColumn colId="23" showButton="0"/>
    <filterColumn colId="59">
      <filters>
        <filter val="INTEGRACIÓN SOCIAL"/>
      </filters>
    </filterColumn>
    <filterColumn colId="61">
      <filters>
        <filter val="Dirección Territorial"/>
      </filters>
    </filterColumn>
  </autoFilter>
  <mergeCells count="80">
    <mergeCell ref="F1:F2"/>
    <mergeCell ref="V1:W1"/>
    <mergeCell ref="G1:G2"/>
    <mergeCell ref="H1:H2"/>
    <mergeCell ref="I1:I2"/>
    <mergeCell ref="J1:J2"/>
    <mergeCell ref="K1:K2"/>
    <mergeCell ref="L1:L2"/>
    <mergeCell ref="M1:M2"/>
    <mergeCell ref="N1:O1"/>
    <mergeCell ref="P1:Q1"/>
    <mergeCell ref="R1:S1"/>
    <mergeCell ref="T1:U1"/>
    <mergeCell ref="A1:A2"/>
    <mergeCell ref="B1:B2"/>
    <mergeCell ref="C1:C2"/>
    <mergeCell ref="D1:D2"/>
    <mergeCell ref="E1:E2"/>
    <mergeCell ref="AJ1:AJ2"/>
    <mergeCell ref="X1:Y1"/>
    <mergeCell ref="Z1:Z2"/>
    <mergeCell ref="AA1:AA2"/>
    <mergeCell ref="AB1:AB2"/>
    <mergeCell ref="AC1:AC2"/>
    <mergeCell ref="AD1:AD2"/>
    <mergeCell ref="AE1:AE2"/>
    <mergeCell ref="AF1:AF2"/>
    <mergeCell ref="AG1:AG2"/>
    <mergeCell ref="AH1:AH2"/>
    <mergeCell ref="AI1:AI2"/>
    <mergeCell ref="AV1:AV2"/>
    <mergeCell ref="AK1:AK2"/>
    <mergeCell ref="AL1:AL2"/>
    <mergeCell ref="AM1:AM2"/>
    <mergeCell ref="AN1:AN2"/>
    <mergeCell ref="AO1:AO2"/>
    <mergeCell ref="AP1:AP2"/>
    <mergeCell ref="AQ1:AQ2"/>
    <mergeCell ref="AR1:AR2"/>
    <mergeCell ref="AS1:AS2"/>
    <mergeCell ref="AT1:AT2"/>
    <mergeCell ref="AU1:AU2"/>
    <mergeCell ref="BE1:BE2"/>
    <mergeCell ref="BF1:BF2"/>
    <mergeCell ref="BG1:BG2"/>
    <mergeCell ref="BH1:BH2"/>
    <mergeCell ref="AW1:AW2"/>
    <mergeCell ref="AX1:AX2"/>
    <mergeCell ref="AY1:AY2"/>
    <mergeCell ref="AZ1:AZ2"/>
    <mergeCell ref="BA1:BA2"/>
    <mergeCell ref="BB1:BB2"/>
    <mergeCell ref="BO1:BO2"/>
    <mergeCell ref="A112:A113"/>
    <mergeCell ref="B112:B113"/>
    <mergeCell ref="D112:D113"/>
    <mergeCell ref="F112:F113"/>
    <mergeCell ref="G112:G113"/>
    <mergeCell ref="H112:H113"/>
    <mergeCell ref="I112:I113"/>
    <mergeCell ref="BI1:BI2"/>
    <mergeCell ref="BJ1:BJ2"/>
    <mergeCell ref="BK1:BK2"/>
    <mergeCell ref="BL1:BL2"/>
    <mergeCell ref="BM1:BM2"/>
    <mergeCell ref="BN1:BN2"/>
    <mergeCell ref="BC1:BC2"/>
    <mergeCell ref="BD1:BD2"/>
    <mergeCell ref="E122:E123"/>
    <mergeCell ref="BR7:DX7"/>
    <mergeCell ref="A118:A120"/>
    <mergeCell ref="D118:D120"/>
    <mergeCell ref="E118:E120"/>
    <mergeCell ref="BF118:BF120"/>
    <mergeCell ref="BG118:BG120"/>
    <mergeCell ref="N121:N123"/>
    <mergeCell ref="BF121:BF123"/>
    <mergeCell ref="BG121:BG123"/>
    <mergeCell ref="A122:A123"/>
    <mergeCell ref="D122:D123"/>
  </mergeCells>
  <hyperlinks>
    <hyperlink ref="BM28" r:id="rId1" xr:uid="{00000000-0004-0000-0700-000000000000}"/>
    <hyperlink ref="BM27" r:id="rId2" xr:uid="{00000000-0004-0000-0700-000001000000}"/>
    <hyperlink ref="BM105" r:id="rId3" display="aagudeloa@sdp.gov.co_x000a_ltorres@sdp.gov.co" xr:uid="{00000000-0004-0000-0700-000002000000}"/>
    <hyperlink ref="BM118" r:id="rId4" xr:uid="{00000000-0004-0000-0700-000003000000}"/>
    <hyperlink ref="BM127" r:id="rId5" xr:uid="{00000000-0004-0000-0700-000004000000}"/>
    <hyperlink ref="BM125" r:id="rId6" xr:uid="{00000000-0004-0000-0700-000005000000}"/>
    <hyperlink ref="BM124" r:id="rId7" xr:uid="{00000000-0004-0000-0700-000006000000}"/>
    <hyperlink ref="BM119" r:id="rId8" xr:uid="{00000000-0004-0000-0700-000007000000}"/>
    <hyperlink ref="BM120" r:id="rId9" xr:uid="{00000000-0004-0000-0700-000008000000}"/>
    <hyperlink ref="BM121" r:id="rId10" xr:uid="{00000000-0004-0000-0700-000009000000}"/>
    <hyperlink ref="BM122" r:id="rId11" xr:uid="{00000000-0004-0000-0700-00000A000000}"/>
    <hyperlink ref="BM123" r:id="rId12" xr:uid="{00000000-0004-0000-0700-00000B000000}"/>
    <hyperlink ref="BM126" r:id="rId13" xr:uid="{00000000-0004-0000-0700-00000C000000}"/>
    <hyperlink ref="BM106" r:id="rId14" xr:uid="{00000000-0004-0000-0700-00000D000000}"/>
    <hyperlink ref="BM108" r:id="rId15" xr:uid="{00000000-0004-0000-0700-00000E000000}"/>
    <hyperlink ref="BM110" r:id="rId16" xr:uid="{00000000-0004-0000-0700-00000F000000}"/>
    <hyperlink ref="BM111" r:id="rId17" xr:uid="{00000000-0004-0000-0700-000010000000}"/>
    <hyperlink ref="BM72" r:id="rId18" xr:uid="{00000000-0004-0000-0700-000011000000}"/>
    <hyperlink ref="BM71" r:id="rId19" xr:uid="{00000000-0004-0000-0700-000012000000}"/>
    <hyperlink ref="BM46" r:id="rId20" display="la2mejia@saludcapital.gov.co" xr:uid="{00000000-0004-0000-0700-000013000000}"/>
    <hyperlink ref="BM44" r:id="rId21" display="hlvanegas@saludcapital.gov.co " xr:uid="{00000000-0004-0000-0700-000014000000}"/>
    <hyperlink ref="BK95" r:id="rId22" xr:uid="{00000000-0004-0000-0700-000015000000}"/>
    <hyperlink ref="BK99" r:id="rId23" xr:uid="{00000000-0004-0000-0700-000016000000}"/>
    <hyperlink ref="BK100" r:id="rId24" xr:uid="{00000000-0004-0000-0700-000017000000}"/>
    <hyperlink ref="BK101" r:id="rId25" xr:uid="{00000000-0004-0000-0700-000018000000}"/>
    <hyperlink ref="BK102" r:id="rId26" xr:uid="{00000000-0004-0000-0700-000019000000}"/>
    <hyperlink ref="BM116" r:id="rId27" xr:uid="{00000000-0004-0000-0700-00001A000000}"/>
    <hyperlink ref="BM17" r:id="rId28" xr:uid="{00000000-0004-0000-0700-00001B000000}"/>
    <hyperlink ref="BM9" r:id="rId29" xr:uid="{00000000-0004-0000-0700-00001C000000}"/>
    <hyperlink ref="BM10:BM11" r:id="rId30" display="yguzman@sdmujer.gov.co_x000a_mtenorio@sdmujer.gov.co" xr:uid="{00000000-0004-0000-0700-00001D000000}"/>
    <hyperlink ref="BM13" r:id="rId31" xr:uid="{00000000-0004-0000-0700-00001E000000}"/>
    <hyperlink ref="BM12" r:id="rId32" xr:uid="{00000000-0004-0000-0700-00001F000000}"/>
    <hyperlink ref="BM14" r:id="rId33" xr:uid="{00000000-0004-0000-0700-000020000000}"/>
    <hyperlink ref="BM15" r:id="rId34" xr:uid="{00000000-0004-0000-0700-000021000000}"/>
    <hyperlink ref="BM16" r:id="rId35" xr:uid="{00000000-0004-0000-0700-000022000000}"/>
    <hyperlink ref="BM4" r:id="rId36" xr:uid="{00000000-0004-0000-0700-000023000000}"/>
  </hyperlinks>
  <pageMargins left="0.7" right="0.7" top="0.75" bottom="0.75" header="0.3" footer="0.3"/>
  <drawing r:id="rId37"/>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21</vt:i4>
      </vt:variant>
    </vt:vector>
  </HeadingPairs>
  <TitlesOfParts>
    <vt:vector size="29" baseType="lpstr">
      <vt:lpstr>Instructivo Plan de ación y seg</vt:lpstr>
      <vt:lpstr>Hoja1</vt:lpstr>
      <vt:lpstr>Hoja3</vt:lpstr>
      <vt:lpstr>Hoja2</vt:lpstr>
      <vt:lpstr>ODS</vt:lpstr>
      <vt:lpstr>Plan Acción y Seguimiento Rrom</vt:lpstr>
      <vt:lpstr>IV REPORTE TRIMESTRAL</vt:lpstr>
      <vt:lpstr>Observaciones SDP 1TRIMESTRE</vt:lpstr>
      <vt:lpstr>_1._Camino_de_gobierno_propio_y_autonomía</vt:lpstr>
      <vt:lpstr>_1._Eje_de_Cultura_e_Identidad_Raizal</vt:lpstr>
      <vt:lpstr>_2._Camino_de_Consulta_Previa__participación_y_concertación</vt:lpstr>
      <vt:lpstr>_2._Eje_de_Participación_y_Autodeterminación_Raizal</vt:lpstr>
      <vt:lpstr>_3._Camino_de_identidad_y_cultura</vt:lpstr>
      <vt:lpstr>_3._Eje_de_Educación_Raizal</vt:lpstr>
      <vt:lpstr>_4._Camino_de_educación_propia_e_intercultural</vt:lpstr>
      <vt:lpstr>_4._Eje_de_Salud</vt:lpstr>
      <vt:lpstr>_5._Eje_de_Desarrollo_Económico_Raizal</vt:lpstr>
      <vt:lpstr>_6._Eje_de_Inclusión_y_no_discriminación_del_Raizal</vt:lpstr>
      <vt:lpstr>_7._Eje_de_Protección_y_Desarrollo_Integral_Raizal</vt:lpstr>
      <vt:lpstr>_8._Camino_hacia_la_soberanía_y_la_seguridad_alimentaria</vt:lpstr>
      <vt:lpstr>_9._Camino_territorio</vt:lpstr>
      <vt:lpstr>AFRODESCENDIENTES</vt:lpstr>
      <vt:lpstr>'Plan Acción y Seguimiento Rrom'!Área_de_impresión</vt:lpstr>
      <vt:lpstr>INDÍGENAS</vt:lpstr>
      <vt:lpstr>PALENQUEROS</vt:lpstr>
      <vt:lpstr>Politica</vt:lpstr>
      <vt:lpstr>Política_Pública</vt:lpstr>
      <vt:lpstr>RAIZAL</vt:lpstr>
      <vt:lpstr>RROM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Rodriguez Maury</dc:creator>
  <cp:keywords/>
  <dc:description/>
  <cp:lastModifiedBy>ingri</cp:lastModifiedBy>
  <cp:revision/>
  <dcterms:created xsi:type="dcterms:W3CDTF">2018-09-10T20:11:46Z</dcterms:created>
  <dcterms:modified xsi:type="dcterms:W3CDTF">2022-02-10T01:42:03Z</dcterms:modified>
  <cp:category/>
  <cp:contentStatus/>
</cp:coreProperties>
</file>