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PARA RADICAR EN PRE CONPES\"/>
    </mc:Choice>
  </mc:AlternateContent>
  <bookViews>
    <workbookView xWindow="0" yWindow="0" windowWidth="10365" windowHeight="6120" firstSheet="1" activeTab="2"/>
  </bookViews>
  <sheets>
    <sheet name="Indicadores de los ODS" sheetId="9" state="hidden" r:id="rId1"/>
    <sheet name="MatrizFinalODSCONPES" sheetId="10" r:id="rId2"/>
    <sheet name="RelacionamientoODSPPPF" sheetId="2" r:id="rId3"/>
  </sheets>
  <definedNames>
    <definedName name="_xlnm._FilterDatabase" localSheetId="2" hidden="1">RelacionamientoODSPPPF!$B$11:$L$66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BS1" i="10" l="1"/>
  <c r="AD220" i="9" l="1"/>
  <c r="AC220" i="9"/>
  <c r="AB220" i="9"/>
  <c r="AA220" i="9"/>
  <c r="Z220" i="9"/>
  <c r="Y220" i="9"/>
  <c r="AD219" i="9"/>
  <c r="AC219" i="9"/>
  <c r="AB219" i="9"/>
  <c r="AA219" i="9"/>
  <c r="Z219" i="9"/>
  <c r="Y219" i="9"/>
  <c r="AC196" i="9"/>
  <c r="AA196" i="9"/>
  <c r="Y196" i="9"/>
  <c r="N120" i="9"/>
  <c r="AB99" i="9"/>
  <c r="AA99" i="9"/>
  <c r="Z99" i="9"/>
  <c r="Y99" i="9"/>
  <c r="AD82" i="9"/>
  <c r="AC82" i="9"/>
  <c r="AB82" i="9"/>
  <c r="AA82" i="9"/>
  <c r="Z82" i="9"/>
  <c r="Y82" i="9"/>
  <c r="AD81" i="9"/>
  <c r="AC81" i="9"/>
  <c r="AB81" i="9"/>
  <c r="AA81" i="9"/>
  <c r="Z81" i="9"/>
  <c r="Y81" i="9"/>
  <c r="Y76" i="9"/>
  <c r="O30" i="9"/>
  <c r="N30" i="9"/>
  <c r="M30" i="9"/>
</calcChain>
</file>

<file path=xl/sharedStrings.xml><?xml version="1.0" encoding="utf-8"?>
<sst xmlns="http://schemas.openxmlformats.org/spreadsheetml/2006/main" count="4170" uniqueCount="2000">
  <si>
    <t xml:space="preserve">ODS MUNDIALES </t>
  </si>
  <si>
    <t>ODS NACIONALES - CONPES 3918</t>
  </si>
  <si>
    <t>ODS BOGOTÁ</t>
  </si>
  <si>
    <t>Descripción del objetivo</t>
  </si>
  <si>
    <t>Meta</t>
  </si>
  <si>
    <t>Descripción</t>
  </si>
  <si>
    <t>Indicadores</t>
  </si>
  <si>
    <t>Esfera</t>
  </si>
  <si>
    <t>ODS</t>
  </si>
  <si>
    <t>META ODS</t>
  </si>
  <si>
    <t>ID indicador</t>
  </si>
  <si>
    <t>INDICADORES CONPES 3918</t>
  </si>
  <si>
    <t>Descripción del Indicador</t>
  </si>
  <si>
    <t>Unidad de medida</t>
  </si>
  <si>
    <t>Fuente</t>
  </si>
  <si>
    <t>Línea Base 2015</t>
  </si>
  <si>
    <t>Meta Intermedia a 2018</t>
  </si>
  <si>
    <t>Meta Proyectada a 2030</t>
  </si>
  <si>
    <t>Indicador Metas trazadoras
(Sí/No)</t>
  </si>
  <si>
    <t>INDICADOR DISTRITAL</t>
  </si>
  <si>
    <t>Sector que reporta</t>
  </si>
  <si>
    <t>Desagregación territorial</t>
  </si>
  <si>
    <t>Indicador trazador según consultoría</t>
  </si>
  <si>
    <t>Metas trazadora PDD</t>
  </si>
  <si>
    <t>Observaciones</t>
  </si>
  <si>
    <t>ID Matriz</t>
  </si>
  <si>
    <t>1. Poner fin a la pobreza</t>
  </si>
  <si>
    <t>1.1</t>
  </si>
  <si>
    <t>De aquí a 2030, erradicar para todas las personas y en todo el mundo la pobreza extrema (actualmente se considera que sufren pobreza extrema las personas que viven con menos de 1,25 dólares de los Estados Unidos al día).</t>
  </si>
  <si>
    <t>1.1.1 Proporción de la población que vive por debajo del umbral internacional de la pobreza, desglosada por sexo, edad, situación laboral y ubicación geográfica (urbana o rural)</t>
  </si>
  <si>
    <t>Personas</t>
  </si>
  <si>
    <t>1.1.1 G</t>
  </si>
  <si>
    <t>Porcentaje de población que vive por debajo del umbral internacional de pobreza extrema</t>
  </si>
  <si>
    <t>Mide el porcentaje de la población total en los hogares que tienen un consumo per cápita o ingreso, que está por debajo del umbral internacional de pobreza de US $ 1,90 (PPA de 2011) al día.</t>
  </si>
  <si>
    <t>Porcentaje</t>
  </si>
  <si>
    <t>DANE - Gran Encuesta Integrada de Hogares (GEIH)</t>
  </si>
  <si>
    <t>5,6%</t>
  </si>
  <si>
    <t>No</t>
  </si>
  <si>
    <t>SDP-EMB</t>
  </si>
  <si>
    <t>Planeación</t>
  </si>
  <si>
    <t>Localidad</t>
  </si>
  <si>
    <t>3,56 (2014)</t>
  </si>
  <si>
    <t>1.1.2 C</t>
  </si>
  <si>
    <t>Incidencia de la Pobreza Monetaria Extrema</t>
  </si>
  <si>
    <t>Mide el porcentaje de la población que tiene un ingreso per cápita en el hogar por debajo de la línea de pobreza extrema (calculada a partir del costo per cápita mínimo de una canasta alimentaria que garantiza las necesidades básicas calóricas), respecto a la población total.</t>
  </si>
  <si>
    <t>7,9%</t>
  </si>
  <si>
    <t>DANE-GEIH</t>
  </si>
  <si>
    <t>Distrital</t>
  </si>
  <si>
    <t>Si</t>
  </si>
  <si>
    <t>2,3</t>
  </si>
  <si>
    <t>2,4</t>
  </si>
  <si>
    <t>2,5</t>
  </si>
  <si>
    <t>1.2</t>
  </si>
  <si>
    <t>De aquí a 2030, reducir al menos a la mitad la proporción de hombres, mujeres y niños de todas las edades que viven en la pobreza en todas sus dimensiones con arreglo a las definiciones nacionales.</t>
  </si>
  <si>
    <t>1.2.1 Proporción de la población que vive por debajo del umbral nacional de la pobreza, desglosada por sexo y edad</t>
  </si>
  <si>
    <t>1.2.1 P</t>
  </si>
  <si>
    <t>Incidencia de la Pobreza Monetaria</t>
  </si>
  <si>
    <t>Mide el porcentaje de la población que tiene un ingreso per cápita en el hogar por debajo de la línea de pobreza (calculada como el costo per cápita mínimo de una canasta básica de bienes alimentarios y no alimentarios), respecto a la población total.</t>
  </si>
  <si>
    <t>27,8%</t>
  </si>
  <si>
    <t>18,7%</t>
  </si>
  <si>
    <t>10,4</t>
  </si>
  <si>
    <t>11,6</t>
  </si>
  <si>
    <t>12,4</t>
  </si>
  <si>
    <t>Adicional</t>
  </si>
  <si>
    <t>Número de apoyos ecónomicos para personas mayores
Cobertura (%) del servicio de apoyos económicos para personas mayores identificados con Sisbén</t>
  </si>
  <si>
    <t>SDIS-Sistema de Registro de Beneficiarios (SIRBE)</t>
  </si>
  <si>
    <t>Integración Social</t>
  </si>
  <si>
    <t>Indicador adicional</t>
  </si>
  <si>
    <t>33,46</t>
  </si>
  <si>
    <t>30,71</t>
  </si>
  <si>
    <t>28,72</t>
  </si>
  <si>
    <t>26,7</t>
  </si>
  <si>
    <t>26,6</t>
  </si>
  <si>
    <t>24,6</t>
  </si>
  <si>
    <t>1.2.2 Proporción de hombres, mujeres y niños de todas las edades que viven en la pobreza en todas sus dimensiones, con arreglo a las definiciones nacionales</t>
  </si>
  <si>
    <t>1.2.2 P</t>
  </si>
  <si>
    <t>Índice de Pobreza Multidimensional</t>
  </si>
  <si>
    <t>Mide el porcentaje de la población en condición de pobreza, a través de 5 dimensiones: 1) condiciones educativas del hogar, 2) condiciones de la niñez y la juventud, 3) trabajo, 4) salud y 5) acceso a servicios públicos y condiciones de la vivienda. Estas dimensiones incluyen 15 indicadores, y aquellos hogares que tengan privación en por lo menos el 33% de los indicadores, son considerados pobres.</t>
  </si>
  <si>
    <t>DANE - Encuesta Nacional de Calidad de Vida (ECV)</t>
  </si>
  <si>
    <t>20,2%</t>
  </si>
  <si>
    <t>17,8%</t>
  </si>
  <si>
    <t>Sí</t>
  </si>
  <si>
    <t>Índice la Pobreza Multidimensional</t>
  </si>
  <si>
    <t>DANE-ECV</t>
  </si>
  <si>
    <t>4,7</t>
  </si>
  <si>
    <t>5,9</t>
  </si>
  <si>
    <t>4,85</t>
  </si>
  <si>
    <t>4,1</t>
  </si>
  <si>
    <t>7,1</t>
  </si>
  <si>
    <t>1.3</t>
  </si>
  <si>
    <t>Implementar a nivel nacional sistemas y medidas apropiados de protección social para todos, incluidos niveles mínimos, y, de aquí a 2030, lograr una amplia cobertura de las personas pobres y vulnerables.</t>
  </si>
  <si>
    <t>1.3.1 Proporción de la población cubierta por niveles mínimos o sistemas de protección social, desglosada por sexo, distinguiendo entre los niños, los desempleados, los ancianos, las personas con discapacidad, las mujeres embarazadas, los recién nacidos, las víctimas de accidentes de trabajo y los pobres y los grupos vulnerables</t>
  </si>
  <si>
    <t>1.3.1 C</t>
  </si>
  <si>
    <t>Porcentaje de población afiliada al sistema de seguridad social en salud</t>
  </si>
  <si>
    <t>Mide el porcentaje de la población afiliada al Sistema General de Seguridad Social en Salud, en cualquiera de sus regímenes, respecto a la población total.</t>
  </si>
  <si>
    <t>ADRRES - Base de Datos Única de Afiliados (BDUA)</t>
  </si>
  <si>
    <t>95,7% (2016)</t>
  </si>
  <si>
    <t>Rég. Contributivo: Minsalud-BDUA
Rég. Subsidiado y PPNA: SDS-BDUA</t>
  </si>
  <si>
    <t>Salud</t>
  </si>
  <si>
    <t>Incluir en matriz de indicadores estratégicos</t>
  </si>
  <si>
    <t>1.3.2 C</t>
  </si>
  <si>
    <t>Porcentaje de población ocupada afiliada a Administradora de Riesgos Laborales</t>
  </si>
  <si>
    <t>Mide el porcentaje de la población ocupada afiliada a administradora de riesgos laborales, respecto al total de población ocupada.</t>
  </si>
  <si>
    <t>SDS-Observatorio de Salud de Bogotá-SaluData. Disponible en: http://saludata.saludcapital.gov.co/osb/</t>
  </si>
  <si>
    <t>3.630.336
(46,1%)</t>
  </si>
  <si>
    <t>3.603.095
(45,2%)</t>
  </si>
  <si>
    <t>3.692.663
(45,7%)</t>
  </si>
  <si>
    <r>
      <t>3.799.406</t>
    </r>
    <r>
      <rPr>
        <vertAlign val="subscript"/>
        <sz val="9"/>
        <color theme="1"/>
        <rFont val="Arial Narrow"/>
        <family val="2"/>
      </rPr>
      <t>(prel)</t>
    </r>
    <r>
      <rPr>
        <sz val="9"/>
        <color theme="1"/>
        <rFont val="Arial Narrow"/>
        <family val="2"/>
      </rPr>
      <t xml:space="preserve">
(46,4%)</t>
    </r>
  </si>
  <si>
    <t>Porcentaje de población ocupada con contrato verbal</t>
  </si>
  <si>
    <t>Desarrollo Económico</t>
  </si>
  <si>
    <t>Porcentaje de población vinculada con contrato laboral</t>
  </si>
  <si>
    <t>Agencia Pública de Empleo</t>
  </si>
  <si>
    <t>Tasa de ocupación</t>
  </si>
  <si>
    <t>1.3.3 C</t>
  </si>
  <si>
    <t>Porcentaje de población ocupada cotizante al sistema de pensiones</t>
  </si>
  <si>
    <t>Mide el porcentaje de la población ocupada que se encuentra afiliada al sistema de pensiones, respecto a la población ocupada total.</t>
  </si>
  <si>
    <t>Porcentaje población ocupada asalariada</t>
  </si>
  <si>
    <t>1.4</t>
  </si>
  <si>
    <t>De aquí a 2030, garantizar que todos los hombres y mujeres, en particular los pobres y los vulnerables, tengan los mismos derechos a los recursos económicos y acceso a los servicios básicos, la propiedad y el control de la tierra y otros bienes, la herencia, los recursos naturales, las nuevas tecnologías apropiadas y los servicios financieros, incluida la microfinanciación.</t>
  </si>
  <si>
    <t>1.4.1 Proporción de la población que vive en hogares con acceso a servicios básicos</t>
  </si>
  <si>
    <t>Se puede estimar</t>
  </si>
  <si>
    <t>1.4.2 Proporción del total de la población adulta, por sexo y por tipo de tenencia, con derechos seguros de tenencia de la tierra, que posee documentación reconocida legalmente al respecto y que percibe esos derechos como seguros</t>
  </si>
  <si>
    <t>1.4.1 C</t>
  </si>
  <si>
    <t>Hectáreas de pequeña y mediana propiedad rural, formalizadas</t>
  </si>
  <si>
    <t xml:space="preserve">Mide el número de hectáreas de pequeña y mediana propiedad rural formalizadas, en el marco de los compromisos establecidos en el Acuerdo  final para la terminación del conflicto y el establecimiento de una paz estable y duradera. </t>
  </si>
  <si>
    <t>Hectáreas</t>
  </si>
  <si>
    <t>Agencia Nacional de Tierras</t>
  </si>
  <si>
    <t>-</t>
  </si>
  <si>
    <t>7.000.000 (2026)</t>
  </si>
  <si>
    <t>1.5</t>
  </si>
  <si>
    <t>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t>
  </si>
  <si>
    <t>1.5.1 Número de muertes, personas desaparecidas y afectados por desastres por cada 100.000 personas</t>
  </si>
  <si>
    <t>Personas
Prosperidad
Planeta</t>
  </si>
  <si>
    <t>1
11
13</t>
  </si>
  <si>
    <t>1.5
11.5
13.1</t>
  </si>
  <si>
    <t>1.5.1. P
11.5.1 P
13.1.1 P</t>
  </si>
  <si>
    <t>Mortalidad nacional causada por eventos recurrentes</t>
  </si>
  <si>
    <t>Mide el número de muertes confirmadas en un desastre o tras el impacto de un desastre ocasionado por un evento recurrente.</t>
  </si>
  <si>
    <t>Muertes</t>
  </si>
  <si>
    <t>Unidad Nacional de Gestión del Riesgo de Desastre (UNGRD) - Consolidado Atención de Emergencias</t>
  </si>
  <si>
    <t>Mortalidad distrital causada por eventos recurrentes</t>
  </si>
  <si>
    <t>IDIGER</t>
  </si>
  <si>
    <t>Ambiente</t>
  </si>
  <si>
    <t>1.5.2 P
11.5.2 P
13.1.2 P</t>
  </si>
  <si>
    <t>Tasa de personas afectadas a causa de eventos recurrentes</t>
  </si>
  <si>
    <t>Mide el número de personas afectadas en sus bienes, infraestructura y/o medios de subsistencia tras el impacto de un evento recurrente, por cada 100.000 habitantes.</t>
  </si>
  <si>
    <t>Tasa por cada 100.000 habitantes</t>
  </si>
  <si>
    <t>1.5.2 Pérdidas económicas causadas directamente por los desastres en relación con el Producto Interior Bruto (PIB) mundial</t>
  </si>
  <si>
    <t>¿Indicador nacional?</t>
  </si>
  <si>
    <t>1.5.3 Número de países que cuentan con estrategias de reducción del riesgo de desastres a nivel nacional y local</t>
  </si>
  <si>
    <t>1.a</t>
  </si>
  <si>
    <t>Garantizar una movilización significativa de recursos procedentes de diversas fuentes, incluso mediante la mejora de la cooperación para el desarrollo, a fin de proporcionar medios suficientes y previsibles a los países en desarrollo, en particular los países menos adelantados, para que implementen programas y políticas encaminados a poner fin a la pobreza en todas sus dimensiones.</t>
  </si>
  <si>
    <t>1.a.1 Proporción de recursos asignados por el gobierno directamente a programas de reducción de la pobreza</t>
  </si>
  <si>
    <t>1.a.2 Proporción del gasto público total en servicios esenciales (educación, salud y protección social)</t>
  </si>
  <si>
    <t>1.b</t>
  </si>
  <si>
    <t>Crear marcos normativos sólidos en los planos nacional, regional e internacional, sobre la base de estrategias de desarrollo en favor de los pobres que tengan en cuenta las cuestiones de género, a fin de apoyar la inversión acelerada en medidas para erradicar la pobreza.</t>
  </si>
  <si>
    <t>1.b.1 Proporción del gasto público periódico y de capital destinado a sectores que benefician de forma desproporcionada a las mujeres, los pobres y los grupos vulnerables</t>
  </si>
  <si>
    <t>2. Poner fin al hambre, lograr la seguridad alimentaria y la mejora de la nutrición y promover la agricultura sostenible.</t>
  </si>
  <si>
    <t>2.1</t>
  </si>
  <si>
    <t>De aquí a 2030, poner fin al hambre y asegurar el acceso de todas las personas, en particular los pobres y las personas en situaciones de vulnerabilidad, incluidos los niños menores de 1 año, a una alimentación sana, nutritiva y suficiente durante todo el año.</t>
  </si>
  <si>
    <t>2.1.1 Prevalencia de la subalimentación</t>
  </si>
  <si>
    <t>2.1.2 Prevalencia de la inseguridad alimentaria moderada o grave en la población, según la Escala de Experiencia de Inseguridad Alimentaria</t>
  </si>
  <si>
    <t>2.1.1 P</t>
  </si>
  <si>
    <t>Prevalencia de inseguridad alimentaria en el hogar (moderada o severa)</t>
  </si>
  <si>
    <t xml:space="preserve">Mide la proporción de hogares que experimentan inseguridad alimentaria desde el acceso a los alimentos. Asimismo, mide la gravedad de la inseguridad alimentaria basándose en las respuestas de las preguntas sobre las limitaciones a su capacidad de obtener alimentos suficientes, en dos niveles: moderada y severa. </t>
  </si>
  <si>
    <t>ICBF - Encuesta Nacional de Situación Nutricional en Colombia (ENSIN)</t>
  </si>
  <si>
    <t>23,49% (2016)</t>
  </si>
  <si>
    <t>20,3% (2020)</t>
  </si>
  <si>
    <t>ICBF-Encuesta Nacional de Situación Nutricional en Colombia (ENSIN)</t>
  </si>
  <si>
    <t>2.1.2 C</t>
  </si>
  <si>
    <t>Porcentaje de menores de 6 meses con lactancia materna exclusiva</t>
  </si>
  <si>
    <t>Mide el porcentaje de lactantes menores de 5 meses 29 días de edad alimentados exclusivamente con leche materna durante el día anterior (Incluye ser amamantado por una nodriza y alimentación con leche materna extraída), respecto al total de niños en este grupo de edad.</t>
  </si>
  <si>
    <t>40% (2020)</t>
  </si>
  <si>
    <t>SDS-SISVAN</t>
  </si>
  <si>
    <t>En matriz de indicadores de ciudad esta el indicador 520:periodo de lactancia materna exclusiva</t>
  </si>
  <si>
    <t>2.2</t>
  </si>
  <si>
    <t>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</si>
  <si>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2.2.1 Prevalencia del retraso en el crecimiento (estatura para la edad, desviación típica &lt; -2 de la mediana de los patrones de crecimiento infantil de la Organización Mundial de la Salud (OMS)) entre los niños menores de 5 años</t>
  </si>
  <si>
    <t>2.2.1 G</t>
  </si>
  <si>
    <t>Prevalencia de desnutrición crónica en menores de 5 años</t>
  </si>
  <si>
    <t>Mide el porcentaje de niños y niñas menores de 5 años con retraso en el crecimiento (&lt;-2DE) de acuerdo a la Resolución 2465 del 2016, respecto al total de niños y niñas menores de 5 años.</t>
  </si>
  <si>
    <t>8% (2020)</t>
  </si>
  <si>
    <r>
      <t xml:space="preserve">En matriz de indicadores de ciudad esta el indicador 520: Prevalencia de desnutrición crónica o retraso en talla en menores de cinco años (Ajustar a nominación Conpes). </t>
    </r>
    <r>
      <rPr>
        <sz val="9"/>
        <color rgb="FFFF0000"/>
        <rFont val="Arial Narrow"/>
        <family val="2"/>
      </rPr>
      <t>Datos diferentes a los nacionales</t>
    </r>
  </si>
  <si>
    <t>17,5</t>
  </si>
  <si>
    <t>18,2</t>
  </si>
  <si>
    <t>2.2.2 Prevalencia de la malnutrición (peso para la estatura, desviación típica &gt; +2 o &lt; -2 de la mediana de los patrones de crecimiento infantil de la OMS) entre los niños menores de 5 años, desglosada por tipo (emaciación y peso excesivo)</t>
  </si>
  <si>
    <t>2.2.2 G</t>
  </si>
  <si>
    <t>Prevalencia de desnutrición aguda en menores de 5 años</t>
  </si>
  <si>
    <t>Mide el porcentaje de niños y niñas menores de 5 años con bajo peso para la talla o longitud (&lt;-2DE) de acuerdo a la Resolución 2465 del 2016, con respecto al total de niños y niñas menores de 5 años.</t>
  </si>
  <si>
    <t>2% (2020)</t>
  </si>
  <si>
    <t>2.2.3 Tasa de mortalidad por desnutrición en menores de 5 años</t>
  </si>
  <si>
    <t>2.2.3 C</t>
  </si>
  <si>
    <t>Tasa de mortalidad por desnutrición en menores de 5 años</t>
  </si>
  <si>
    <t>DANE - Estadísticas Vitales (EEVV)</t>
  </si>
  <si>
    <t xml:space="preserve">DANE - Estadísticas vitales (EEVV) </t>
  </si>
  <si>
    <t>DANE - EEVV</t>
  </si>
  <si>
    <t>En matriz de indicadores de ciudad esta el indicador Tasa de mortalidad por desnutrición por 100.000 en menores de cinco años (Ajustar a nominación Conpes)</t>
  </si>
  <si>
    <t>0,5</t>
  </si>
  <si>
    <t>2.3</t>
  </si>
  <si>
    <t>De aquí a 2030, duplicar la productividad agrícola y los ingresos de los productores de alimentos en pequeña escala, en particular las mujeres, los pueblos indígenas, los agricultores familiares, los ganaderos y los pescadores, entre otras cosas mediante un acceso seguro y equitativo a las tierras, a otros recursos e insumos de producción y a los conocimientos, los servicios financieros, los mercados y las oportunidades para añadir valor y obtener empleos no agrícolas.</t>
  </si>
  <si>
    <t>2.3.1 Volumen de producción por unidad de trabajo según el tamaño de la empresa agropecuaria/pastoral/silvícola</t>
  </si>
  <si>
    <t>Volúmen de producción por unidad de trabajo según el tamaño de la empresa agropecuaria/pastoral/silvícola</t>
  </si>
  <si>
    <t>???</t>
  </si>
  <si>
    <t>¿N.A.?</t>
  </si>
  <si>
    <t>2.3.2 Ingresos medios de los productores de alimentos en pequeña escala, desglosados por sexo y condición de indígena</t>
  </si>
  <si>
    <t>2.4</t>
  </si>
  <si>
    <t>De aquí 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 la tierra y el suelo.</t>
  </si>
  <si>
    <t>2.4.1 Proporción de la superficie agrícola en que se practica una agricultura productiva y sostenible</t>
  </si>
  <si>
    <t>2.4.1.C Participación de la Producción Agrícola que cumple con criterios de Crecimiento Verde  (adicional)</t>
  </si>
  <si>
    <t>2.4.1 C</t>
  </si>
  <si>
    <t xml:space="preserve">Participación de la Producción Agrícola que cumple con criterios de Crecimiento Verde </t>
  </si>
  <si>
    <t>DANE- Encuesta Nacional Agrícola (ENA)</t>
  </si>
  <si>
    <t>0,49% 
(2016)</t>
  </si>
  <si>
    <t>N.A.</t>
  </si>
  <si>
    <t>2.5</t>
  </si>
  <si>
    <t>De aquí a 2020, mantener la diversidad genética de las semillas, las plantas cultivadas y los animales de granja y domesticados y sus correspondientes especies silvestres, entre otras cosas mediante una buena gestión y diversificación de los bancos de semillas y plantas a nivel nacional, regional e internacional, y promover el acceso a los beneficios que se deriven de la utilización de los recursos genéticos y los conocimientos tradicionales conexos y su distribución justa y equitativa, según lo convenido internacionalmente.</t>
  </si>
  <si>
    <t>2.5.1 Número de recursos genéticos vegetales y animales para la alimentación y la agricultura en instalaciones de conservación a medio y largo plazo</t>
  </si>
  <si>
    <t>Número de recursos genéticos vegetales y animales para la alimentación y la agricultura en instalaciones de conservación a medio y largo plazo</t>
  </si>
  <si>
    <t>2.5.2 Proporción de razas locales clasificadas según su situación de riesgo, ausencia de riesgo o nivel de riesgo de extinción desconocido</t>
  </si>
  <si>
    <t>2.a</t>
  </si>
  <si>
    <t>Aumentar, incluso mediante una mayor cooperación internacional, las inversiones en infraestructura rural, investigación y servicios de extensión agrícola, desarrollo tecnológico y bancos de genes de plantas y ganado a fin de mejorar la capacidad de producción agropecuaria en los países en desarrollo, particularmente en los países menos adelantados.</t>
  </si>
  <si>
    <t>2.a.1 Índice de orientación agrícola para los gastos públicos</t>
  </si>
  <si>
    <t>2.a.2 Total de corrientes oficiales (asistencia oficial para el desarrollo más otras corrientes oficiales) destinado al sector de la agricultura</t>
  </si>
  <si>
    <t>2.b</t>
  </si>
  <si>
    <t>Corregir y prevenir las restricciones y distorsiones comerciales en los mercados agropecuarios mundiales, incluso mediante la eliminación paralela de todas las formas de subvención a las exportaciones agrícolas y todas las medidas de exportación con efectos equivalentes, de conformidad con el mandato de la Ronda de Doha para el Desarrollo.</t>
  </si>
  <si>
    <t>2.b.1 Estimación de la ayuda al productor</t>
  </si>
  <si>
    <t>2.b.2 Subsidios a la exportación de productos agropecuarios</t>
  </si>
  <si>
    <t>Productores vinculados a mercados campesinos</t>
  </si>
  <si>
    <t>SDDE</t>
  </si>
  <si>
    <t>2.c</t>
  </si>
  <si>
    <t>Adoptar medidas para asegurar el buen funcionamiento de los mercados de productos básicos alimentarios y sus derivados y facilitar el acceso oportuno a la información sobre los mercados, incluso sobre las reservas de alimentos, a fin de ayudar a limitar la extrema volatilidad de los precios de los alimentos.</t>
  </si>
  <si>
    <t>2.c.1 Indicador de anomalías en los precios de los alimentos</t>
  </si>
  <si>
    <t>3. Garantizar una vida sana y promover el bienestar de todos a todas las edades.</t>
  </si>
  <si>
    <t>3.1</t>
  </si>
  <si>
    <t>De aquí a 2030, reducir la tasa mundial de mortalidad materna a menos de 70 por cada 100.000 nacidos vivos.</t>
  </si>
  <si>
    <t>3.1.1 Índice de mortalidad materna</t>
  </si>
  <si>
    <t>3.1.1 G</t>
  </si>
  <si>
    <t>Tasa de mortalidad materna</t>
  </si>
  <si>
    <t>Mide el número de mujeres que mueren durante el embarazo o en los 42 días siguientes a su terminación, independiente de la duración del embarazo, del sitio del parto y debido a cualquier causa relacionada con o agravada por el embarazo mismo o su atención (no por causas accidentales o incidentales), por cada 100.000 nacidos vivos.</t>
  </si>
  <si>
    <t>Razón por cada 100.000 nacidos vivos</t>
  </si>
  <si>
    <t>Razón de mortalidad materna</t>
  </si>
  <si>
    <t>DANE-EEVV</t>
  </si>
  <si>
    <t>En matriz de indicadores de ciudad esta el indicador Razón de mortalidad materna por 100.000 nacidos vivos (Ajustar a nominación Conpes)</t>
  </si>
  <si>
    <t>34,1</t>
  </si>
  <si>
    <t>27,4</t>
  </si>
  <si>
    <t>28,2</t>
  </si>
  <si>
    <t>25,2</t>
  </si>
  <si>
    <t>20,1</t>
  </si>
  <si>
    <t>25,5</t>
  </si>
  <si>
    <t>3.1.2 Proporción de partos con asistencia de personal sanitario especializado</t>
  </si>
  <si>
    <t>3.1.2 G</t>
  </si>
  <si>
    <t>Porcentaje de partos atendidos por personal calificado</t>
  </si>
  <si>
    <t>Mide el porcentaje de partos (con resultado nacido vivo) atendidos por personal calificado (médicos y enfermeras), respecto al total de partos.</t>
  </si>
  <si>
    <t>Hace referencia a Porcentaje de partos atendidos por un(a) médico(a) o enfermero(a)  (Estadísticas Vitales DANE)</t>
  </si>
  <si>
    <t>3,1,3 Porcentaje de nacidos vivox con 4 o más controles prenatales</t>
  </si>
  <si>
    <t>3.1.3 G</t>
  </si>
  <si>
    <t>Porcentaje de nacidos vivos con 4 o más controles prenatales</t>
  </si>
  <si>
    <t>Mide el porcentaje de nacidos vivos cuyas madres asistieron a 4 o más controles prenatales durante su gestación, respecto al total de nacidos vivos.</t>
  </si>
  <si>
    <t>3.2</t>
  </si>
  <si>
    <t>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t>
  </si>
  <si>
    <t>3.2.1 Tasa de mortalidad de niños menores de 5 años</t>
  </si>
  <si>
    <t>3.2.2 G</t>
  </si>
  <si>
    <t>Tasa de mortalidad en menores de 5 años (ajustada)</t>
  </si>
  <si>
    <t>Mide la relación de las muertes en población menor de 5 años respecto a los nacimientos ocurridos en el mismo período, por cada 1.000 nacidos vivos.</t>
  </si>
  <si>
    <t>Tasa por cada 1.000 nacidos vivos</t>
  </si>
  <si>
    <t>En matriz de indicadores de ciudad esta el indicador Tasa de mortalidad en menores de 5 años por 10000 menores de cinco años (Ajustar a nominación Conpes)</t>
  </si>
  <si>
    <t>18,3</t>
  </si>
  <si>
    <t>16,9</t>
  </si>
  <si>
    <t>15,5</t>
  </si>
  <si>
    <t>15,3</t>
  </si>
  <si>
    <t>6,3</t>
  </si>
  <si>
    <t>3.2.2 Tasa de mortalidad neonatal</t>
  </si>
  <si>
    <t>3.2.1 G</t>
  </si>
  <si>
    <t>Tasa de mortalidad neonatal</t>
  </si>
  <si>
    <t>Mide la relación de muertes de nacidos vivos que ocurren antes de alcanzar los 28 días de edad, por cada 1.000 nacidos vivos.</t>
  </si>
  <si>
    <t>DANE-EEVV
RUAF/DANE: certificados de nacidos vivo y certifcados de defunción. Año 2019 (preliminar-ajustados 15/Feb/2020)</t>
  </si>
  <si>
    <t>Muerte ocurrida entre el nacimiento y los primeros 28 días completos de vida.
Tomado de SDS-Observatorio de Salud de Bogotá-SaluData. Disponible en http://saludata.saludcapital.gov.co/osb/.</t>
  </si>
  <si>
    <t>3.2.3 Tasa de mortalidad infantil en menores de 1 año</t>
  </si>
  <si>
    <t>3.2.3 C</t>
  </si>
  <si>
    <t>Tasa de mortalidad infantil en menores de 1 año (ajustada)</t>
  </si>
  <si>
    <t>Mide la relación de las muertes en población menor de un año respecto a los nacimientos ocurridos en el mismo período, por cada 1.000 nacidos vivos.</t>
  </si>
  <si>
    <t>En matriz de indicadores de ciudad esta el indicador Tasa de mortalidad infantil por 1.000 nacidos vivos (Ajustar a nominación Conpes)</t>
  </si>
  <si>
    <t>9,1</t>
  </si>
  <si>
    <t>9,4</t>
  </si>
  <si>
    <t>9,2</t>
  </si>
  <si>
    <t>8,3</t>
  </si>
  <si>
    <t>3.3</t>
  </si>
  <si>
    <t>De aquí a 2030, poner fin a las epidemias del SIDA, la tuberculosis, la malaria y las enfermedades tropicales desatendidas y combatir la hepatitis, las enfermedades transmitidas por el agua y otras enfermedades transmisibles.</t>
  </si>
  <si>
    <t>3.3.1 Número de nuevas infecciones por el VIH por cada 1.000 habitantes no infectados, desglosado por sexo, edad y sectores clave de la población</t>
  </si>
  <si>
    <t>3.3.2 Incidencia de la tuberculosis por cada 1.000 habitantes</t>
  </si>
  <si>
    <t>3.3.1 G</t>
  </si>
  <si>
    <t>Incidencia de tuberculosis</t>
  </si>
  <si>
    <t xml:space="preserve">Mide el número de casos de tuberculosis nuevos y de recaída (todas las formas de tuberculosis, incluidos los casos en personas que viven con el VIH) que surgen en un año determinado, por cada 100.000 habitantes. </t>
  </si>
  <si>
    <t>MinSalud - Sistema de Información para la Vigilancia en Salud Pública (SIVIGILA)</t>
  </si>
  <si>
    <t>Tasa de incidencia de tuberculosis por 100.000 habitantes</t>
  </si>
  <si>
    <t>SDS-SIVIGILA</t>
  </si>
  <si>
    <t>En matriz de indicadores de ciudad esta el indicador Tasa de incidencia de Tuberculosis por 100mil Hab (Ajustar a nominación Conpes)</t>
  </si>
  <si>
    <t>3.3.3 Incidencia de la malaria por cada 1.000 habitantes</t>
  </si>
  <si>
    <t>3.3.2 G</t>
  </si>
  <si>
    <t>Incidencia de malaria</t>
  </si>
  <si>
    <t>Mide el número de casos de malaria nuevos que surgen en un año determinado, expresado como una tasa por cada 1.000 habitantes.</t>
  </si>
  <si>
    <t>Tasa por cada 1.000 habitantes</t>
  </si>
  <si>
    <t>3.3.4 Incidencia de la hepatitis B por cada 100.000 habitantes</t>
  </si>
  <si>
    <t>Tasa de notificación Hepatitis B por 100.000 habitantes</t>
  </si>
  <si>
    <t>Número de casos de Hepatitis B por cada 100.000 habitantes.
Fuente: SDS-SIVIGILA. Año 2019: preliminar-I semestre. Tomado de SDS-Observatorio de Salud de Bogotá-SaluData. Disponible en: http://saludata.saludcapital.gov.co/osb/.</t>
  </si>
  <si>
    <r>
      <t>1,75</t>
    </r>
    <r>
      <rPr>
        <vertAlign val="subscript"/>
        <sz val="9"/>
        <rFont val="Arial Narrow"/>
        <family val="2"/>
      </rPr>
      <t>Preliminar a Sem 1-2019)</t>
    </r>
  </si>
  <si>
    <t>3.3.5 Número de personas que requieren intervenciones contra enferemedades tropicales desatendidas</t>
  </si>
  <si>
    <t>Tasa de mortalidad por malaria</t>
  </si>
  <si>
    <t>3.3.3 C</t>
  </si>
  <si>
    <t>Mide el número de muertes causadas por paludismo (malaria) respecto al total de población en riesgo, por cada 100.000 habitantes.</t>
  </si>
  <si>
    <t>Letalidad por dengue</t>
  </si>
  <si>
    <t>3.3.4 C</t>
  </si>
  <si>
    <t>Mide el porcentaje de muertes causadas por dengue y dengue grave, respecto al total de casos de dengue notificados en un determinado periodo.</t>
  </si>
  <si>
    <t>Porcentaje de transmisión materno-infantil de la hepatitis B</t>
  </si>
  <si>
    <t>3.3.5 C</t>
  </si>
  <si>
    <t>Mide el porcentaje de niños con diagnóstico de infección por hepatitis B, respecto al total de niños nacidos de madres con hepatitis B.</t>
  </si>
  <si>
    <t>&lt;10%</t>
  </si>
  <si>
    <t>&lt;5%</t>
  </si>
  <si>
    <t>Porcentaje de transmisión materno infantil de Hepatitis B</t>
  </si>
  <si>
    <t>No está en matriz de indicadores de ciudad</t>
  </si>
  <si>
    <t>Porcentaje de personas con criterio de tratamiento y diagnóstico de hepatitis C crónica a quienes se les inicia el tratamiento</t>
  </si>
  <si>
    <t>3.3.6 C</t>
  </si>
  <si>
    <t>Mide el porcentaje de personas con diagnóstico de infección por hepatitis C crónica que iniciaron tratamiento, respecto al total de pacientes con diagnóstico de hepatitis C crónica.</t>
  </si>
  <si>
    <t>MinSalud - Cuenta de alto costo - Sistema de Información para la Vigilancia en Salud Pública (SIVIGILA) - Sistema Integral de Información de la Protección Social (SISPRO) - Mi Prescripción (MIPRES)</t>
  </si>
  <si>
    <t>Tasa de notificación Hepatitis C por 100.000 habitantes</t>
  </si>
  <si>
    <t>Número de casos de Hepatitis C por cada 100.000 habitantes.
Fuente: SDS-SIVIGILA. Año 2019: preliminar-I semestre. Tomado de SDS-Observatorio de Salud de Bogotá-SaluData. Disponible en: http://saludata.saludcapital.gov.co/osb/.</t>
  </si>
  <si>
    <r>
      <t>2,11</t>
    </r>
    <r>
      <rPr>
        <vertAlign val="subscript"/>
        <sz val="9"/>
        <color theme="1"/>
        <rFont val="Arial Narrow"/>
        <family val="2"/>
      </rPr>
      <t>(Preliminar a Sem 1-2019)</t>
    </r>
  </si>
  <si>
    <t>Porcentaje de transmisión materno-infantil del VIH/SIDA</t>
  </si>
  <si>
    <t>3.3.7 C</t>
  </si>
  <si>
    <t>Mide el porcentaje de niños con diagnóstico de infección por VIH/SIDA de madres positivas, respecto al total de niños nacidos de madres con VIH/SIDA.</t>
  </si>
  <si>
    <t>Tasa por 1.000 nacidos vivos.
Fuente: RUAF - Secretaría Distrital de Salud, Nacidos vivos corte 6 de enero de 2018. Consultado en Situación actual del VIH en el Distrito Capital-Cuarto Trimestre 2017 Tomado el 22-Oct-2020 de http://www.saludcapital.gov.co/DSP/Ciudad%20VIH/2017/Informe_IV_Trimestre_2017.pdf</t>
  </si>
  <si>
    <t>0,02
(2)</t>
  </si>
  <si>
    <t>0
(0)</t>
  </si>
  <si>
    <t>0,01
(1)</t>
  </si>
  <si>
    <t>Tasa de mortalidad por VIH/SIDA</t>
  </si>
  <si>
    <t>3.3.8 C</t>
  </si>
  <si>
    <t>Mide el número de muertes por VIH/SIDA, por cada 100.000 habitantes.</t>
  </si>
  <si>
    <t>En matriz de indicadores de ciudad esta el indicador Tasa de mortalidad asociada a VIH/SIDA por 100.000 habitantes+V69</t>
  </si>
  <si>
    <t>3.4</t>
  </si>
  <si>
    <t>De aquí a 2030, reducir en un tercio la mortalidad prematura por enfermedades no transmisibles mediante su prevención y tratamiento, y promover la salud mental y el bienestar.</t>
  </si>
  <si>
    <t>3.4.1 Tasa de mortalidad atribuida a las enfermedades cardiovasculares, el cáncer, la diabetes o las enfermedades respiratorias crónicas</t>
  </si>
  <si>
    <t>3.4.1 G</t>
  </si>
  <si>
    <t>Tasa de mortalidad por lesiones auto infligidas intencionalmente</t>
  </si>
  <si>
    <t>Mide el número de muertes por lesiones auto infligidas intencionalmente, por cada 100.000 habitantes.</t>
  </si>
  <si>
    <t>4,47 (2014)</t>
  </si>
  <si>
    <t>Tasa de notificación de intento de suicidio en menores de 18 años</t>
  </si>
  <si>
    <t>SDS-SISVECOS</t>
  </si>
  <si>
    <t>Casos por 10.000 habitantes menores de 18 años.
Tomado de Secretaría Distrital de Salud. Observatorio de Salud de Bogotá-SaluData. Disponible en http://saludata.saludcapital.gov.co/osb/</t>
  </si>
  <si>
    <t>8,1
(1.780)</t>
  </si>
  <si>
    <t>5,2
(1.134)</t>
  </si>
  <si>
    <t>4
(873)</t>
  </si>
  <si>
    <t>3
(648)</t>
  </si>
  <si>
    <t>2,9
(634)</t>
  </si>
  <si>
    <t>3.4.2 P</t>
  </si>
  <si>
    <t>Tasa de mortalidad prematura por enfermedades cardiovasculares</t>
  </si>
  <si>
    <t>Mide el número de muerte de personas entre 30 a 70 años por enfermedades cardiovasculares, por 100.000 habitantes en este grupo de edad.</t>
  </si>
  <si>
    <t>Tasa por cada 100.000 habitantes de 30 a 70 años</t>
  </si>
  <si>
    <t>Tasa específica ajustada y no ajustada por 100.000 menores de 70 años.
Tomado de Secretaría Distrital de Salud. Observatorio de Salud de Bogotá-SaluData. Disponible en http://saludata.saludcapital.gov.co/osb/</t>
  </si>
  <si>
    <t>3.4.3 P</t>
  </si>
  <si>
    <t>Tasa de mortalidad prematura por cáncer de mama, cuello uterino, colon y recto, pulmón, próstata, estómago, linfoma no Hodgkin y Leucemia en adultos</t>
  </si>
  <si>
    <t>Mide el número de muertes por cáncer de mama, cuello uterino, colon y recto, pulmón, próstata, estómago, linfoma no Hodgkin y Leucemia, en personas de 30 a 70 años, por cada 100.000 habitantes en este grupo de edad.</t>
  </si>
  <si>
    <t>Tasa por cada 100.000 mujeres menores de 70 años</t>
  </si>
  <si>
    <t>Tasa de mortalidad prematura por tumor maligno de mama en mujeres menores de 70 años</t>
  </si>
  <si>
    <t>Tasa específica ajustada y no ajustada por 100.000 mujeres menores de 70 años.
Tomado de Secretaría Distrital de Salud. Observatorio de Salud de Bogotá-SaluData. Disponible en http://saludata.saludcapital.gov.co/osb/</t>
  </si>
  <si>
    <t>693 (C.Uterino)</t>
  </si>
  <si>
    <t>8,6 (no ajustada)
7,6 (ajustada)</t>
  </si>
  <si>
    <t>8,9 (no ajustada)
7,7 (ajustada)</t>
  </si>
  <si>
    <t>9,5 (no ajustada)
8,0 (ajustada)</t>
  </si>
  <si>
    <t>8,7 (no ajustada)
7,3 (ajustada)</t>
  </si>
  <si>
    <t>8,9 (no ajustada)
7,4  (ajustada)</t>
  </si>
  <si>
    <t>Tasa de mortalidad prematura por tumor maligno de cuello de utero en mujeres menores de 70 años</t>
  </si>
  <si>
    <t>4,4 (no ajustada)
3,9 (ajustada)</t>
  </si>
  <si>
    <t>5,5 (no ajustada)
4,8 (ajustada)</t>
  </si>
  <si>
    <t>4,2 (no ajustada)
3,6 (ajustada)</t>
  </si>
  <si>
    <t>6,4 (no ajustada)
5,4 (ajustada)</t>
  </si>
  <si>
    <t>6,2 (no ajustada)
5,1  (ajustada)</t>
  </si>
  <si>
    <t xml:space="preserve">
1,83  (ajustada)</t>
  </si>
  <si>
    <t>Tasa por cada 100.000 hombres menores de 70 años</t>
  </si>
  <si>
    <t>Tasa de mortalidad prematura por cáncer de  próstata en adultos</t>
  </si>
  <si>
    <t>Tasa específica ajustada y no ajustada por 100.000 hombres menores de 70 años.
Tomado de Secretaría Distrital de Salud. Observatorio de Salud de Bogotá-SaluData. Disponible en http://saludata.saludcapital.gov.co/osb/</t>
  </si>
  <si>
    <t>2,9 (no ajustada)
3,2 (ajustada)</t>
  </si>
  <si>
    <t>1,8 (no ajustada)
1,9 (ajustada)</t>
  </si>
  <si>
    <t>2,8 (no ajustada)
2.8 (ajustada)</t>
  </si>
  <si>
    <t>3,0 (no ajustada)
2,9 (ajustada)</t>
  </si>
  <si>
    <t>2,9 (no ajustada)
2,7  (ajustada)</t>
  </si>
  <si>
    <t>3.4.4 P</t>
  </si>
  <si>
    <t>Tasa de mortalidad prematura por diabetes</t>
  </si>
  <si>
    <t>Mide el número de muertes por diabetes mellitus, en personas de 30 a 70 años, por cada 100.000 habitantes en este grupo de edad.</t>
  </si>
  <si>
    <t>Tasa por cada 100.000 habitantes mmenores de 70 años</t>
  </si>
  <si>
    <t>Tasa de mortalidad por diabetes en menores de 70 años</t>
  </si>
  <si>
    <t>Tasa específica ajustada y no ajustada por 100.000  menores de 70 años.
Tomado de Secretaría Distrital de Salud. Observatorio de Salud de Bogotá-SaluData. Disponible en http://saludata.saludcapital.gov.co/osb/</t>
  </si>
  <si>
    <t>4,1 (no ajustada)
3,9 (ajustada)</t>
  </si>
  <si>
    <t>4,5 (no ajustada)
4,1 (ajustada)</t>
  </si>
  <si>
    <t>4,7 (no ajustada)
4,2 (ajustada)</t>
  </si>
  <si>
    <t>4,9 (no ajustada)
4,3 (ajustada)</t>
  </si>
  <si>
    <t>4,1 (no ajustada)
3,5  (ajustada)</t>
  </si>
  <si>
    <t>3.4.6 C</t>
  </si>
  <si>
    <t>Tasa de mortalidad por tumores malignos en menores de 18 años</t>
  </si>
  <si>
    <t>Mide el número de muertes por tumores malignos en menores de 18 años, por cada 100.000 menores de 18 años.</t>
  </si>
  <si>
    <t>Tasa por cada 100.000 menores de 18 años</t>
  </si>
  <si>
    <t>Tasa de incidencia de cáncer en menores de 18 años</t>
  </si>
  <si>
    <t>Número de personas menores de 18 años con diagnostico confirmado de cáncer (casos nuevos) en relación con la población menor de 18 años estimada *100.000
Tomado de Secretaría Distrital de Salud. Observatorio de Salud de Bogotá-SaluData. Disponible en http://saludata.saludcapital.gov.co/osb/</t>
  </si>
  <si>
    <t>14,2
(310)</t>
  </si>
  <si>
    <t>13,9
(304)</t>
  </si>
  <si>
    <t>10,5
(230)</t>
  </si>
  <si>
    <t>12,2
(266)</t>
  </si>
  <si>
    <t>13,6
(298)</t>
  </si>
  <si>
    <t>3.4.5 P</t>
  </si>
  <si>
    <t>Tasa de mortalidad prematura de las enfermedades crónicas de las vías respiratorias inferiores</t>
  </si>
  <si>
    <t xml:space="preserve">Mide el número de muertes por enfermedades crónicas de las vías respiratorias inferiores, en personas de 30 a 70 años, por cada 100.000 habitantes en este grupo de edad. </t>
  </si>
  <si>
    <t>Tasa de mortalidad por enfermedad respiratoria inferior crónica en menores de 70 años</t>
  </si>
  <si>
    <t>2,7 (no ajustada)
2,7 (ajustada)</t>
  </si>
  <si>
    <t>2,9 (no ajustada)
2,6 (ajustada)</t>
  </si>
  <si>
    <t>2,6 (no ajustada)
2,3 (ajustada)</t>
  </si>
  <si>
    <t>2,8 (no ajustada)
2,4 (ajustada)</t>
  </si>
  <si>
    <t>3.4.2 Tasa de mortalidad por suicidio</t>
  </si>
  <si>
    <t>Tasa de Mortalidad por suicidio</t>
  </si>
  <si>
    <t>Tasa de mortalidad por suicidio</t>
  </si>
  <si>
    <t>INMLCF</t>
  </si>
  <si>
    <t>Seguridad, Convivencia y Justicia</t>
  </si>
  <si>
    <t>Número muertes por suicidio por cada 100.000 habitantes. V42</t>
  </si>
  <si>
    <t>3,9
(310)</t>
  </si>
  <si>
    <t>4,5
(356)</t>
  </si>
  <si>
    <t>4,3
(347)</t>
  </si>
  <si>
    <t>4,7
(387)</t>
  </si>
  <si>
    <t>3.5</t>
  </si>
  <si>
    <t>Fortalecer la prevención y el tratamiento del abuso de sustancias adictivas, incluido el uso indebido de estupefacientes y el consumo nocivo de alcohol.</t>
  </si>
  <si>
    <t>3.5.1 Cobertura de las intervenciones de tratamiento (farmacológico, psicosocial y servicios de rehabilitación y postratamiento) por trastornos de uso indebido de drogas</t>
  </si>
  <si>
    <t>3.4.7 C</t>
  </si>
  <si>
    <t>Porcentaje de personas atendidas en servicios en salud mental</t>
  </si>
  <si>
    <t>Mide el número de personas atendidas por diagnósticos en salud mental (al menos una atención), entre la población total atendida.</t>
  </si>
  <si>
    <t>Bodega de datos SISPRO: Registros Individuales de Prestación de Servicios y Registro Especial de Prestadores</t>
  </si>
  <si>
    <t>3.5.2 Consumo nocivo de alcohol, definido según el contexto nacional como el consumo per cápita de alcohol (15 años y mayores) en un año civil en litros de alcohol puro</t>
  </si>
  <si>
    <t>3.5.2 C</t>
  </si>
  <si>
    <t>Porcentaje de personas con consumo de riesgo y perjudicial de alcohol</t>
  </si>
  <si>
    <t>Mide el porcentaje de personas con consumo de riesgo y perjudicial de alcohol, del total de personas encuestadas.</t>
  </si>
  <si>
    <t>MinJusticia 
MinSalud
DPS
Observatorio de Drogas de Colombia (ODC) - Estudio Nacional de Consumo de Sustancias Psicoactivas en Colombia.</t>
  </si>
  <si>
    <t>11% (2013)</t>
  </si>
  <si>
    <t>Tomado el 22-oct-2020 de Secretaría Distrital de Salud. Observatorio de Salud de Bogotá-SaluData. Disponible en http://saludata.saludcapital.gov.co/osb/index.php/datos-de-salud/salud-mental/sustanciaspsicoactivas/</t>
  </si>
  <si>
    <t>36,1
(2009)</t>
  </si>
  <si>
    <t>Porcentaje de personas con abuso o dependencia de cualquier sustancia ilícita</t>
  </si>
  <si>
    <t>3.5.1 C</t>
  </si>
  <si>
    <t>Mide el porcentaje de personas con abuso o dependencia de cualquier sustancia ilícita, respecto al total de personas encuestadas.</t>
  </si>
  <si>
    <t>2,08% (2013)</t>
  </si>
  <si>
    <t>1,7
(2009)</t>
  </si>
  <si>
    <t>3.6</t>
  </si>
  <si>
    <t>De aquí a 2020, reducir a la mitad el número de muertes y lesiones causadas por accidentes de tráfico en el mundo.</t>
  </si>
  <si>
    <t>3.6.1 Tasa de mortalidad por lesiones debidas a accidentes de tráfico</t>
  </si>
  <si>
    <t>3.6.1 G</t>
  </si>
  <si>
    <t>Tasa General de Mortalidad por Accidentes de Tránsito terrestre (TGMA)</t>
  </si>
  <si>
    <t>Mide el número de defunciones por accidentes de transporte terrestre durante un año, respecto a la población total para el mismo año, por cada 100.000 habitantes.</t>
  </si>
  <si>
    <t>Tasa de muertes en accidentes de tránsito por 100.000 habitantes</t>
  </si>
  <si>
    <t>INMLCF.
Cálculos:SDSCJ-Centro de Estudio y Análisis en Convivencia y Seguridad Ciudadana</t>
  </si>
  <si>
    <t xml:space="preserve"> (Ajustar a nominación Conpes)</t>
  </si>
  <si>
    <t>6,99
(551)</t>
  </si>
  <si>
    <t>7,29
(582)</t>
  </si>
  <si>
    <t>6,84
(553)</t>
  </si>
  <si>
    <t>6,44
(527)</t>
  </si>
  <si>
    <t>6,24
(517)</t>
  </si>
  <si>
    <t>3.7</t>
  </si>
  <si>
    <t>De aquí a 2030, garantizar el acceso universal a los servicios de salud sexual y reproductiva, incluidos los de planificación familiar, información y educación, y la integración de la salud reproductiva en las estrategias y los programas nacionales.</t>
  </si>
  <si>
    <t>3.7.1 Proporción de mujeres en edad de procrear (de 15 a 49 años) que practican la planificación familiar con métodos modernos</t>
  </si>
  <si>
    <t>3.7.2 P</t>
  </si>
  <si>
    <t>Porcentaje de mujeres de 15 a 19 años (unidas y no unidas) con actividad sexual reciente que usan métodos anticonceptivos modernos</t>
  </si>
  <si>
    <t>Mide el porcentaje de uso actual de métodos anticonceptivos modernos en mujeres de 15 a 19 años sexualmente activas (unidas + no unidas con actividad sexual reciente), respecto al total de mujeres sexualmente activas no unidas del mismo grupos de edad encuestadas a nivel nacional.</t>
  </si>
  <si>
    <t>Profamilia - Encuesta Nacional de Demografía y Salud (ENDS)</t>
  </si>
  <si>
    <t>35,7% (2020)</t>
  </si>
  <si>
    <t>Minsalud-Profamilia-ENDS</t>
  </si>
  <si>
    <t>3.7.2 Tasa de fecundidad de las adolescentes (de 10 a 14 años; de 15 a 19 años) por cada 1.000 mujeres de ese grupo de edad</t>
  </si>
  <si>
    <t>3.7.1 P</t>
  </si>
  <si>
    <t>Tasa de fecundidad específica en mujeres adolescentes de 15 a 19 años</t>
  </si>
  <si>
    <t xml:space="preserve">Mide el número anual de nacimientos para mujeres de 15 a 19 años, por cada 1.000 mujeres de ese rango de edad. </t>
  </si>
  <si>
    <t>Tasa por cada 1.000 mujeres de 15 a 19 años</t>
  </si>
  <si>
    <t>Tasa de fecundidad especifica en mujeres de 15 a 19 años</t>
  </si>
  <si>
    <t>Nacimientos vivos en un periodo determinado, provenientes de madres del grupo de 15 a 19 años en relación con la población de mujeres de 15 a 19 años en ese periodo *1000</t>
  </si>
  <si>
    <t>48,6
(15.379)</t>
  </si>
  <si>
    <t>43,8
(13.757)</t>
  </si>
  <si>
    <t>38,7
(12.036)</t>
  </si>
  <si>
    <t>34,6
(10.676)</t>
  </si>
  <si>
    <t>31,2
(9.544)</t>
  </si>
  <si>
    <t>Tasa de fecundidad específica en mujeres adolescentes de 10 a 14 años</t>
  </si>
  <si>
    <t xml:space="preserve">Mide el número anual de nacimientos para mujeres de 10 a 14 años, por cada 1.000 mujeres de ese rango de edad. </t>
  </si>
  <si>
    <t>Tasa por cada 1.000 mujeres de 10 a 14 años</t>
  </si>
  <si>
    <t>Tasa de fecundidad especifica en mujeres de 10 a 14 años</t>
  </si>
  <si>
    <t>Nacimientos vivos en un periodo determinado, provenientes de madres del grupo de 10 a 14 años en relación con la población de mujeres de 10 a 14 años en ese periodo *1000</t>
  </si>
  <si>
    <t>1,2
(367)</t>
  </si>
  <si>
    <t>1,1
(315)</t>
  </si>
  <si>
    <t>1,0
(304)</t>
  </si>
  <si>
    <t>0,9
(275)</t>
  </si>
  <si>
    <t>0,7
(207)</t>
  </si>
  <si>
    <t>Porcentaje de mujeres de 15 a 49 años (unidas y no unidas) con actividad sexual reciente que usan métodos anticonceptivos modernos</t>
  </si>
  <si>
    <t>3.7.3 P</t>
  </si>
  <si>
    <t>Mide el porcentaje de mujeres de 15 a 49 años unidas y no unidas con actividad sexual reciente que usan cualquier método anticonceptivo moderno, respecto al total de mujeres de 15 a 49 años sexualmente activas  que se encuestan a nivel nacional.</t>
  </si>
  <si>
    <t xml:space="preserve">
68,1% (2020)
</t>
  </si>
  <si>
    <t>80,2
(Unidas 13-42 años-algún método moderno)</t>
  </si>
  <si>
    <t>Porcentaje de mujeres de 15 a 19 años que son madres o están embarazadas de su primer hijo</t>
  </si>
  <si>
    <t>3.7.4 C</t>
  </si>
  <si>
    <t>Mide el porcentaje de mujeres entre 15 a 19 años que han sido madres o están embarazadas al momento de realizar la encuesta.</t>
  </si>
  <si>
    <t>16,5% (2020)</t>
  </si>
  <si>
    <t>Se puede reemplazar con nacimientos en niñas entre 10-14 años y nacimientos en mujeres entre 15-19 años.</t>
  </si>
  <si>
    <t>Porcentaje de mujeres de 15 a 19 años con embarazo subsiguiente</t>
  </si>
  <si>
    <t>3.7.5 C</t>
  </si>
  <si>
    <t>Mide el porcentaje de mujeres entre 15 y 19 años con 2 o más embarazos (incluyendo el presente), respecto al total de mujeres de 15 a 19 años que reportan embarazos para el año correspondiente.</t>
  </si>
  <si>
    <t>Porcentaje de mujeres de 15 a 19 años con embarazos subsiguientes</t>
  </si>
  <si>
    <t>3.8</t>
  </si>
  <si>
    <t>Lograr la cobertura sanitaria universal, incluida la protección contra los riesgos financieros, el acceso a servicios de salud esenciales de calidad y el acceso a medicamentos y vacunas inocuos, eficaces, asequibles y de calidad para todos.</t>
  </si>
  <si>
    <t>3.8.1 Cobertura de servicios de salud esenciales (definida como la cobertura promedio de servicios esenciales basados en intervenciones con trazadores que incluyen la salud reproductiva, materna, neonatal e infantil, las enfermedades infecciosas, las enfermedades no transmisibles y la capacidad de los servicios y el acceso a ellos, entre la población general y los más desfavorecidos)</t>
  </si>
  <si>
    <t>3.8.1 P</t>
  </si>
  <si>
    <t>Porcentaje de menores de 1 año con tercera dosis de pentavalente</t>
  </si>
  <si>
    <t>Mide el porcentaje de niños menores de 1 año con tres dosis de pentavalente, respecto a la población menor de 1 año.</t>
  </si>
  <si>
    <t>MinSalud - Programa Ampliado de Inmunización (PAI)</t>
  </si>
  <si>
    <t>SDS-PAI-SOFT</t>
  </si>
  <si>
    <t>PAI-Secretaría Distrital de Salud 2000 - 30 abril 2020 (datos preliminares). Den: Meta proyectada de vacunación - MinSalud y Protección Social 2000- 2020. Tomado de SDS-Observatorio de Salud de Bogotá-SaluData. Disponible en: http://saludata.saludcapital.gov.co/osb/.</t>
  </si>
  <si>
    <t>90,6%
(98.255)</t>
  </si>
  <si>
    <t>95,5%
(100.435)</t>
  </si>
  <si>
    <t>88,7%
(93.067)</t>
  </si>
  <si>
    <t>85,7%
(89.889)</t>
  </si>
  <si>
    <t>89,3%
(88,348)</t>
  </si>
  <si>
    <r>
      <t>28,0%
(27.872)</t>
    </r>
    <r>
      <rPr>
        <vertAlign val="subscript"/>
        <sz val="9"/>
        <color theme="1"/>
        <rFont val="Arial Narrow"/>
        <family val="2"/>
      </rPr>
      <t>(Parcial y Prel- a Abr/2020)</t>
    </r>
  </si>
  <si>
    <t>3.8.2 P</t>
  </si>
  <si>
    <t>Porcentaje niños y niñas de 1 año con vacunación de triple viral</t>
  </si>
  <si>
    <t>Mide el porcentaje de niños de 1 año con vacuna triple viral del total de la población de niños de un año, respecto a la población menor de 1 año.</t>
  </si>
  <si>
    <t>Porcentaje de niños y niñas de 1 año con vacunación de triple viral</t>
  </si>
  <si>
    <t>En matriz de indicadores de ciudad esta el indicador Cobertura de vacunación contra Triple viral (sarampión, rubeóla, parotiditis) en niños/as menores de un año (Ajustar a nominación Conpes)</t>
  </si>
  <si>
    <t>97,9</t>
  </si>
  <si>
    <t>95,3</t>
  </si>
  <si>
    <t>92,5</t>
  </si>
  <si>
    <t>89,9</t>
  </si>
  <si>
    <t>92,6</t>
  </si>
  <si>
    <t>42,2</t>
  </si>
  <si>
    <t>3.8.2 Número de personas con seguro de salud o cobertura de un sistema de salud pública por cada 1.000 habitantes</t>
  </si>
  <si>
    <t>3.8.3 P</t>
  </si>
  <si>
    <t>Mide el porcentaje de la población afiliada al Sistema General de Seguridad Social en Salud, en cualquiera de sus regímenes, respecto al total de la población.</t>
  </si>
  <si>
    <t>3.9</t>
  </si>
  <si>
    <t>De aquí a 2030, reducir considerablemente el número de muertes y enfermedades causadas por productos químicos peligrosos y por la polución y contaminación del aire, el agua y el suelo.</t>
  </si>
  <si>
    <t>3.9.1 Tasa de mortalidad atribuida a la contaminación de los hogares y del aire ambiente</t>
  </si>
  <si>
    <t>Personas
Prosperidad</t>
  </si>
  <si>
    <t>3
11</t>
  </si>
  <si>
    <t>3.9
11.6</t>
  </si>
  <si>
    <t>3.9.1 P
11.6.1 P</t>
  </si>
  <si>
    <t>Porcentaje de estaciones que cumplen con el objetivo intermedio III de las guías de calidad del aire de la Organización Mundial de la Salud (OMS) en material particulado inferior a 2.5 micras (PM2.5)</t>
  </si>
  <si>
    <t xml:space="preserve"> Mide el porcentaje de estaciones de los sistemas de vigilancia de calidad del aire operados por las autoridades ambientales regionales y urbanas del país que cumplen con: 1. El criterio de representatividad temporal de los datos, 2. El objetivo intermedio III de las guías de calidad del aire de la Organización Mundial de la Salud (OMS) en material particulado inferior a 2.5 micras (PM2.5).</t>
  </si>
  <si>
    <t>IDEAM - Sistema de información sobre calidad de aire (SISAIRE)</t>
  </si>
  <si>
    <t>SDA-Subdirección de Calidad del Aire, Auditiva y Visual</t>
  </si>
  <si>
    <r>
      <rPr>
        <sz val="9"/>
        <color rgb="FFC00000"/>
        <rFont val="Arial Narrow"/>
        <family val="2"/>
      </rPr>
      <t>Este indicador se encuentran en revisión</t>
    </r>
    <r>
      <rPr>
        <sz val="9"/>
        <color theme="1"/>
        <rFont val="Arial Narrow"/>
        <family val="2"/>
      </rPr>
      <t>. La propuesta es ajustarlos a los indicadores del Conpes 3918/2018.
El indicador califica  la calidad del aire por Material Particulado (PM10 y PM2.5), en las áreas urbanas, respecto a los niveles máximos permisibles establecidos en la normativa vigente. El indicador se expresa como el porcentaje de estaciones de monitoreo activas que reportan concentraciones que se encuentran por debajo de los niveles máximos permisibles. Es preciso anotar que los datos que no tienen valor en la tabla de valores, hacen referencia a que el dato no está disponible o no es representativo ya que cuando en una estación se midan los dos parámetros se deben cumplir los requisitos de representatividad y de estar por debajo de la norma para ser contabilizada en el indicador.</t>
    </r>
  </si>
  <si>
    <t>3.9.2 P
11.6.1 P</t>
  </si>
  <si>
    <t>Porcentaje de estaciones que cumplen con el objetivo intermedio III de las guías de calidad del aire de la Organización Mundial de la Salud (OMS) en material particulado inferior a 10 micras (PM10)</t>
  </si>
  <si>
    <t xml:space="preserve"> Mide el porcentaje de estaciones de los sistemas de vigilancia de calidad del aire operados por las autoridades ambientales regionales y urbanas del país que cumplen con: 1. El criterio de representatividad temporal de los datos, 2. El objetivo intermedio III de las guías de calidad del aire de la Organización Mundial de la Salud (OMS) en material particulado inferior a 10 micras (PM10).</t>
  </si>
  <si>
    <t>3.9.2 Tasa de mortalidad atribuida al agua no apta para el consumo, el saneamiento en condiciones de riesgo y la falta de higiene (exposición a servicios de Agua, Saneamiento e Higiene para Todos (WASH) no seguros)</t>
  </si>
  <si>
    <t>3.9.4 C</t>
  </si>
  <si>
    <t>Índice de Riesgo Calidad del Agua para consumo humano (IRCA) Urbano</t>
  </si>
  <si>
    <t>Mide el grado de riesgo de ocurrencia de enfermedades relacionadas con el no cumplimiento de las características físicas, químicas y microbiológicas del agua para consumo humano (urbano).</t>
  </si>
  <si>
    <t>INS - Sistema de la Vigilancia de la Calidad del Agua Potable para Consumo humano (SIVICAP)</t>
  </si>
  <si>
    <t>Índice de riesgo para la calidad del agua potable en otros sistemas de abastecimiento,
Bogotá D.C. Zona urbana</t>
  </si>
  <si>
    <t>SDS-SIVICAP</t>
  </si>
  <si>
    <t>Índice de riesgo para la calidad del agua potable de la EAAB. Dato a diciembre de la anualidad. Tomado de http://saludata.saludcapital.gov.co/osb/</t>
  </si>
  <si>
    <t>3.9.5 C</t>
  </si>
  <si>
    <t>Índice de Riesgo Calidad del Agua para consumo humano (IRCA) Rural</t>
  </si>
  <si>
    <t>Mide el grado de riesgo de ocurrencia de enfermedades relacionadas con el no cumplimiento de las características físicas, químicas y microbiológicas del agua para consumo humano (rural).</t>
  </si>
  <si>
    <t>Sin meta</t>
  </si>
  <si>
    <t>Índice de riesgo para la calidad del agua potable en otros sistemas de abastecimiento,
Bogotá D.C. , zona rural</t>
  </si>
  <si>
    <t>Índice de riesgo para la calidad del agua potable en otros sistemas de abastecimiento ubicados fuera del área de cobertura de la EAAB, que abastece el área urbana del Distrito, y hace parte de los instrumentos básicos para garantizar la calidad del agua para consumo humano.
Clasificación IRCA (%) Nivel de Riesgo:
80,1-100: Inviable sanitariamente-Agua no apta para consumo humano;
35,1-80: Alto-Agua no apta para consumo humano;
14,1-35: Medio-Agua no apta para consumo humano;
5,1-14: Bajo-Agua no apta para consumo humano;
0-5: Sin riesgo-Agua apta para consumo humano.
Dato a diciembre de la anualidad.
Tomado de http://saludata.saludcapital.gov.co/osb/</t>
  </si>
  <si>
    <t>3.9.3 Tasa de mortalidad atribuida a la intoxicación accidental</t>
  </si>
  <si>
    <t>3.9.3 C</t>
  </si>
  <si>
    <t>Incidencia de intoxicaciones por sustancias químicas</t>
  </si>
  <si>
    <t>Mide la frecuencia relativa de casos nuevos de intoxicación por sustancias químicas que se presentaron en la población durante un periodo epidemiológico, por cada 100.000 habitantes.</t>
  </si>
  <si>
    <t>Instituto Nacional de Salud (INS)-Sistema de Información para la Vigilancia en Salud Pública (SIVIGILA) - DANE</t>
  </si>
  <si>
    <t>Mide la velocidad de cambio con que aparecen casos nuevos de intoxicación aguda asociados a sustancias químicas en la población por cada 100.000 habitantes en un periodo anual</t>
  </si>
  <si>
    <t>3.a</t>
  </si>
  <si>
    <t>Fortalecer la aplicación del Convenio Marco de la Organización Mundial de la Salud para el Control del Tabaco en todos los países, según proceda.</t>
  </si>
  <si>
    <t>3.a.1 Prevalencia normalizada para la edad del consumo actual de tabaco entre las personas de 15 o más años de edad</t>
  </si>
  <si>
    <t>3.a.1 P</t>
  </si>
  <si>
    <t>Prevalencia actual de consumo de tabaco</t>
  </si>
  <si>
    <t>Mide el porcentaje de personas mayores de 10 años que actualmente fuma (cigarrillo, tabaco), respecto a la población total.</t>
  </si>
  <si>
    <t>8,3% (2016)</t>
  </si>
  <si>
    <t>Prevalencia de consumo de tabaco o cigarrillo (población de 12 a 65 años)</t>
  </si>
  <si>
    <t>Fuente: DANE-ENCSP-2019</t>
  </si>
  <si>
    <t>22,8 (2009)</t>
  </si>
  <si>
    <t>3.b</t>
  </si>
  <si>
    <t>Apoyar las actividades de investigación y desarrollo de vacunas y medicamentos contra las enfermedades transmisibles y no transmisibles que afectan primordialmente a los países en desarrollo y facilitar el acceso a medicamentos y vacunas esenciales asequibles de conformidad con la Declaración relativa al Acuerdo sobre los Aspectos de los Derechos de Propiedad Intelectual Relacionados con el Comercio y la Salud Pública, en la que se afirma el derecho de los países en desarrollo a utilizar al máximo las disposiciones del Acuerdo sobre los Aspectos de los Derechos de Propiedad Intelectual Relacionados con el Comercio respecto a la flexibilidad para proteger la salud pública y, en particular, proporcionar acceso a los medicamentos para todos.</t>
  </si>
  <si>
    <t>3.b.1 Proporción de la población con acceso sostenible a medicamentos y vacunas esenciales a precios asequibles</t>
  </si>
  <si>
    <t>3.b.2  Total neto de la asistencia oficial para el desarrollo destinado a los sectores de la investigación médica y la salud básica</t>
  </si>
  <si>
    <t>3.c</t>
  </si>
  <si>
    <t>Aumentar considerablemente la financiación de la salud y la contratación, el perfeccionamiento, la capacitación y la retención del personal sanitario en los países en desarrollo, especialmente en los países menos adelantados y los pequeños Estados insulares en desarrollo.</t>
  </si>
  <si>
    <t>3.c.1 Densidad y distribución de los trabajadores sanitarios</t>
  </si>
  <si>
    <t>3.d</t>
  </si>
  <si>
    <t>Reforzar la capacidad de todos los países, en particular los países en desarrollo, en materia de alerta temprana, reducción de riesgos y gestión de los riesgos para la salud nacional y mundial.</t>
  </si>
  <si>
    <t>3.d.1 Capacidad del Reglamento Sanitario Internacional (RSI) y preparación para emergencias de salud</t>
  </si>
  <si>
    <t>4. Garantizar una educación inclusiva y equitativa de calidad y promover oportunidades de aprendizaje permanente para todos</t>
  </si>
  <si>
    <t>4.1</t>
  </si>
  <si>
    <t>De aquí a 2030, asegurar que todas las niñas y todos los niños terminen la enseñanza primaria y secundaria, que ha de ser gratuita, equitativa y de calidad y producir resultados de aprendizaje pertinentes y efectivos.</t>
  </si>
  <si>
    <t>4.1.1 Proporción de niños, niñas y adolescentes: a) en los grados 2/3; b) al final de la enseñanza primaria; y c) al final de la enseñanza secundaria inferior, que han alcanzado al menos un nivel mínimo de competencia en i) lectura y ii) matemáticas, desglosada por sexo, ubicación, recursos económicos (y otras características, donde se disponga de datos)</t>
  </si>
  <si>
    <t>4.1.1 P</t>
  </si>
  <si>
    <t>Porcentaje de estudiantes que se encuentran en nivel de desempeño satisfactorio y avanzado en las pruebas SABER 5 - Lenguaje</t>
  </si>
  <si>
    <t>Mide el porcentaje de estudiantes que se encuentran en nivel de desempeño satisfactorio y avanzado en las pruebas SABER 5 (lenguaje) grado quinto, respecto a los estudiantes evaluados en este nivel.</t>
  </si>
  <si>
    <t>ICFES - Pruebas Saber</t>
  </si>
  <si>
    <t>ICFES-Pruebas Saber</t>
  </si>
  <si>
    <t>Educación</t>
  </si>
  <si>
    <t>4.1.2 P</t>
  </si>
  <si>
    <t>Porcentaje de estudiantes que se encuentran en nivel de desempeño satisfactorio y avanzado en las pruebas SABER 5 -Matemáticas</t>
  </si>
  <si>
    <t>Mide el porcentaje de estudiantes que se encuentran en nivel de desempeño satisfactorio y avanzado en las pruebas SABER 5  (matemáticas) grado quinto, respecto a los estudiantes evaluados en este nivel.</t>
  </si>
  <si>
    <t>4.1.3 P</t>
  </si>
  <si>
    <t>Porcentaje de estudiantes que se encuentran en nivel de desempeño satisfactorio y avanzado en las pruebas SABER 9 - Lenguaje</t>
  </si>
  <si>
    <t>Mide el porcentaje de estudiantes que se encuentran en nivel de desempeño satisfactorio y avanzado en las pruebas SABER 9 (lenguaje) grado noveno, respecto a los estudiantes evaluados en este nivel.</t>
  </si>
  <si>
    <t>4.1.4 P</t>
  </si>
  <si>
    <t>Porcentaje de estudiantes que se encuentran en nivel de desempeño satisfactorio y avanzado en las pruebas SABER 9 - Matemáticas</t>
  </si>
  <si>
    <t>Mide el porcentaje de estudiantes que se encuentran en nivel de desempeño satisfactorio y avanzado en las pruebas SABER 9 (matemáticas) grado noveno, respecto a los estudiantes evaluados en este nivel.</t>
  </si>
  <si>
    <t>4.2</t>
  </si>
  <si>
    <t>De aquí a 2030, asegurar que todas las niñas y todos los niños tengan acceso a servicios de atención y desarrollo en la primera infancia y educación preescolar de calidad, a fin de que estén preparados para la enseñanza primaria.</t>
  </si>
  <si>
    <t>4.2.1 Proporción de niños menores de 5 años cuyo desarrollo se encuentra bien encauzado en cuanto a la salud, el aprendizaje y el bienestar psicosocial, desglosado por sexo, ubicación, recursos económicos (y otras características, donde se disponga de datos)</t>
  </si>
  <si>
    <t>4.2.1 C</t>
  </si>
  <si>
    <t>Porcentaje de niñas y niños en primera infancia que cuentan con las atenciones priorizadas en el marco de la atención integral</t>
  </si>
  <si>
    <t>Mide el porcentaje de niños y niñas activos en el Sistema de Seguimiento Niño a Niño (SSNN) que reciben 6 o más atenciones de las priorizadas por la Comisión Intersectorial para la Atención Integral a la Primera Infancia (CIPI) (registro civil, seguimiento nutricional, vacunación, afiliación a salud, controles de crecimiento y desarrollo, formación a familias, acceso a material cultural con contenidos especializados, talento humano cualificado y acceso a educación inicial).</t>
  </si>
  <si>
    <t>Comisión Intersectorial para la Primera Infancia (CIPI)</t>
  </si>
  <si>
    <t>Desde 2012 se viene trabajando atención integral a primera infancia. Revisar</t>
  </si>
  <si>
    <t>4.2.2 Tasa de participación en la enseñanza organizada (un año antes de la edad oficial de ingreso en la enseñanza primaria), desglosada por sexo</t>
  </si>
  <si>
    <t>4.2.2 C</t>
  </si>
  <si>
    <t>Tasa de cobertura bruta en transición</t>
  </si>
  <si>
    <t>Mide la relación porcentual entre el total de los alumnos matriculados en el nivel de transición, independiente de la edad que estos tengan, respecto al total de la población con 5 años de edad.</t>
  </si>
  <si>
    <t>MinEducación - Sistema Integrado de Matrícula (SIMAT)</t>
  </si>
  <si>
    <t>Tasa de cobertura bruta en transición (preescolar)</t>
  </si>
  <si>
    <t>MinEducación-Sistema Integrado de Matrícula (SIMAT)</t>
  </si>
  <si>
    <t>Transición=preescolar</t>
  </si>
  <si>
    <t>Porcentaje de niños y  niñas menores de 5 años que asisten a un hogar comunitario, jardín, centro de desarrollo infantil o colegio.</t>
  </si>
  <si>
    <t>4.2.3 C</t>
  </si>
  <si>
    <t>Mide el porcentaje de niños y niñas menores de 5 años que asisten a un hogar comunitario, jardín, centro de desarrollo infantil o colegio, respecto a total de niños y niñas menores de 5 años</t>
  </si>
  <si>
    <t>DANE - Encuesta de Calidad de Vida</t>
  </si>
  <si>
    <t>Cobertura (%) de atención en jardines infantiles para niños y niñas en primera infancia identificados con Sisbén</t>
  </si>
  <si>
    <t>4.3</t>
  </si>
  <si>
    <t>De aquí a 2030, asegurar el acceso igualitario de todos los hombres y las mujeres a una formación técnica, profesional y superior de calidad, incluida la enseñanza universitaria.</t>
  </si>
  <si>
    <t>4.3.1 Tasa de participación de los jóvenes y adultos en la enseñanza académica y no académica, y en la capacitación en los 12 meses anteriores, desglosada por sexo</t>
  </si>
  <si>
    <t>4.1.5 C</t>
  </si>
  <si>
    <t>Tasa de cobertura bruta en educación media</t>
  </si>
  <si>
    <t>Mide el porcentaje de estudiantes matriculados en educación media (independientemente de la edad que tengan), respecto al total de la población en edad teórica (de 15 a 16 años) para cursar este nivel.</t>
  </si>
  <si>
    <t>Tasa de cobertura bruta secundaria</t>
  </si>
  <si>
    <t>Básica secundaria: 6-9 grados.
Secundaria: 10, 11 grados
Media: 10, 11 grados</t>
  </si>
  <si>
    <t>Cobertura en educación superior</t>
  </si>
  <si>
    <t>4.3.1 C</t>
  </si>
  <si>
    <t>Mide la cobertura bruta en educación superior como el porcentaje del total de estudiantes matriculados en programas de pregrado (técnicos, tecnológicos y universitarios), independientemente de la edad que estos tengan, respecto al total de la población entre 17 y 21 años (rango de edad teórico).</t>
  </si>
  <si>
    <t>MinEducación - Sistema Nacional de Información de Educación Superior (SNIES)</t>
  </si>
  <si>
    <t>MinEducación-Sistema Nacional de Información de Educación Superior (SNIES)</t>
  </si>
  <si>
    <t>Tomado el 09-nov-2020 de https://www.mineducacion.gov.co/sistemasdeinformacion/1735/w3-article-212350.html?_noredirect=1</t>
  </si>
  <si>
    <t>4.4</t>
  </si>
  <si>
    <t>De aquí a 2030, aumentar considerablemente el número de jóvenes y adultos que tienen las competencias necesarias, en particular técnicas y profesionales, para acceder al empleo, el trabajo decente y el emprendimiento.</t>
  </si>
  <si>
    <t>4.4.1 Proporción de jóvenes y adultos con conocimientos de tecnología de la información y las comunicaciones (TIC), desglosada por tipo de conocimiento técnico</t>
  </si>
  <si>
    <t>4.5</t>
  </si>
  <si>
    <t>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t>
  </si>
  <si>
    <t>4.5.1 Índices de paridad (mujeres/hombres, zonas rurales y urbanas, quintil superior/inferior de recursos económicos, y otras características, como la situación en materia de discapacidad, los pueblos indígenas y los efectos de conflictos, a medida que se disponga de datos) para todos los indicadores de esta lista que puedan desglosarse</t>
  </si>
  <si>
    <t>4.5.1 C</t>
  </si>
  <si>
    <t>Brecha entre cobertura neta urbano-rural en educación preescolar, básica y media</t>
  </si>
  <si>
    <t>Diferencia en puntos porcentuales entre la cobertura neta para zona urbana y la cobertura neta para zona rural en los niveles de preescolar, básica y media. A medida que la diferencia disminuye refleja condiciones equitativas de acceso al sistema escolar.</t>
  </si>
  <si>
    <t>Puntos porcentuales</t>
  </si>
  <si>
    <t>4.6</t>
  </si>
  <si>
    <t>De aquí a 2030, asegurar que todos los jóvenes y una proporción considerable de los adultos, tanto hombres como mujeres, estén alfabetizados y tengan nociones elementales de aritmética.</t>
  </si>
  <si>
    <t>4.6.1 Porcentaje de población en un grupo de edad determinado que alcanza por lo menos un nivel fijo de competencia funcional en a) alfabetización y b) aritmética elemental, desglosado por sexo</t>
  </si>
  <si>
    <t>4.6.1 C</t>
  </si>
  <si>
    <t>Tasa de analfabetismo para la población de 15 años y más</t>
  </si>
  <si>
    <t>Mide el porcentaje de la población de 15 años y más que no sabe leer ni escribir, respecto al total de la población de 15 años y más.</t>
  </si>
  <si>
    <t>La SED no propone este indicador</t>
  </si>
  <si>
    <t>4.7</t>
  </si>
  <si>
    <t>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</si>
  <si>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4.7.1 Grado en que i) la educación cívica mundial y ii) la educación para el desarrollo sostenible, incluida la igualdad entre los géneros y los derechos humanos, se incorporan en todos los niveles en: a) las políticas nacionales de educación, b) los planes de estudio, c) la formación del profesorado y d) la evaluación de los estudiantes</t>
  </si>
  <si>
    <t>4.a</t>
  </si>
  <si>
    <t>Construir y adecuar instalaciones educativas que tengan en cuenta las necesidades de los niños y las personas con discapacidad y las diferencias de género, y que ofrezcan entornos de aprendizaje seguros, no violentos, inclusivos y eficaces para todos.</t>
  </si>
  <si>
    <r>
      <t xml:space="preserve">4.a.1 roporción de escuelas con acceso a: a) electricidad; b) Internet con fines pedagógicos; c) computadoras con fines pedagógicos; d) </t>
    </r>
    <r>
      <rPr>
        <b/>
        <sz val="9"/>
        <rFont val="Arial Narrow"/>
        <family val="2"/>
      </rPr>
      <t>infraestructura y materiales adaptados a los estudiantes con discapacidad</t>
    </r>
    <r>
      <rPr>
        <sz val="9"/>
        <color rgb="FF3B3B3B"/>
        <rFont val="Arial Narrow"/>
        <family val="2"/>
      </rPr>
      <t>; e) suministro básico de agua potable; f) instalaciones de saneamiento básicas segregadas por sexo; y g) instalaciones básicas para lavarse las manos (según las definiciones de los indicadores de WASH)</t>
    </r>
  </si>
  <si>
    <t>4.a.1 C</t>
  </si>
  <si>
    <t>Porcentaje de matrícula oficial con conexión a internet</t>
  </si>
  <si>
    <t>Mide el porcentaje de estudiantes de sedes educativas oficiales con conexión a internet, respecto al total de estudiantes en sedes educativas oficiales.</t>
  </si>
  <si>
    <t>MinEducación - Sistema Integrado de Matrícula (SIMAT)
MinTIC
MinEducación - Reporte de Conectividad por Sede Educativa</t>
  </si>
  <si>
    <t>MinEducación-Sistema Integrado de Matrícula (SIMAT) y  MinTIC-MinEducación-Reporte de Conectividad por Sede Educativa</t>
  </si>
  <si>
    <t>Meta cumplida en la vigencia de 2015 para todas las sedes de los colegios oficiales del Distrito, excepto los rurales</t>
  </si>
  <si>
    <t>4.b</t>
  </si>
  <si>
    <t>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t>
  </si>
  <si>
    <t>4.b.1 Volumen de la asistencia oficial para el desarrollo destinada a becas por sector y por tipo de estudio</t>
  </si>
  <si>
    <t>4.c</t>
  </si>
  <si>
    <t>De aquí a 2030, aumentar considerablemente la oferta de docentes calificados, incluso mediante la cooperación internacional para la formación de docentes en los países en desarrollo, especialmente los países menos adelantados y los pequeños Estados insulares en desarrollo.</t>
  </si>
  <si>
    <r>
      <t xml:space="preserve">4.c.1 Proporción de maestros en la enseñanza: a) preescolar; b) primaria; c) secundaria inferior y d) secundaria superior </t>
    </r>
    <r>
      <rPr>
        <b/>
        <sz val="9"/>
        <rFont val="Arial Narrow"/>
        <family val="2"/>
      </rPr>
      <t>que han recibido al menos el mínimo de formación docente organizada (por ejemplo, formación pedagógica</t>
    </r>
    <r>
      <rPr>
        <sz val="9"/>
        <color rgb="FF3B3B3B"/>
        <rFont val="Arial Narrow"/>
        <family val="2"/>
      </rPr>
      <t>); requisitos de práctica previa a la docencia o durante su ejercicio para la enseñanza a un nivel dado en un país determinado</t>
    </r>
  </si>
  <si>
    <t>5. Lograr la igualdad de género y empoderar a todas las mujeres y las niñas.</t>
  </si>
  <si>
    <t>5.1</t>
  </si>
  <si>
    <t>Poner fin a todas las formas de discriminación contra todas las mujeres y las niñas en todo el mundo.</t>
  </si>
  <si>
    <t>5.1.1 Determinar si existen o no marcos jurídicos para promover, hacer cumplir y supervisar la igualdad y la no discriminación por motivos de sexo</t>
  </si>
  <si>
    <t>5.1.1 C</t>
  </si>
  <si>
    <t>Porcentaje de municipios que cuentan con mecanismo intersectorial para el abordaje de las violencias de género</t>
  </si>
  <si>
    <t>Mide el porcentaje de municipios que cuentan con mecanismo de articulación intersectorial para el abordaje integral de las violencias de género creada por acto administrativo (decreto o acuerdo).</t>
  </si>
  <si>
    <t>MinSalud – Línea de Violencias de género.    </t>
  </si>
  <si>
    <t>Indicador nacional?</t>
  </si>
  <si>
    <t>5.2</t>
  </si>
  <si>
    <t>Eliminar todas las formas de violencia contra todas las mujeres y las niñas en los ámbitos público y privado, incluidas la trata y la explotación sexual y otros tipos de explotación.</t>
  </si>
  <si>
    <t>5.2.1 Proporción de mujeres y niñas de 15 años de edad o más que han sufrido en los 12 meses anteriores violencia física, sexual o psicológica infligida por un compañero íntimo actual o anterior, desglosada por la forma de violencia y por edad</t>
  </si>
  <si>
    <t>5.2.1 P</t>
  </si>
  <si>
    <t>Porcentaje de mujeres que han sido forzadas físicamente por el esposo o compañero a tener relaciones o actos sexuales</t>
  </si>
  <si>
    <t>Mide el porcentaje de mujeres de 13 a 49 años que alguna vez han experimentado violencia sexual física por la pareja o el compañero para tener relaciones o llevar a cabo actos sexuales, respecto al total de encuestadas.</t>
  </si>
  <si>
    <t xml:space="preserve">
6,1% (2020)
</t>
  </si>
  <si>
    <t>Porcentaje de mujeres que han sido forzadas físicamente por el esposo o compañero a tener relaciones o actos sexuales (Porcentaje de mujeres que han sido forzadas físicamente a tener relaciones o actos sexuales)</t>
  </si>
  <si>
    <t xml:space="preserve">INMLCF </t>
  </si>
  <si>
    <t>Mujer</t>
  </si>
  <si>
    <t>Porcentaje de mujeres que han sido forzadas fisicamente a tener relaciones o actos sexuales</t>
  </si>
  <si>
    <t>5.2.3 P</t>
  </si>
  <si>
    <t>Porcentaje de mujeres, alguna vez unidas, que han experimentado alguna violencia física por parte del esposo o compañero</t>
  </si>
  <si>
    <t>Mide el porcentaje de mujeres de 13 a 49 años, alguna vez unidas, que han experimentado alguna violencia física por parte del esposo o compañero, respecto al total de encuestadas.</t>
  </si>
  <si>
    <t xml:space="preserve">
31,9% (2020)
</t>
  </si>
  <si>
    <t>Porcentaje de mujeres, alguna vez unidas, que han experimentado alguna violencia física por parte del esposo o compañero (Porcentaje de mujeres, alguna vez unidas, que han experimentado alguna violencia física)</t>
  </si>
  <si>
    <t>Porcentaje de mujeres que han sido forazadas fisicamente a tener relaciones o actos sexuales</t>
  </si>
  <si>
    <t>5.2.5 P</t>
  </si>
  <si>
    <t>Porcentaje de mujeres, alguna vez unidas, que reportaron violencia psicológica por parte de su pareja</t>
  </si>
  <si>
    <t>Mide el porcentaje de mujeres de 13 a 49 años que han experimentado violencia psicológica por parte de su esposo o compañero, respecto al total de encuestadas.</t>
  </si>
  <si>
    <t xml:space="preserve">
63,2% (2020)
</t>
  </si>
  <si>
    <t>Porcentaje de mujeres, alguna vez unidas, que reportaron violencia psicológica</t>
  </si>
  <si>
    <t>5.2.2 Proporción de mujeres y niñas de 15 años de edad o más que han sufrido en los 12 meses anteriores violencia sexual infligida por otra persona que no sea un compañero íntimo, por edad y lugar del hecho</t>
  </si>
  <si>
    <t>5.2.2 P</t>
  </si>
  <si>
    <t>Porcentaje de mujeres que han sido forzadas físicamente por otra persona diferente a su esposo o compañero a tener relaciones o actos sexuales</t>
  </si>
  <si>
    <t>Mide el porcentaje de mujeres de 13 a 49 años que alguna vez han experimentado violencia sexual física por otra persona diferente a la pareja o al compañero para tener relaciones o llevar a cabo actos sexuales, respecto al total de encuestadas.</t>
  </si>
  <si>
    <t xml:space="preserve">
4% (2020)
</t>
  </si>
  <si>
    <t>Si (10-14)</t>
  </si>
  <si>
    <t>5.2.4 P</t>
  </si>
  <si>
    <t>Porcentaje de mujeres que han experimentado alguna violencia física por una persona diferente al esposo o compañero</t>
  </si>
  <si>
    <t xml:space="preserve">
12% (2020)
</t>
  </si>
  <si>
    <t>5.2.6 C</t>
  </si>
  <si>
    <t>Tasa de homicidio de mujeres</t>
  </si>
  <si>
    <t>Mide el número de homicidios de mujeres ocurridos en Colombia al año, por cada 100.000 habitantes de sexo femenino.</t>
  </si>
  <si>
    <t>Tasa por cada 100.000 mujeres</t>
  </si>
  <si>
    <t>MinDefensa - Sistema de Información Estadística, Delicuencial, Contravencional y Operativa (SIEDCO)</t>
  </si>
  <si>
    <t>SDMujer sugiere que la medición la haga la SDSCJ</t>
  </si>
  <si>
    <t>5.3</t>
  </si>
  <si>
    <t>Eliminar todas las prácticas nocivas, como el matrimonio infantil, precoz y forzado y la mutilación genital femenina.</t>
  </si>
  <si>
    <t>5.3.1 Proporción de mujeres de entre 20 y 24 años que estaban casadas o mantenían una unión estable antes de cumplir los 15 años y antes de cumplir los 18 años</t>
  </si>
  <si>
    <t>5.3.2 C</t>
  </si>
  <si>
    <t>Porcentaje de mujeres entre 20 y 24 años que estaban casadas o mantenían una unión estable antes de cumplir los 15 años</t>
  </si>
  <si>
    <t>Mide el porcentaje de mujeres entre los 20 y 24 años que estaban casadas o mantenían una unión estable antes de cumplir los 15 años, respecto al total de encuestadas.</t>
  </si>
  <si>
    <t xml:space="preserve">
3,6% (2020)
</t>
  </si>
  <si>
    <t xml:space="preserve">SDMujer no hace la medición, carece de fuentes de información. Se recomienda que se haga desde salud. </t>
  </si>
  <si>
    <t>5.3.1 P</t>
  </si>
  <si>
    <t>Porcentaje de mujeres entre 20 y 24 años que estaban casadas o mantenían una unión estable antes de cumplir los 18 años</t>
  </si>
  <si>
    <t>Mide el porcentaje de mujeres entre los 20 y 24 años que estaban casadas o mantenían una unión estable antes de cumplir los 18 años, respecto al total de encuestadas.</t>
  </si>
  <si>
    <t xml:space="preserve">
19,1% (2020)
</t>
  </si>
  <si>
    <t>5.3.2 Proporción de niñas y mujeres de entre 15 y 49 años que han sufrido mutilación/ablación genital, desglosada por edad</t>
  </si>
  <si>
    <t>5.4</t>
  </si>
  <si>
    <t>Reconocer y valorar los cuidados y el trabajo doméstico no remunerados mediante servicios públicos, infraestructuras y políticas de protección social, y promoviendo la responsabilidad compartida en el hogar y la familia, según proceda en cada país.</t>
  </si>
  <si>
    <t>5.4.1 Proporción de tiempo dedicado a quehaceres domésticos y cuidados no remunerados, desglosada por sexo, edad y ubicación</t>
  </si>
  <si>
    <t>5.4.1 P</t>
  </si>
  <si>
    <t>Brecha del tiempo dedicado a quehaceres domésticos y cuidados no remunerados por hombres y mujeres</t>
  </si>
  <si>
    <t xml:space="preserve"> Mide la diferencia porcentual entre el tiempo anual dedicado a Trabajo Doméstico y De Cuidado No Remunerado (TDCNR) por las mujeres y el dedicado por los hombres, respecto del tiempo de TDCNR dedicado por las mujeres.</t>
  </si>
  <si>
    <t>DANE - Encuesta Nacional de Uso del Tiempo (ENUT)</t>
  </si>
  <si>
    <t>74,1% (2012)</t>
  </si>
  <si>
    <t xml:space="preserve">Brecha del tiempo dedicado a quehaceres domésticos y cuidados no remunerados por hombres y mujeres </t>
  </si>
  <si>
    <t>5.4.2 C</t>
  </si>
  <si>
    <t>Brecha de la valoración económica del trabajo doméstico y de cuidado no remunerado como porcentaje del Producto Interno Bruto (PIB)</t>
  </si>
  <si>
    <t>Mide la brecha de la valoración económica del Trabajo Doméstico y De Cuidado No Remunerado (TDCNR) como proporción del Producto Interno Bruto (PIB), para mujeres. La valoración económica se obtiene del producto entre las horas dedicadas al trabajo doméstico y de cuidado no remunerado, y el costo de reemplazar dichas horas a los ingresos promedio por hora en el mercado laboral.</t>
  </si>
  <si>
    <t>11,9% (2012)</t>
  </si>
  <si>
    <t>5.5</t>
  </si>
  <si>
    <t>Asegurar la participación plena y efectiva de las mujeres y la igualdad de oportunidades de liderazgo a todos los niveles decisorios en la vida política, económica y pública.</t>
  </si>
  <si>
    <t>5.5.1 Proporción de escaños ocupados por mujeres en los parlamentos nacionales y los gobiernos locales</t>
  </si>
  <si>
    <t>5.5.1 P</t>
  </si>
  <si>
    <t>Porcentaje de mujeres candidatas del total de personas candidatizadas</t>
  </si>
  <si>
    <t>Mide el porcentaje de mujeres que se presentan como candidatas a cargos de elección popular (alcaldías, gobernaciones, asambleas departamentales, consejos municipales/distritales), respecto al total de personas que se candidatizan en cada elección.</t>
  </si>
  <si>
    <t>Registraduría Nacional del Estado Civil</t>
  </si>
  <si>
    <t>Porcentaje de mujeres candidatas y electas cargos de elección popular (JAL, Cámara de Representantes, Alcaldías locales y Concejo)</t>
  </si>
  <si>
    <t>Registraduría Nacional del Estado Cívil</t>
  </si>
  <si>
    <t>Distrital y Local</t>
  </si>
  <si>
    <t>5.5.2 Proporción de mujeres en cargos directivos</t>
  </si>
  <si>
    <t>5.5.1 C</t>
  </si>
  <si>
    <t>Porcentaje de mujeres en cargos directivos del Estado Colombiano</t>
  </si>
  <si>
    <t>Mide el porcentaje de mujeres asalariadas empleadas en roles de toma de decisiones y de gestión en el gobierno, respecto al total de asalariadas, que hacen parte del nivel directivo en el Estado Colombiano.</t>
  </si>
  <si>
    <t>Departamento Administrativo de la Función Pública</t>
  </si>
  <si>
    <t>Porcentaje de mujeres en cargos directivos del Estado Colombiano (3er nivel de toma de decisiones de todas las entidades del Distrito)</t>
  </si>
  <si>
    <t>DASC</t>
  </si>
  <si>
    <t>5.6</t>
  </si>
  <si>
    <t>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t>
  </si>
  <si>
    <t>5.6.1 Proporción de mujeres de 15 a 49 años de edad que toman sus propias decisiones informadas con respecto a las relaciones sexuales, el uso de anticonceptivos y la atención de la salud reproductiva</t>
  </si>
  <si>
    <t>5.6.1 P</t>
  </si>
  <si>
    <t>Mide el número anual de nacimientos para mujeres de 15 a 19 años, por cada 1.000 mujeres de ese grupo de edad.</t>
  </si>
  <si>
    <t>5.6.2 C</t>
  </si>
  <si>
    <t>5.6.3 P</t>
  </si>
  <si>
    <t xml:space="preserve">Encuesta Nacional de Demografia y Salud (ENDS) </t>
  </si>
  <si>
    <t>SDS no lo reporta</t>
  </si>
  <si>
    <t>5.6.4 P</t>
  </si>
  <si>
    <t>5.6.5 C</t>
  </si>
  <si>
    <t>5.6.2 Número de países con leyes y reglamentos que garantizan a las mujeres de 15 a 49 años de edad el acceso a servicios de salud sexual y reproductiva y a información y educación en la materia</t>
  </si>
  <si>
    <t>5.a</t>
  </si>
  <si>
    <t>Emprender reformas que otorguen a las mujeres igualdad de derechos a los recursos económicos, así como acceso a la propiedad y al control de la tierra y otros tipos de bienes, los servicios financieros, la herencia y los recursos naturales, de conformidad con las leyes nacionales.</t>
  </si>
  <si>
    <t>5.a.1 a) Proporción del total de la población agrícola con derechos de propiedad o derechos seguros sobre las tierras agrícolas, desglosada por sexo; y b) proporción de mujeres entre los propietarios de tierras agrícolas, o titulares de derechos sobre tierras agrícolas, desglosada por tipo de tenencia</t>
  </si>
  <si>
    <t>5.a.1 C</t>
  </si>
  <si>
    <r>
      <t xml:space="preserve">Brecha de ingreso mensual promedio entre hombres y mujeres. </t>
    </r>
    <r>
      <rPr>
        <b/>
        <sz val="9"/>
        <color rgb="FFC00000"/>
        <rFont val="Arial Narrow"/>
        <family val="2"/>
      </rPr>
      <t>Este no sería el indicador</t>
    </r>
  </si>
  <si>
    <t>Mide la diferencia porcentual entre el ingreso laboral mensual de hombres y mujeres. El ingreso laboral es la suma de los ingresos de la primera actividad, los ingresos por segunda actividad y los ingresos en especie.</t>
  </si>
  <si>
    <t>Brecha de ingreso mensual promedio entre hombres y mujeres</t>
  </si>
  <si>
    <t>5.a.2 Proporción de países en que el ordenamiento jurídico (incluido el derecho consuetudinario) garantiza la igualdad de derechos de la mujer a la propiedad y/o el control de la tierra</t>
  </si>
  <si>
    <t>5.b</t>
  </si>
  <si>
    <t>Mejorar el uso de la tecnología instrumental, en particular la tecnología de la información y las comunicaciones, para promover el empoderamiento de las mujeres.</t>
  </si>
  <si>
    <t>5.b.1 Proporción de personas que utilizan teléfonos móviles, desglosada por sexo</t>
  </si>
  <si>
    <t>5.b.1 P</t>
  </si>
  <si>
    <t>Porcentaje de mujeres que usan teléfono celular</t>
  </si>
  <si>
    <t>Mide el porcentaje de mujeres mayores de 5 años que usan un teléfono celular, respecto al total de mujeres mayores de 5 años.</t>
  </si>
  <si>
    <t>5.b.2 P</t>
  </si>
  <si>
    <t>Porcentaje de mujeres que usan internet</t>
  </si>
  <si>
    <t>Mide el porcentaje de mujeres mayores de 5 años que usan internet, respecto al total de mujeres mayores de 5 años.</t>
  </si>
  <si>
    <t>5.b.3 C</t>
  </si>
  <si>
    <t>Porcentaje de mujeres que usan terminales</t>
  </si>
  <si>
    <t>Mide el porcentaje de mujeres mayores de 5 años que usan terminales (computador portátil o de escritorio, tableta o Smartphone), respecto al total de mujeres mayores de 5 años.(Nota: la medición de Smartphone inicia en 2017).</t>
  </si>
  <si>
    <t>5.c</t>
  </si>
  <si>
    <t>Aprobar y fortalecer políticas acertadas y leyes aplicables para promover la igualdad de género y el empoderamiento de todas las mujeres y las niñas a todos los niveles.</t>
  </si>
  <si>
    <t>5.c.1 Proporción de países que cuentan con sistemas para dar seguimiento a la igualdad de género y el empoderamiento de la mujer y asignar fondos públicos para ese fin</t>
  </si>
  <si>
    <t>6. Garantizar la disponibilidad y la gestión sostenible del agua y el saneamiento para todos.</t>
  </si>
  <si>
    <t>6.1</t>
  </si>
  <si>
    <t>De aquí a 2030, lograr el acceso universal y equitativo al agua potable a un precio asequible para todos.</t>
  </si>
  <si>
    <t>6.1.1 Proporción de la población que dispone de servicios de suministro de agua potable gestionados de manera segura</t>
  </si>
  <si>
    <t>Planeta</t>
  </si>
  <si>
    <t>6.1.1 P</t>
  </si>
  <si>
    <t>Acceso a agua potable</t>
  </si>
  <si>
    <t xml:space="preserve">Mide el porcentaje de la población que accede a métodos de abastecimiento de agua adecuados, respecto al total de población. </t>
  </si>
  <si>
    <t>Valor medio facturado por metro cúbico consumido en suscriptores residenciales.</t>
  </si>
  <si>
    <t>Hábitat</t>
  </si>
  <si>
    <t>6.1.2 P</t>
  </si>
  <si>
    <t>Acceso a agua potable (suelo urbano)</t>
  </si>
  <si>
    <t>Mide el porcentaje de la población que accede a métodos de abastecimiento de agua adecuados, respecto a la población total. Los métodos de abastecimiento de agua adecuados en suelo urbano son los prevenientes del servicio público domiciliario de acueducto</t>
  </si>
  <si>
    <t>Cobertura del servicio de acueducto. Urbano 1.</t>
  </si>
  <si>
    <t>Suscriptores con servicio de acueducto uso residencial, incluyendo  predios en proceso de legalización en relación con la cantidad de suscriptores que demandan el servicio (Suscriptores con servicio de acueducto, solicitudes pendientes por atender, predios estimados de barrios legalizados sin construcción de redes locales hasta 2 años antes del año vigente). Proporción de hogares bogotanos urbanos con acceso al servicio de acueducto (EMB)</t>
  </si>
  <si>
    <t>6.1.3 P</t>
  </si>
  <si>
    <t>Acceso a agua potable (suelo rural)</t>
  </si>
  <si>
    <t>Mide el porcentaje de la población que accede a métodos de abastecimiento de agua adecuados, respecto a la población total. Los métodos de abastecimiento de agua adecuados en suelo rural son los provenientes del servicio público domiciliario de acueducto y las soluciones alternativas para el aprovisionamiento de agua para consumo humano y doméstico (decreto 1898 de 02016).</t>
  </si>
  <si>
    <t>Cobertura del servicio de acueducto. Rural 1.</t>
  </si>
  <si>
    <t>Cociente entre el número de suscriptores residenciales reportado por los prestadores rurales de la ciudad en sus respectivos censos* y el número de predios residenciales en la zona rural de la ciudad reportado  por la UAECD. Proporción de hogares bogotanos rurales con acceso a fuentes de agua adecuadas (EMB).</t>
  </si>
  <si>
    <t>6.2</t>
  </si>
  <si>
    <t>De aquí a 2030, lograr el acceso a servicios de saneamiento e higiene adecuados y equitativos para todos y poner fin a la defecación al aire libre, prestando especial atención a las necesidades de las mujeres y las niñas y las personas en situaciones de vulnerabilidad.</t>
  </si>
  <si>
    <t>6.2.1 Proporción de la población que utiliza servicios de saneamiento gestionados de manera segura, incluida una instalación para lavarse las manos con agua y jabón</t>
  </si>
  <si>
    <t>6.2.1 P</t>
  </si>
  <si>
    <t>Porcentaje de la población con acceso a métodos de saneamiento adecuados</t>
  </si>
  <si>
    <t>Mide el porcentaje de la población que accede a métodos de saneamiento gestionados de forma segura, respecto al total de población.</t>
  </si>
  <si>
    <t>87,4%</t>
  </si>
  <si>
    <t xml:space="preserve">Cobertura del servicio de alcantarillado sanitario residencial. Urbano </t>
  </si>
  <si>
    <t>Suscriptores con servicio de alcantarillado sanitario uso residencial en relación con la cantidad de suscriptores que demandan el servicio (Suscriptores con servicio de acueducto, solicitudes pendientes por atender, predios estimados de barrios legalizados sin construcción de redes locales hasta 2 años antes del año vigente). Proporción de hogares bogotanos urbanos con acceso al servicio de alcantarillado (EMB).</t>
  </si>
  <si>
    <t>5007, 295</t>
  </si>
  <si>
    <t>6.3</t>
  </si>
  <si>
    <t>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t>
  </si>
  <si>
    <t>6.3.1 Proporción de aguas residuales tratadas de manera segura</t>
  </si>
  <si>
    <t>6.3.1 P</t>
  </si>
  <si>
    <t>Porcentaje de aguas residuales urbanas domésticas tratadas de manera segura</t>
  </si>
  <si>
    <t>Mide el porcentaje de aguas residuales urbanas domésticas tratadas de acuerdo con el caudal de aguas residuales generadas</t>
  </si>
  <si>
    <t>Superintendencia de Servicios Públicos Domiciliarios – Sistema Único de Información (SUI), Requerimientos al prestador y visitas de inspección</t>
  </si>
  <si>
    <t>Porcentaje de aguas residuales urbanas tratadas de manera segura</t>
  </si>
  <si>
    <t>6.3.2 P</t>
  </si>
  <si>
    <t>Porcentaje de aguas residuales industriales tratadas</t>
  </si>
  <si>
    <t>Mide el porcentaje del volumen de agua residual que es sometido a tratamiento primario o superior, respecto al volumen total de aguas residuales generadas por las industrias.</t>
  </si>
  <si>
    <t>DANE - Encuesta Ambiental Industrial</t>
  </si>
  <si>
    <t>6.3.2 Proporción de masas de agua de buena calidad</t>
  </si>
  <si>
    <t>6.3.3 C</t>
  </si>
  <si>
    <t>Porcentaje de puntos de monitoreo con categoría buena o aceptable del Índice de Calidad de Agua (ICA)</t>
  </si>
  <si>
    <t>Mide el porcentaje de puntos de monitoreo de la red básica nacional de calidad de agua del IDEAM con categoría buena o aceptable del Índice de Calidad de Agua, calculado con 6 variables.</t>
  </si>
  <si>
    <t>IDEAM</t>
  </si>
  <si>
    <t>36%
(2011 - 2015)</t>
  </si>
  <si>
    <t>6.4</t>
  </si>
  <si>
    <t>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t>
  </si>
  <si>
    <t>6.4.1 Cambio en la eficiencia del uso del agua con el tiempo</t>
  </si>
  <si>
    <t>6.4.1 C</t>
  </si>
  <si>
    <t>Porcentaje de subzonas hidrográficas con Índice de Uso del Agua (IUA) muy alto o crítico</t>
  </si>
  <si>
    <t>Mide el porcentaje de subzonas hidrográficas que tienen condiciones muy altas o críticas de presión por demanda del recurso hídrico, Índice de Uso de Agua (IUA).</t>
  </si>
  <si>
    <t>IDEAM – Estudio Nacional del Agua</t>
  </si>
  <si>
    <t>8,2% (2012)</t>
  </si>
  <si>
    <t>≤10,6%</t>
  </si>
  <si>
    <t>≤17,8%</t>
  </si>
  <si>
    <t>6.4.2 Nivel de estrés por escasez de agua: extracción de agua dulce como proporción de los recursos de agua dulce disponibles</t>
  </si>
  <si>
    <t>6.4.2 C</t>
  </si>
  <si>
    <t>Productividad hídrica</t>
  </si>
  <si>
    <t>Mide una aproximación de la presión que ejerce la economía sobre los recursos hídricos.</t>
  </si>
  <si>
    <t>Pesos / m^3</t>
  </si>
  <si>
    <t>DANE - Cuenta Ambiental y económica de flujo del agua</t>
  </si>
  <si>
    <t>Se debe revisar en conjunto con la EAB</t>
  </si>
  <si>
    <t>6.5</t>
  </si>
  <si>
    <t>De aquí a 2030, implementar la gestión integrada de los recursos hídricos a todos los niveles, incluso mediante la cooperación transfronteriza, según proceda.</t>
  </si>
  <si>
    <t>6.5.1 Grado de aplicación de la ordenación integrada de los recursos hídricos (0-100)</t>
  </si>
  <si>
    <t>6.5.1 C</t>
  </si>
  <si>
    <t>Planes de Ordenación y Manejo de Cuencas Hidrográficas (POMCA) formulados en el territorio nacional</t>
  </si>
  <si>
    <t>Mide el número de Planes de Ordenación y Manejo de Cuencas Hidrográficas (POMCA) formulados a partir de la nueva estructura de planificación y ordenamiento del recurso hídrico, acorde con el Decreto 1640 de 2012.</t>
  </si>
  <si>
    <t>Planes</t>
  </si>
  <si>
    <t>MinAmbiente</t>
  </si>
  <si>
    <t>6.5.2 C</t>
  </si>
  <si>
    <t>Planes de Ordenación y Manejo de Cuencas Hidrográficas (POMCA) en implementación en el territorio nacional</t>
  </si>
  <si>
    <t>Mide el número de Planes de Ordenación y Manejo de Cuencas Hidrográficas (POMCA) en proceso de implementación que tienen como mínimo un proyecto en fase de ejecución en el respectivo año.</t>
  </si>
  <si>
    <t>6.5.2 Proporción de la superficie de cuencas transfronterizas con un arreglo operacional para la cooperación en la esfera del agua</t>
  </si>
  <si>
    <t>6.6</t>
  </si>
  <si>
    <t>De aquí a 2020, proteger y restablecer los ecosistemas relacionados con el agua, incluidos los bosques, las montañas, los humedales, los ríos, los acuíferos y los lagos.</t>
  </si>
  <si>
    <t>6.6.1 Cambio en la extensión de los ecosistemas relacionados con el agua a lo largo del tiempo</t>
  </si>
  <si>
    <t>6.a</t>
  </si>
  <si>
    <t>De aquí a 2030, ampliar la cooperación internacional y el apoyo prestado a los países en desarrollo para la creación de capacidad en actividades y programas relativos al agua y el saneamiento, como los de captación de agua, desalinización, uso eficiente de los recursos hídricos, tratamiento de aguas residuales, reciclado y tecnologías de reutilización.</t>
  </si>
  <si>
    <t>6.a.1 Volumen de la asistencia oficial para el desarrollo destinada al agua y el saneamiento que forma parte de un plan de gastos coordinados del gobierno</t>
  </si>
  <si>
    <t>6.b</t>
  </si>
  <si>
    <t>Apoyar y fortalecer la participación de las comunidades locales en la mejora de la gestión del agua y el saneamiento.</t>
  </si>
  <si>
    <t>6.b.1 Proporción de dependencias administrativas locales con políticas y procedimientos operacionales establecidos para la participación de las comunidades locales en la ordenación del agua y el saneamiento</t>
  </si>
  <si>
    <t>7. Garantizar el acceso a una energía asequible, fiable, sostenible y moderna para todos.</t>
  </si>
  <si>
    <t>7.1</t>
  </si>
  <si>
    <t>De aquí a 2030, garantizar el acceso universal a servicios energéticos asequibles, fiables y modernos.</t>
  </si>
  <si>
    <t>7.1.1 Proporción de la población con acceso a la electricidad</t>
  </si>
  <si>
    <t>Prosperidad</t>
  </si>
  <si>
    <t>7.1.1 C</t>
  </si>
  <si>
    <t>Cobertura de energía eléctrica</t>
  </si>
  <si>
    <t>Mide la relación porcentual entre las viviendas con servicio y las viviendas totales.
(Nota 1: una vez se determine el número de viviendas, a partir del próximo censo, se ajustarán la línea base y metas 2018.)</t>
  </si>
  <si>
    <t>Unidad de Planeación Minero Energética (UPME) - Plan indicativo de expansión de Cobertura (PIEC)</t>
  </si>
  <si>
    <t>96,9%
(13.568.357 usuarios)</t>
  </si>
  <si>
    <t>97,2%
(13.595.192 usuarios)</t>
  </si>
  <si>
    <t>Cobertura de energía eléctrica (Cobertura de viviendas con servicio de energía)</t>
  </si>
  <si>
    <t>Cobertura de hogares con servicio de energía</t>
  </si>
  <si>
    <t>7.1.2 Proporción de la población cuya fuente primaria de energía consiste en combustibles y tecnología limpios</t>
  </si>
  <si>
    <t>7.2</t>
  </si>
  <si>
    <t>De aquí a 2030, aumentar considerablemente la proporción de energía renovable en el conjunto de fuentes energéticas.</t>
  </si>
  <si>
    <t>7.2.1 Proporción de la energía renovable en el consumo final total de energía</t>
  </si>
  <si>
    <t>7.2.1 C</t>
  </si>
  <si>
    <t>Porcentaje de capacidad instalada que corresponde a fuentes renovables</t>
  </si>
  <si>
    <t>Mide el porcentaje de la capacidad instalada cuyas fuentes de energía son renovables (agua, viento, sol, biomasa) entre la capacidad instalada del parque generador.</t>
  </si>
  <si>
    <t>Unidad de Planeación Minero Energética (UPME) - Balance Energético Colombiano</t>
  </si>
  <si>
    <t>7.3</t>
  </si>
  <si>
    <t>De aquí a 2030, duplicar la tasa mundial de mejora de la eficiencia energética.</t>
  </si>
  <si>
    <t>7.3.1 Intensidad energética medida en función de la energía primaria y el PIB</t>
  </si>
  <si>
    <t>7.3.1 G</t>
  </si>
  <si>
    <t>Intensidad energética</t>
  </si>
  <si>
    <t>Mide la relación entre el consumo de energía, respecto al Producto Interno Bruto (PIB).</t>
  </si>
  <si>
    <t>Terajulios / mil millones de pesos de 2005</t>
  </si>
  <si>
    <t>Unidad de Planeación Minero Energética (UPME) - Balance energético Nacional
DANE - Cuenta Ambiental y Económica de Flujos de Energía, en Unidades Físicas.</t>
  </si>
  <si>
    <t>7.a</t>
  </si>
  <si>
    <t>De aquí a 2030, aumentar la cooperación internacional para facilitar el acceso a la investigación y la tecnología relativas a la energía limpia, incluidas las fuentes renovables, la eficiencia energética y las tecnologías avanzadas y menos contaminantes de combustibles fósiles, y promover la inversión en infraestructura energética y tecnologías limpias.</t>
  </si>
  <si>
    <t>7.a.1 Suma en dólares de los Estados Unidos movilizada por año a partir de 2020 como parte del compromiso de los 100.000 millones de dólares</t>
  </si>
  <si>
    <t>7.b</t>
  </si>
  <si>
    <t>De aquí a 2030, ampliar la infraestructura y mejorar la tecnología para prestar servicios energéticos modernos y sostenibles para todos en los países en desarrollo, en particular los países menos adelantados, los pequeños Estados insulares en desarrollo y los países en desarrollo sin litoral, en consonancia con sus respectivos programas de apoyo.</t>
  </si>
  <si>
    <t>7.b.1 Inversiones en eficiencia energética como porcentaje del PIB y del monto de la inversión extranjera directa en transferencias financieras destinadas a infraestructuras y tecnología con el fin de prestar servicios para el desarrollo sostenible</t>
  </si>
  <si>
    <t>7.b.1 C</t>
  </si>
  <si>
    <t>Capacidad instalada de generación de energía eléctrica</t>
  </si>
  <si>
    <t>Mide la Capacidad Efectiva Neta (CEN) instalada en el Sistema Interconectado Nacional (SIN) mediante recursos hidráulicos, térmicos, plantas menores y de cogeneradores.</t>
  </si>
  <si>
    <t>Mega vatios (MW)</t>
  </si>
  <si>
    <t>Ministerio de Minas y Energía – Sistema de Información eléctrico colombiano.
Unidad de Planeación Minero Energética (UPME) - Plan de Expansión de Generación y Transmisión</t>
  </si>
  <si>
    <t>8. Promover el crecimiento económico sostenido, inclusivo y sostenible, el empleo pleno y productivo y el trabajo decente para todos.</t>
  </si>
  <si>
    <t>8.1</t>
  </si>
  <si>
    <t>Mantener el crecimiento económico per capita de conformidad con las circunstancias nacionales y, en particular, un crecimiento del producto interno bruto de al menos el 7% anual en los países menos adelantados.</t>
  </si>
  <si>
    <t>8.1.1 Tasa de crecimiento anual del PIB real per cápita</t>
  </si>
  <si>
    <t>8.1.1 G</t>
  </si>
  <si>
    <t>Crecimiento anual del Producto Interno Bruto (PIB) real per cápita</t>
  </si>
  <si>
    <t>Mide la variación porcentual del Producto Interno Bruto (PIB) real anual 
por persona.</t>
  </si>
  <si>
    <t>DANE - Cuentas Nacionales</t>
  </si>
  <si>
    <t>Contribución económica del sector cultura</t>
  </si>
  <si>
    <t>Cultura, Recreación y Deporte</t>
  </si>
  <si>
    <t>8.2</t>
  </si>
  <si>
    <t>Lograr niveles más elevados de productividad económica mediante la diversificación, la modernización tecnológica y la innovación, entre otras cosas centrándose en los sectores con gran valor añadido y un uso intensivo de la mano de obra.</t>
  </si>
  <si>
    <t>8.2.1 Tasa de crecimiento anual del PIB real por persona empleada</t>
  </si>
  <si>
    <t>8.2.1 G</t>
  </si>
  <si>
    <t>Crecimiento anual del Producto Interno Bruto (PIB) real por persona empleada</t>
  </si>
  <si>
    <t xml:space="preserve">Mide la variación porcentual del Productor Interno Bruto (PIB) real anual 
por persona empleada.
</t>
  </si>
  <si>
    <t>8.3</t>
  </si>
  <si>
    <t>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</si>
  <si>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8.3.1 Proporción del empleo informal en el empleo no agrícola, desglosada por sexo</t>
  </si>
  <si>
    <t>8.3.1 C</t>
  </si>
  <si>
    <t>Tasa de formalidad laboral</t>
  </si>
  <si>
    <t>Mide el porcentaje de la población ocupada formal, respecto a la población ocupada en 23 ciudades y 13 áreas metropolitanas.</t>
  </si>
  <si>
    <t>452 (Informalidad lab)</t>
  </si>
  <si>
    <t>8.4</t>
  </si>
  <si>
    <t>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t>
  </si>
  <si>
    <t>8.4.1 Huella material, Huella material percápita y por PIB</t>
  </si>
  <si>
    <t>8.4.1 C</t>
  </si>
  <si>
    <t>Generación de residuos sólidos y productos residuales frente al Producto Interno Bruto (PIB)</t>
  </si>
  <si>
    <t>Mide el número de toneladas de residuos sólidos generados, respecto al Producto Interno Bruto (PIB).</t>
  </si>
  <si>
    <t>Toneladas / billón de pesos</t>
  </si>
  <si>
    <t>DANE - Cuenta Ambiental y Económica de Flujo de Materiales - Cuenta de Residuos Sólidos, en unidades físicas.</t>
  </si>
  <si>
    <t>8.4.2 Consumo de materiales domésticos, percápita y por PIB</t>
  </si>
  <si>
    <t>8.4.2 C</t>
  </si>
  <si>
    <t>Porcentaje de residuos sólidos efectivamente aprovechados</t>
  </si>
  <si>
    <t>Mide el porcentaje de residuos sólidos efectivamente aprovechados, con respecto al total de los residuos sólidos generados, en el ámbito nacional.</t>
  </si>
  <si>
    <t>Porcentaje de residuos sólidos  aprovechados</t>
  </si>
  <si>
    <t>8.4.3 C</t>
  </si>
  <si>
    <t>Participación de la economía forestal en el PIB</t>
  </si>
  <si>
    <t>DANE-Cuentas Nacionales</t>
  </si>
  <si>
    <t>0,79% 
(2017)</t>
  </si>
  <si>
    <t>8.4.4 C</t>
  </si>
  <si>
    <t xml:space="preserve">Número de bioproductos </t>
  </si>
  <si>
    <t>Colciencias</t>
  </si>
  <si>
    <t>84
(2018)</t>
  </si>
  <si>
    <t>8.5</t>
  </si>
  <si>
    <t>De aquí a 2030, lograr el empleo pleno y productivo y el trabajo decente para todas las mujeres y los hombres, incluidos los jóvenes y las personas con discapacidad, así como la igualdad de remuneración por trabajo de igual valor.</t>
  </si>
  <si>
    <t>8.5.1 Ingreso medio por hora de mujeres y hombres empleados, desglosado por ocupación, edad y personas con discapacidad</t>
  </si>
  <si>
    <t>Horas promedio semanales trabajadas</t>
  </si>
  <si>
    <t>Indicador Adicional</t>
  </si>
  <si>
    <t>8.5.2 Tasa de desempleo, desglosada por sexo, edad y personas con discapacidad</t>
  </si>
  <si>
    <t>8.5.1 G</t>
  </si>
  <si>
    <t>Tasa de desempleo</t>
  </si>
  <si>
    <t xml:space="preserve">Mide el porcentaje de personas que están buscando trabajo, respecto al número de personas que integran la fuerza laboral. </t>
  </si>
  <si>
    <t>8,9%</t>
  </si>
  <si>
    <t>6,8%</t>
  </si>
  <si>
    <t>8.6</t>
  </si>
  <si>
    <t>De aquí a 2020, reducir considerablemente la proporción de jóvenes que no están empleados y no cursan estudios ni reciben capacitación.</t>
  </si>
  <si>
    <t>8.6.1 Proporción de jóvenes (de 15 a 24 años) que no estudian, no tienen empleo ni reciben capacitación</t>
  </si>
  <si>
    <t>8.6.1 P</t>
  </si>
  <si>
    <t>Porcentaje de jóvenes que no estudian y no tienen empleo</t>
  </si>
  <si>
    <t>Mide el porcentaje de jóvenes que no estudian y no tienen empleo, respecto a la población entre 15 y 24 años de edad.</t>
  </si>
  <si>
    <t>8.7</t>
  </si>
  <si>
    <t>Adoptar medidas inmediatas y eficaces para erradicar el trabajo forzoso, poner fin a las formas contemporáneas de esclavitud y la trata de personas y asegurar la prohibición y eliminación de las peores formas de trabajo infantil, incluidos el reclutamiento y la utilización de niños soldados, y, de aquí a 2025, poner fin al trabajo infantil en todas sus formas.</t>
  </si>
  <si>
    <t>8.7.1 Proporción y número de niños de entre 5 y 17 años que realizan trabajo infantil, desglosada por sexo y edad</t>
  </si>
  <si>
    <t>8.7.1 G</t>
  </si>
  <si>
    <t>Tasa de trabajo infantil</t>
  </si>
  <si>
    <t>Mide la relación porcentual entre menores en el rango de edad de 5 y 17 años trabajando, respecto a la población total entre 5 y 17 años.</t>
  </si>
  <si>
    <t>8.8</t>
  </si>
  <si>
    <t>Proteger los derechos laborales y promover un entorno de trabajo seguro y sin riesgos para todos los trabajadores, incluidos los trabajadores migrantes, en particular las mujeres migrantes y las personas con empleos precarios.</t>
  </si>
  <si>
    <t>8.8.1 Tasas de frecuencia de lesiones ocupacionales mortales y no mortales, desglosadas por sexo y situación migratoria</t>
  </si>
  <si>
    <t>8.8.2 Aumento del cumplimiento nacional de derechos laborales (libertad de asociación y negociación colectiva) sobre la base de fuentes textuales de la Organización Internacional del Trabajo (OIT) y la legislación nacional, desglosado por sexo y condición de migrante</t>
  </si>
  <si>
    <t>8.8.1 C</t>
  </si>
  <si>
    <t>Mide el porcentaje de la población ocupada afiliada a una administradora de riesgos laborales, respecto al total de población ocupada.</t>
  </si>
  <si>
    <t>8.9</t>
  </si>
  <si>
    <t>De aquí a 2030, elaborar y poner en práctica políticas encaminadas a promover un turismo sostenible que cree puestos de trabajo y promueva la cultura y los productos locales.</t>
  </si>
  <si>
    <t>8.9.1 Proporción directa del turismo en el PIB como proporción del PIB total y en la tasa de crecimiento</t>
  </si>
  <si>
    <t>8.9.1 P</t>
  </si>
  <si>
    <t>Participación del valor agregado turístico</t>
  </si>
  <si>
    <t>Mide el porcentaje de la participación del valor agregado turístico, respecto al valor agregado de la economía.</t>
  </si>
  <si>
    <t>DANE - Cuenta Satélite de Turismo</t>
  </si>
  <si>
    <t xml:space="preserve">1,39% (2014) </t>
  </si>
  <si>
    <t>8.9.2 Número de empleos en el sector turístico como proporción del número total de puestos de trabajo y la tasa de crecimiento del empleo, desglosado por sexo</t>
  </si>
  <si>
    <t>8.9.2 P</t>
  </si>
  <si>
    <t>Porcentaje de población ocupada en la industria turística</t>
  </si>
  <si>
    <t>Mide el porcentaje de la población ocupada en actividades relacionadas con el turismo, respecto a la población total.</t>
  </si>
  <si>
    <t>8.10</t>
  </si>
  <si>
    <t>Fortalecer la capacidad de las instituciones financieras nacionales para fomentar y ampliar el acceso a los servicios bancarios, financieros y de seguros para todos.</t>
  </si>
  <si>
    <t>8.10.1 Número de sucursales de bancos comerciales y cajeros automáticos por cada 100.000 adultos</t>
  </si>
  <si>
    <t>8.10.1 P</t>
  </si>
  <si>
    <t>Porcentaje de población adulta que cuenta con algún tipo de producto financiero</t>
  </si>
  <si>
    <t>Mide el porcentaje de la población adulta que cuenta con al menos un producto financiero (por ejemplo, cuentas de ahorros, cuentas corrientes, crédito, etc.).</t>
  </si>
  <si>
    <t>Banca de las Oportunidades – Informe trimestral de la inclusión financiera</t>
  </si>
  <si>
    <t>8.10.2 Proporción de adultos (de 15 años o más) con una cuenta en un banco u otra institución financiera o con un proveedor móvil de servicios monetarios</t>
  </si>
  <si>
    <t>8.10.2 P</t>
  </si>
  <si>
    <t>Porcentaje de adultos que tienen un producto financiero activo o vigente</t>
  </si>
  <si>
    <t>Mide el porcentaje de adultos que tienen un producto financiero activo o vigente en los últimos seis meses.</t>
  </si>
  <si>
    <t>8.a</t>
  </si>
  <si>
    <t>Aumentar el apoyo a la iniciativa de ayuda para el comercio en los países en desarrollo, en particular los países menos adelantados, incluso mediante el Marco Integrado Mejorado para la Asistencia Técnica a los Países Menos Adelantados en Materia de Comercio.</t>
  </si>
  <si>
    <t>8.a.1 Ayuda para los compromisos y desembolsos comerciales</t>
  </si>
  <si>
    <t>8.b</t>
  </si>
  <si>
    <t>De aquí a 2020, desarrollar y poner en marcha una estrategia mundial para el empleo de los jóvenes y aplicar el Pacto Mundial para el Empleo de la Organización Internacional del Trabajo.</t>
  </si>
  <si>
    <t>8.b.1 Gasto total de fondos públicos en programas de protección social y de empleo como proporción de los presupuestos nacionales y del PIB</t>
  </si>
  <si>
    <t>9. Construir infraestructuras resilientes, promover la industrialización inclusiva y sostenible y fomentar la innovación.</t>
  </si>
  <si>
    <t>9.1</t>
  </si>
  <si>
    <t>Desarrollar infraestructuras fiables, sostenibles, resilientes y de calidad, incluidas infraestructuras regionales y transfronterizas, para apoyar el desarrollo económico y el bienestar humano, haciendo especial hincapié en el acceso asequible y equitativo para todos.</t>
  </si>
  <si>
    <t>9.1.1 Proporción de la población rural que vive a menos de 2 km de una carretera transitable todo el año</t>
  </si>
  <si>
    <t>Km de ciclorutas construidas en calzada y/o a nivel de andén</t>
  </si>
  <si>
    <t>IDU</t>
  </si>
  <si>
    <t>Movilidad</t>
  </si>
  <si>
    <t>Porcentaje de mezcla modificada con Grano de Caucho Reciclado (GCR) utilizada en las intervenciones de tipo cambio de carpeta y rehabilitaciones.</t>
  </si>
  <si>
    <t>UAERMV</t>
  </si>
  <si>
    <t>9.1.2 Volumen de transporte de pasajeros y carga, por medio de transporte</t>
  </si>
  <si>
    <t>9.1.1 C</t>
  </si>
  <si>
    <t>Viajes realizados diariamente en sistemas de transporte público organizados</t>
  </si>
  <si>
    <t>Mide el número de viajes diarios realizados en sistemas de transporte público organizados (SITP – SITM – SETP – SITR).</t>
  </si>
  <si>
    <t>Viajes</t>
  </si>
  <si>
    <t>MinTransporte</t>
  </si>
  <si>
    <t>3.935.396</t>
  </si>
  <si>
    <t>4.000.000</t>
  </si>
  <si>
    <t>6.900.000</t>
  </si>
  <si>
    <t>Viajes realizados diariamente en sistemas de transporte público organizados (Viajes de Transporte Público en el Sistema de Transporte Público gestionado por Trransmilenio S.A.)</t>
  </si>
  <si>
    <t>Transmilenio</t>
  </si>
  <si>
    <t>Pasajeros al año en Aeropuerto El Dorado</t>
  </si>
  <si>
    <t>9.2</t>
  </si>
  <si>
    <t>Promover una industrialización inclusiva y sostenible y, de aquí a 2030, aumentar significativamente la contribución de la industria al empleo y al producto interno bruto, de acuerdo con las circunstancias nacionales, y duplicar esa contribución en los países menos adelantados.</t>
  </si>
  <si>
    <t>9.2.1 Valor agregado por manufactura como proporción del PIB y per cápita</t>
  </si>
  <si>
    <t>9.2.1 G</t>
  </si>
  <si>
    <t>Valor agregado de la industria manufacturera</t>
  </si>
  <si>
    <t>Mide el valor agregado de la rama de actvidad economica de las cuentas nacionales catalogada como "industrias manufactureras"  en millones de pesos constantes de 2005.</t>
  </si>
  <si>
    <t>Millones de pesos</t>
  </si>
  <si>
    <t>9.2.2 Empleo en la manufactura como proporción del empleo total</t>
  </si>
  <si>
    <t>9.2.2 P</t>
  </si>
  <si>
    <t>Ocupados en la industria manufacturera</t>
  </si>
  <si>
    <t>Mide el número de personas ocupadas  en el sector industrial. El sector industrial comprende la minería y canteras, la manufactura, la construcción y los servicios públicos (electricidad, gas y agua). Para el cálculo se utiliza el promedio de todos los trimestres móviles del año.</t>
  </si>
  <si>
    <t>Número</t>
  </si>
  <si>
    <t>DANE – Gran Encuesta Integrada de Hogares (GEIH)</t>
  </si>
  <si>
    <t>9.3</t>
  </si>
  <si>
    <t>Aumentar el acceso de las pequeñas industrias y otras empresas, particularmente en los países en desarrollo, a los servicios financieros, incluidos créditos asequibles, y su integración en las cadenas de valor y los mercados.</t>
  </si>
  <si>
    <t>9.3.1 Proporción correspondiente a las industrias a pequeña escala del valor añadido total del sector</t>
  </si>
  <si>
    <t>9.3.2 Proporción de las industrias a pequeña escala que han obtenido un préstamo o una línea de crédito</t>
  </si>
  <si>
    <t>9.4</t>
  </si>
  <si>
    <t>De aquí a 2030,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t>
  </si>
  <si>
    <t>9.4.1 Emisiones de CO2 por unidad de valor añadido</t>
  </si>
  <si>
    <t>9.4.1 P</t>
  </si>
  <si>
    <t>Intensidad de emisiones de CO2 de las industrias manufactureras respecto a valor agregado de la industria manufacturera</t>
  </si>
  <si>
    <t>Mide la Intensidad de emisiones de CO2 equivalente de las industrias manufactureras como proporción de la industria manufacturera</t>
  </si>
  <si>
    <t>Gigagramos de CO2 equivalente / miles de millones de pesos</t>
  </si>
  <si>
    <t>Numerador: UPME - Balance Energético Colombiano (Consumo Industrial + Transformación sin Centrales térmicas)
Denominador: DANE - Dirección de Síntesis y Cuentas Nacionales.</t>
  </si>
  <si>
    <t>SDA-Dirección de Control Ambiental</t>
  </si>
  <si>
    <t>0,06</t>
  </si>
  <si>
    <t>0,05</t>
  </si>
  <si>
    <t>9.5</t>
  </si>
  <si>
    <t>Aumentar la investigación científica y mejorar la capacidad tecnológica de los sectores industriales de todos los países, en particular los países en desarrollo, entre otras cosas fomentando la innovación y aumentando considerablemente, de aquí a 2030, el número de personas que trabajan en investigación y desarrollo por millón de habitantes y los gastos de los sectores público y privado en investigación y desarrollo.</t>
  </si>
  <si>
    <t>9.5.1 Gastos en investigación y desarrollo como proporción del PIB</t>
  </si>
  <si>
    <t>9.5.1.G</t>
  </si>
  <si>
    <t>Inversión en investigación y desarrollo como porcentaje del Producto Interno Bruto (PIB)</t>
  </si>
  <si>
    <t>Mide el porcentaje de la inversión en Investigación y Desarrollo respecto al Producto Interno Bruto (PIB).</t>
  </si>
  <si>
    <t>Observatorio Colombiano de Ciencia y Tecnología (OCyT)</t>
  </si>
  <si>
    <t>9.5.2 Investigadores (valor equivalente a tiempo completo) por millón de habitantes</t>
  </si>
  <si>
    <t>9.5.2 C</t>
  </si>
  <si>
    <t>Tasa de solicitudes de patentes presentadas por vía nacional</t>
  </si>
  <si>
    <t>Mide el número de solicitudes de patentes presentadas por vía nacional, por cada 1.000.000 de habitantes.</t>
  </si>
  <si>
    <t>Tasa por cada 1.000.000 de habitantes</t>
  </si>
  <si>
    <t>9.5.3.P</t>
  </si>
  <si>
    <t xml:space="preserve">Inversión pública en I + D de importancia para el crecimiento verde </t>
  </si>
  <si>
    <t xml:space="preserve">N.A. </t>
  </si>
  <si>
    <t>9.a</t>
  </si>
  <si>
    <t>Facilitar el desarrollo de infraestructuras sostenibles y resilientes en los países en desarrollo mediante un mayor apoyo financiero, tecnológico y técnico a los países africanos, los países menos adelantados, los países en desarrollo sin litoral y los pequeños Estados insulares en desarrollo.</t>
  </si>
  <si>
    <t>9.a.1 Total de apoyo internacional oficial (asistencia oficial para el desarrollo más otras corrientes oficiales) a la infraestructura</t>
  </si>
  <si>
    <t>9.b</t>
  </si>
  <si>
    <t>Apoyar el desarrollo de tecnologías, la investigación y la innovación nacionales en los países en desarrollo, incluso garantizando un entorno normativo propicio a la diversificación industrial y la adición de valor a los productos básicos, entre otras cosas.</t>
  </si>
  <si>
    <t>9.b.1 Proporción del valor agregado por la industria de tecnología mediana y alta del valor añadido total</t>
  </si>
  <si>
    <t>9.b.1.C</t>
  </si>
  <si>
    <t>Porcentaje de cooperación Internacional en investigación y desarrollo (I+D)</t>
  </si>
  <si>
    <t>Mide el porcentaje de los recursos provenientes de cooperación internacional en investigación y desarrollo (I+D), respecto al total de inversión en I+D.</t>
  </si>
  <si>
    <t xml:space="preserve">No Aplica </t>
  </si>
  <si>
    <t>9.c</t>
  </si>
  <si>
    <t>Aumentar significativamente el acceso a la tecnología de la información y las comunicaciones y esforzarse por proporcionar acceso universal y asequible a Internet en los países menos adelantados de aquí a 2020.</t>
  </si>
  <si>
    <t>9.c.1 Proporción de la población abarcada por una red móvil, desglosada por tecnología</t>
  </si>
  <si>
    <t>9.c.1 C</t>
  </si>
  <si>
    <t>Porcentaje de Hogares con acceso a internet</t>
  </si>
  <si>
    <t>Mide el porcentaje de hogares que tiene conexión a Internet, ya sea fijo o móvil, respecto al total de los hogares colombianos.</t>
  </si>
  <si>
    <t>41,8%</t>
  </si>
  <si>
    <t>49,9%</t>
  </si>
  <si>
    <t>Prosperidad
Alianzas</t>
  </si>
  <si>
    <t>9
17</t>
  </si>
  <si>
    <t>9.c
17.8</t>
  </si>
  <si>
    <t>9.c.1 P
17.8.1 G</t>
  </si>
  <si>
    <t>Porcentaje de personas que usan Internet</t>
  </si>
  <si>
    <t>Mide el porcentaje de personas mayores de 5 años que hacen uso de Internet, respecto al total de la población de 5 años y más.</t>
  </si>
  <si>
    <t>10. Reducir la desigualdad en los países y entre ellos.</t>
  </si>
  <si>
    <t>10.1</t>
  </si>
  <si>
    <t>De aquí a 2030, lograr progresivamente y mantener el crecimiento de los ingresos del 40% más pobre de la población a una tasa superior a la media nacional.</t>
  </si>
  <si>
    <t>10.1.1 Tasas de crecimiento de los gastos o ingresos de los hogares per cápita entre el 40% más pobre de la población y la población total</t>
  </si>
  <si>
    <t>10.1.1 G</t>
  </si>
  <si>
    <t>Tasa de crecimiento de los ingresos per cápita en el 40% de los hogares más pobres de la población</t>
  </si>
  <si>
    <t>Mide la tasa de crecimiento anualizada del ingreso per cápita de los hogares del 40% de la población más pobre, respecto al ingreso per cápita de los hogares de la población total.</t>
  </si>
  <si>
    <t>10.1.2 C</t>
  </si>
  <si>
    <t>Coeficiente de GINI</t>
  </si>
  <si>
    <t>Mide la distribución del ingreso entre hogares dentro de una economía, en un rango entre 0 a 1, donde 0 es perfecta igualdad de ingresos y 1 total desigualdad.</t>
  </si>
  <si>
    <t>Puntos</t>
  </si>
  <si>
    <t>10.2</t>
  </si>
  <si>
    <t>De aquí a 2030, potenciar y promover la inclusión social, económica y política de todas las personas, independientemente de su edad, sexo, discapacidad, raza, etnia, origen, religión o situación económica u otra condición.</t>
  </si>
  <si>
    <t>10.2.1 Proporción de personas que viven por debajo del 50% de la mediana de los ingresos, desglosada por edad, sexo y personas con discapacidad</t>
  </si>
  <si>
    <t>10.2.1 C</t>
  </si>
  <si>
    <t>Brecha de pobreza extrema urbano-rural</t>
  </si>
  <si>
    <t>Mide la razón entre la proporción de población en situación de pobreza extrema en el ámbito rural y urbano.</t>
  </si>
  <si>
    <t>Unidades</t>
  </si>
  <si>
    <t>10.3</t>
  </si>
  <si>
    <t>Garantizar la igualdad de oportunidades y reducir la desigualdad de resultados, incluso eliminando las leyes, políticas y prácticas discriminatorias y promoviendo legislaciones, políticas y medidas adecuadas a ese respecto.</t>
  </si>
  <si>
    <t>10.3.1 Proporción de la población que declara haberse sentido personalmente víctima de discriminación o acoso en los 12 meses anteriores por motivos de discriminación prohibidos por el derecho internacional de los derechos humanos</t>
  </si>
  <si>
    <t>Porcentaje de ciudadanos que alguna vez se ha sentido irrespetado o discriminado</t>
  </si>
  <si>
    <t>EBC</t>
  </si>
  <si>
    <t>Cultura</t>
  </si>
  <si>
    <t>10.4</t>
  </si>
  <si>
    <t>Adoptar políticas, especialmente fiscales, salariales y de protección social, y lograr progresivamente una mayor igualdad.</t>
  </si>
  <si>
    <t>10.4.1 Proporción laboral del PIB, que comprende los salarios y las transferencias de protección social</t>
  </si>
  <si>
    <t>10.4.1 P</t>
  </si>
  <si>
    <t>Valor de ingresos laborales como porcentaje del Producto Interno Bruto (PIB)</t>
  </si>
  <si>
    <t>Mide los ingresos laborales (salarios y transferencias de protección social) como porcentaje del Producto Interno Bruto (PIB). Se entiende por ingresos laborales las remuneraciones asalariadas y seguridad social, más la proporción de los ingresos mixtos dirigidos a alguna remuneración laboral.</t>
  </si>
  <si>
    <t>10.5</t>
  </si>
  <si>
    <t>Mejorar la reglamentación y vigilancia de las instituciones y los mercados financieros mundiales y fortalecer la aplicación de esos reglamentos.</t>
  </si>
  <si>
    <t>10.5.1 Indicadores de solidez financiera</t>
  </si>
  <si>
    <t xml:space="preserve">Nivel de éxito procesal en el Distrito Capital </t>
  </si>
  <si>
    <t>Jurídica</t>
  </si>
  <si>
    <t>Percepción, por parte de los usuarios, sobre la coordinación Jurídica del Distrito Capital</t>
  </si>
  <si>
    <t>10.6</t>
  </si>
  <si>
    <t>Asegurar una mayor representación e intervención de los países en desarrollo en las decisiones adoptadas por las instituciones económicas y financieras internacionales para aumentar la eficacia, fiabilidad, rendición de cuentas y legitimidad de esas instituciones.</t>
  </si>
  <si>
    <t>10.6.1 Proporción de miembros y derechos de voto de los países en desarrollo en las organizaciones internacionales</t>
  </si>
  <si>
    <t>10.7</t>
  </si>
  <si>
    <t>Facilitar la migración y la movilidad ordenadas, seguras, regulares y responsables de las personas, incluso mediante la aplicación de políticas migratorias planificadas y bien gestionadas.</t>
  </si>
  <si>
    <t>10.7.1 Costo de la contratación por cuenta del empleado como proporción de los ingresos anuales percibidos en el país de destino</t>
  </si>
  <si>
    <t>10.7.2 Número de países que han aplicado políticas migratorias bien gestionadas</t>
  </si>
  <si>
    <t>10.a</t>
  </si>
  <si>
    <t>Aplicar el principio del trato especial y diferenciado para los países en desarrollo, en particular los países menos adelantados, de conformidad con los acuerdos de la Organización Mundial del Comercio.</t>
  </si>
  <si>
    <t>10.a.1 Proporción de líneas arancelarias que se aplican a las importaciones de los países menos adelantados y los países en desarrollo con arancel cero</t>
  </si>
  <si>
    <t>10.b</t>
  </si>
  <si>
    <t>Fomentar la asistencia oficial para el desarrollo y las corrientes financieras, incluida la inversión extranjera directa, para los Estados con mayores necesidades, en particular los países menos adelantados, los países africanos, los pequeños Estados insulares en desarrollo y los países en desarrollo sin litoral, en consonancia con sus planes y programas nacionales.</t>
  </si>
  <si>
    <t>10.b.1 Corriente total de recursos para el desarrollo, por país receptor y país donante y el tipo de corriente (por ejemplo, asistencia oficial para el desarrollo, inversión extranjera directa y otras corrientes)</t>
  </si>
  <si>
    <t>10.c</t>
  </si>
  <si>
    <t>De aquí a 2030, reducir a menos del 3 por ciento los costos de transacción de las remesas de los migrantes y eliminar los corredores de remesas con un costo superior al 5 por ciento.</t>
  </si>
  <si>
    <t>10.c.1 Costo de las remesas como proporción del monto remitido</t>
  </si>
  <si>
    <t>11. Lograr que las ciudades y los asentamientos humanos sean inclusivos, seguros, resilientes y sostenibles.</t>
  </si>
  <si>
    <t>11.1</t>
  </si>
  <si>
    <r>
      <t xml:space="preserve">De aquí a 2030, asegurar el acceso de todas las personas a viviendas y servicios básicos adecuados, seguros y asequibles y </t>
    </r>
    <r>
      <rPr>
        <b/>
        <sz val="9"/>
        <color rgb="FF3B3B3B"/>
        <rFont val="Arial Narrow"/>
        <family val="2"/>
      </rPr>
      <t>mejorar los barrios marginales.</t>
    </r>
  </si>
  <si>
    <r>
      <t xml:space="preserve">11.1.1 Proporción de la población urbana que vive en barrios marginales, asentamientos improvisados o viviendas inadecuadas.
</t>
    </r>
    <r>
      <rPr>
        <b/>
        <sz val="9"/>
        <color rgb="FFFF0000"/>
        <rFont val="Arial Narrow"/>
        <family val="2"/>
      </rPr>
      <t>¿Este indicador lo puede estimar la DLMIB, la DICE?</t>
    </r>
  </si>
  <si>
    <t>11.1.1 P</t>
  </si>
  <si>
    <t>Hogares urbanos con déficit cuantitativo de vivienda</t>
  </si>
  <si>
    <t>Mide el porcentaje de hogares que requieren de una vivienda urbana para que exista una relación uno a uno entre las viviendas adecuadas y los hogares que necesitan alojamiento. Cuando existe esta relación uno a uno, no existe déficit cuantitativo y por lo tanto el indicador es 0%.</t>
  </si>
  <si>
    <t>DNP
DANE - Gran Encuesta Integrada de Hogares (GEIH)</t>
  </si>
  <si>
    <t>5,5%</t>
  </si>
  <si>
    <t>2,7%</t>
  </si>
  <si>
    <t>11.1.2 P</t>
  </si>
  <si>
    <t>Hogares urbanos con déficit cualitativo de vivienda</t>
  </si>
  <si>
    <t>Mide el porcentaje de hogares que habitan en viviendas particulares que presentan carencias habitacionales en los atributos referentes a la estructura, espacio y a la disponibilidad de servicios públicos domiciliarios y, por tanto, requieren mejoramiento o ampliación de la unidad habitacional en la cual viven.</t>
  </si>
  <si>
    <t>Número de vivienda iniciadas en Bogotá por cada 100.000 habitantes.</t>
  </si>
  <si>
    <t>Número de vivienda de interés social iniciadas en Bogotá por cada 100 mil habitantes.</t>
  </si>
  <si>
    <t>11.2</t>
  </si>
  <si>
    <t>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t>
  </si>
  <si>
    <t>11.2.1 Proporción de la población que tiene acceso conveniente al transporte público, desglosada por sexo, edad y personas con discapacidad</t>
  </si>
  <si>
    <t>11.2.1 C</t>
  </si>
  <si>
    <t>Vehículos eléctricos</t>
  </si>
  <si>
    <t>MinTransporte-Regitro Único Nacional de Tránsito - RUNT</t>
  </si>
  <si>
    <t>1.695 
(2018)</t>
  </si>
  <si>
    <t>11.3</t>
  </si>
  <si>
    <t>De aquí a 2030, aumentar la urbanización inclusiva y sostenible y la capacidad para la planificación y la gestión participativas, integradas y sostenibles de los asentamientos humanos en todos los países.</t>
  </si>
  <si>
    <r>
      <t xml:space="preserve">11.3.1 Cociente entre la tasa de consumo de tierras y la tasa de crecimiento de la población
</t>
    </r>
    <r>
      <rPr>
        <b/>
        <sz val="9"/>
        <color rgb="FFFF0000"/>
        <rFont val="Arial Narrow"/>
        <family val="2"/>
      </rPr>
      <t>Este indicador lo puede estimar la DEM, DICE?</t>
    </r>
  </si>
  <si>
    <t>11.3.2 Proporción de ciudades con una estructura de participación directa de la sociedad civil en la planificación y la gestión urbanas que opera regular y democráticamente</t>
  </si>
  <si>
    <t>Indicador nacional</t>
  </si>
  <si>
    <t>11.4</t>
  </si>
  <si>
    <t>Redoblar los esfuerzos para proteger y salvaguardar el patrimonio cultural y natural del mundo.</t>
  </si>
  <si>
    <t>11.4.1 Total de gasto (público y privado) per cápita en la preservación, protección y conservación de todo el patrimonio cultural y natural, desglosado por tipo de patrimonio (cultural, natural, mixto y reconocido por el Centro del Patrimonio Mundial), nivel de gobierno (nacional, regional, local y municipal), tipo de gastos (gastos de funcionamiento e inversiones) y tipo de financiación privada (donaciones en especie, sector privado sin fines de lucro y patrocinio)</t>
  </si>
  <si>
    <t>11.4.1 C</t>
  </si>
  <si>
    <t>Miles de hectáreas de áreas protegidas</t>
  </si>
  <si>
    <t>Mide las hectáreas (miles) e la superficie del territorio del país que han sido declaradas e inscritas en el RUNAP como un  área protegida  del Sistema Nacional de Áreas Protegidas - SINAP, respecto al área continental y marina del país.</t>
  </si>
  <si>
    <t>Parques Nacionales Naturales (PNN) - Registro Único Nacional de Áreas Protegidas (RUNAP)</t>
  </si>
  <si>
    <t>La información que aquí se registra corresponde al porcentaje de área del Distrito Capital bajo categorías de manejo del Sistema Distrital de Áreas Protegidas</t>
  </si>
  <si>
    <t>55,8</t>
  </si>
  <si>
    <t>Visitas a sitios culturales</t>
  </si>
  <si>
    <t>11.5</t>
  </si>
  <si>
    <t>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t>
  </si>
  <si>
    <t>11.5.1 Número de muertes, personas desaparecidas y afectados por desastres por cada 100.000 personas</t>
  </si>
  <si>
    <t>11.5.1 P</t>
  </si>
  <si>
    <t>11.5.2 P</t>
  </si>
  <si>
    <t>11.5.2 Pérdidas económicas causadas directamente por los desastres en relación con el PIB mundial, incluidos los daños ocasionados por los desastres en infraestructuras esenciales y las perturbaciones para servicios básicos</t>
  </si>
  <si>
    <t>11.6</t>
  </si>
  <si>
    <t>De aquí a 2030, reducir el impacto ambiental negativo per capita de las ciudades, incluso prestando especial atención a la calidad del aire y la gestión de los desechos municipales y de otro tipo.</t>
  </si>
  <si>
    <t>11.6.1 Proporción de residuos sólidos urbanos recolectados regularmente y con descarga final adecuada del total de residuos sólidos urbanos generados, desglosada por ciudad</t>
  </si>
  <si>
    <t>11.6.3 P</t>
  </si>
  <si>
    <t>Porcentaje de residuos sólidos urbanos dispuestos adecuadamente</t>
  </si>
  <si>
    <t>Mide el porcentaje de residuos sólidos urbanos que se dispone en un sitio adecuado de disposición final con un instrumento de manejo y control autorizado por la Autoridad Ambiental Competente. Se consideran como sitios de disposición final adecuada los rellenos sanitarios, plantas integrales y celdas de contingencia.</t>
  </si>
  <si>
    <t>Superintendencia de Servicios Públicos Domiciliarios – Sistema Único de Información (SUI)</t>
  </si>
  <si>
    <t>SDHT-UAESP</t>
  </si>
  <si>
    <t>Residuos sólidos dispuestos en rellenos sanitarios (Total toneladas)</t>
  </si>
  <si>
    <t>11.6.2 Niveles medios anuales de partículas finas (por ejemplo, PM2.5 y PM10) en las ciudades (ponderados según la población)</t>
  </si>
  <si>
    <t>11.6.1 P</t>
  </si>
  <si>
    <t>11.6.2 P</t>
  </si>
  <si>
    <t>11.7</t>
  </si>
  <si>
    <t>De aquí a 2030, proporcionar acceso universal a zonas verdes y espacios públicos seguros, inclusivos y accesibles, en particular para las mujeres y los niños, las personas de edad y las personas con discapacidad.</t>
  </si>
  <si>
    <t>11.7.1 Proporción media de la superficie edificada de las ciudades correspondiente a espacios abiertos para el uso público de todos, desglosada por sexo, edad y personas con discapacidad</t>
  </si>
  <si>
    <t>11.7.2 Proporción de personas víctimas de violencia física o acoso sexual, desglosada por sexo, edad, grado de discapacidad y lugar del hecho, en los doce meses anteriores</t>
  </si>
  <si>
    <t>11.7.1 P</t>
  </si>
  <si>
    <t>Porcentaje de hombres de 13 a 49 años que han sido tocados o manoseados sin su consentimiento</t>
  </si>
  <si>
    <t>Mide el porcentaje de hombres entre 13 y 49 años que han sido tocados o manoseados sin su consentimiento, respecto al total de hombres encuestados en este rango de edad.</t>
  </si>
  <si>
    <t>MinSalud - Encuesta Nacional de Demografía y Salud (ENDS)</t>
  </si>
  <si>
    <t>9,4%* (2020)</t>
  </si>
  <si>
    <t>Por definir</t>
  </si>
  <si>
    <t>11.7.2 P</t>
  </si>
  <si>
    <t>Porcentaje de mujeres de 13 a 49 años que han sido tocadas o manoseadas sin su consentimiento</t>
  </si>
  <si>
    <t>Mide el porcentaje de mujeres entre 13 y 49 años que han sido tocadas o manoseadas sin su consentimiento, respecto al total de mujeres encuestadas en este rango de edad.</t>
  </si>
  <si>
    <t>17,9%* (2020)</t>
  </si>
  <si>
    <t xml:space="preserve">Revisión de la fuente y posible propuesta por la SDMujer. </t>
  </si>
  <si>
    <t>11.a</t>
  </si>
  <si>
    <t>Apoyar los vínculos económicos, sociales y ambientales positivos entre las zonas urbanas, periurbanas y rurales fortaleciendo la planificación del desarrollo nacional y regional.</t>
  </si>
  <si>
    <t>11.a.1 Proporción de población residente en ciudades que aplican planes de desarrollo urbano y regional que integran las proyecciones demográficas y las necesidades de recursos, desglosada por tamaño de ciudad</t>
  </si>
  <si>
    <t>11.b</t>
  </si>
  <si>
    <t>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 2030, la gestión integral de los riesgos de desastre a todos los niveles.</t>
  </si>
  <si>
    <t>11.b.1 Proporción de gobiernos locales que adoptan y aplican estrategias de reducción del riesgo de desastres a nivel local en consonancia con el Marco de Sendai para la Reducción del Riesgo de Desastres 2015-2030</t>
  </si>
  <si>
    <t>11.b.1 C</t>
  </si>
  <si>
    <t>Porcentaje de municipios y Departamentos con Planes de Ordenamiento Territorial (POD y POT) que incorporan el componente de cambio climático</t>
  </si>
  <si>
    <t>Mide el porcentaje de territorios que han formulado Planes de Ordenamiento Territorial (POT) o Planes de Ordenamiento Departamental (POD) en los cuales se incluye el componente de cambio climático, respecto al total de entidades territoriales (municipios y departamentos).</t>
  </si>
  <si>
    <t>DNP - Sistema POT Modernos</t>
  </si>
  <si>
    <t>SPT</t>
  </si>
  <si>
    <t>11.b.2 Número de países que cuentan con estrategias de reducción del riesgo de desastres a nivel nacional y local</t>
  </si>
  <si>
    <t>Prosperidad
Planeta</t>
  </si>
  <si>
    <t>11
13</t>
  </si>
  <si>
    <t>11.b
13.1</t>
  </si>
  <si>
    <t>11.b.2 C
13.1.3 C</t>
  </si>
  <si>
    <t>Departamentos con planes integrales (adaptación y mitigación) frente al cambio climático</t>
  </si>
  <si>
    <t>Mide el número de las entidades territoriales departamentales que incorporan acciones de adaptación (reducción de vulnerabilidad, incremento de la capacidad adaptativa, reducción de la exposición y sensibilidad) y/o mitigación (reducción de emisiones de gases de efecto invernadero) de cambio climático en sus instrumentos formales de planificación del desarrollo y de ordenamiento territorial.</t>
  </si>
  <si>
    <t>Ministerio de Ambiente y Desarrollo Sostenible</t>
  </si>
  <si>
    <t>El Distrito ya cuenta con el Plan de Gestión de Riesgos y Cambio Climatico Decreto 837 de 2018</t>
  </si>
  <si>
    <t>11.b.3 C</t>
  </si>
  <si>
    <t>Mide el número de departamentos y ciudades capitales que incorporan criterios de cambio climático en la parte estratégica de sus planes de desarrollo frente al total de departamentos y ciudades capitales (63) en el periodo de formulación vigente</t>
  </si>
  <si>
    <t>Porcentaje de departamentos y ciudades capitales que incorporan criterios de cambio climático en las líneas instrumentales de sus planes de desarrollo</t>
  </si>
  <si>
    <t>11.c</t>
  </si>
  <si>
    <t>Proporcionar apoyo a los países menos adelantados, incluso mediante asistencia financiera y técnica, para que puedan construir edificios sostenibles y resilientes utilizando materiales locales.</t>
  </si>
  <si>
    <t>11.c.1 Proporción del apoyo financiero a los países menos adelantados que se asigna a la construcción y el reacondicionamiento con materiales locales de edificios sostenibles, resilientes y eficientes en el uso de recursos</t>
  </si>
  <si>
    <t>12. Garantizar modalidades de consumo y producción sostenibles.</t>
  </si>
  <si>
    <t>12.1</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</si>
  <si>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</si>
  <si>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12.1.1 Número de países con planes de acción nacionales de consumo y producción sostenibles incorporados como prioridad o meta en las políticas nacionales</t>
  </si>
  <si>
    <t>12.2</t>
  </si>
  <si>
    <t>De aquí a 2030, lograr la gestión sostenible y el uso eficiente de los recursos naturales.</t>
  </si>
  <si>
    <t>12.2.1 Huella material en términos absolutos, huella material per cápita y huella material por PIB</t>
  </si>
  <si>
    <t>12.2.2 Consumo material interior en términos absolutos, consumo material interior per cápita y consumo material interior por PIB</t>
  </si>
  <si>
    <t>12.3</t>
  </si>
  <si>
    <t>De aquí a 2030, reducir a la mitad el desperdicio de alimentos per capita mundial en la venta al por menor y a nivel de los consumidores y reducir las pérdidas de alimentos en las cadenas de producción y suministro, incluidas las pérdidas posteriores a la cosecha.</t>
  </si>
  <si>
    <t>12.3.1 Índice de la pérdida mundial de alimentos</t>
  </si>
  <si>
    <t>12.3.1 C</t>
  </si>
  <si>
    <t>Desperdicio de alimentos per cápita en consumo en hogares</t>
  </si>
  <si>
    <t>Mide la diferencia entre el consumo nacional aparente y el consumo real ponderado, por la participación de cada alimento en la canasta básica (alimentos que se pierden en la etapa de consumo).</t>
  </si>
  <si>
    <t>Kilogramos</t>
  </si>
  <si>
    <t>DNP
DANE - Encuesta de Ingresos y Gastos</t>
  </si>
  <si>
    <t>32,4 Kg(2013)</t>
  </si>
  <si>
    <t>27,6 Kg</t>
  </si>
  <si>
    <t>16,2 Kg</t>
  </si>
  <si>
    <t>12.4</t>
  </si>
  <si>
    <t>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t>
  </si>
  <si>
    <t>12.4.1 Número de partes en los acuerdos ambientales multilaterales internacionales relacionados con los desechos peligrosos y otros productos químicos, que cumplen sus compromisos y obligaciones de transmitir información como lo exige cada acuerdo pertinente</t>
  </si>
  <si>
    <t>12.4.1 P</t>
  </si>
  <si>
    <t>Residuos peligrosos aprovechados y tratados</t>
  </si>
  <si>
    <t xml:space="preserve">Mide la cantidad de residuos o desechos peligrosos aprovechados y tratados acumulados. </t>
  </si>
  <si>
    <t>Toneladas</t>
  </si>
  <si>
    <t>SDA-Subdirección del Recurso Hídrico y del Suelo, Subdirección de Gestion Ambiental Empresarial (RUA), Subdirección de Control Ambiental del Sector Público (Registro de empresas de sector público)</t>
  </si>
  <si>
    <t>Contabiliza las toneladas de residuos peligrosos generados en el D.C. los cuales son  aprovechados y tratados por empresas que cuentan con licencia ambiental; esta información es  reportada por lo generadores, en el "Registro de Generadores de Residuos o Desechos Peligrosos" y en el "Registro Único Ambiental" y validada por la Autoridad Ambiental, el cual hace parte del sistema de información ambiental de Colombia en el Subsistema de Información sobre el uso de recursos naturales renovables del IDEAM para la ciudad de Bogotá.</t>
  </si>
  <si>
    <t>ND</t>
  </si>
  <si>
    <t>12.4.2 Desechos peligrosos generados per cápita y proporción de desechos peligrosos tratados, desglosados por tipo de tratamiento</t>
  </si>
  <si>
    <t>12.4.2 C</t>
  </si>
  <si>
    <t>Porcentaje de equipos y desechos de policlorobifenilos (PCB) eliminados</t>
  </si>
  <si>
    <t>IDEAM - Inventario Nacional de PCB</t>
  </si>
  <si>
    <t>Porcentaje de eliminación de contenido de PCB</t>
  </si>
  <si>
    <t>SDA-Subdirección de Recurso Hídrico y del Suelo, Subdirección de Contro Ambiental del Sector Público (Registro de empresas de sector público)</t>
  </si>
  <si>
    <t>Bifenilos policlorados (residuos de aceites usados). PCB</t>
  </si>
  <si>
    <t>0,34</t>
  </si>
  <si>
    <t>0,6</t>
  </si>
  <si>
    <t>12.4.3 C</t>
  </si>
  <si>
    <t>Residuos de bombillas con mercurio aprovechadas o gestionadas</t>
  </si>
  <si>
    <t xml:space="preserve">Mide la cantidad recolectada y aprovechada de residuos de bombillas con contenido de mercurio y que son validadas por la Autoridad Nacional de Licencias Ambientales (ANLA) según la información reportada por los programas posconsumo. </t>
  </si>
  <si>
    <t>Autoridad Nacional de Licencias Ambientales (ANLA)</t>
  </si>
  <si>
    <t>SDA-Subdirección de Ecourbanismo y Gestión Ambiental Empresarial</t>
  </si>
  <si>
    <t>Se puede calcular con la información de Bogotá ya existe un indicadore formulado en el OAB  (KRIPP del OAB en kilogramos y se calcula en toneladas)</t>
  </si>
  <si>
    <t>380,39</t>
  </si>
  <si>
    <t>368,89</t>
  </si>
  <si>
    <t>305,04</t>
  </si>
  <si>
    <t>311,24</t>
  </si>
  <si>
    <t>264,88</t>
  </si>
  <si>
    <t>278,38</t>
  </si>
  <si>
    <t>Toneladas de residuos peligrosos de manejo diferenciado aprovechados y/o dispuestos adecuadamente, manejados por programas posconsumo regulados.</t>
  </si>
  <si>
    <t>Mide la cantidad de residuos o desechos peligrosos de manejo diferenciado recolectados y gestionados por programas posconsumo en la ciudad de Bogotá y que son validadas por la Autoridad Nacional de Licencias Ambientales (ANLA) según la información reportada por los programas posconsumo.</t>
  </si>
  <si>
    <t>1654,9</t>
  </si>
  <si>
    <t>1956,66</t>
  </si>
  <si>
    <t>5451,74</t>
  </si>
  <si>
    <t>12.5</t>
  </si>
  <si>
    <t>De aquí a 2030, reducir considerablemente la generación de desechos mediante actividades de prevención, reducción, reciclado y reutilización.</t>
  </si>
  <si>
    <t>12.5.1 Tasa nacional de reciclado, toneladas de material reciclado</t>
  </si>
  <si>
    <t>12.5.1 P</t>
  </si>
  <si>
    <t>Tasa de reciclaje y nueva utilización de residuos sólidos</t>
  </si>
  <si>
    <t>Mide el porcentaje entre los residuos que son tratados y/o manejados para ser reintroducidos a los procesos de producción, respecto al total de la oferta de residuos sólidos.</t>
  </si>
  <si>
    <t>DANE - Cuentas Ambientales</t>
  </si>
  <si>
    <t>El indicador se puede reportar desde la gestión que se realiza con residuos especiales ( Llantas y Escombros)</t>
  </si>
  <si>
    <t>Toneladas de residuos especiales (llantas y residuos de construcción y demolición - RCD) reciclados o aprovechados</t>
  </si>
  <si>
    <t>SDA-Subdirección de Control Ambiental al Sector Público</t>
  </si>
  <si>
    <t>Contabiliza las toneladas de llantas aprovechadas  y las toneladas de RCD aprovechados</t>
  </si>
  <si>
    <t>NA</t>
  </si>
  <si>
    <t>12.6</t>
  </si>
  <si>
    <t>Alentar a las empresas, en especial las grandes empresas y las empresas transnacionales, a que adopten prácticas sostenibles e incorporen información sobre la sostenibilidad en su ciclo de presentación de informes.</t>
  </si>
  <si>
    <t>12.6.1 Número de empresas que publican informes sobre sostenibilidad</t>
  </si>
  <si>
    <t>12.6.1 C</t>
  </si>
  <si>
    <t>Promedio móvil de la tasa de reporte de la sostenibilidad empresarial para los últimos 5 años</t>
  </si>
  <si>
    <t>Mide el promedio móvil de empresas y organizaciones que presentan o reportan indicadores sociales y ambientales en sistemas e índices verificables y reconocidos internacionalmente, con el fin de evaluar el impacto y crecimiento asociado a la autorregulación y autogestión de los sectores productivos.</t>
  </si>
  <si>
    <t>Global Reporting Initiative - Sustainability Disclosure database</t>
  </si>
  <si>
    <t>12.7</t>
  </si>
  <si>
    <t>Promover prácticas de adquisición pública que sean sostenibles, de conformidad con las políticas y prioridades nacionales.</t>
  </si>
  <si>
    <t>12.7.1 Número de países que aplican políticas de adquisiciones públicas y planes de acción sostenibles</t>
  </si>
  <si>
    <t>12.8</t>
  </si>
  <si>
    <t>De aquí a 2030, asegurar que las personas de todo el mundo tengan la información y los conocimientos pertinentes para el desarrollo sostenible y los estilos de vida en armonía con la naturaleza.</t>
  </si>
  <si>
    <t>12.8.1 Grado en que i) la educación cívica mundial y ii) la educación para el desarrollo sostenible (incluida la educación sobre el cambio climático) se incorporan en: a) las políticas nacionales de educación; b) los planes de estudio; c) la formación del profesorado y d) la evaluación de los estudiantes</t>
  </si>
  <si>
    <t>12.a</t>
  </si>
  <si>
    <t>Ayudar a los países en desarrollo a fortalecer su capacidad científica y tecnológica para avanzar hacia modalidades de consumo y producción más sostenibles.</t>
  </si>
  <si>
    <t>12.a.1 Cantidad de apoyo en materia de investigación y desarrollo prestado a los países en desarrollo para el consumo y la producción sostenibles y las tecnologías ecológicamente racionales</t>
  </si>
  <si>
    <t>12.b</t>
  </si>
  <si>
    <t>Elaborar y aplicar instrumentos para vigilar los efectos en el desarrollo sostenible, a fin de lograr un turismo sostenible que cree puestos de trabajo y promueva la cultura y los productos locales.</t>
  </si>
  <si>
    <t>12.b.1 Número de estrategias o políticas de turismo sostenible y de planes de acción implantados que incluyen instrumentos de seguimiento y evaluación acordados</t>
  </si>
  <si>
    <t>12.b.1 C</t>
  </si>
  <si>
    <t>Negocios verdes verificados</t>
  </si>
  <si>
    <t>Mide el acumulado de negocios verdes generados, los cuales han sido verificados a través de la herramienta de criterios de negocios verdes, establecidos por el MinAmbiente.</t>
  </si>
  <si>
    <t>Negocios</t>
  </si>
  <si>
    <t>Negocios verdes verificados por la Secretaría Dsitrital de Ambiente</t>
  </si>
  <si>
    <t>Subdirección de Ecourbanismo y Gestión Ambiental Empresarial</t>
  </si>
  <si>
    <t>Distrital-Área urbana</t>
  </si>
  <si>
    <t>El indicador no se reporta actualmente en el OAB, puede construirse a partir de la información disponible en la SDA desde el año 2018.
La información es compilada a partir de las visitas de seguimiento que realiza SEGAE - SDA a los postulados a negocios verdes.
Mide el acumulado de negocios verdes generados, los cuales han sido verificados a través de la herramienta de criterios de negocios verdes, establecidos por el MinAmbiente, que llegan a la Secretaría Distrital de Ambiente para concepto técnico.</t>
  </si>
  <si>
    <t>36</t>
  </si>
  <si>
    <t>12.c</t>
  </si>
  <si>
    <t>Racionalizar los subsidios ineficientes a los combustibles fósiles que fomentan el consumo antieconómico eliminando las distorsiones del mercado, de acuerdo con las circunstancias nacionales, incluso mediante la reestructuración de los sistemas tributarios y la eliminación gradual de los subsidios perjudiciales, cuando existan, para reflejar su impacto ambiental, teniendo plenamente en cuenta las necesidades y condiciones específicas de los países en desarrollo y minimizando los posibles efectos adversos en su desarrollo, de manera que se proteja a los pobres y a las comunidades afectadas.</t>
  </si>
  <si>
    <t>12.c.1 Cuantía de los subsidios a los combustibles fósiles por unidad de PIB (producción y consumo) y como proporción del total de los gastos nacionales en combustibles fósiles</t>
  </si>
  <si>
    <t>13. Adoptar medidas urgentes para combatir el cambio climático y sus efectos (Reconociendo que la Convención Marco de las Naciones Unidas sobre el Cambio Climático es el principal foro intergubernamental internacional para negociar la respuesta mundial al cambio climático).</t>
  </si>
  <si>
    <t>13.1</t>
  </si>
  <si>
    <t>Fortalecer la resiliencia y la capacidad de adaptación a los riesgos relacionados con el clima y los desastres naturales en todos los países.</t>
  </si>
  <si>
    <t>13.1.1 Número de países que cuentan con estrategias de reducción del riesgo de desastres a nivel nacional y local</t>
  </si>
  <si>
    <t>13.1.2 Número de muertes, personas desaparecidas y afectados por desastres por cada 100.000 personas</t>
  </si>
  <si>
    <t>13.1.3 C</t>
  </si>
  <si>
    <t>Mide el número de entidades territoriales departamentales que incorporan acciones de adaptación (reducción de vulnerabilidad, incremento de la capacidad adaptativa, reducción de la exposición y sensibilidad) y/o mitigación (reducción de emisiones de gases de efecto Invernadero) de cambio climático en sus instrumentos formales de planificación del desarrollo y de ordenamiento territorial.</t>
  </si>
  <si>
    <t>13.1.1 P</t>
  </si>
  <si>
    <t>13.1.2 P</t>
  </si>
  <si>
    <t>13.2</t>
  </si>
  <si>
    <t>Incorporar medidas relativas al cambio climático en las políticas, estrategias y planes nacionales.</t>
  </si>
  <si>
    <t>13.2.1 Número de países que han comunicado el establecimiento o la puesta en marcha de una política, estrategia o plan integrados que aumenta su capacidad para adaptarse a los efectos adversos del cambio climático, y promueven la resiliencia al clima y un desarrollo con bajas emisiones de gases de efecto invernadero, de un modo que no comprometa la producción de alimentos (como un plan nacional de adaptación, una contribución determinada a nivel nacional, una comunicación nacional, un informe bienal de actualización o similar)</t>
  </si>
  <si>
    <t>13.2.1 C</t>
  </si>
  <si>
    <t>Reducción de emisiones totales de gases efecto invernadero</t>
  </si>
  <si>
    <t>Mide la reducción porcentual de emisiones totales de gases de efecto invernadero (CO2 eq) del país, respecto a las emisiones totales proyectadas para el año 2030.</t>
  </si>
  <si>
    <t>0% (2010)</t>
  </si>
  <si>
    <t>No Aplica</t>
  </si>
  <si>
    <t>Toneladas de CO2 equivalente</t>
  </si>
  <si>
    <t>13.2.2 C</t>
  </si>
  <si>
    <t>SDP-SPT</t>
  </si>
  <si>
    <t>13.2.3 C</t>
  </si>
  <si>
    <t>13.2.4 C</t>
  </si>
  <si>
    <t>Planes sectoriales integrales de cambio climático formulados</t>
  </si>
  <si>
    <t>Mide el número de planes integrales de cambio climático formulados por los sectores.</t>
  </si>
  <si>
    <t>Se cuenta con el Plan de Gestión de Riesgos y Cambio Climático (Decreto 837 de 2018)</t>
  </si>
  <si>
    <t>13.3</t>
  </si>
  <si>
    <t>Mejorar la educación, la sensibilización y la capacidad humana e institucional respecto de la mitigación del cambio climático, la adaptación a él, la reducción de sus efectos y la alerta temprana.</t>
  </si>
  <si>
    <t>13.3.1 Número de países que han incorporado la mitigación, la adaptación, la reducción del impacto y la alerta temprana en los planes de estudios de la enseñanza primaria, secundaria y terciaria</t>
  </si>
  <si>
    <t>13.3.2 Número de países que han comunicado una mayor creación de capacidad institucional, sistémica e individual para aplicar la adaptación, la mitigación y la transferencia de tecnología, y las medidas de desarrollo</t>
  </si>
  <si>
    <t>13.a</t>
  </si>
  <si>
    <t>Cumplir el compromiso de los países desarrollados que son partes en la Convención Marco de las Naciones Unidas sobre el Cambio Climático de lograr para el año 2020 el objetivo de movilizar conjuntamente 100.000 millones de dólares anuales procedentes de todas las fuentes a fin de atender las necesidades de los países en desarrollo respecto de la adopción de medidas concretas de mitigación y la transparencia de su aplicación, y poner en pleno funcionamiento el Fondo Verde para el Clima capitalizándolo lo antes posible.</t>
  </si>
  <si>
    <t>13.a.1 Suma en dólares de los Estados Unidos movilizada por año a partir de 2020 como parte del compromiso de los 100.000 millones de dólares</t>
  </si>
  <si>
    <t>13.b</t>
  </si>
  <si>
    <t>Promover mecanismos para aumentar la capacidad para la planificación y gestión eficaces en relación con el cambio climático en los países menos adelantados y los pequeños Estados insulares en desarrollo, haciendo particular hincapié en las mujeres, los jóvenes y las comunidades locales y marginadas.</t>
  </si>
  <si>
    <t>13.b.1 Número de países menos adelantados y pequeños Estados insulares en desarrollo que están recibiendo apoyo especializado, y cantidad de apoyo, en particular financiero, tecnológico y de creación de capacidad, para los mecanismos encaminados a aumentar la capacidad de planificación y gestión eficaces en relación con el cambio climático, incluidos los centrados en las mujeres, los jóvenes y las comunidades locales y marginadas</t>
  </si>
  <si>
    <t>14. Conservar y utilizar sosteniblemente los océanos, los mares y los recursos marinos para el desarrollo sostenible.</t>
  </si>
  <si>
    <t>14.1</t>
  </si>
  <si>
    <t>De aquí a 2025, prevenir y reducir significativamente la contaminación marina de todo tipo, en particular la producida por actividades realizadas en tierra, incluidos los detritos marinos y la polución por nutrientes.</t>
  </si>
  <si>
    <t>14.1.1 Índice de eutrofización costera y densidad de desechos plásticos flotantes</t>
  </si>
  <si>
    <t>14.1.1 C</t>
  </si>
  <si>
    <t>Porcentaje de estaciones de monitoreo de aguas marinas con categoría entre aceptable a óptima del Índice de calidad de Aguas Marinas (ICAM)</t>
  </si>
  <si>
    <t>Mide el porcentaje de estaciones de la "Red de Vigilancia para la conservación y protección de la calidad de las aguas marinas y costeras de Colombia" (REDCAM) que registran categorías del ICAM entre aceptable y óptima.</t>
  </si>
  <si>
    <t>INVEMAR</t>
  </si>
  <si>
    <t>14.2</t>
  </si>
  <si>
    <t>De aquí a 2020, gestionar y proteger sosteniblemente los ecosistemas marinos y costeros para evitar efectos adversos importantes, incluso fortaleciendo su resiliencia, y adoptar medidas para restaurarlos a fin de restablecer la salud y la productividad de los océanos.</t>
  </si>
  <si>
    <t>14.2.1 Proporción de zonas económicas exclusivas nacionales gestionadas mediante enfoques basados en los ecosistemas</t>
  </si>
  <si>
    <t>14.3</t>
  </si>
  <si>
    <t>Minimizar y abordar los efectos de la acidificación de los océanos, incluso mediante una mayor cooperación científica a todos los niveles.</t>
  </si>
  <si>
    <t>14.3.1 Acidez media del mar (pH) medida en un conjunto convenido de estaciones de muestreo representativas</t>
  </si>
  <si>
    <t>14.4</t>
  </si>
  <si>
    <t>De aquí a 2020, reglamentar eficazmente la explotación pesquera y poner fin a la pesca excesiva, la pesca ilegal, no declarada y no reglamentada y las prácticas pesqueras destructivas, y aplicar planes de gestión con fundamento científico a fin de restablecer las poblaciones de peces en el plazo más breve posible, al menos alcanzando niveles que puedan producir el máximo rendimiento sostenible de acuerdo con sus características biológicas.</t>
  </si>
  <si>
    <t>14.4.1 Proporción de poblaciones de peces que están dentro de niveles biológicamente sostenibles</t>
  </si>
  <si>
    <t>14.5</t>
  </si>
  <si>
    <t>De aquí a 2020, conservar al menos el 10% de las zonas costeras y marinas, de conformidad con las leyes nacionales y el derecho internacional y sobre la base de la mejor información científica disponible.</t>
  </si>
  <si>
    <t>14.5.1 Cobertura de las zonas protegidas en relación con las zonas marinas</t>
  </si>
  <si>
    <t>14.5.1 P</t>
  </si>
  <si>
    <t>Miles de hectáreas de áreas marinas protegidas</t>
  </si>
  <si>
    <t>Mide las hectáreas (miles) marinas del país que han sido declaradas e inscritas en el RUNAP como un área protegida del Sistema Nacional de Áreas Protegidas - SINAP, respecto al área marina del país.</t>
  </si>
  <si>
    <t>14.6</t>
  </si>
  <si>
    <t>De aquí a 2020, prohibir ciertas formas de subvenciones a la pesca que contribuyen a la sobrecapacidad y la pesca excesiva,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</si>
  <si>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14.6.1 Progresos realizados por los países en el grado de aplicación de instrumentos internacionales cuyo objetivo es combatir la pesca ilegal, no declarada y no reglamentada</t>
  </si>
  <si>
    <t>14.7</t>
  </si>
  <si>
    <t>De aquí a 2030, aumentar los beneficios económicos que los pequeños Estados insulares en desarrollo y los países menos adelantados obtienen del uso sostenible de los recursos marinos, en particular mediante la gestión sostenible de la pesca, la acuicultura y el turismo.</t>
  </si>
  <si>
    <t>14.7.1 Pesca sostenible como porcentaje del PIB en los pequeños Estados insulares en desarrollo, los países menos adelantados y todos los países</t>
  </si>
  <si>
    <t>14.a</t>
  </si>
  <si>
    <t>Aumentar los conocimientos científicos, desarrollar la capacidad de investigación y transferir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</si>
  <si>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14.a.1 Proporción del presupuesto total de investigación asignada a la investigación en el campo de la tecnología marina</t>
  </si>
  <si>
    <t>14.b</t>
  </si>
  <si>
    <t>Facilitar el acceso de los pescadores artesanales a los recursos marinos y los mercados.</t>
  </si>
  <si>
    <t>14.b.1 Progresos realizados por los países en el grado de aplicación de un marco jurídico, reglamentario, normativo o institucional que reconozca y proteja los derechos de acceso de la pesca en pequeña escala</t>
  </si>
  <si>
    <t>14.c</t>
  </si>
  <si>
    <t>Mejorar la conservación y el uso sostenible de los océanos y sus recursos aplicando el derecho internacional reflejado en la Convención de las Naciones Unidas sobre el Derecho del Mar, que constituye el marco jurídico para la conservación y la utilización sostenible de los océanos y sus recursos, como se recuerda en el párrafo 158 del documento “El futuro que queremos”.</t>
  </si>
  <si>
    <t>14.c.1 Número de países que, mediante marcos jurídicos, normativos e institucionales, avanzan en la ratificación, la aceptación y la implementación de instrumentos relacionados con los océanos que aplican el derecho internacional reflejado en la Convención de las Naciones Unidas sobre el Derecho del Mar para la conservación y el uso sostenible de los océanos y sus recursos</t>
  </si>
  <si>
    <t>15. Proteger, restablecer y promover el uso sostenible de los ecosistemas terrestres, gestionar sosteniblemente los bosques, luchar contra la desertificación, detener e invertir la degradación de las tierras y detener la pérdida de biodiversidad.</t>
  </si>
  <si>
    <t>15.1</t>
  </si>
  <si>
    <t>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t>
  </si>
  <si>
    <t>15.1.1 Superficie forestal como proporción de la superficie total</t>
  </si>
  <si>
    <t>15.1.1 P</t>
  </si>
  <si>
    <t>Mide las hectáreas (miles) de la superficie del territorio del país que han sido declaradas e inscritas en el RUNAP como un  área protegida  del Sistema Nacional de Áreas Protegidas - SINAP, respecto al área continental y marina del país.</t>
  </si>
  <si>
    <t>Área verde por habitante</t>
  </si>
  <si>
    <t>DADEP, IDRD, SDA</t>
  </si>
  <si>
    <t>Distrital-urbano</t>
  </si>
  <si>
    <t>Representa los metros cuadrados de espacios naturales y verdes en el área urbana, por habitante</t>
  </si>
  <si>
    <t>15.1.2 Proporción de lugares importantes para la diversidad biológica terrestre y del agua dulce que forman parte de zonas protegidas, desglosada por tipo de ecosistema</t>
  </si>
  <si>
    <t>15.1.2 P</t>
  </si>
  <si>
    <t>Porcentaje de la superficie cubierta por bosque natural</t>
  </si>
  <si>
    <t>Mide el porcentaje de la superficie cubierta por bosque natural en el área continental e insular de San Andrés y Providencia.</t>
  </si>
  <si>
    <t>15.1.3 C</t>
  </si>
  <si>
    <t>Pérdida anualizada de bosque natural</t>
  </si>
  <si>
    <t>Mide las pérdidas anuales de bosque natural en la superficie continental e insular de San Andrés y Providencia.</t>
  </si>
  <si>
    <t>15.1.4 C</t>
  </si>
  <si>
    <t>Áreas en proceso de restauración</t>
  </si>
  <si>
    <t>Mide la superficie intervenida durante la fase de ejecución de los proyectos de restauración de ecosistemas definidas en el Plan Nacional de Restauración del Ministerio de Ambiente y Desarrollo Sostenible.</t>
  </si>
  <si>
    <t>1.000.000</t>
  </si>
  <si>
    <t>SDA-Subdirección de Ecosistemas y Ruralidad</t>
  </si>
  <si>
    <t>Superficie en Hectáreas (Ha) intervenidas durante la fase de ejecución de los proyectos de restauración de ecosistemas definidas en el "Protocolo de Restauración Ecológica para Santa Fé de Bogotá del 2000"</t>
  </si>
  <si>
    <t>134,61</t>
  </si>
  <si>
    <t>123,9</t>
  </si>
  <si>
    <t>106,88</t>
  </si>
  <si>
    <t>179,34</t>
  </si>
  <si>
    <t>209,43</t>
  </si>
  <si>
    <t>112,5</t>
  </si>
  <si>
    <t>15.2</t>
  </si>
  <si>
    <t>De aquí a 2020, promover la puesta en práctica de la gestión sostenible de todos los tipos de bosques, detener la deforestación, recuperar los bosques degradados y aumentar considerablemente la forestación y la reforestación a nivel mundial.</t>
  </si>
  <si>
    <t>15.2.1 Progresos en la gestión forestal sostenible</t>
  </si>
  <si>
    <t>15.2.1 P</t>
  </si>
  <si>
    <t xml:space="preserve">DANE-Cuentas Nacionales 
</t>
  </si>
  <si>
    <t>0,79% (2017)</t>
  </si>
  <si>
    <t>15.3</t>
  </si>
  <si>
    <t>De aquí a 2030, luchar contra la desertificación, rehabilitar las tierras y los suelos degradados, incluidas las tierras afectadas por la desertificación, la sequía y las inundaciones, y procurar lograr un mundo con efecto neutro en la degradación del suelo.</t>
  </si>
  <si>
    <t>15.3.1 Proporción de tierras degradadas en comparación con la superficie total</t>
  </si>
  <si>
    <t>15.4</t>
  </si>
  <si>
    <t>De aquí a 2030, asegurar la conservación de los ecosistemas montañosos, incluida su diversidad biológica, a fin de mejorar su capacidad de proporcionar beneficios esenciales para el desarrollo sostenible.</t>
  </si>
  <si>
    <t>15.4.1 Cobertura por zonas protegidas de lugares importantes para la diversidad biológica de las montañas</t>
  </si>
  <si>
    <t>15.4.2 Índice de cobertura verde de las montañas</t>
  </si>
  <si>
    <t>15.5</t>
  </si>
  <si>
    <t>Adoptar medidas urgentes y significativas para reducir la degradación de los hábitats naturales, detener la pérdida de biodiversidad y, de aquí a 2020, proteger las especies amenazadas y evitar su extinción.</t>
  </si>
  <si>
    <t>15.5.1 Índice de la Lista Roja</t>
  </si>
  <si>
    <t>15.5.1 P</t>
  </si>
  <si>
    <t>Proporción de especies críticamente amenazadas</t>
  </si>
  <si>
    <t>Mide la proporción de especies amenazadas en la categoría de críticamente amenazada (CR).</t>
  </si>
  <si>
    <t>Proporción</t>
  </si>
  <si>
    <t>Instituto de Investigación de Recursos Biológicos Alexander von Humboldt</t>
  </si>
  <si>
    <t>0,14 
(2014)</t>
  </si>
  <si>
    <t>≤0,14</t>
  </si>
  <si>
    <t>≤0,12</t>
  </si>
  <si>
    <t>Riqueza específica de aves, mamíferos y herpetos en Parques Ecológicos Distritales de Humedal - PEDH</t>
  </si>
  <si>
    <t>N.D.</t>
  </si>
  <si>
    <t>Aves: 89
Mamiferos: 8
Herpetos: 3</t>
  </si>
  <si>
    <t>Aves: 86
Mamiferos: 9
Herpetos: 5</t>
  </si>
  <si>
    <t>Aves: 88
Mamiferos: 5
Herpetos: 3</t>
  </si>
  <si>
    <t>Aves: 115
Mamiferos: 7
Herpetos: 6</t>
  </si>
  <si>
    <t>Aves: 68
Mamiferos: 3
Herpetos: 3</t>
  </si>
  <si>
    <t>15.5.2 P</t>
  </si>
  <si>
    <t>Proporción de especies amenazadas</t>
  </si>
  <si>
    <t>Mide la proporción de especies amenazadas en la categoría de amenazada (EN).</t>
  </si>
  <si>
    <t>0,32
(2014)</t>
  </si>
  <si>
    <t>Riqueza específica de aves, mamíferos y herpetos en Parques Ecológicos Distritales de Montaña - PEDM</t>
  </si>
  <si>
    <t>Este indicador se calcula para Bogotá con los monitoreos adelantados en las zonas priorizadas de la EEP falta establecer la metodología y detalles de calculo.</t>
  </si>
  <si>
    <t>Aves: 46
Mamiferos: 0
Herpetos: 3</t>
  </si>
  <si>
    <t>Aves: 71
Mamiferos: 1
Herpetos: 7</t>
  </si>
  <si>
    <t>Aves: 49
Mamiferos: 1
Herpetos: 0</t>
  </si>
  <si>
    <t>15.5.3 P</t>
  </si>
  <si>
    <t>Proporción de especies vulnerables</t>
  </si>
  <si>
    <t>Mide la proporción de especies amenazadas en la categoría de vulnerable (VU).</t>
  </si>
  <si>
    <t>0,53
(2014)</t>
  </si>
  <si>
    <t>≥0,53</t>
  </si>
  <si>
    <t>≥0,56</t>
  </si>
  <si>
    <t>15.6</t>
  </si>
  <si>
    <t>Promover la participación justa y equitativa en los beneficios derivados de la utilización de los recursos genéticos y promover el acceso adecuado a esos recursos, según lo convenido internacionalmente.</t>
  </si>
  <si>
    <t>15.6.1 Número de países que han adoptado marcos legislativos, administrativos y normativos para una distribución justa y equitativa de los beneficios</t>
  </si>
  <si>
    <t>15.7</t>
  </si>
  <si>
    <t>Adoptar medidas urgentes para poner fin a la caza furtiva y el tráfico de especies protegidas de flora y fauna y abordar tanto la demanda como la oferta de productos ilegales de flora y fauna silvestres.</t>
  </si>
  <si>
    <t>15.7.1 Proporción de vida silvestre comercializada que ha sido objeto de caza furtiva o de tráfico ilícito</t>
  </si>
  <si>
    <t>15.8</t>
  </si>
  <si>
    <t>De aquí a 2020, adoptar medidas para prevenir la introducción de especies exóticas invasoras y reducir significativamente sus efectos en los ecosistemas terrestres y acuáticos y controlar o erradicar las especies prioritarias.</t>
  </si>
  <si>
    <t>15.8.1 Proporción de países que han aprobado legislación nacional pertinente y han destinado recursos suficientes para la prevención o el control de especies exóticas invasoras</t>
  </si>
  <si>
    <t>15.9</t>
  </si>
  <si>
    <t>De aquí a 2020, integrar los valores de los ecosistemas y la biodiversidad en la planificación, los procesos de desarrollo, las estrategias de reducción de la pobreza y la contabilidad nacionales y locales.</t>
  </si>
  <si>
    <t>15.9.1 Avances en el logro de las metas nacionales establecidas de conformidad con la segunda Meta de Aichi para la Diversidad Biológica del Plan Estratégico para la Diversidad Biológica 2011-2020</t>
  </si>
  <si>
    <t>15.a</t>
  </si>
  <si>
    <t>Movilizar y aumentar significativamente los recursos financieros procedentes de todas las fuentes para conservar y utilizar de forma sostenible la biodiversidad y los ecosistemas.</t>
  </si>
  <si>
    <t>15.a.1 La asistencia oficial para el desarrollo y el gasto público en la conservación y el uso sostenible de la diversidad biológica y los ecosistemas</t>
  </si>
  <si>
    <t>15.b</t>
  </si>
  <si>
    <t>Movilizar recursos considerables de todas las fuentes y a todos los niveles para financiar la gestión forestal sostenible y proporcionar incentivos adecuados a los países en desarrollo para que promuevan dicha gestión, en particular con miras a la conservación y la reforestación.</t>
  </si>
  <si>
    <t>15.b.1 La asistencia oficial para el desarrollo y el gasto público en la conservación y el uso sostenible de la diversidad biológica y los ecosistemas</t>
  </si>
  <si>
    <t>15.c</t>
  </si>
  <si>
    <t>Aumentar el apoyo mundial a la lucha contra la caza furtiva y el tráfico de especies protegidas, incluso aumentando la capacidad de las comunidades locales para perseguir oportunidades de subsistencia sostenibles.</t>
  </si>
  <si>
    <t>15.c.1 Proporción de vida silvestre comercializada que ha sido objeto de caza furtiva o de tráfico ilícito</t>
  </si>
  <si>
    <t>16. Promover sociedades pacíficas e inclusivas para el desarrollo sostenible, facilitar el acceso a la justicia para todos y construir a todos los niveles instituciones eficaces e inclusivas que rindan cuentas.</t>
  </si>
  <si>
    <t>16.1</t>
  </si>
  <si>
    <t>Reducir significativamente todas las formas de violencia y las correspondientes tasas de mortalidad en todo el mundo.</t>
  </si>
  <si>
    <t>16.1.1 Número de víctimas de homicidios dolosos por cada 100.000 habitantes, desglosado por sexo y edad</t>
  </si>
  <si>
    <t>Paz</t>
  </si>
  <si>
    <t>16.1.1 G</t>
  </si>
  <si>
    <t>Tasa de homicidio</t>
  </si>
  <si>
    <t>Mide el número de homicidios ocurridos en Colombia al año por cada 100.000 habitantes.</t>
  </si>
  <si>
    <t>MinDefensa – Sistema de Información Estadística, Delicuencial, Contravencional y Operativa (SIEDCO)</t>
  </si>
  <si>
    <t>Tomado el 09-nov-2020 de https://www.medicinalegal.gov.co/cifras-estadisticas/forensis</t>
  </si>
  <si>
    <t>17,4
(1.371 casos)</t>
  </si>
  <si>
    <t>16,3
(1.302 casos)</t>
  </si>
  <si>
    <t>14,2
(1.150 casos)</t>
  </si>
  <si>
    <t>13,3
(1.089 casos)</t>
  </si>
  <si>
    <t>14,4
(1.094 casos)</t>
  </si>
  <si>
    <t>16.1.2 Muertes causadas por conflictos por cada 100.000 habitantes, desglosadas por sexo, edad y causa</t>
  </si>
  <si>
    <t>16.1.2 P</t>
  </si>
  <si>
    <t>Tasa de víctimas directas de homicidio y de desaparición forzada registradas en el Registro Único de Víctimas (RUV)</t>
  </si>
  <si>
    <t>Mide el número de víctimas directas de homicidios y desapariciones forzadas ocurridas en el marco del conflicto armado interno, incluidas en el Registro Único de Víctimas (RUV) mediante actos administrativos o fallos, en un año dado, con respecto al tamaño de la población, por cada 100.000 habitantes.</t>
  </si>
  <si>
    <t>Unidad para la Atención y Reparación Integral a la Victimas (UARIV) - Registro Único de Víctimas (RUV)</t>
  </si>
  <si>
    <t>16.1.3 Proporción de la población sometida a violencia física, psicológica o sexual en los 12 meses anteriores</t>
  </si>
  <si>
    <t>16.1.3 C</t>
  </si>
  <si>
    <t>Tasa de victimización de hurto a personas (Porcentaje de hurto a personas)</t>
  </si>
  <si>
    <t xml:space="preserve">Mide el porcentaje de personas víctimas de hurto respecto al total de la población mayor de 15 años. </t>
  </si>
  <si>
    <t>DANE - Encuesta de convivencia y seguridad ciudadana (ECSC)</t>
  </si>
  <si>
    <t>11,6(%)</t>
  </si>
  <si>
    <t>10,4(%)</t>
  </si>
  <si>
    <t>Policía Nacional-SIEDCO</t>
  </si>
  <si>
    <t>66.545
a 31-oct-2020</t>
  </si>
  <si>
    <t>Tasa de demandas de violencia intrafamiliar atendidas en comisarías de familia por cada 100.000 habitantes</t>
  </si>
  <si>
    <t>726,24</t>
  </si>
  <si>
    <t>651,03</t>
  </si>
  <si>
    <t>606,38</t>
  </si>
  <si>
    <t>302,81</t>
  </si>
  <si>
    <t>285,66</t>
  </si>
  <si>
    <t>139,29</t>
  </si>
  <si>
    <t>Tasa de denuncias de violencia sexual atendidas en comisarías de familia por cada 100.000 habitantes.</t>
  </si>
  <si>
    <t>4,53</t>
  </si>
  <si>
    <t>2,78</t>
  </si>
  <si>
    <t>2,65</t>
  </si>
  <si>
    <t>8,86</t>
  </si>
  <si>
    <t>8,32</t>
  </si>
  <si>
    <t>3,36</t>
  </si>
  <si>
    <t>Porcentaje de medidas de protección legal para mujeres víctimas de violencias</t>
  </si>
  <si>
    <t>75,88</t>
  </si>
  <si>
    <t>99,61</t>
  </si>
  <si>
    <t>99,6</t>
  </si>
  <si>
    <t>99,7</t>
  </si>
  <si>
    <t>16.1.4 Proporción de la población que no tiene miedo de caminar sola cerca de donde vive</t>
  </si>
  <si>
    <t>16.1.4 C</t>
  </si>
  <si>
    <t>Tasa de violencia interpersonal</t>
  </si>
  <si>
    <t>Mide el número de lesionados por violencia interpersonal, respecto al tamaño de la población, por cada 100.000 habitantes.</t>
  </si>
  <si>
    <t xml:space="preserve">Instituto Nacional de Medicina Legal y Ciencias Forenses (INMLCF)
</t>
  </si>
  <si>
    <t>(No aplica)</t>
  </si>
  <si>
    <t>358,47
(28.243 casos)</t>
  </si>
  <si>
    <t>341,48
(27.250 casos)</t>
  </si>
  <si>
    <t>327,99
(26.504 casos)</t>
  </si>
  <si>
    <t>358,57
(29.335 caos)</t>
  </si>
  <si>
    <t>348,93
26.494 (casos)</t>
  </si>
  <si>
    <t>16.2</t>
  </si>
  <si>
    <t>Poner fin al maltrato, la explotación, la trata y todas las formas de violencia y tortura contra los niños.</t>
  </si>
  <si>
    <t>16.2.1 Proporción de niños de 1 a 17 años que sufrieron algún castigo físico o agresión psicológica por los cuidadores en el mes anterior</t>
  </si>
  <si>
    <t>16.2.2 Número de víctimas de la trata de personas por cada 100.000 habitantes, desglosado por sexo, edad y tipo de explotación</t>
  </si>
  <si>
    <t>16.2.3 Proporción de mujeres y hombres jóvenes de 18 a 29 años de edad que habían sufrido violencia sexual antes de cumplir los 18 años</t>
  </si>
  <si>
    <t>16.3</t>
  </si>
  <si>
    <t>Promover el estado de derecho en los planos nacional e internacional y garantizar la igualdad de acceso a la justicia para todos.</t>
  </si>
  <si>
    <t>16.3.2 Detenidos que no han sido sentenciados como proporción de la población carcelaria total</t>
  </si>
  <si>
    <t>16.3.1 Proporción de las víctimas de violencia en los 12 meses anteriores que notificaron su victimización a las autoridades competentes u otros mecanismos de resolución de conflictos reconocidos oficialmente</t>
  </si>
  <si>
    <t>16.3.1 C</t>
  </si>
  <si>
    <t>Indemnizaciones otorgadas a víctimas del conflicto armado interno</t>
  </si>
  <si>
    <t>Mide el número de indemnizaciones otorgadas a víctimas del conflicto armado interno. Tiene en cuenta el universo de víctimas a reparar según el decreto 1290/2008, bajo los lineamentos de la ley 1448 de 2011.</t>
  </si>
  <si>
    <t>Indemnizaciones</t>
  </si>
  <si>
    <t>Unidad para la Atención y Reparación Integral a la Victimas (UARIV) - INDEMNIZA</t>
  </si>
  <si>
    <t>Alta Consejería para los Derechos de las Víctimas la Paz y la Reconciliación</t>
  </si>
  <si>
    <t>General</t>
  </si>
  <si>
    <t>16.3.2 C</t>
  </si>
  <si>
    <t>Víctimas con atención o acompañamiento psicosocial en modalidad individual, familiar, comunitaria y/o grupal</t>
  </si>
  <si>
    <t>Mide el número de víctimas que reciben atención psicosocial a nivel individual, familiar, comunitario y/o grupal como medida de rehabilitación en el marco de la reparación integral definida en la Ley 1448 de 2011, Decreto 4800 de 2011 y el CONPES 3726 de 2011.</t>
  </si>
  <si>
    <t>Víctimas</t>
  </si>
  <si>
    <t>Unidad para la Atención y Reparación Integral a la Victimas (UARIV) – Modelo de Atención, Asistencia y Reparación Integral a la Víctimas (MAARIV)</t>
  </si>
  <si>
    <t>Alta Consejería para las Víctimas?</t>
  </si>
  <si>
    <t>General?</t>
  </si>
  <si>
    <t>16.4</t>
  </si>
  <si>
    <t>De aquí a 2030, reducir significativamente las corrientes financieras y de armas ilícitas, fortalecer la recuperación y devolución de los activos robados y luchar contra todas las formas de delincuencia organizada.</t>
  </si>
  <si>
    <t>16.4.2 Proporción de armas pequeñas y armas ligeras incautadas que se registran y localizan, de conformidad con las normas internacionales y los instrumentos jurídicos</t>
  </si>
  <si>
    <t>16.10</t>
  </si>
  <si>
    <t>16.10.1 C</t>
  </si>
  <si>
    <t>Porcentaje de sujetos obligados incluidos en el Formulario Único Reporte de Avances de la Gestión (FURAG) que avanzan en la implementación de la Ley de Transparencia y Acceso a la Información Pública</t>
  </si>
  <si>
    <t>Mide el porcentaje de sujetos obligados, medidos por el Formulario Único Reporte de Avances de la Gestión (FURAG) o instrumento de medición que haga sus veces, que han alcanzado un cumplimiento mayor o igual al 60% de los requerimientos establecidos en la Ley 1712 de 2014, Ley de Transparencia y Acceso a la Información Pública.</t>
  </si>
  <si>
    <t xml:space="preserve">Departamento Administrativo de la Función Pública (DAFP) - Formulario Único Reporte de Avances de la Gestión (FURAG) </t>
  </si>
  <si>
    <t>16.4.1 Valor total de las corrientes financieras ilícitas de entrada y salida (en dólares corrientes de los Estados Unidos)</t>
  </si>
  <si>
    <t>16.5</t>
  </si>
  <si>
    <t>Reducir considerablemente la corrupción y el soborno en todas sus formas.</t>
  </si>
  <si>
    <t>16.5.1 Proporción de las personas que han tenido por lo menos un contacto con un funcionario público y que pagaron un soborno a un funcionario público, o tuvieron la experiencia de que un funcionario público les pidiera que lo pagaran, durante los 12 meses anteriores</t>
  </si>
  <si>
    <t>16.6</t>
  </si>
  <si>
    <t>Crear a todos los niveles instituciones eficaces y transparentes que rindan cuentas.</t>
  </si>
  <si>
    <t>16.6.1 Gastos primarios del gobierno como proporción del presupuesto aprobado original, desglosados por sector (o por códigos presupuestarios o elementos similares)</t>
  </si>
  <si>
    <t>16.6.2 Proporción de la población que se siente satisfecha con su última experiencia de los servicios públicos</t>
  </si>
  <si>
    <t>Índice de desempeño institucional</t>
  </si>
  <si>
    <t>https://app.powerbi.com/view?r=eyJrIjoiMTZiZDU5MTQtMjNjNi00OTczLTg0ZjktMzRkNTkyYzg3ODdkIiwidCI6IjU1MDNhYWMyLTdhMTUtNDZhZi1iNTIwLTJhNjc1YWQxZGYxNiIsImMiOjR9.
Revisar índice de trasnparecia de Bogotá (Personería de Bogotá)</t>
  </si>
  <si>
    <t>16.7</t>
  </si>
  <si>
    <t>Garantizar la adopción en todos los niveles de decisiones inclusivas, participativas y representativas que respondan a las necesidades.</t>
  </si>
  <si>
    <t>16.7.1 Proporciones de posiciones (por sexo, edad, personas con discapacidad y grupos de población) en las instituciones públicas (asambleas legislativas nacionales y locales, administración pública y poder judicial), en comparación con las distribuciones nacionales</t>
  </si>
  <si>
    <t>16.7.2 Proporción de la población que considera que la adopción de decisiones es inclusiva y participativa, desglosada por sexo, edad, discapacidad y grupo de población</t>
  </si>
  <si>
    <t>16.8</t>
  </si>
  <si>
    <t>Ampliar y fortalecer la participación de los países en desarrollo en las instituciones de gobernanza mundial.</t>
  </si>
  <si>
    <t>16.8.1 Proporción de miembros y derechos de voto de los países en desarrollo en las organizaciones internacionales</t>
  </si>
  <si>
    <t>16.9</t>
  </si>
  <si>
    <t>De aquí a 2030, proporcionar acceso a una identidad jurídica para todos, en particular mediante el registro de nacimientos.</t>
  </si>
  <si>
    <t>16.9.1 Proporción de niños menores de 5 años cuyo nacimiento se ha registrado ante una autoridad civil, desglosada por edad</t>
  </si>
  <si>
    <t>Garantizar el acceso público a la información y proteger las libertades fundamentales, de conformidad con las leyes nacionales y los acuerdos internacionales.</t>
  </si>
  <si>
    <t>16.10.1 Número de casos verificados de homicidio, secuestro, desaparición forzada, detención arbitraria y tortura de periodistas, miembros asociados de los medios de comunicación, sindicalistas y defensores de los derechos humanos, en los 12 meses anteriores</t>
  </si>
  <si>
    <t>16.10.2 Número de países que adoptan y aplican las garantías constitucionales, reglamentarias y/o normativas para el acceso público a la información</t>
  </si>
  <si>
    <t>16.a</t>
  </si>
  <si>
    <t>Fortalecer las instituciones nacionales pertinentes, incluso mediante la cooperación internacional, para crear a todos los niveles, particularmente en los países en desarrollo, la capacidad de prevenir la violencia y combatir el terrorismo y la delincuencia.</t>
  </si>
  <si>
    <t>16.a.1 Existencia de instituciones nacionales independientes de derechos humanos, en cumplimiento de lo dispuesto por los Principios de París</t>
  </si>
  <si>
    <t>16.a.1 C</t>
  </si>
  <si>
    <t>Entidades territoriales asistidas técnicamente en procesos de diseño, implementación y seguimiento de planes, programas y proyectos en materia de Derechos Humanos</t>
  </si>
  <si>
    <t>Mide el número de entidades territoriales (administraciones departamentales y municipales) que cuentan con herramientas teóricas y metodológicas para el diseño, implementación y seguimiento a planes, programas y proyectos que, cumpliendo las obligaciones legales del Estado, generen condiciones para el ejercicio de los derechos (abarcando los componentes de prevención, protección, garantía, difusión y promoción de derechos).</t>
  </si>
  <si>
    <t>Entidades territoriales</t>
  </si>
  <si>
    <t>MinInterior</t>
  </si>
  <si>
    <t>Gasto público actividades creativas y culturales</t>
  </si>
  <si>
    <t>SHD</t>
  </si>
  <si>
    <t>16.b</t>
  </si>
  <si>
    <t>Promover y aplicar leyes y políticas no discriminatorias en favor del desarrollo sostenible.</t>
  </si>
  <si>
    <t>16.b.1 Proporción de la población que declara haberse sentido personalmente víctima de discriminación o acoso en los 12 meses anteriores por motivos de discriminación prohibidos por el derecho internacional de los derechos humanos</t>
  </si>
  <si>
    <t>17. Fortalecer los medios de implementación y revitalizar la Alianza Mundial para el Desarrollo Sostenible.</t>
  </si>
  <si>
    <t>17.1</t>
  </si>
  <si>
    <t>Fortalecer la movilización de recursos internos, incluso mediante la prestación de apoyo internacional a los países en desarrollo, con el fin de mejorar la capacidad nacional para recaudar ingresos fiscales y de otra índole.</t>
  </si>
  <si>
    <t>17.1.1 Total de los ingresos del gobierno como proporción del PIB, desglosado por fuente</t>
  </si>
  <si>
    <t>17.1.2 Proporción del presupuesto nacional financiado por impuestos internos</t>
  </si>
  <si>
    <t>17.2</t>
  </si>
  <si>
    <t>Velar por que los países desarrollados cumplan plenamente sus compromisos en relación con la asistencia oficial para el desarrollo, incluido el compromiso de numerosos países desarrollados de alcanzar el objetivo de destinar el 0,7 por ciento del ingreso nacional bruto a la asistencia oficial para el desarrollo de los países en desarrollo y entre el 0,15 por ciento y el 0,20 por ciento del ingreso nacional bruto a la asistencia oficial para el desarrollo de los países menos adelantados; se alienta a los proveedores de asistencia oficial para el desarrollo a que consideren la posibilidad de fijar una meta para destinar al menos el 0,20% del ingreso nacional bruto a la asistencia oficial para el desarrollo de los países menos adelantados.</t>
  </si>
  <si>
    <t>17.2.1 Asistencia oficial para el desarrollo neto, total y para los países menos adelantados, como proporción del ingreso nacional bruto (INB) de los donantes del Comité de Asistencia para el Desarrollo de la Organización de Cooperación y Desarrollo Económicos (OCDE)</t>
  </si>
  <si>
    <t>17.3</t>
  </si>
  <si>
    <t>Movilizar recursos financieros adicionales de múltiples fuentes para los países en desarrollo.</t>
  </si>
  <si>
    <t>17.3.1 Inversión extranjera directa, asistencia oficial para el desarrollo y cooperación Sur-Sur como proporción del presupuesto nacional total</t>
  </si>
  <si>
    <t>17.3.2 Volumen de las remesas (en dólares de los Estados Unidos) como proporción del PIB total</t>
  </si>
  <si>
    <t>17.4</t>
  </si>
  <si>
    <t>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</si>
  <si>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17.4.1 Servicio de la deuda como proporción de las exportaciones de bienes y servicios</t>
  </si>
  <si>
    <t>17.5</t>
  </si>
  <si>
    <t>Adoptar y aplicar sistemas de promoción de las inversiones en favor de los países menos adelantados.</t>
  </si>
  <si>
    <t>17.5.1 Número de países que adoptan y aplican regímenes de promoción de las inversiones para los países menos adelantados</t>
  </si>
  <si>
    <t>17.6</t>
  </si>
  <si>
    <t>Mejorar la cooperación regional e internacional Norte-Sur, Sur-Sur y triangular en materia de ciencia, tecnología e innovación y el acceso a estas, y aumentar el intercambio de conocimientos en condiciones mutuamente convenidas, incluso mejorando la coordinación entre los mecanismos existentes, en particular a nivel de las Naciones Unidas, y mediante un mecanismo mundial de facilitación de la tecnología.</t>
  </si>
  <si>
    <t>17.6.2 Suscripciones a Internet de banda ancha fija por cada 100 habitantes, desglosadas por velocidad</t>
  </si>
  <si>
    <t>17.6.1 Número de acuerdos y programas de cooperación en materia de ciencia y tecnología celebrados entre países, desglosado por tipo de cooperación</t>
  </si>
  <si>
    <t>17.7</t>
  </si>
  <si>
    <t>Promover el desarrollo de tecnologías ecológicamente racionales y su transferencia, divulgación y difusión a los países en desarrollo en condiciones favorables, incluso en condiciones concesionarias y preferenciales, según lo convenido de mutuo acuerdo.</t>
  </si>
  <si>
    <t>17.7.1 Monto total de fondos aprobados con destino a los países en desarrollo para promover el desarrollo, la transferencia y la difusión de tecnologías ecológicamente racionales</t>
  </si>
  <si>
    <t>17.8</t>
  </si>
  <si>
    <t>Poner en pleno funcionamiento, a más tardar en 2017, el banco de tecnología y el mecanismo de apoyo a la creación de capacidad en materia de ciencia, tecnología e innovación para los países menos adelantados y aumentar la utilización de tecnologías instrumentales, en particular la tecnología de la información y las comunicaciones.</t>
  </si>
  <si>
    <t>17.8.1 Proporción de personas que usan Internet</t>
  </si>
  <si>
    <t>Alianzas</t>
  </si>
  <si>
    <t>17.8.1 G</t>
  </si>
  <si>
    <t>Porcentaje de personas que usan internet</t>
  </si>
  <si>
    <t>Mide el porcentaje de personas mayores de 5 años que hacen uso de Internet respecto al total de la población de 5 años y más.</t>
  </si>
  <si>
    <t>59,9
(2014)</t>
  </si>
  <si>
    <t>Porcentaje de funcionarios públicos en modalidad de teletrabajo (Ley 1221/2008, Dec Dist. 596/2013)</t>
  </si>
  <si>
    <t>17.9</t>
  </si>
  <si>
    <t>Aumentar el apoyo internacional para realizar actividades de creación de capacidad eficaces y específicas en los países en desarrollo a fin de respaldar los planes nacionales de implementación de todos los Objetivos de Desarrollo Sostenible, incluso mediante la cooperación Norte-Sur, Sur-Sur y triangular.</t>
  </si>
  <si>
    <t>17.9.1 Valor en dólares de la asistencia financiera y técnica (incluso mediante la cooperación Norte-Sur, Sur-Sur y triangular) prometida a los países en desarrollo</t>
  </si>
  <si>
    <t>17.10</t>
  </si>
  <si>
    <t>Promover un sistema de comercio multilateral universal, basado en normas, abierto, no discriminatorio y equitativo en el marco de la Organización Mundial del Comercio, incluso mediante la conclusión de las negociaciones en el marco del Programa de Doha para el Desarrollo.</t>
  </si>
  <si>
    <t>17.10.1 Promedio arancelario ponderado en todo el mundo</t>
  </si>
  <si>
    <t>17.11</t>
  </si>
  <si>
    <t>Aumentar significativamente las exportaciones de los países en desarrollo, en particular con miras a duplicar la participación de los países menos adelantados en las exportaciones mundiales de aquí a 2020.</t>
  </si>
  <si>
    <t>17.11.1 Participación de los países en desarrollo y los países menos adelantados en las exportaciones mundiales</t>
  </si>
  <si>
    <t>17.11.1 P</t>
  </si>
  <si>
    <t>Exportaciones totales como porcentaje del Producto Interno Bruto (PIB)</t>
  </si>
  <si>
    <t>Mide el valor total de las exportaciones de bienes y servicios anuales como porcentaje del Producto Interno Bruto (PIB). Donde el valor de las exportaciones totales proviene de la estimación del Producto Interno Bruto (PIB) por demanda de las cuentas nacional DANE.</t>
  </si>
  <si>
    <t>Hacienda</t>
  </si>
  <si>
    <t>17.12</t>
  </si>
  <si>
    <t>Lograr la consecución oportuna del acceso a los mercados libre de derechos y contingentes de manera duradera para todos los países menos adelantados, conforme a las decisiones de la Organización Mundial del Comercio, incluso velando porque las normas de origen preferenciales aplicables a las importaciones de los países menos adelantados sean transparentes y sencillas y contribuyan a facilitar el acceso a los mercados.</t>
  </si>
  <si>
    <t>17.12.1 Promedio de los aranceles que enfrentan los países en desarrollo, los países menos adelantados y los pequeños Estados insulares en desarrollo</t>
  </si>
  <si>
    <t>17.13</t>
  </si>
  <si>
    <t>Aumentar la estabilidad macroeconómica mundial, incluso mediante la coordinación y coherencia de las políticas.</t>
  </si>
  <si>
    <t>17.13.1 Tablero Macroeconómico</t>
  </si>
  <si>
    <t>17.14</t>
  </si>
  <si>
    <t>Mejorar la coherencia de las políticas para el desarrollo sostenible.</t>
  </si>
  <si>
    <t>17.14.1 Número de países que cuentan con mecanismos para mejorar la coherencia de las políticas de desarrollo sostenible</t>
  </si>
  <si>
    <t>17.15</t>
  </si>
  <si>
    <t>Respetar el margen normativo y el liderazgo de cada país para establecer y aplicar políticas de erradicación de la pobreza y desarrollo sostenible.</t>
  </si>
  <si>
    <t>17.15.1 Grado de utilización de los marcos de resultados y de las herramientas de planificación de los propios países por los proveedores de cooperación para el desarrollo</t>
  </si>
  <si>
    <t>17.16</t>
  </si>
  <si>
    <t>Mejorar la Alianza Mundial para el Desarrollo Sostenible, complementada por alianzas entre múltiples interesados que movilicen e intercambien conocimientos, especialización, tecnología y recursos financieros, a fin de apoyar el logro de los Objetivos de Desarrollo Sostenible en todos los países, particularmente los países en desarrollo.</t>
  </si>
  <si>
    <t>17.16.1 Número de países que informan de los progresos en marcos de seguimiento de la eficacia de las actividades de desarrollo de múltiples interesados que favorecen el logro de los Objetivos de Desarrollo Sostenible</t>
  </si>
  <si>
    <t>17.17</t>
  </si>
  <si>
    <t>Fomentar y promover la constitución de alianzas eficaces en las esferas pública, público-privada y de la sociedad civil, aprovechando la experiencia y las estrategias de obtención de recursos de las alianzas.</t>
  </si>
  <si>
    <t>17.17.1 Suma en dólares de los Estados Unidos comprometida para asociaciones público-privadas y asociaciones con la sociedad civil</t>
  </si>
  <si>
    <t>17.18</t>
  </si>
  <si>
    <t>De aquí a 2020, mejorar el apoyo a la creación de capacidad prestado a los países en desarrollo, incluidos los países menos adelantados y los pequeños Estados insulares en desarrollo, para aumentar significativamente la disponibilidad de datos oportunos, fiables y de gran calidad desglosados por ingresos, sexo, edad, raza, origen étnico, estatus migratorio, discapacidad, ubicación geográfica y otras características pertinentes en los contextos nacionales.</t>
  </si>
  <si>
    <t>17.18.1 Proporción de indicadores de desarrollo sostenible producidos a nivel nacional, con pleno desglose cuando sea pertinente a la meta, de conformidad con los Principios Fundamentales de las Estadísticas Oficiales</t>
  </si>
  <si>
    <t>17.18.2 Número de países que cuentan con legislación nacional sobre las estadísticas acorde con los Principios Fundamentales de las Estadísticas Oficiales</t>
  </si>
  <si>
    <t>17.18.3 Número de países que cuentan con un plan nacional de estadística plenamente financiado y en proceso de aplicación, desglosado por fuente de financiación</t>
  </si>
  <si>
    <t>Plan Estadístico Distrital</t>
  </si>
  <si>
    <t>SDP</t>
  </si>
  <si>
    <t>17.19</t>
  </si>
  <si>
    <t>De aquí a 2030, aprovechar las iniciativas existentes para elaborar indicadores que permitan medir los progresos en materia de desarrollo sostenible y complementen el producto interno bruto, y apoyar la creación de capacidad estadística en los países en desarrollo.</t>
  </si>
  <si>
    <t>17.19.1 Valor en dólares de todos los recursos proporcionados para fortalecer la capacidad estadística de los países en desarrollo</t>
  </si>
  <si>
    <t>17.19.2 Proporción de países que a) han realizado al menos un censo de población y vivienda en los últimos diez años, y b) han registrado el 100% de los nacimientos y el 80% de las defunciones</t>
  </si>
  <si>
    <t>Fuente:  Matriz de metas globlales</t>
  </si>
  <si>
    <t>Fuente: Matriz Indicadores de seguimiento a los ODS en Colombia (Documento CONPES 3918)</t>
  </si>
  <si>
    <t>No.</t>
  </si>
  <si>
    <t>Meta ODS</t>
  </si>
  <si>
    <t>Nombre Meta ODS</t>
  </si>
  <si>
    <t>Entidad(es) responsable(s) por Meta ODS</t>
  </si>
  <si>
    <t>Entidad(es) acompañante(s) por meta ODS</t>
  </si>
  <si>
    <t xml:space="preserve">ID 
Indicador </t>
  </si>
  <si>
    <t>De aquí a 2030, reducir al menos a la mitad la proporción de hombres, mujeres y niños de todas las edades que viven en la pobreza en todas sus dimensiones con arreglo a las definiciones nacionales</t>
  </si>
  <si>
    <t>Secretaría Distrital de Integración Social (SDIS), Secretaría Distrital de Movilidad (SDM)</t>
  </si>
  <si>
    <t>Nuevo</t>
  </si>
  <si>
    <t>Implementar a nivel nacional sistemas y medidas apropiados de protección social para todos, incluidos niveles mínimos, y, de aquí a 2030, lograr una amplia cobertura de las personas pobres y vulnerables</t>
  </si>
  <si>
    <t>Secretaría Distrital de Integración Social (SDIS)</t>
  </si>
  <si>
    <t>De aquí a 2030, poner fin al hambre y asegurar el acceso de todas las personas, en particular los pobres y las personas en situaciones de vulnerabilidad, incluidos los niños menores de 1 año, a una alimentación sana, nutritiva y suficiente durante todo el año</t>
  </si>
  <si>
    <t>2.1.2</t>
  </si>
  <si>
    <t>De aquí a 2030, reducir la tasa mundial de mortalidad materna a menos de 70 por cada 100.000 nacidos vivos</t>
  </si>
  <si>
    <t>Universidad Santo Tomás de Aquino (USTA)</t>
  </si>
  <si>
    <t>3.1.1</t>
  </si>
  <si>
    <t>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t>
  </si>
  <si>
    <t>Instituto Colombiano de Bienestar Familiar (ICBF)</t>
  </si>
  <si>
    <t>3.2.2</t>
  </si>
  <si>
    <t>De aquí a 2030, reducir en un tercio la mortalidad prematura por enfermedades no transmisibles mediante su prevención y tratamiento, y promover la salud mental y el bienestar</t>
  </si>
  <si>
    <t>Secretaría Distrital de Integración Social (SDIS), Instituto Distrital de Recreación y Deporte (IDRD), Secretaría Distrital de Salud (SDS)</t>
  </si>
  <si>
    <t>3.4.1</t>
  </si>
  <si>
    <t>Lograr la cobertura sanitaria universal, incluida la protección contra los riesgos financieros, el acceso a servicios de salud esenciales de calidad y el acceso a medicamentos y vacunas inocuos, eficaces, asequibles y de calidad para todos</t>
  </si>
  <si>
    <t>Secretaría Distrital de Salud (SDS)</t>
  </si>
  <si>
    <t>Secretaría de Educación del Distrito (SED)</t>
  </si>
  <si>
    <t xml:space="preserve">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t>
  </si>
  <si>
    <t>I04050200</t>
  </si>
  <si>
    <t>Eliminar todas las formas de violencia contra todas las mujeres y las niñas en los ámbitos público y privado, incluidas la trata y la explotación sexual y otros tipos de explotación</t>
  </si>
  <si>
    <t>Secretaría Distrital de Cultura, Recreación y Deporte (SDCRD), Secretaría Distrital de la Mujer (SDMujer), Secretaría Distrital de Seguridad, Convivencia y Justicia (SDSCJ), Instituto Distrital para la Protección de la Niñez y la Juventud (IDIPRON)</t>
  </si>
  <si>
    <t>Reconocer y valorar los cuidados y el trabajo doméstico no remunerados mediante servicios públicos, infraestructuras y políticas de protección social, y promoviendo la responsabilidad compartida en el hogar y la familia, según proceda en cada país</t>
  </si>
  <si>
    <t>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</si>
  <si>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Instituto para la Economía Social (IPES), Secretaría Distrital de Desarrollo Económico (SDDE)</t>
  </si>
  <si>
    <t>De aquí a 2030, lograr progresivamente y mantener el crecimiento de los ingresos del 40% más pobre de la población a una tasa superior a la media nacional</t>
  </si>
  <si>
    <t>Secretaría Distrital de Planeación (SDP), Secretaría Distrital del Hábitat (SDH)</t>
  </si>
  <si>
    <t>De aquí a 2030, potenciar y promover la inclusión social, económica y política de todas las personas, independientemente de su edad, sexo, discapacidad, raza, etnia, origen, religión o situación económica u otra condición</t>
  </si>
  <si>
    <t>Secretaría de Educación del Distrito (SED), Secretaría Distrital de Integración Social (SDIS)</t>
  </si>
  <si>
    <t>De aquí a 2030, asegurar el acceso de todas las personas a viviendas y servicios básicos adecuados, seguros y asequibles y mejorar los barrios marginales</t>
  </si>
  <si>
    <t>Caja de la Vivienda Popular (CVP), Instituto Distrital de Gestión de Riesgos y Cambio Climático (IDIGER)</t>
  </si>
  <si>
    <t>Fortalecer la resiliencia y la capacidad de adaptación a los riesgos relacionados con el clima y los desastres naturales en todos los países</t>
  </si>
  <si>
    <t>Secretaría Distrital de Ambiente (SDA)</t>
  </si>
  <si>
    <t>Reducir significativamente todas las formas de violencia y las correspondientes tasas de mortalidad en todo el mundo</t>
  </si>
  <si>
    <t>Secretaría Distrital de Integración Social (SDIS), Secretaría Distrital de Gobierno (SDG)</t>
  </si>
  <si>
    <t>Aldeas Infantiles SOS</t>
  </si>
  <si>
    <t>16.1.1</t>
  </si>
  <si>
    <t>Promover el estado de derecho en los planos nacional e internacional y garantizar la igualdad en el acceso a la justicia para todos</t>
  </si>
  <si>
    <t>Garantizar el acceso público a la información y proteger las libertades fundamentales, de conformidad con las leyes nacionales y los acuerdos internacionales</t>
  </si>
  <si>
    <t xml:space="preserve">Relacionamiento de las Políticas Públicas con los ODS </t>
  </si>
  <si>
    <t>Consolidado</t>
  </si>
  <si>
    <t xml:space="preserve">Política Pública: </t>
  </si>
  <si>
    <t>Política Pública para las Familias</t>
  </si>
  <si>
    <t>Fecha de actualización del plan de acción de la política pública o de la reformulación de la política pública:</t>
  </si>
  <si>
    <t>dd/mm/aaaa</t>
  </si>
  <si>
    <t>Fecha de actualización del plan de acción de la política pública:</t>
  </si>
  <si>
    <t>Efectos</t>
  </si>
  <si>
    <t>ODS meta específica</t>
  </si>
  <si>
    <t>Justificación de la relación</t>
  </si>
  <si>
    <t>Resultados</t>
  </si>
  <si>
    <t>Producto</t>
  </si>
  <si>
    <t xml:space="preserve">Escaso reconocimiento de las familias en su diversidad, sus prácticas y arreglos. </t>
  </si>
  <si>
    <r>
      <t>4. Garantizar una educación inclusiva y equitativa de calidad y promover oportunidades de aprendizaje permanente para todos</t>
    </r>
    <r>
      <rPr>
        <sz val="11"/>
        <color rgb="FFFF0000"/>
        <rFont val="Calibri"/>
        <family val="2"/>
        <scheme val="minor"/>
      </rPr>
      <t>.</t>
    </r>
  </si>
  <si>
    <t>La educación inclusiva, la calidad en la educación y la promoción de oportunidades permiten visibilizar y reconocer la diversidad de las familias.</t>
  </si>
  <si>
    <r>
      <t>1.1 Reducción de prácticas excluyentes y discriminatorias en torno a la diversidad de las  familias</t>
    </r>
    <r>
      <rPr>
        <sz val="11"/>
        <color rgb="FFFF0000"/>
        <rFont val="Calibri"/>
        <family val="2"/>
        <scheme val="minor"/>
      </rPr>
      <t>.</t>
    </r>
  </si>
  <si>
    <t>4.1 De aquí a 2030, asegurar que todas las niñas y todos los niños terminen la enseñanza primaria y secundaria, que ha de ser gratuita, equitativa y de calidad y producir resultados de aprendizaje pertinentes y efectivos.</t>
  </si>
  <si>
    <t>La educación inclusiva, de calidad y equitativa reduce la discriminación contra las familias diversas y ayuda en la garantía de sus derechos.</t>
  </si>
  <si>
    <t xml:space="preserve">1.1.1. Talleres en temas de política pública para las familias PPPF realizados, dirigidos a los servidores públicos administrativos. </t>
  </si>
  <si>
    <t>Este es un producto formulado por la Secretaría de Educación y busca fortalecer la implementación de la PPPF con las y los estudiantes, a través del conocimiento previo de los servidores públicos de la entidad</t>
  </si>
  <si>
    <t>Una vida libre de violencias y el empoderamiento de mujeres y niñas favorece el reconocimiento de la diversidad de las familias y contribuye a la generación de prácticas y arreglos más equitativos entre los géneros.</t>
  </si>
  <si>
    <t>1.1 Reducción de prácticas excluyentes y discriminatorias en torno a la diversidad de las  familias</t>
  </si>
  <si>
    <t>5.2. Eliminar todas las formas de violencia contra todas las mujeres y las niñas en los ámbitos público y privado, incluidas la trata y la explotación sexual y otros tipos de explotación.</t>
  </si>
  <si>
    <t>La reducción de las prácticas excluyentes y discriminatorias que se viven al interior de las familias deben incluir las violencias de género y la invisibilización de la diversidad de las mujeres y niñas.</t>
  </si>
  <si>
    <t>1.1.2. Acompañamiento técnico a la implementación de los protocolos para la gestión de estrategias de cultura ciudadana  dirigidas a promover cambios voluntarios en favor de la transformación de patrones culturales hegemónicos y excluyentes para la garantía de los derechos de las familias del Distrito.</t>
  </si>
  <si>
    <t>Este es un producto de la Secretaría de Cultura, Recreación y Deporte a través del cual se busca transformar imaginarios y comportamientos ciudadanos excluyentes, que pueden derivar en acciones violentas contras las mujeres y demás ciudadanía.</t>
  </si>
  <si>
    <t>1.1.3. Documento sobre las actividades de difusión y seguimiento a curso multiformato para fortalecer redes protectoras con madres, padres, cuidadoras, cuidadores y profesionales,  para la identificación, prevención y actuación frente a las violencias y formas de discriminación basadas en género contra niños, niñas y adolescentes.</t>
  </si>
  <si>
    <t>Este es un producto de la Secretaría de la Mujer que busca eliminar patrones de violencia y discriminación contra las mujeres, a través de un curso dirigido a madres, padres, cuidadoras, cuidadores y profesionales.</t>
  </si>
  <si>
    <t>Las relaciones pacíficas e inclusivas al interior de las familias y en sus entornos, permiten visibilizar la diversidad de estas y reconocerlas en sociedad.</t>
  </si>
  <si>
    <t>16.10 Garantizar el acceso público a la información y proteger las libertades fundamentales, de conformidad con las leyes nacionales y los acuerdos internacionales.</t>
  </si>
  <si>
    <t>Reconocer la diversidad de las familias debe incluir garantizar su acceso y accesibilidad a la información, de todas las formas y medios posibles. Así mismo, garantizar el derecho de las familias a su libertad y su intimidad.</t>
  </si>
  <si>
    <t>1.1.4. Estrategia de comunicación de la PPPF diseñada e implementada.</t>
  </si>
  <si>
    <t>Este es un producto de la Secretaría de Integración Social (Sub. Familias), que busca garantizar el acceso a la información por parte de las familias de Bogotá, a través de una estrategia específica con enfoque familiar.</t>
  </si>
  <si>
    <t>El fin de la pobreza favorece el bienestar de las familias, su estabilidad y el desarrollo de prácticas y arreglos diversos.</t>
  </si>
  <si>
    <t>1.2. De aquí a 2030, reducir al menos a la mitad la proporción de hombres, mujeres y niños de todas las edades que viven en la pobreza en todas sus dimensiones con arreglo a las definiciones nacionales.</t>
  </si>
  <si>
    <t>El fin de la pobreza favorece el bienestar de las familias, su estabilidad y el desarrollo y reconocimiento de prácticas y arreglos diversos.</t>
  </si>
  <si>
    <t xml:space="preserve">1.1.5. Encuentros familiares lúdicos y recreativos desarrollados que contribuyan a la transformación de imaginarios sociales asociados al fenómeno de habitabilidad en calle.  </t>
  </si>
  <si>
    <t>Este es un producto de la Secretaría de Integración Social (Sub. Adultez), que busca transformar imaginarios frente al fenómeno de habitabilidad en calle y el impacto que este tiene en sus familias, incluido el índice de pobreza.</t>
  </si>
  <si>
    <t xml:space="preserve">Escasos servicios sociales que reconozcan la diversidad de las familias </t>
  </si>
  <si>
    <t>Servicios sociales con enfoque familiar favorecen el bienestar integral de las familias.</t>
  </si>
  <si>
    <t>1.2. Aumento de los servicios sociales prestados a las familias de Bogotá con atención diferencial</t>
  </si>
  <si>
    <t>Los servicios sociales orientados a reducir los accidentes de tránsito y las muertes por esta causa, fortalecen las capacidades de la ciudadanía y su esperanza de vida.</t>
  </si>
  <si>
    <t>1.2.1 Capacitaciones en seguridad vial y cultura para la movilidad dirigidas a las familias: padres, madres, cuidadores(as).</t>
  </si>
  <si>
    <t>Este es un producto de la Secretaría de Movilidad que busca impactar en la reducción de muertes por accidentes de tránsito, principalmente por el desconocimiento o falta de toma de conciencia frente a la seguridad vial.</t>
  </si>
  <si>
    <t>Servicios sociales con enfoque familiar favorecen la reducción de las desigualdades y el bienestar integral de las familias.</t>
  </si>
  <si>
    <t>10.2 De aquí a 2030, potenciar y promover la inclusión social, económica y política de todas las personas, independientemente de su edad, sexo, discapacidad, raza, etnia, origen, religión o situación económica u otra condición.</t>
  </si>
  <si>
    <t>Los servicios sociales con enfoque familiar deben propender por la inclusión de las familias de Bogotá en todos los entornos de la sociedad, indistintamente de sus características y diversidades.</t>
  </si>
  <si>
    <t xml:space="preserve">1.2.2.Estrategias pedagógicas de acompañamiento para las familias realizadas  en colegios que tienen un mayor reporte de embarazo temprano según el Sistema de Alertas. </t>
  </si>
  <si>
    <t>Este es un producto de la Secretaría de Educación que busca promover la inclusión social de las familias, a través de estrategias pedagógicas sobre el embarazo temprano.</t>
  </si>
  <si>
    <t>3.1. De aquí a 2030, reducir la tasa mundial de mortalidad materna a menos de 70 por cada 100.000 nacidos vivos.</t>
  </si>
  <si>
    <t>Los servicios sociales con enfoque familiar deben propender por la salud mental de sus miembros y la reducción de las probabilidades de muerte.</t>
  </si>
  <si>
    <t>1.2.3. Familias atendidas en los servicios de psicología clínica y de la familia de la Universidad Santo Tomas de Aquino (UST).</t>
  </si>
  <si>
    <t>Este es un producto de la Universidad Santo Tomás de Aquino, que pretende brindar atención psicológica a las familias, incluídas maternas, para el mejoramiento de su calidad de vida.</t>
  </si>
  <si>
    <t>1.2.4. Familias atendidas por el servicio psicosocial de la Subdirección para Asuntos LGBTI, en relación con identidad género y orientación sexuales diversas.</t>
  </si>
  <si>
    <t>Este es un producto de la Secretaría de Integración Social (Sub. LGBTI), que busca promover la inclusión social de las familias con personas de los sectores LGBTI a través de la atención psicosocial.</t>
  </si>
  <si>
    <t>Servicios sociales con enfoque familiar favorecen el fin de la pobreza y el bienestar integral de las familias.</t>
  </si>
  <si>
    <t>1.2.5. Atención de cuidado para el desarrollo de capacidades, ejercicio y garantía de derechos de los hogares familiares de Bogotá.</t>
  </si>
  <si>
    <t>Este es un producto de la Secretaría de Integración Social (Sub. GIL), el cual busca atender en cuidado a las familias de Bogotá y contribuir a la reducción de su pobreza.</t>
  </si>
  <si>
    <t>1.2.6. Procesos de acompañamiento Socio Jurídico a Familias con necesidades relacionadas a temas de identidades de género y orientaciones sexuales diversas.</t>
  </si>
  <si>
    <t>Este es un producto de la Secretaría de Integración Social (Sub. LGBTI), que busca promover la inclusión social de las familias con personas de los sectores LGBTI a través de acompañamiento jurídico.</t>
  </si>
  <si>
    <t xml:space="preserve">Nula captura de información que permita caracterizar e identificar a las familias </t>
  </si>
  <si>
    <t>Los sistemas de información de calidad permiten identificar las necesidades y potencialidades de las familias, para atenderles oportunamente y reducir las desigualdades entre ellas.</t>
  </si>
  <si>
    <t>1.3. Mejoramiento de los Sistemas de gestión del conocimiento de las entidades distritales que reconocen o incluyen la variable o categoría de familias o a hogares familiares</t>
  </si>
  <si>
    <t>10.1. De aquí a 2030, lograr progresivamente y mantener el crecimiento de los ingresos del 40% más pobre de la población a una tasa superior a la media nacional.</t>
  </si>
  <si>
    <t>Los sistemas de información que se desarrollen para caracterizar a las familias, deberán permitir identificar sus potencialidades, gustos e intereses, para promover la inclusión productiva de sus miembros.</t>
  </si>
  <si>
    <t xml:space="preserve">1.3.1. Estudios realizados por el observatorio poblacional diferencial y de familias con información para identificar las características de las familias, sectores sociales y poblaciones de Bogotá realizados.
</t>
  </si>
  <si>
    <t>Este es un producto de la Secretaría de Planeación que busca generar estudios sobre las familias de Bogotá y sus características socioeconómicas.</t>
  </si>
  <si>
    <t>Los sistemas de información de calidad permiten identificar las necesidades y potencialidades de las familias, para atenderles oportunamente y promover su bienestar social.</t>
  </si>
  <si>
    <t>3.4. De aquí a 2030, reducir en un tercio la mortalidad prematura por enfermedades no transmisibles mediante su prevención y tratamiento, y promover la salud mental y el bienestar.</t>
  </si>
  <si>
    <t>Los sistemas de información para la caracterización de las familias, deben permitir identificar las necesidades de atención en salud, las preexistencias y comorbilidades, para promover hábitos saludables y prevenir enfermedades en sus miembros.</t>
  </si>
  <si>
    <t xml:space="preserve">1.3.2. Investigaciones realizadas en salud mental y caracterización de las familias. </t>
  </si>
  <si>
    <t>Este es un producto de la Universidad Santo Tomás de Aquino, que pretende brindar atención en salud mental para promover el bienestar de las familias.</t>
  </si>
  <si>
    <t>Los sistemas de información de calidad permiten identificar las necesidades y potencialidades de las familias, para atenderles oportunamente y promover su bienestar social, lo cual se traduce en disminución de la pobreza y calidad de vida.</t>
  </si>
  <si>
    <t>Los sistemas de información deben caracterizar las condiciones de pobreza para atenderlas oportunamente y reducir su impacto en las familias.</t>
  </si>
  <si>
    <t>1.3.3 Cualificación a personas del talento humano de la Subdirección para las Familias sobre el fenómeno de habitabilidad en calle (FHC)  y la Estrategia de Prevención del FHC.</t>
  </si>
  <si>
    <t>Este es un producto de la Secretaría de Integración Social (Sub. Adultez), que busca transformar imaginarios frente al fenómeno de habitabilidad en calle y el impacto que este tiene en sus familias, incluido el índice de pobreza; a través de la cualificación de servidores(as) públicos que les atienden.</t>
  </si>
  <si>
    <t>Inexistente reconocimiento de las características de las familias y de sus diferentes particularidades</t>
  </si>
  <si>
    <t>La educación inclusiva, la calidad en la educación y la promoción de oportunidades permiten visibilizar y reconocer la diversidad de las familias, y las particularidades de ellas.</t>
  </si>
  <si>
    <t>1.4.  Fortalecimiento en los mecanismos de participación distritales y locales que promueven la participación ciudadana y permiten incidir en el reconocimiento de la diversidad de las familias</t>
  </si>
  <si>
    <t>4.2. De aquí a 2030, asegurar que todas las niñas y todos los niños tengan acceso a servicios de atención y desarrollo en la primera infancia y educación preescolar de calidad, a fin de que estén preparados para la enseñanza primaria.</t>
  </si>
  <si>
    <t>La participación ciudadana debe fortalecerse para las familia en todos los ámbitos y entornos sociales, indistintamente de la edad de sus miembros.</t>
  </si>
  <si>
    <t>1.4.1.Estrategias dirigidas a fortalecer la participación de las familias en Instituciones Educativas Distritales -IED.</t>
  </si>
  <si>
    <t>Este es un producto de la Secretaría de Educación que busca promover la inclusión social y la participación de las familias de las y los estudiantes.</t>
  </si>
  <si>
    <t>El reconocimiento de las familias y de sus particularidades, incluye su relacionamiento particular con el medio ambiente para el desarrollo de las diferentes actividades y proyectos familiares, y así mismo, el impacto que estos tienen en el cambio climático.</t>
  </si>
  <si>
    <t>13.1. Fortalecer la resiliencia y la capacidad de adaptación a los riesgos relacionados con el clima y los desastres naturales en todos los países.</t>
  </si>
  <si>
    <t>La participación ciudadana debe fortalecerse para las familia en todos los ámbitos y entornos sociales, promoviendo la resiliencia y reduciendo el impacto medioambiental.</t>
  </si>
  <si>
    <t>1.4.2. Jornadas de educación ambiental realizadas, dirigidas a las familias en sus diversidades.</t>
  </si>
  <si>
    <t>Este es un producto de la Secretaría de Ambiente que busca educar a las familias sobre el medio ambiente y los impactos de sus acciones en este.</t>
  </si>
  <si>
    <t>El reconocimiento de la diversidad de las familias y de sus particularidades, permite reducir las desigualdades y atender con oportunidad las necesidades específicas que estas presentan.</t>
  </si>
  <si>
    <t>La participación ciudadana debe fortalecerse para las familia en todos los ámbitos y entornos sociales, indistintamente de la diversidad de sus miembros.</t>
  </si>
  <si>
    <t>1.4.3. Organizaciones de base NAR participando en los comités locales de la Política Pública para las Familias.</t>
  </si>
  <si>
    <t>Este es un producto de la Secretaría de Integración Social (Sub. Familias) y busca fomentar la inclusión social de las organizaciones sociales de base NAR, con su participación incidente en los espacios de política de cada localidad.</t>
  </si>
  <si>
    <t xml:space="preserve">Aumento en las manifestaciones de violencia intrafamiliar </t>
  </si>
  <si>
    <t>Procurar que las familias como sujetos de derechos puedan tener una vida sana y en bienestar, ayuda a reducir las manifestaciones de violencia en su interior.</t>
  </si>
  <si>
    <t>2.1. Fortalecimiento en el desarrollo de habilidades para la seguridad y convivencia familiar</t>
  </si>
  <si>
    <t>La seguridad, la adecuada convivencia, los hábitos de vida saludables y el cuidado de la salud física y mental, son indispensables para lograr el bienestar familiar.</t>
  </si>
  <si>
    <t>2.1.1. Actividades recreativas en la celebración del día de la familia y actividades recreativas con familias intervenidas por sector etario, étnico y social.</t>
  </si>
  <si>
    <t>Este es un producto del Instituto Distrital de Recreación y Deporte que busca promover la prevención de enfermedades, la salud mental y el bienestar, a través de actividades recreativas con familias.</t>
  </si>
  <si>
    <t>El acceso a una educación inclusiva y con aprendizajes permanentes, entre ellos aprendizajes frente a la convivencia sana, ayudan a reducir las manifestaciones de violencia intrafamiliar.</t>
  </si>
  <si>
    <t>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</si>
  <si>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La seguridad, la adecuada convivencia y la inclusión educativa sostenible son indispensables para lograr el bienestar familiar.</t>
  </si>
  <si>
    <t>2.1.2. Redes de aprendizaje y práctica conformadas en las que se fomenten diálogos entre y con las familias de las comunidades educativas y se compartan experiencias de crianza.</t>
  </si>
  <si>
    <t>Este es un producto de la Secretaría de Educación que busca promover el desarrollo sostenible de las familias mediante los diálogos e intercambio de experiencias de crianza.</t>
  </si>
  <si>
    <t>Una vida libre de violencias y el empoderamiento de mujeres y niñas favorece la generación de prácticas y arreglos más equitativos entre los géneros, la denuncia oportuna y la reducción de las manifestaciones de violencia intrafamiliar.</t>
  </si>
  <si>
    <t>Para lograr la seguridad interna y la adecuada convivencia familiar, se requiere eliminar todos los tipos de violencia, especialmente aquellos que se generan por desigualdades contra las mujeres y niñas.</t>
  </si>
  <si>
    <t>2.1.3. Jornadas de información, educación y comunicación para familias realizadas sobre violencia sexual y otras violencias.</t>
  </si>
  <si>
    <t>Este es un producto de la Secretaría de Seguridad, Convivencia y Justicia que busca eliminar las formas de violencia a través de jornadas de información, educación y comunicación con las familias.</t>
  </si>
  <si>
    <t>La promoción de relaciones pacíficas y el acceso a la justicia de forma oportuna, ayudan a reducir la violencia intrafamiliar y sus diversas manifestaciones.</t>
  </si>
  <si>
    <t>16.1 Reducir significativamente todas las formas de violencia y las correspondientes tasas de mortalidad en todo el mundo.</t>
  </si>
  <si>
    <t>2.1.4. Experiencias significativas implementadas en las Subdirecciones Locales, para la promoción del buen trato y la prevención de violencias en las familias.</t>
  </si>
  <si>
    <t>Este es un producto de la Secretaría de Integración Social (Sub. Infancia) que busca reducir las formas de violencia a través de la promoción del buen trato y la prevención.</t>
  </si>
  <si>
    <t>La pobreza trae consigo situaciones de difícil manejo que muchas veces derivan en violencia intrafamiliar; por ello, es importante que las acciones para eliminar la pobreza vayan acompañadas de estrategias para la adecuada resolución de conflictos que deriven en la disminución de la violencia al interior de las familias.</t>
  </si>
  <si>
    <t>1.3. Implementar a nivel nacional sistemas y medidas apropiados de protección social para todos, incluidos niveles mínimos, y, de aquí a 2030, lograr una amplia cobertura de las personas pobres y vulnerables.</t>
  </si>
  <si>
    <t>La seguridad y convivencia se pueden fortalecer, entre otras cosas, a través de la generación de oportunidades para acceder a una adecuada protección social para todas las familias.</t>
  </si>
  <si>
    <t>2.1.5. Protocolo para el abordaje familiar y reconstrucción de redes familiares y comunitarias de personas mayores en situaciones de violencia y maltrato diseñado e implementado.</t>
  </si>
  <si>
    <t>Este es un producto de la Secretaría de Integración Social (Sub. Vejez) que busca promover la protección social de personas mayores en situaciones de violencia.</t>
  </si>
  <si>
    <t xml:space="preserve">Aumento en la tasa de violencia intrafamiliar </t>
  </si>
  <si>
    <t>2.2. Reducción de la tasa de violencia intrafamiliar</t>
  </si>
  <si>
    <t>A través de la educación se pueden fortalecer las capacidades para la resolución adecuada de conflictos y prevenir todas las formas de violencia, incluída la violencia intrafamiliar.</t>
  </si>
  <si>
    <t xml:space="preserve">2.2.1. Escuelas de padres, madres y cuidadores de las Instituciones Educativas Distritales que desarrollan acciones de sensibilización con las familias para prevenir las violencias  y promover los derechos. </t>
  </si>
  <si>
    <t>Este es un producto de la Secretaría de Educación que busca fomentar la adquisición de conocimientos sobre la prevención de violencias, a través de la sensibilización de las familias de las y los estudiantes.</t>
  </si>
  <si>
    <t>4.1. De aquí a 2030, asegurar que todas las niñas y todos los niños terminen la enseñanza primaria y secundaria, que ha de ser gratuita, equitativa y de calidad y producir resultados de aprendizaje pertinentes y efectivos.</t>
  </si>
  <si>
    <t>2.2.2. Guías virtuales  para familias elaboradas en el marco del fortalecimiento de los Proyectos Educativos Institucionales (PEI), que aportan al desarrollo de habilidades de autonomía, toma de decisiones responsables, procesos de socialización y formación ciudadana.</t>
  </si>
  <si>
    <t>Este es un producto de la Secretaría de Educación que busca fortalecer los PEI a través del trabajo directo con las familias de las y los estudiantes.</t>
  </si>
  <si>
    <t>La reducción de todas las formas de violencia contra las niñas y las mujeres debe orientarse también al interior de las familias, tranformando prácticas excluyentes por género y evitando la vulneración de derechos.</t>
  </si>
  <si>
    <t>2.2.3. Modelo de atención a familias  orientado a la prevención de la Explotación Sexual Comercial de Niños Niñas y Adolescentes (ESCNNA) actualizado e implementado.</t>
  </si>
  <si>
    <t>Este es un producto del Instituto Distrital para la Protección de la Niñez y la Juventud que busca eliminar las formas de violencia contra la infancia y la juventud, a través de un modelo de atención a familias.</t>
  </si>
  <si>
    <t>La reducción de todas las formas de violencia debe orientarse también al interior de las familias, tranformando prácticas excluyentes y evitando la vulneración de derechos.</t>
  </si>
  <si>
    <t>2.2.4. Plan de prevención "Creer y crear para prevenir las violencias" formulado e implementado.</t>
  </si>
  <si>
    <t xml:space="preserve">Este es un producto de la Secretaría de Integración Social (Sub. Familias) que busca reducir las violencias a través del Plan de Prevención. </t>
  </si>
  <si>
    <t>2.2.5. Acciones de réplica de las y los beneficiarios en el marco del desarrollo del Servicio Social para la Seguridad Económica de la Juventud - SSSEJ de la Subdirección para la Juventud con sus familias, que promuevan la solidaridad, igualdad y equidad a través del fortalecimiento de las relaciones y la convivencia familiar.</t>
  </si>
  <si>
    <t>Este es un producto de la Secretaría de Integración Social (Sub. Juventud)  que busca reducir las violencias a través de acciones de réplica con las y los jóvenes.</t>
  </si>
  <si>
    <t>2.2.6 Propuestas pedagógicas implementadas para el desarrollo de talleres dirigidos a familias de jóvenes que hacen parte de los Centros Forjar que permitan fortalecer las relaciones y la convivencia familiar durante y después de la estadía en el centro.</t>
  </si>
  <si>
    <t>Este es un producto de la Secretaría de Integración Social (Sub. Juventud) que busca reducir las violencias a través de talleres con las familias de las y los jóvenes.</t>
  </si>
  <si>
    <t>Revictimización de las familias en los procesos de atención a violencia intrafamiliar</t>
  </si>
  <si>
    <t>2.3. Oportunidad de atención y protección a víctimas de violencia</t>
  </si>
  <si>
    <t>16.3. Promover el estado de derecho en los planos nacional e internacional y garantizar la igualdad de acceso a la justicia para todos.</t>
  </si>
  <si>
    <t>La promoción y garantía de derechos para las familias incluye la oportuna atención a los casos de violencia en las que se vea inmersa y a la protección frente a nuevos hechos victimizantes.</t>
  </si>
  <si>
    <t>2.3.1. Procesos y procedimientos de las Comisarías de Familia actualizados conforme a la normatividad vigente.</t>
  </si>
  <si>
    <t>Este es un producto de la Secretaría de Integración Social (Sub. Familias) que busca fortalecer el acceso a la justicia a través de las Comisarías de Familia.</t>
  </si>
  <si>
    <t>2.3.2. Programa de atención psicosocial y jurídica realizada a líderes y lideresas amenazados, y a sus núcleos familiares.</t>
  </si>
  <si>
    <t>Este es un producto de la Secretaría de Gobierno que busca reducir las violencia mediante la atención a las familias de líderes y líderesas sociales amenazados.</t>
  </si>
  <si>
    <t>2.3.3. Servicio de acompañamiento para las familias en riesgo social para promover el desarrollo familiar y la protección infantil.</t>
  </si>
  <si>
    <t>Este es un producto de Aldeas Infantiles que busca reducir las violencias mediante el acompañamiento a las familias.</t>
  </si>
  <si>
    <t>La atención a las víctimas de violencia incluye protección social, medidas tendientes a evitar su revictimización y a favorecer su inclusión total.</t>
  </si>
  <si>
    <t>2.3.4. Ruta diferencial para la atención de la violencia intrafamiliar contra persona mayor a través de las Comisarías de Familia diseñada.</t>
  </si>
  <si>
    <t>Este es un producto de la Secretaría de Integración Social (Sub. Vejez) que busca promover la protección social de personas mayores a través de la implementación de una ruta de atención diferencial.</t>
  </si>
  <si>
    <t>Aumento de los índices de pobreza multidimensional</t>
  </si>
  <si>
    <t>El acceso a empleabilidad y emprendimiento sostenible, reduce la pobreza y mejora la calidad de vida de las familias</t>
  </si>
  <si>
    <t>3.1. Aportar en el mejoramiento de  las condiciones de vida de los hogares familiares en situación de pobreza multidimensional.</t>
  </si>
  <si>
    <t>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</si>
  <si>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La generación de ingresos a través de la empleabilidad y el emprendimiento mejoran las condiciones de vida de las familias y reducen los índices de pobreza.</t>
  </si>
  <si>
    <t xml:space="preserve">3.1.1. Programas de formación y capacitación principalmente en temas empresariales y de emprendimiento, para vendedores(as) de economía informal o en el espacio  público con el fin de mejorar su calidad de vida y la de su hogar. </t>
  </si>
  <si>
    <t>Este es un producto del Instituto para la Economía Social que busca promover la inclusión productiva de las familias a través de programas de formación y capacitación para el emprendimiento.</t>
  </si>
  <si>
    <t>3.1.2.  Programas de intermediación laboral y formación para el trabajo de la SDDE, a través de los cuales se busca aportar en la seguridad económica y el mejoramiento de la calidad de vida de las personas participantes y de sus familias.</t>
  </si>
  <si>
    <t>Este es un producto de la Secretaría Distrital de Desarrollo Económico que busca promover la inclusión productiva de las familias a través de programas de intermediación laboral y formación para el trabajo.</t>
  </si>
  <si>
    <t>Fortalecer la seguridad alimentaria con estándares de calidad nutricional, permite reducir la pobreza y mejora la calidad de vida de las familias.</t>
  </si>
  <si>
    <t>2.1. De aquí a 2030, poner fin al hambre y asegurar el acceso de todas las personas, en particular los pobres y las personas en situaciones de vulnerabilidad, incluidos los niños menores de 1 año, a una alimentación sana, nutritiva y suficiente durante todo el año.</t>
  </si>
  <si>
    <t>3.1.3. Apoyos alimentarios para las familias:  Comedores Comunitarios- Cocinas Populares, bonos canjeables por alimentos y canastas alimentarias.</t>
  </si>
  <si>
    <t>Este es un producto de la Secretaría de Integración Social (DNA) que busca reducir el hambre y fortalecer la seguridad alimentaria mediante la entrega de bonos canjeables por alimentos, canastas alimentarias y acceso a cocinas populares.</t>
  </si>
  <si>
    <t>Una vida libre de violencias y el empoderamiento de mujeres y niñas favorece la garantía de sus derechos y reduce la pobreza y las desigualdades.</t>
  </si>
  <si>
    <t>5.4. Reconocer y valorar los cuidados y el trabajo doméstico no remunerados mediante servicios públicos, infraestructuras y políticas de protección social, y promoviendo la responsabilidad compartida en el hogar y la familia, según proceda en cada país.</t>
  </si>
  <si>
    <t>Para lograr el mejoramiento de la calidad de vida de las familias y la reducción de la pobreza, es necesario generar servicios que favorezcan el reconocimiento del cuidado no remunerado y la redistribución de roles al interior de dichas familias.</t>
  </si>
  <si>
    <t>3.1.4. Estrategia territorial implementada para la atención a cuidadores y cuidadoras familiares de personas con discapacidad.</t>
  </si>
  <si>
    <t>Este es un producto de la Secretaría de Integración Social (Discapacidad) que busca reconocer a las cuidadoras y cuidadores de personas con discapacidad y contribuir a la redistribución de roles en la familia y la reducción del tiempo dedicado al cuidado.</t>
  </si>
  <si>
    <t>3.1.5. Hogares familiares vinculados con contrato social familiar que reciben bono de oportunidad.</t>
  </si>
  <si>
    <t>Este es un producto de la Secretaría de Integración Social (Sub. GIL) que busca reconocer los hogares de jefatura femenina y vincularlos a un contrato social familiar.</t>
  </si>
  <si>
    <t>Baja gestión del riesgo colectivo e individual de las familias</t>
  </si>
  <si>
    <t>Gestionar los riesgos a los cuales se enfrentan las familias y sus viviendas, aumenta su calidad de vida y promueve su bienestar individual y colectivo.</t>
  </si>
  <si>
    <t>3.2.Mejoramiento en la cobertura de atención familiar para la gestión del riesgo colectivo y el riesgo individual de las familias priorizadas</t>
  </si>
  <si>
    <t>3.8. Lograr la cobertura sanitaria universal, incluida la protección contra los riesgos financieros, el acceso a servicios de salud esenciales de calidad y el acceso a medicamentos y vacunas inocuos, eficaces, asequibles y de calidad para todos.</t>
  </si>
  <si>
    <t>Gestionar los riesgos colectivos e individuales a los que se enfrentan las familias, favorecen su calidad de vida; estos riesgos incluyen aspectos de vivienda, educación, salud, finanzas, convivencia familiar, entre otros.</t>
  </si>
  <si>
    <t>3.2.1. Atención familiar para la Gestión Integral del Riesgo.</t>
  </si>
  <si>
    <t>Este es un producto de la Secretaría de Salud que busca atender a las familias y gestionar de forma integral los riesgos a los que se ven expuestas, buscando con ello aportar a la cobertura sanitaria y el acceso a la salud.</t>
  </si>
  <si>
    <t>3.2.2. Atención familiar para la Gestión Integral del Riesgo en zonas periurbanas.</t>
  </si>
  <si>
    <t>3.2.3. Atención Psicosocial familiar a través del PAPSIVI para víctimas del conflicto armado en Modalidad Familiar.</t>
  </si>
  <si>
    <t>Este es un producto de la Secretaría de Salud que busca prevenir las enfermedades y promover la salud mental y el bienestar mediante la atención psicosocial a familias víctimas del conflicto armado.</t>
  </si>
  <si>
    <t>3.2.4. Acciones protectoras desarrolladas para la salud familiar.</t>
  </si>
  <si>
    <t>Este es un producto de la Secretaría de Salud que busca prevenir las enfermedades y promover la salud mental y el bienestar mediante la implementación de acciones protectoras en las familias.</t>
  </si>
  <si>
    <t>Gestionar los riesgos a los cuales se enfrentan las familias y sus viviendas, aumenta su calidad de vida y promueve su bienestar individual y colectivo; además, favorece el acceso a bienes y servicios, dentro de los que se encuentra el de educación.</t>
  </si>
  <si>
    <t>3.2.5. Familias de estudiantes de media acompañadas y asesoradas por la Estrategia de orientación socio ocupacional.</t>
  </si>
  <si>
    <t>Este es un producto de la Secretaría de Educación que busca asegurar que las y los estudiantes accedan a la educación y dentro de ella, a orientación socio ocupacional.</t>
  </si>
  <si>
    <t>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t>
  </si>
  <si>
    <t>3.2.6.  Encuentros de intercambio de experiencias con familias, orientados a reflexionar sobre su rol en los procesos de enseñanza y aprendizaje, para la formación integral de niños, niñas, adolescentes y jóvenes.</t>
  </si>
  <si>
    <t>Este es un producto de la Secretaría de Educación que busca asegurar el acceso igualitario a la educación en la nueva realidad, a través de encuentros de intercambio de experiencias.</t>
  </si>
  <si>
    <t>3.2. 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t>
  </si>
  <si>
    <t>3.2.7. Acompañamiento psicosocial a través del programa Mi Familia, que fortalece las capacidades de las familias para promover el desarrollo integral de los niños, niñas y adolescentes, reducir y mitigar los efectos de la violencia, el abuso o la negligencia en su contra.</t>
  </si>
  <si>
    <t>Este es un producto del Instituto Colombiano de Bienetar Familiar que busca brindar acompañamiento a las familias de los niños, las niñas y adolescentes atendidos en el Instituto.</t>
  </si>
  <si>
    <t>3.2.8. Jóvenes y adultos de las familias atendidos mediante estrategias educativas flexibles en Instituciones Educativas Distritales -IED.</t>
  </si>
  <si>
    <t>Este es un producto de la Secretaría de Educación y busca atender a las y los jóvenes con estrategias educativas flexibles, garantizando así su derecho a la educación y a la adquisición de conocimientos.</t>
  </si>
  <si>
    <t>3.2.9. Mesas Estamentales de familias, conformadas y operando, en temas de Discapacidad, Capacidades y/o talentos Excepcionales y Trastornos Específicos del Aprendizaje y del Comportamiento en Instituciones Educativas Distritales -IED.</t>
  </si>
  <si>
    <t>Este es un producto de la Secretaría de Educación y busca favorecer la inclusión de personas con discapacidad, garantizando así su derecho a la educación y a la adquisición de conocimientos.</t>
  </si>
  <si>
    <t>Deficit de viviendas para las familias</t>
  </si>
  <si>
    <t>Reducir las desigualdades en el mundo incluye lograr que más familias puedan acceder a vivienda digna y así mejorar su calidad de vida.</t>
  </si>
  <si>
    <t xml:space="preserve">3.3.  Disminución del déficit de vivienda para los hogares que cuentan con dos o más integrantes. </t>
  </si>
  <si>
    <t>La generación de ingresos de las familias favorece su acceso a vivienda digna, en espacios seguros y sostenibles.</t>
  </si>
  <si>
    <t xml:space="preserve">3.3.1. Subsidio  para la adquisición de vivienda nueva VIS y VIP en Bogotá para  Hogares de dos o mas integrantes. </t>
  </si>
  <si>
    <t>Este es un producto de la Secretaría del Hábitat y busca contribuir en los ingresos de las familias a través de subsidios para la adquisición de vivienda.</t>
  </si>
  <si>
    <t>El acceso a vivienda digna está trazado por el logro de espacios habitables que favorezcan el bienestar integral y la seguridad de las familias.</t>
  </si>
  <si>
    <t>11.1. De aquí a 2030, asegurar el acceso de todas las personas a viviendas y servicios básicos adecuados, seguros y asequibles y mejorar los barrios marginales.</t>
  </si>
  <si>
    <t>3.3.2. Títulos de propiedad registrados  y entregados para predios localizados en estratos 1 y 2.</t>
  </si>
  <si>
    <t>Este es un producto de la Caja de la Vivienda Popular y busca favorecer la entrega de títulos de propiedad de vivienda.</t>
  </si>
  <si>
    <t>3.3.3. Actos de reconocimiento emitidos a través de la Curaduría Pública Social de la CVP.</t>
  </si>
  <si>
    <t>Este es un producto de la Caja de la Vivienda Popular y busca favorecer la entrega de actos de reconocimiento de vivienda.</t>
  </si>
  <si>
    <t>3.3.4. Viviendas intervenidas en desarrollo del plan piloto Plan Terrazas.</t>
  </si>
  <si>
    <t>Este es un producto de la Caja de la Vivienda Popular y busca favorecer las viviendas intervenidas en desarrollo del Plan Terrazas.</t>
  </si>
  <si>
    <t xml:space="preserve">Alto numero de Familias y sus viviendas en riesgo por desastres </t>
  </si>
  <si>
    <t>3.4. Mejoramiento de las condiciones de vida de las familias localizadas en zonas de alto riesgo no mitigable.</t>
  </si>
  <si>
    <t>3.4.1. Hogares beneficiados con instrumentos financieros para su reubicación definitiva.</t>
  </si>
  <si>
    <t>Este es un producto de la Caja de la Vivienda Popular y busca favorecer la reubicación definitiva de hogares.</t>
  </si>
  <si>
    <t>3.4.2. Familias en zonas de alto riesgo no mitigable beneficiadas a través del programa de reasentamiento.</t>
  </si>
  <si>
    <t>Este producto es del Instituto Distrital de Gestión de Riesgos y Cambio Climático y busca favorecer el acceso a vivienda por parte de las familias que están en riesgo.</t>
  </si>
  <si>
    <t>3.4.3. Familias localizadas en zonas de riesgo mitigable por fenómenos de remoción en masa, beneficiadas a través de obras de mitigación.</t>
  </si>
  <si>
    <t>Este producto es del Instituto Distrital de Gestión de Riesgos y Cambio climático y busca favorecer el acceso a vivienda por parte de las familias que están en riesgo.</t>
  </si>
  <si>
    <t>3.4.4. Familias beneficiadas con ayudas humanitarias.</t>
  </si>
  <si>
    <t>Este producto es del Instituto Distrital de Gestión de Riesgos y Cambio climático y busca favorecer con ayudas humanitarias a las familias que están en riesgo.</t>
  </si>
  <si>
    <t>3.4.5. Hogares beneficiados con instrumentos financieros para su relocalización temporal.</t>
  </si>
  <si>
    <t>Este es un producto de la Caja de la Vivienda Popular y busca favorecer la relocalización temporal de hogares.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</si>
</sst>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0.0%"/>
    <numFmt numFmtId="165" formatCode="0.0"/>
    <numFmt numFmtId="166" formatCode="_ * #,##0.00_ ;_ * \-#,##0.00_ ;_ * &quot;-&quot;??_ ;_ @_ "/>
    <numFmt numFmtId="167" formatCode="_ * #,##0.0_ ;_ * \-#,##0.0_ ;_ * &quot;-&quot;??_ ;_ @_ "/>
    <numFmt numFmtId="168" formatCode="_ * #,##0.000_ ;_ * \-#,##0.000_ ;_ * &quot;-&quot;??_ ;_ @_ "/>
    <numFmt numFmtId="169" formatCode="_-* #,##0.0\ _€_-;\-* #,##0.0\ _€_-;_-* &quot;-&quot;??\ _€_-;_-@_-"/>
    <numFmt numFmtId="170" formatCode="#,##0.0"/>
    <numFmt numFmtId="171" formatCode="_-* #,##0.00\ _€_-;\-* #,##0.00\ _€_-;_-* &quot;-&quot;??\ _€_-;_-@_-"/>
    <numFmt numFmtId="172" formatCode="0.000"/>
    <numFmt numFmtId="173" formatCode="_-* #,##0\ _€_-;\-* #,##0\ _€_-;_-* &quot;-&quot;??\ _€_-;_-@_-"/>
  </numFmts>
  <fonts count="43" x14ac:knownFonts="1">
    <font>
      <sz val="11"/>
      <color theme="1"/>
      <name val="Calibri"/>
      <family val="2"/>
      <scheme val="minor"/>
    </font>
    <font>
      <b/>
      <sz val="11"/>
      <color theme="1"/>
      <name val="Calibri"/>
      <family val="2"/>
      <scheme val="minor"/>
    </font>
    <font>
      <sz val="10"/>
      <name val="Arial"/>
      <family val="2"/>
    </font>
    <font>
      <sz val="11"/>
      <color theme="1"/>
      <name val="Calibri"/>
      <family val="2"/>
      <scheme val="minor"/>
    </font>
    <font>
      <b/>
      <sz val="9"/>
      <color rgb="FFFF0000"/>
      <name val="Arial Narrow"/>
      <family val="2"/>
    </font>
    <font>
      <b/>
      <sz val="18"/>
      <color theme="1"/>
      <name val="Calibri"/>
      <family val="2"/>
      <scheme val="minor"/>
    </font>
    <font>
      <sz val="18"/>
      <color theme="1"/>
      <name val="Calibri"/>
      <family val="2"/>
      <scheme val="minor"/>
    </font>
    <font>
      <b/>
      <sz val="11"/>
      <color rgb="FF3B3B3B"/>
      <name val="Arial Narrow"/>
      <family val="2"/>
    </font>
    <font>
      <b/>
      <sz val="10"/>
      <name val="Arial Narrow"/>
      <family val="2"/>
    </font>
    <font>
      <sz val="9"/>
      <color rgb="FF3B3B3B"/>
      <name val="Arial Narrow"/>
      <family val="2"/>
    </font>
    <font>
      <sz val="9"/>
      <color theme="1"/>
      <name val="Arial Narrow"/>
      <family val="2"/>
    </font>
    <font>
      <sz val="9"/>
      <color rgb="FF222222"/>
      <name val="Arial Narrow"/>
      <family val="2"/>
    </font>
    <font>
      <vertAlign val="subscript"/>
      <sz val="9"/>
      <color theme="1"/>
      <name val="Arial Narrow"/>
      <family val="2"/>
    </font>
    <font>
      <sz val="9"/>
      <color rgb="FFFF0000"/>
      <name val="Arial Narrow"/>
      <family val="2"/>
    </font>
    <font>
      <sz val="9"/>
      <color theme="1"/>
      <name val="Calibri"/>
      <family val="2"/>
      <scheme val="minor"/>
    </font>
    <font>
      <sz val="9"/>
      <name val="Calibri"/>
      <family val="2"/>
      <scheme val="minor"/>
    </font>
    <font>
      <sz val="9"/>
      <name val="Arial Narrow"/>
      <family val="2"/>
    </font>
    <font>
      <sz val="11"/>
      <color indexed="63"/>
      <name val="Calibri"/>
      <family val="2"/>
    </font>
    <font>
      <sz val="9"/>
      <name val="Arial"/>
      <family val="2"/>
    </font>
    <font>
      <vertAlign val="subscript"/>
      <sz val="9"/>
      <name val="Arial Narrow"/>
      <family val="2"/>
    </font>
    <font>
      <sz val="9"/>
      <color rgb="FF00B050"/>
      <name val="Arial Narrow"/>
      <family val="2"/>
    </font>
    <font>
      <sz val="9"/>
      <color rgb="FF00B050"/>
      <name val="Calibri"/>
      <family val="2"/>
      <scheme val="minor"/>
    </font>
    <font>
      <sz val="9"/>
      <color rgb="FFFF0000"/>
      <name val="Calibri"/>
      <family val="2"/>
      <scheme val="minor"/>
    </font>
    <font>
      <sz val="9"/>
      <color rgb="FFC00000"/>
      <name val="Arial Narrow"/>
      <family val="2"/>
    </font>
    <font>
      <b/>
      <sz val="9"/>
      <name val="Arial Narrow"/>
      <family val="2"/>
    </font>
    <font>
      <b/>
      <sz val="9"/>
      <color rgb="FFC00000"/>
      <name val="Arial Narrow"/>
      <family val="2"/>
    </font>
    <font>
      <sz val="11"/>
      <color theme="1"/>
      <name val="Calibri"/>
      <family val="2"/>
    </font>
    <font>
      <b/>
      <sz val="9"/>
      <color rgb="FF3B3B3B"/>
      <name val="Arial Narrow"/>
      <family val="2"/>
    </font>
    <font>
      <sz val="10"/>
      <color rgb="FF000000"/>
      <name val="Arial"/>
      <family val="2"/>
    </font>
    <font>
      <b/>
      <sz val="11"/>
      <name val="Calibri"/>
      <family val="2"/>
    </font>
    <font>
      <sz val="11"/>
      <color rgb="FF000000"/>
      <name val="Calibri"/>
      <family val="2"/>
    </font>
    <font>
      <sz val="10"/>
      <color theme="1"/>
      <name val="Arial"/>
      <family val="2"/>
    </font>
    <font>
      <sz val="11"/>
      <color theme="2" tint="-0.499984740745262"/>
      <name val="Calibri"/>
      <family val="2"/>
      <scheme val="minor"/>
    </font>
    <font>
      <b/>
      <sz val="14"/>
      <color theme="1"/>
      <name val="Calibri"/>
      <family val="2"/>
      <scheme val="minor"/>
    </font>
    <font>
      <b/>
      <sz val="20"/>
      <color theme="1"/>
      <name val="Calibri"/>
      <family val="2"/>
      <scheme val="minor"/>
    </font>
    <font>
      <sz val="11"/>
      <name val="Calibri"/>
      <family val="2"/>
      <scheme val="minor"/>
    </font>
    <font>
      <b/>
      <sz val="9"/>
      <color theme="0"/>
      <name val="Arial Narrow"/>
      <family val="2"/>
    </font>
    <font>
      <b/>
      <sz val="9"/>
      <color theme="1"/>
      <name val="Arial Narrow"/>
      <family val="2"/>
    </font>
    <font>
      <b/>
      <sz val="11"/>
      <color theme="1"/>
      <name val="Arial Narrow"/>
      <family val="2"/>
    </font>
    <font>
      <sz val="11"/>
      <color theme="1"/>
      <name val="Arial Narrow"/>
      <family val="2"/>
    </font>
    <font>
      <sz val="11"/>
      <color rgb="FFFF0000"/>
      <name val="Calibri"/>
      <family val="2"/>
      <scheme val="minor"/>
    </font>
    <font>
      <b/>
      <sz val="11"/>
      <name val="Calibri"/>
      <family val="2"/>
      <scheme val="minor"/>
    </font>
    <font>
      <b/>
      <sz val="14"/>
      <name val="Calibri"/>
      <family val="2"/>
      <scheme val="minor"/>
    </font>
  </fonts>
  <fills count="2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59999389629810485"/>
        <bgColor rgb="FF000000"/>
      </patternFill>
    </fill>
    <fill>
      <patternFill patternType="solid">
        <fgColor theme="4" tint="0.79998168889431442"/>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9" tint="0.59999389629810485"/>
        <bgColor rgb="FFFFC000"/>
      </patternFill>
    </fill>
    <fill>
      <patternFill patternType="solid">
        <fgColor theme="9" tint="0.59999389629810485"/>
        <bgColor rgb="FFFFFF00"/>
      </patternFill>
    </fill>
    <fill>
      <patternFill patternType="solid">
        <fgColor theme="9" tint="0.59999389629810485"/>
        <bgColor rgb="FFFF0000"/>
      </patternFill>
    </fill>
    <fill>
      <patternFill patternType="solid">
        <fgColor rgb="FFFFC000"/>
        <bgColor rgb="FFFFC000"/>
      </patternFill>
    </fill>
    <fill>
      <patternFill patternType="solid">
        <fgColor rgb="FFFFC000"/>
        <bgColor indexed="64"/>
      </patternFill>
    </fill>
    <fill>
      <patternFill patternType="solid">
        <fgColor theme="0"/>
        <bgColor theme="0"/>
      </patternFill>
    </fill>
    <fill>
      <patternFill patternType="solid">
        <fgColor theme="0"/>
        <bgColor rgb="FFFFFF00"/>
      </patternFill>
    </fill>
    <fill>
      <patternFill patternType="solid">
        <fgColor theme="8" tint="-0.49998474074526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medium">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auto="1"/>
      </top>
      <bottom/>
      <diagonal/>
    </border>
    <border>
      <left style="thin">
        <color auto="1"/>
      </left>
      <right/>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right style="medium">
        <color indexed="64"/>
      </right>
      <top style="thin">
        <color auto="1"/>
      </top>
      <bottom style="thin">
        <color auto="1"/>
      </bottom>
      <diagonal/>
    </border>
    <border>
      <left/>
      <right/>
      <top/>
      <bottom style="medium">
        <color indexed="64"/>
      </bottom>
      <diagonal/>
    </border>
    <border>
      <left/>
      <right style="thin">
        <color auto="1"/>
      </right>
      <top style="medium">
        <color indexed="64"/>
      </top>
      <bottom/>
      <diagonal/>
    </border>
    <border>
      <left/>
      <right/>
      <top style="thin">
        <color rgb="FF000000"/>
      </top>
      <bottom style="thin">
        <color indexed="64"/>
      </bottom>
      <diagonal/>
    </border>
    <border>
      <left style="thin">
        <color rgb="FF000000"/>
      </left>
      <right/>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medium">
        <color indexed="64"/>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2" fillId="0" borderId="0"/>
    <xf numFmtId="43" fontId="3" fillId="0" borderId="0" applyFont="0" applyFill="0" applyBorder="0" applyAlignment="0" applyProtection="0"/>
    <xf numFmtId="9" fontId="3" fillId="0" borderId="0" applyFont="0" applyFill="0" applyBorder="0" applyAlignment="0" applyProtection="0"/>
    <xf numFmtId="166" fontId="2" fillId="0" borderId="0" applyFont="0" applyFill="0" applyBorder="0" applyAlignment="0" applyProtection="0"/>
    <xf numFmtId="0" fontId="17" fillId="0" borderId="0"/>
    <xf numFmtId="0" fontId="2" fillId="0" borderId="0"/>
  </cellStyleXfs>
  <cellXfs count="317">
    <xf numFmtId="0" fontId="0" fillId="0" borderId="0" xfId="0"/>
    <xf numFmtId="0" fontId="0" fillId="0" borderId="0" xfId="0" applyAlignment="1">
      <alignment horizontal="center" vertical="center"/>
    </xf>
    <xf numFmtId="0" fontId="5" fillId="5" borderId="0" xfId="0" applyFont="1" applyFill="1" applyAlignment="1">
      <alignment horizontal="left" vertical="center"/>
    </xf>
    <xf numFmtId="0" fontId="5" fillId="5" borderId="0" xfId="0" applyFont="1" applyFill="1" applyAlignment="1">
      <alignment horizontal="right" vertical="center"/>
    </xf>
    <xf numFmtId="0" fontId="6" fillId="5" borderId="0" xfId="0" applyFont="1" applyFill="1" applyAlignment="1">
      <alignment horizontal="right" vertical="center"/>
    </xf>
    <xf numFmtId="0" fontId="0" fillId="8" borderId="0" xfId="0" applyFill="1" applyAlignment="1">
      <alignment vertical="center"/>
    </xf>
    <xf numFmtId="0" fontId="0" fillId="0" borderId="0" xfId="0"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right" vertical="center"/>
    </xf>
    <xf numFmtId="0" fontId="6" fillId="0" borderId="0" xfId="0" applyFont="1" applyAlignment="1">
      <alignment horizontal="right" vertical="center"/>
    </xf>
    <xf numFmtId="0" fontId="7" fillId="7" borderId="1" xfId="0" applyFont="1" applyFill="1" applyBorder="1" applyAlignment="1">
      <alignment horizontal="left" vertical="center" wrapText="1"/>
    </xf>
    <xf numFmtId="0" fontId="7" fillId="7"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17" fontId="1" fillId="8" borderId="1" xfId="0" applyNumberFormat="1" applyFont="1" applyFill="1" applyBorder="1" applyAlignment="1">
      <alignment horizontal="center" vertical="center"/>
    </xf>
    <xf numFmtId="0" fontId="10" fillId="9" borderId="1" xfId="0" applyFont="1" applyFill="1" applyBorder="1" applyAlignment="1">
      <alignment horizontal="left" vertical="center" wrapText="1"/>
    </xf>
    <xf numFmtId="0" fontId="10" fillId="9" borderId="1" xfId="0" applyFont="1" applyFill="1" applyBorder="1" applyAlignment="1">
      <alignment horizontal="right" vertical="center" wrapText="1"/>
    </xf>
    <xf numFmtId="0" fontId="10" fillId="9" borderId="1" xfId="0" applyFont="1" applyFill="1" applyBorder="1" applyAlignment="1">
      <alignment horizontal="center" vertical="center" wrapText="1"/>
    </xf>
    <xf numFmtId="0" fontId="10" fillId="9" borderId="1" xfId="0" applyFont="1" applyFill="1" applyBorder="1" applyAlignment="1">
      <alignment vertical="center" wrapText="1"/>
    </xf>
    <xf numFmtId="10" fontId="10" fillId="9" borderId="1" xfId="0" applyNumberFormat="1" applyFont="1" applyFill="1" applyBorder="1" applyAlignment="1">
      <alignment horizontal="center" vertical="center" wrapText="1"/>
    </xf>
    <xf numFmtId="164" fontId="10" fillId="9" borderId="1" xfId="0" applyNumberFormat="1" applyFont="1" applyFill="1" applyBorder="1" applyAlignment="1">
      <alignment horizontal="center" vertical="center" wrapText="1"/>
    </xf>
    <xf numFmtId="0" fontId="10" fillId="10" borderId="1" xfId="0" applyFont="1" applyFill="1" applyBorder="1" applyAlignment="1">
      <alignment horizontal="left" vertical="center" wrapText="1"/>
    </xf>
    <xf numFmtId="0" fontId="10" fillId="10" borderId="1" xfId="0" applyFont="1" applyFill="1" applyBorder="1" applyAlignment="1">
      <alignment horizontal="center" vertical="center" wrapText="1"/>
    </xf>
    <xf numFmtId="0" fontId="10" fillId="10" borderId="1" xfId="0" applyFont="1" applyFill="1" applyBorder="1" applyAlignment="1">
      <alignment vertical="center"/>
    </xf>
    <xf numFmtId="0" fontId="10" fillId="10" borderId="1" xfId="0" applyFont="1" applyFill="1" applyBorder="1" applyAlignment="1">
      <alignment horizontal="right" vertical="center"/>
    </xf>
    <xf numFmtId="0" fontId="10" fillId="0" borderId="0" xfId="0" applyFont="1" applyAlignment="1">
      <alignment vertical="center"/>
    </xf>
    <xf numFmtId="0" fontId="0" fillId="10" borderId="1" xfId="0" applyFill="1" applyBorder="1" applyAlignment="1">
      <alignment horizontal="right" vertical="center"/>
    </xf>
    <xf numFmtId="0" fontId="11" fillId="10" borderId="1" xfId="0" applyFont="1" applyFill="1" applyBorder="1" applyAlignment="1">
      <alignment vertical="center" wrapText="1"/>
    </xf>
    <xf numFmtId="0" fontId="10" fillId="5"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10" fontId="10" fillId="9" borderId="1" xfId="0" applyNumberFormat="1" applyFont="1" applyFill="1" applyBorder="1" applyAlignment="1">
      <alignment vertical="center" wrapText="1"/>
    </xf>
    <xf numFmtId="0" fontId="10" fillId="11" borderId="1" xfId="0" applyFont="1" applyFill="1" applyBorder="1" applyAlignment="1">
      <alignment horizontal="left" vertical="center" wrapText="1"/>
    </xf>
    <xf numFmtId="0" fontId="10" fillId="11" borderId="1" xfId="0" applyFont="1" applyFill="1" applyBorder="1" applyAlignment="1">
      <alignment horizontal="right" vertical="center" wrapText="1"/>
    </xf>
    <xf numFmtId="3" fontId="10" fillId="10" borderId="1" xfId="0" applyNumberFormat="1" applyFont="1" applyFill="1" applyBorder="1" applyAlignment="1">
      <alignment vertical="center"/>
    </xf>
    <xf numFmtId="3" fontId="10" fillId="10" borderId="1" xfId="0" applyNumberFormat="1" applyFont="1" applyFill="1" applyBorder="1" applyAlignment="1">
      <alignment horizontal="right" vertical="center" wrapText="1"/>
    </xf>
    <xf numFmtId="3" fontId="10" fillId="0" borderId="0" xfId="0" applyNumberFormat="1" applyFont="1" applyAlignment="1">
      <alignment vertical="center"/>
    </xf>
    <xf numFmtId="165" fontId="0" fillId="10" borderId="1" xfId="0" applyNumberFormat="1" applyFill="1" applyBorder="1" applyAlignment="1">
      <alignment horizontal="right" vertical="center"/>
    </xf>
    <xf numFmtId="165" fontId="10" fillId="0" borderId="0" xfId="0" applyNumberFormat="1" applyFont="1" applyAlignment="1">
      <alignment vertical="center"/>
    </xf>
    <xf numFmtId="165" fontId="10" fillId="10" borderId="1" xfId="0" applyNumberFormat="1" applyFont="1" applyFill="1" applyBorder="1" applyAlignment="1">
      <alignment horizontal="right" vertical="center"/>
    </xf>
    <xf numFmtId="0" fontId="10" fillId="9" borderId="1" xfId="0" applyFont="1" applyFill="1" applyBorder="1" applyAlignment="1">
      <alignment horizontal="left" vertical="center"/>
    </xf>
    <xf numFmtId="0" fontId="10" fillId="9" borderId="1" xfId="0" applyFont="1" applyFill="1" applyBorder="1" applyAlignment="1">
      <alignment horizontal="right" vertical="center"/>
    </xf>
    <xf numFmtId="0" fontId="10" fillId="5" borderId="1" xfId="0" applyFont="1" applyFill="1" applyBorder="1" applyAlignment="1">
      <alignment horizontal="left" vertical="center"/>
    </xf>
    <xf numFmtId="0" fontId="10" fillId="9" borderId="1" xfId="0" applyFont="1" applyFill="1" applyBorder="1" applyAlignment="1">
      <alignment vertical="center"/>
    </xf>
    <xf numFmtId="3" fontId="10" fillId="9" borderId="1" xfId="0" applyNumberFormat="1" applyFont="1" applyFill="1" applyBorder="1" applyAlignment="1">
      <alignment horizontal="center" vertical="center" wrapText="1"/>
    </xf>
    <xf numFmtId="0" fontId="10" fillId="10" borderId="6" xfId="0" applyFont="1" applyFill="1" applyBorder="1" applyAlignment="1">
      <alignment vertical="center"/>
    </xf>
    <xf numFmtId="0" fontId="10" fillId="9" borderId="1" xfId="1" applyFont="1" applyFill="1" applyBorder="1" applyAlignment="1">
      <alignment horizontal="left" vertical="center" wrapText="1"/>
    </xf>
    <xf numFmtId="0" fontId="10" fillId="9" borderId="1" xfId="1" applyFont="1" applyFill="1" applyBorder="1" applyAlignment="1">
      <alignment horizontal="right" vertical="center" wrapText="1"/>
    </xf>
    <xf numFmtId="167" fontId="2" fillId="10" borderId="1" xfId="4" applyNumberFormat="1" applyFont="1" applyFill="1" applyBorder="1" applyAlignment="1" applyProtection="1">
      <alignment horizontal="right" vertical="center"/>
      <protection locked="0"/>
    </xf>
    <xf numFmtId="167" fontId="2" fillId="12" borderId="3" xfId="0" applyNumberFormat="1" applyFont="1" applyFill="1" applyBorder="1" applyAlignment="1" applyProtection="1">
      <alignment horizontal="right" vertical="center"/>
      <protection locked="0"/>
    </xf>
    <xf numFmtId="168" fontId="2" fillId="10" borderId="3" xfId="4" applyNumberFormat="1" applyFont="1" applyFill="1" applyBorder="1" applyAlignment="1" applyProtection="1">
      <alignment horizontal="right" vertical="center"/>
      <protection locked="0"/>
    </xf>
    <xf numFmtId="4" fontId="10" fillId="9" borderId="1" xfId="0" applyNumberFormat="1" applyFont="1" applyFill="1" applyBorder="1" applyAlignment="1">
      <alignment horizontal="center" vertical="center" wrapText="1"/>
    </xf>
    <xf numFmtId="167" fontId="2" fillId="10" borderId="5" xfId="4" applyNumberFormat="1" applyFont="1" applyFill="1" applyBorder="1" applyAlignment="1" applyProtection="1">
      <alignment horizontal="right" vertical="center"/>
      <protection locked="0"/>
    </xf>
    <xf numFmtId="167" fontId="2" fillId="10" borderId="8" xfId="4" applyNumberFormat="1" applyFont="1" applyFill="1" applyBorder="1" applyAlignment="1" applyProtection="1">
      <alignment horizontal="right" vertical="center"/>
      <protection locked="0"/>
    </xf>
    <xf numFmtId="0" fontId="10" fillId="5" borderId="1" xfId="0" applyFont="1" applyFill="1" applyBorder="1" applyAlignment="1">
      <alignment vertical="center" wrapText="1"/>
    </xf>
    <xf numFmtId="169" fontId="10" fillId="9" borderId="1" xfId="2" applyNumberFormat="1" applyFont="1" applyFill="1" applyBorder="1" applyAlignment="1">
      <alignment horizontal="center" vertical="center" wrapText="1"/>
    </xf>
    <xf numFmtId="0" fontId="10" fillId="9" borderId="1" xfId="0" applyFont="1" applyFill="1" applyBorder="1" applyAlignment="1" applyProtection="1">
      <alignment horizontal="center" vertical="center" wrapText="1"/>
      <protection locked="0"/>
    </xf>
    <xf numFmtId="164" fontId="10" fillId="5" borderId="1" xfId="0" applyNumberFormat="1" applyFont="1" applyFill="1" applyBorder="1" applyAlignment="1">
      <alignment horizontal="center" vertical="center" wrapText="1"/>
    </xf>
    <xf numFmtId="0" fontId="10" fillId="10" borderId="1" xfId="0" applyFont="1" applyFill="1" applyBorder="1"/>
    <xf numFmtId="9" fontId="10" fillId="9" borderId="1" xfId="0" applyNumberFormat="1" applyFont="1" applyFill="1" applyBorder="1" applyAlignment="1">
      <alignment horizontal="center" vertical="center" wrapText="1"/>
    </xf>
    <xf numFmtId="165" fontId="14" fillId="10" borderId="1" xfId="0" applyNumberFormat="1" applyFont="1" applyFill="1" applyBorder="1" applyAlignment="1">
      <alignment horizontal="right" vertical="center"/>
    </xf>
    <xf numFmtId="0" fontId="14" fillId="10" borderId="1" xfId="0" applyFont="1" applyFill="1" applyBorder="1" applyAlignment="1">
      <alignment horizontal="right" vertical="center"/>
    </xf>
    <xf numFmtId="0" fontId="15" fillId="10" borderId="1" xfId="0" applyFont="1" applyFill="1" applyBorder="1" applyAlignment="1">
      <alignment horizontal="right" vertical="center"/>
    </xf>
    <xf numFmtId="0" fontId="16" fillId="10" borderId="1" xfId="0" applyFont="1" applyFill="1" applyBorder="1" applyAlignment="1">
      <alignment horizontal="right" vertical="center"/>
    </xf>
    <xf numFmtId="165" fontId="10" fillId="9" borderId="1" xfId="0" applyNumberFormat="1" applyFont="1" applyFill="1" applyBorder="1" applyAlignment="1">
      <alignment horizontal="center" vertical="center" wrapText="1"/>
    </xf>
    <xf numFmtId="165" fontId="15" fillId="10" borderId="1" xfId="0" applyNumberFormat="1" applyFont="1" applyFill="1" applyBorder="1" applyAlignment="1">
      <alignment horizontal="right" vertical="center"/>
    </xf>
    <xf numFmtId="0" fontId="9" fillId="3" borderId="6" xfId="0" applyFont="1" applyFill="1" applyBorder="1" applyAlignment="1">
      <alignment horizontal="left" vertical="center" wrapText="1"/>
    </xf>
    <xf numFmtId="43" fontId="10" fillId="9" borderId="1" xfId="2" applyFont="1" applyFill="1" applyBorder="1" applyAlignment="1">
      <alignment horizontal="center" vertical="center" wrapText="1"/>
    </xf>
    <xf numFmtId="170" fontId="18" fillId="10" borderId="1" xfId="5" applyNumberFormat="1" applyFont="1" applyFill="1" applyBorder="1" applyAlignment="1">
      <alignment horizontal="right" vertical="center"/>
    </xf>
    <xf numFmtId="170" fontId="15" fillId="10" borderId="8" xfId="0" applyNumberFormat="1" applyFont="1" applyFill="1" applyBorder="1" applyAlignment="1" applyProtection="1">
      <alignment horizontal="right" vertical="center"/>
      <protection locked="0"/>
    </xf>
    <xf numFmtId="2" fontId="10" fillId="9" borderId="1" xfId="0" applyNumberFormat="1" applyFont="1" applyFill="1" applyBorder="1" applyAlignment="1">
      <alignment horizontal="center" vertical="center" wrapText="1"/>
    </xf>
    <xf numFmtId="165" fontId="10" fillId="10" borderId="1" xfId="0" applyNumberFormat="1" applyFont="1" applyFill="1" applyBorder="1" applyAlignment="1">
      <alignment vertical="center"/>
    </xf>
    <xf numFmtId="164" fontId="13" fillId="9" borderId="1" xfId="0" applyNumberFormat="1" applyFont="1" applyFill="1" applyBorder="1" applyAlignment="1">
      <alignment horizontal="center" vertical="center" wrapText="1"/>
    </xf>
    <xf numFmtId="0" fontId="10" fillId="10" borderId="3" xfId="0" applyFont="1" applyFill="1" applyBorder="1" applyAlignment="1">
      <alignment vertical="center"/>
    </xf>
    <xf numFmtId="0" fontId="16" fillId="10" borderId="1" xfId="0" applyFont="1" applyFill="1" applyBorder="1" applyAlignment="1">
      <alignment vertical="center"/>
    </xf>
    <xf numFmtId="0" fontId="10" fillId="8" borderId="1" xfId="0" applyFont="1" applyFill="1" applyBorder="1" applyAlignment="1">
      <alignment horizontal="left" vertical="center" wrapText="1"/>
    </xf>
    <xf numFmtId="0" fontId="10" fillId="10" borderId="1" xfId="0" applyFont="1" applyFill="1" applyBorder="1" applyAlignment="1">
      <alignment vertical="center" wrapText="1"/>
    </xf>
    <xf numFmtId="0" fontId="10" fillId="10" borderId="1" xfId="0" applyFont="1" applyFill="1" applyBorder="1" applyAlignment="1">
      <alignment horizontal="left" vertical="center"/>
    </xf>
    <xf numFmtId="10" fontId="10" fillId="9" borderId="1" xfId="0" applyNumberFormat="1" applyFont="1" applyFill="1" applyBorder="1" applyAlignment="1">
      <alignment horizontal="left" vertical="center" wrapText="1"/>
    </xf>
    <xf numFmtId="10" fontId="10" fillId="9" borderId="1" xfId="0" applyNumberFormat="1" applyFont="1" applyFill="1" applyBorder="1" applyAlignment="1">
      <alignment horizontal="right" vertical="center" wrapText="1"/>
    </xf>
    <xf numFmtId="2" fontId="16" fillId="10" borderId="1" xfId="0" applyNumberFormat="1" applyFont="1" applyFill="1" applyBorder="1" applyAlignment="1">
      <alignment vertical="center"/>
    </xf>
    <xf numFmtId="0" fontId="9" fillId="13" borderId="1" xfId="0" applyFont="1" applyFill="1" applyBorder="1" applyAlignment="1">
      <alignment horizontal="left" vertical="center" wrapText="1"/>
    </xf>
    <xf numFmtId="0" fontId="20" fillId="10" borderId="1" xfId="0" applyFont="1" applyFill="1" applyBorder="1" applyAlignment="1">
      <alignment horizontal="right" vertical="center" wrapText="1"/>
    </xf>
    <xf numFmtId="2" fontId="10" fillId="10" borderId="1" xfId="0" applyNumberFormat="1" applyFont="1" applyFill="1" applyBorder="1" applyAlignment="1">
      <alignment vertical="center"/>
    </xf>
    <xf numFmtId="0" fontId="16" fillId="10" borderId="1" xfId="0" applyFont="1" applyFill="1" applyBorder="1" applyAlignment="1">
      <alignment horizontal="right" vertical="center" wrapText="1"/>
    </xf>
    <xf numFmtId="0" fontId="10" fillId="10" borderId="1" xfId="0" applyFont="1" applyFill="1" applyBorder="1" applyAlignment="1">
      <alignment horizontal="right" vertical="center" wrapText="1"/>
    </xf>
    <xf numFmtId="0" fontId="10" fillId="9" borderId="1" xfId="2" applyNumberFormat="1" applyFont="1" applyFill="1" applyBorder="1" applyAlignment="1">
      <alignment horizontal="center" vertical="center" wrapText="1"/>
    </xf>
    <xf numFmtId="0" fontId="10" fillId="9" borderId="1" xfId="0" applyFont="1" applyFill="1" applyBorder="1" applyAlignment="1">
      <alignment horizontal="center" vertical="center"/>
    </xf>
    <xf numFmtId="0" fontId="10" fillId="13" borderId="1" xfId="0" applyFont="1" applyFill="1" applyBorder="1" applyAlignment="1">
      <alignment horizontal="left" vertical="center" wrapText="1"/>
    </xf>
    <xf numFmtId="0" fontId="10" fillId="9" borderId="1" xfId="3" applyNumberFormat="1" applyFont="1" applyFill="1" applyBorder="1" applyAlignment="1">
      <alignment horizontal="center" vertical="center" wrapText="1"/>
    </xf>
    <xf numFmtId="0" fontId="16" fillId="10" borderId="1" xfId="0" applyFont="1" applyFill="1" applyBorder="1" applyAlignment="1">
      <alignment horizontal="left" vertical="center" wrapText="1"/>
    </xf>
    <xf numFmtId="164" fontId="10" fillId="9" borderId="1" xfId="0" applyNumberFormat="1" applyFont="1" applyFill="1" applyBorder="1" applyAlignment="1">
      <alignment horizontal="center" vertical="center"/>
    </xf>
    <xf numFmtId="0" fontId="0" fillId="10" borderId="1" xfId="0" applyFill="1" applyBorder="1" applyAlignment="1">
      <alignment horizontal="center"/>
    </xf>
    <xf numFmtId="164" fontId="10" fillId="9" borderId="1" xfId="0" applyNumberFormat="1" applyFont="1" applyFill="1" applyBorder="1" applyAlignment="1">
      <alignment vertical="center"/>
    </xf>
    <xf numFmtId="0" fontId="21" fillId="10" borderId="1" xfId="0" applyFont="1" applyFill="1" applyBorder="1" applyAlignment="1">
      <alignment horizontal="right" vertical="center"/>
    </xf>
    <xf numFmtId="0" fontId="22" fillId="10" borderId="1" xfId="0" applyFont="1" applyFill="1" applyBorder="1" applyAlignment="1">
      <alignment horizontal="right" vertical="center"/>
    </xf>
    <xf numFmtId="1" fontId="10" fillId="9" borderId="1" xfId="0" applyNumberFormat="1" applyFont="1" applyFill="1" applyBorder="1" applyAlignment="1">
      <alignment horizontal="center" vertical="center" wrapText="1"/>
    </xf>
    <xf numFmtId="0" fontId="10" fillId="10" borderId="1" xfId="0" applyFont="1" applyFill="1" applyBorder="1" applyAlignment="1">
      <alignment horizontal="center" vertical="center"/>
    </xf>
    <xf numFmtId="9" fontId="10" fillId="10" borderId="1" xfId="0" applyNumberFormat="1" applyFont="1" applyFill="1" applyBorder="1" applyAlignment="1">
      <alignment vertical="center"/>
    </xf>
    <xf numFmtId="164" fontId="10" fillId="10" borderId="1" xfId="0" applyNumberFormat="1" applyFont="1" applyFill="1" applyBorder="1" applyAlignment="1">
      <alignment vertical="center"/>
    </xf>
    <xf numFmtId="0" fontId="10" fillId="14" borderId="1" xfId="0" applyFont="1" applyFill="1" applyBorder="1" applyAlignment="1">
      <alignment horizontal="left" vertical="center" wrapText="1"/>
    </xf>
    <xf numFmtId="0" fontId="9" fillId="14" borderId="1" xfId="0" applyFont="1" applyFill="1" applyBorder="1" applyAlignment="1">
      <alignment horizontal="left" vertical="center" wrapText="1"/>
    </xf>
    <xf numFmtId="0" fontId="16" fillId="9" borderId="1" xfId="0" applyFont="1" applyFill="1" applyBorder="1" applyAlignment="1">
      <alignment horizontal="left" vertical="center" wrapText="1"/>
    </xf>
    <xf numFmtId="0" fontId="16"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9" fillId="3" borderId="5" xfId="0" applyFont="1" applyFill="1" applyBorder="1" applyAlignment="1">
      <alignment horizontal="left" vertical="center" wrapText="1"/>
    </xf>
    <xf numFmtId="164" fontId="10" fillId="9" borderId="1" xfId="3" applyNumberFormat="1"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0" fillId="9" borderId="6" xfId="0" applyFont="1" applyFill="1" applyBorder="1" applyAlignment="1">
      <alignment horizontal="left" vertical="center" wrapText="1"/>
    </xf>
    <xf numFmtId="0" fontId="10" fillId="9" borderId="1" xfId="1" applyFont="1" applyFill="1" applyBorder="1" applyAlignment="1">
      <alignment horizontal="center" vertical="center" wrapText="1"/>
    </xf>
    <xf numFmtId="0" fontId="10" fillId="9" borderId="1" xfId="1" applyFont="1" applyFill="1" applyBorder="1" applyAlignment="1">
      <alignment vertical="center" wrapText="1"/>
    </xf>
    <xf numFmtId="9" fontId="10" fillId="9" borderId="1" xfId="3" applyFont="1" applyFill="1" applyBorder="1" applyAlignment="1">
      <alignment horizontal="center" vertical="center" wrapText="1"/>
    </xf>
    <xf numFmtId="171" fontId="10" fillId="9" borderId="1" xfId="2" applyNumberFormat="1" applyFont="1" applyFill="1" applyBorder="1" applyAlignment="1">
      <alignment horizontal="center" vertical="center" wrapText="1"/>
    </xf>
    <xf numFmtId="0" fontId="10" fillId="4" borderId="1" xfId="0" applyFont="1" applyFill="1" applyBorder="1" applyAlignment="1">
      <alignment horizontal="left" vertical="center" wrapText="1"/>
    </xf>
    <xf numFmtId="0" fontId="10" fillId="4" borderId="1" xfId="0" applyFont="1" applyFill="1" applyBorder="1" applyAlignment="1">
      <alignment horizontal="center" vertical="center" wrapText="1"/>
    </xf>
    <xf numFmtId="1" fontId="10" fillId="9" borderId="1" xfId="2" applyNumberFormat="1" applyFont="1" applyFill="1" applyBorder="1" applyAlignment="1">
      <alignment horizontal="center" vertical="center" wrapText="1"/>
    </xf>
    <xf numFmtId="0" fontId="9" fillId="5" borderId="1" xfId="0" applyFont="1" applyFill="1" applyBorder="1" applyAlignment="1">
      <alignment horizontal="left" vertical="center" wrapText="1"/>
    </xf>
    <xf numFmtId="164" fontId="10" fillId="9" borderId="1" xfId="0" applyNumberFormat="1" applyFont="1" applyFill="1" applyBorder="1" applyAlignment="1">
      <alignment vertical="center" wrapText="1"/>
    </xf>
    <xf numFmtId="9" fontId="10" fillId="9" borderId="1" xfId="2" applyNumberFormat="1" applyFont="1" applyFill="1" applyBorder="1" applyAlignment="1">
      <alignment horizontal="center" vertical="center" wrapText="1"/>
    </xf>
    <xf numFmtId="0" fontId="10" fillId="9" borderId="0" xfId="0" applyFont="1" applyFill="1" applyAlignment="1">
      <alignment horizontal="center" vertical="center"/>
    </xf>
    <xf numFmtId="164" fontId="10" fillId="9" borderId="1" xfId="0" applyNumberFormat="1" applyFont="1" applyFill="1" applyBorder="1" applyAlignment="1">
      <alignment horizontal="left" vertical="center" wrapText="1"/>
    </xf>
    <xf numFmtId="164" fontId="10" fillId="9" borderId="1" xfId="0" applyNumberFormat="1" applyFont="1" applyFill="1" applyBorder="1" applyAlignment="1">
      <alignment horizontal="right" vertical="center" wrapText="1"/>
    </xf>
    <xf numFmtId="0" fontId="10" fillId="8" borderId="1" xfId="0" applyFont="1" applyFill="1" applyBorder="1" applyAlignment="1">
      <alignment horizontal="center" vertical="center" wrapText="1"/>
    </xf>
    <xf numFmtId="49" fontId="26" fillId="10" borderId="12" xfId="0" applyNumberFormat="1" applyFont="1" applyFill="1" applyBorder="1" applyAlignment="1">
      <alignment horizontal="right" vertical="center"/>
    </xf>
    <xf numFmtId="49" fontId="26" fillId="10" borderId="13" xfId="0" applyNumberFormat="1" applyFont="1" applyFill="1" applyBorder="1" applyAlignment="1">
      <alignment horizontal="right" vertical="center"/>
    </xf>
    <xf numFmtId="10" fontId="10" fillId="9" borderId="1" xfId="0" applyNumberFormat="1" applyFont="1" applyFill="1" applyBorder="1" applyAlignment="1">
      <alignment vertical="center"/>
    </xf>
    <xf numFmtId="0" fontId="13" fillId="10" borderId="1" xfId="0" applyFont="1" applyFill="1" applyBorder="1" applyAlignment="1">
      <alignment horizontal="center" vertical="center"/>
    </xf>
    <xf numFmtId="172" fontId="10" fillId="9" borderId="1" xfId="1" applyNumberFormat="1" applyFont="1" applyFill="1" applyBorder="1" applyAlignment="1">
      <alignment horizontal="center" vertical="center" wrapText="1"/>
    </xf>
    <xf numFmtId="0" fontId="10" fillId="8" borderId="1" xfId="0" applyFont="1" applyFill="1" applyBorder="1" applyAlignment="1">
      <alignment horizontal="center" vertical="center"/>
    </xf>
    <xf numFmtId="165" fontId="10" fillId="9" borderId="1" xfId="1" applyNumberFormat="1" applyFont="1" applyFill="1" applyBorder="1" applyAlignment="1">
      <alignment horizontal="center" vertical="center" wrapText="1"/>
    </xf>
    <xf numFmtId="0" fontId="10" fillId="9" borderId="11" xfId="0" applyFont="1" applyFill="1" applyBorder="1" applyAlignment="1">
      <alignment horizontal="left" vertical="center" wrapText="1"/>
    </xf>
    <xf numFmtId="0" fontId="10" fillId="9" borderId="5" xfId="0" applyFont="1" applyFill="1" applyBorder="1" applyAlignment="1">
      <alignment horizontal="center" vertical="center" wrapText="1"/>
    </xf>
    <xf numFmtId="0" fontId="10" fillId="9" borderId="5" xfId="0" applyFont="1" applyFill="1" applyBorder="1" applyAlignment="1">
      <alignment vertical="center" wrapText="1"/>
    </xf>
    <xf numFmtId="164" fontId="10" fillId="9" borderId="5" xfId="0" applyNumberFormat="1" applyFont="1" applyFill="1" applyBorder="1" applyAlignment="1">
      <alignment horizontal="center" vertical="center" wrapText="1"/>
    </xf>
    <xf numFmtId="164" fontId="10" fillId="9" borderId="15" xfId="0" applyNumberFormat="1" applyFont="1" applyFill="1" applyBorder="1" applyAlignment="1">
      <alignment horizontal="center" vertical="center" wrapText="1"/>
    </xf>
    <xf numFmtId="0" fontId="10" fillId="10" borderId="16" xfId="0" applyFont="1" applyFill="1" applyBorder="1" applyAlignment="1">
      <alignment horizontal="left" vertical="center" wrapText="1"/>
    </xf>
    <xf numFmtId="0" fontId="10" fillId="10" borderId="5" xfId="0" applyFont="1" applyFill="1" applyBorder="1" applyAlignment="1">
      <alignment horizontal="left" vertical="center" wrapText="1"/>
    </xf>
    <xf numFmtId="0" fontId="10" fillId="10" borderId="5" xfId="0" applyFont="1" applyFill="1" applyBorder="1" applyAlignment="1">
      <alignment horizontal="center" vertical="center" wrapText="1"/>
    </xf>
    <xf numFmtId="0" fontId="10" fillId="10" borderId="5" xfId="0" applyFont="1" applyFill="1" applyBorder="1" applyAlignment="1">
      <alignment vertical="center"/>
    </xf>
    <xf numFmtId="0" fontId="10" fillId="9" borderId="3" xfId="0" applyFont="1" applyFill="1" applyBorder="1" applyAlignment="1">
      <alignment horizontal="left" vertical="center" wrapText="1"/>
    </xf>
    <xf numFmtId="164" fontId="10" fillId="9" borderId="2" xfId="0" applyNumberFormat="1" applyFont="1" applyFill="1" applyBorder="1" applyAlignment="1">
      <alignment horizontal="center" vertical="center" wrapText="1"/>
    </xf>
    <xf numFmtId="0" fontId="10" fillId="10" borderId="17" xfId="0" applyFont="1" applyFill="1" applyBorder="1" applyAlignment="1">
      <alignment horizontal="left" vertical="center" wrapText="1"/>
    </xf>
    <xf numFmtId="3" fontId="10" fillId="9" borderId="1" xfId="0" applyNumberFormat="1" applyFont="1" applyFill="1" applyBorder="1" applyAlignment="1">
      <alignment horizontal="center" vertical="center"/>
    </xf>
    <xf numFmtId="0" fontId="10" fillId="10" borderId="18" xfId="0" applyFont="1" applyFill="1" applyBorder="1" applyAlignment="1">
      <alignment horizontal="left" vertical="center"/>
    </xf>
    <xf numFmtId="0" fontId="16" fillId="9" borderId="1" xfId="1" applyFont="1" applyFill="1" applyBorder="1" applyAlignment="1">
      <alignment vertical="center" wrapText="1"/>
    </xf>
    <xf numFmtId="3" fontId="10" fillId="9" borderId="1" xfId="0" applyNumberFormat="1" applyFont="1" applyFill="1" applyBorder="1" applyAlignment="1">
      <alignment vertical="center" wrapText="1"/>
    </xf>
    <xf numFmtId="0" fontId="16" fillId="9" borderId="1" xfId="0" applyFont="1" applyFill="1" applyBorder="1" applyAlignment="1">
      <alignment vertical="center" wrapText="1"/>
    </xf>
    <xf numFmtId="4" fontId="10" fillId="9" borderId="1" xfId="0" applyNumberFormat="1" applyFont="1" applyFill="1" applyBorder="1" applyAlignment="1">
      <alignment vertical="center" wrapText="1"/>
    </xf>
    <xf numFmtId="0" fontId="10" fillId="15" borderId="1" xfId="0" applyFont="1" applyFill="1" applyBorder="1" applyAlignment="1">
      <alignment horizontal="center" vertical="center"/>
    </xf>
    <xf numFmtId="0" fontId="10" fillId="10" borderId="3" xfId="0" applyFont="1" applyFill="1" applyBorder="1" applyAlignment="1">
      <alignment horizontal="right" vertical="center"/>
    </xf>
    <xf numFmtId="170" fontId="0" fillId="10" borderId="1" xfId="0" applyNumberFormat="1" applyFill="1" applyBorder="1" applyAlignment="1">
      <alignment horizontal="right" vertical="center"/>
    </xf>
    <xf numFmtId="0" fontId="10" fillId="16" borderId="1" xfId="0" applyFont="1" applyFill="1" applyBorder="1" applyAlignment="1">
      <alignment horizontal="left" vertical="center" wrapText="1"/>
    </xf>
    <xf numFmtId="0" fontId="10" fillId="16"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9" fillId="3" borderId="6" xfId="0" applyFont="1" applyFill="1" applyBorder="1" applyAlignment="1">
      <alignment vertical="center" wrapText="1"/>
    </xf>
    <xf numFmtId="1" fontId="10" fillId="9" borderId="1" xfId="0" applyNumberFormat="1" applyFont="1" applyFill="1" applyBorder="1" applyAlignment="1">
      <alignment horizontal="left" vertical="center" wrapText="1"/>
    </xf>
    <xf numFmtId="1" fontId="10" fillId="9" borderId="1" xfId="0" applyNumberFormat="1" applyFont="1" applyFill="1" applyBorder="1" applyAlignment="1">
      <alignment horizontal="right" vertical="center" wrapText="1"/>
    </xf>
    <xf numFmtId="170" fontId="26" fillId="10" borderId="12" xfId="0" applyNumberFormat="1" applyFont="1" applyFill="1" applyBorder="1" applyAlignment="1">
      <alignment horizontal="right" vertical="center"/>
    </xf>
    <xf numFmtId="170" fontId="26" fillId="10" borderId="13" xfId="0" applyNumberFormat="1" applyFont="1" applyFill="1" applyBorder="1" applyAlignment="1">
      <alignment horizontal="right" vertical="center"/>
    </xf>
    <xf numFmtId="170" fontId="28" fillId="17" borderId="21" xfId="0" applyNumberFormat="1" applyFont="1" applyFill="1" applyBorder="1" applyAlignment="1">
      <alignment horizontal="right" vertical="center"/>
    </xf>
    <xf numFmtId="170" fontId="26" fillId="18" borderId="22" xfId="0" applyNumberFormat="1" applyFont="1" applyFill="1" applyBorder="1" applyAlignment="1">
      <alignment horizontal="right" vertical="center"/>
    </xf>
    <xf numFmtId="170" fontId="26" fillId="18" borderId="1" xfId="0" applyNumberFormat="1" applyFont="1" applyFill="1" applyBorder="1" applyAlignment="1">
      <alignment horizontal="right" vertical="center"/>
    </xf>
    <xf numFmtId="0" fontId="9" fillId="3" borderId="7" xfId="0" applyFont="1" applyFill="1" applyBorder="1" applyAlignment="1">
      <alignment vertical="center" wrapText="1"/>
    </xf>
    <xf numFmtId="49" fontId="26" fillId="18" borderId="13" xfId="0" applyNumberFormat="1" applyFont="1" applyFill="1" applyBorder="1" applyAlignment="1">
      <alignment horizontal="right" vertical="center"/>
    </xf>
    <xf numFmtId="49" fontId="26" fillId="18" borderId="23" xfId="0" applyNumberFormat="1" applyFont="1" applyFill="1" applyBorder="1" applyAlignment="1">
      <alignment horizontal="right" vertical="center"/>
    </xf>
    <xf numFmtId="49" fontId="26" fillId="19" borderId="12" xfId="0" applyNumberFormat="1" applyFont="1" applyFill="1" applyBorder="1" applyAlignment="1">
      <alignment horizontal="right" vertical="center"/>
    </xf>
    <xf numFmtId="49" fontId="26" fillId="19" borderId="13" xfId="0" applyNumberFormat="1" applyFont="1" applyFill="1" applyBorder="1" applyAlignment="1">
      <alignment horizontal="right" vertical="center"/>
    </xf>
    <xf numFmtId="167" fontId="2" fillId="10" borderId="24" xfId="4" applyNumberFormat="1" applyFont="1" applyFill="1" applyBorder="1" applyAlignment="1" applyProtection="1">
      <alignment horizontal="right" vertical="center"/>
      <protection locked="0"/>
    </xf>
    <xf numFmtId="0" fontId="9" fillId="3" borderId="7" xfId="0" applyFont="1" applyFill="1" applyBorder="1" applyAlignment="1">
      <alignment horizontal="left" vertical="center" wrapText="1"/>
    </xf>
    <xf numFmtId="1" fontId="10" fillId="5" borderId="1" xfId="0" applyNumberFormat="1" applyFont="1" applyFill="1" applyBorder="1" applyAlignment="1">
      <alignment horizontal="left" vertical="center" wrapText="1"/>
    </xf>
    <xf numFmtId="170" fontId="2" fillId="10" borderId="13" xfId="4" applyNumberFormat="1" applyFont="1" applyFill="1" applyBorder="1" applyAlignment="1" applyProtection="1">
      <alignment horizontal="right" vertical="center"/>
      <protection locked="0"/>
    </xf>
    <xf numFmtId="170" fontId="2" fillId="10" borderId="24" xfId="4" applyNumberFormat="1" applyFont="1" applyFill="1" applyBorder="1" applyAlignment="1" applyProtection="1">
      <alignment horizontal="right" vertical="center"/>
      <protection locked="0"/>
    </xf>
    <xf numFmtId="170" fontId="26" fillId="17" borderId="13" xfId="0" applyNumberFormat="1" applyFont="1" applyFill="1" applyBorder="1" applyAlignment="1">
      <alignment horizontal="right" vertical="center"/>
    </xf>
    <xf numFmtId="170" fontId="26" fillId="17" borderId="24" xfId="0" applyNumberFormat="1" applyFont="1" applyFill="1" applyBorder="1" applyAlignment="1">
      <alignment horizontal="right" vertical="center"/>
    </xf>
    <xf numFmtId="3" fontId="10" fillId="9" borderId="1" xfId="2" applyNumberFormat="1" applyFont="1" applyFill="1" applyBorder="1" applyAlignment="1">
      <alignment horizontal="center" vertical="center" wrapText="1"/>
    </xf>
    <xf numFmtId="49" fontId="26" fillId="10" borderId="1" xfId="0" applyNumberFormat="1" applyFont="1" applyFill="1" applyBorder="1" applyAlignment="1">
      <alignment horizontal="center" vertical="center"/>
    </xf>
    <xf numFmtId="49" fontId="26" fillId="17" borderId="1" xfId="0" applyNumberFormat="1" applyFont="1" applyFill="1" applyBorder="1" applyAlignment="1">
      <alignment horizontal="center" vertical="center"/>
    </xf>
    <xf numFmtId="170" fontId="26" fillId="17" borderId="25" xfId="0" applyNumberFormat="1" applyFont="1" applyFill="1" applyBorder="1" applyAlignment="1">
      <alignment horizontal="right" vertical="center"/>
    </xf>
    <xf numFmtId="0" fontId="10" fillId="10" borderId="3" xfId="0" applyFont="1" applyFill="1" applyBorder="1" applyAlignment="1">
      <alignment horizontal="center" vertical="center"/>
    </xf>
    <xf numFmtId="0" fontId="10" fillId="9" borderId="1" xfId="1" applyFont="1" applyFill="1" applyBorder="1" applyAlignment="1" applyProtection="1">
      <alignment horizontal="left" vertical="center" wrapText="1"/>
      <protection locked="0"/>
    </xf>
    <xf numFmtId="0" fontId="10" fillId="9" borderId="1" xfId="1" applyFont="1" applyFill="1" applyBorder="1" applyAlignment="1" applyProtection="1">
      <alignment horizontal="right" vertical="center" wrapText="1"/>
      <protection locked="0"/>
    </xf>
    <xf numFmtId="9" fontId="10" fillId="9" borderId="1" xfId="3" applyFont="1" applyFill="1" applyBorder="1" applyAlignment="1" applyProtection="1">
      <alignment horizontal="center" vertical="center" wrapText="1"/>
      <protection locked="0"/>
    </xf>
    <xf numFmtId="173" fontId="10" fillId="9" borderId="1" xfId="2" applyNumberFormat="1" applyFont="1" applyFill="1" applyBorder="1" applyAlignment="1">
      <alignment horizontal="center" vertical="center" wrapText="1"/>
    </xf>
    <xf numFmtId="0" fontId="10" fillId="9" borderId="1" xfId="1" applyFont="1" applyFill="1" applyBorder="1" applyAlignment="1" applyProtection="1">
      <alignment horizontal="center" vertical="center" wrapText="1"/>
      <protection locked="0"/>
    </xf>
    <xf numFmtId="0" fontId="10" fillId="9" borderId="1" xfId="1" applyFont="1" applyFill="1" applyBorder="1" applyAlignment="1" applyProtection="1">
      <alignment vertical="center" wrapText="1"/>
      <protection locked="0"/>
    </xf>
    <xf numFmtId="1" fontId="10" fillId="9" borderId="1" xfId="3" applyNumberFormat="1" applyFont="1" applyFill="1" applyBorder="1" applyAlignment="1">
      <alignment horizontal="center" vertical="center" wrapText="1"/>
    </xf>
    <xf numFmtId="173" fontId="10" fillId="9" borderId="1" xfId="2" applyNumberFormat="1" applyFont="1" applyFill="1" applyBorder="1" applyAlignment="1">
      <alignment vertical="center" wrapText="1"/>
    </xf>
    <xf numFmtId="49" fontId="26" fillId="18" borderId="24" xfId="0" applyNumberFormat="1" applyFont="1" applyFill="1" applyBorder="1" applyAlignment="1">
      <alignment horizontal="right" vertical="center"/>
    </xf>
    <xf numFmtId="9" fontId="10" fillId="9" borderId="1" xfId="0" applyNumberFormat="1" applyFont="1" applyFill="1" applyBorder="1" applyAlignment="1">
      <alignment vertical="center" wrapText="1"/>
    </xf>
    <xf numFmtId="0" fontId="1" fillId="0" borderId="1" xfId="6" applyFont="1" applyBorder="1" applyAlignment="1">
      <alignment horizontal="center" vertical="center"/>
    </xf>
    <xf numFmtId="0" fontId="2" fillId="0" borderId="1" xfId="6" applyBorder="1"/>
    <xf numFmtId="0" fontId="2" fillId="0" borderId="1" xfId="6" applyBorder="1" applyAlignment="1">
      <alignment horizontal="center"/>
    </xf>
    <xf numFmtId="0" fontId="29" fillId="0" borderId="1" xfId="0" applyFont="1" applyBorder="1" applyAlignment="1">
      <alignment horizontal="center" vertical="center" wrapText="1"/>
    </xf>
    <xf numFmtId="0" fontId="2" fillId="0" borderId="3" xfId="0" applyFont="1" applyBorder="1" applyAlignment="1">
      <alignment horizontal="right" wrapText="1"/>
    </xf>
    <xf numFmtId="0" fontId="2" fillId="0" borderId="3" xfId="0" applyFont="1" applyBorder="1" applyAlignment="1">
      <alignment horizontal="center" vertical="center" wrapText="1"/>
    </xf>
    <xf numFmtId="17" fontId="30" fillId="20" borderId="1" xfId="0" applyNumberFormat="1" applyFont="1" applyFill="1" applyBorder="1" applyAlignment="1">
      <alignment horizontal="center"/>
    </xf>
    <xf numFmtId="0" fontId="2" fillId="21" borderId="1" xfId="6" applyFill="1" applyBorder="1"/>
    <xf numFmtId="17" fontId="31" fillId="21" borderId="1" xfId="0" applyNumberFormat="1" applyFont="1" applyFill="1" applyBorder="1" applyAlignment="1">
      <alignment horizontal="right" wrapText="1"/>
    </xf>
    <xf numFmtId="0" fontId="31" fillId="21" borderId="1" xfId="0" applyFont="1" applyFill="1" applyBorder="1" applyAlignment="1">
      <alignment horizontal="right" wrapText="1"/>
    </xf>
    <xf numFmtId="2" fontId="10" fillId="9" borderId="1" xfId="1" applyNumberFormat="1" applyFont="1" applyFill="1" applyBorder="1" applyAlignment="1">
      <alignment horizontal="center" vertical="center" wrapText="1"/>
    </xf>
    <xf numFmtId="1" fontId="10" fillId="9" borderId="1" xfId="1" applyNumberFormat="1" applyFont="1" applyFill="1" applyBorder="1" applyAlignment="1">
      <alignment horizontal="center" vertical="center" wrapText="1"/>
    </xf>
    <xf numFmtId="3" fontId="0" fillId="10" borderId="1" xfId="0" applyNumberFormat="1" applyFill="1" applyBorder="1" applyAlignment="1">
      <alignment horizontal="right" vertical="center"/>
    </xf>
    <xf numFmtId="3" fontId="0" fillId="10" borderId="1" xfId="0" applyNumberFormat="1" applyFill="1" applyBorder="1" applyAlignment="1">
      <alignment horizontal="right" vertical="center" wrapText="1"/>
    </xf>
    <xf numFmtId="165" fontId="10" fillId="9" borderId="1" xfId="0" applyNumberFormat="1" applyFont="1" applyFill="1" applyBorder="1" applyAlignment="1">
      <alignment horizontal="left" vertical="center" wrapText="1"/>
    </xf>
    <xf numFmtId="165" fontId="10" fillId="9" borderId="1" xfId="0" applyNumberFormat="1" applyFont="1" applyFill="1" applyBorder="1" applyAlignment="1">
      <alignment horizontal="right" vertical="center" wrapText="1"/>
    </xf>
    <xf numFmtId="165" fontId="10" fillId="5" borderId="1" xfId="0" applyNumberFormat="1" applyFont="1" applyFill="1" applyBorder="1" applyAlignment="1">
      <alignment horizontal="left" vertical="center" wrapText="1"/>
    </xf>
    <xf numFmtId="165" fontId="10" fillId="9" borderId="1" xfId="0" applyNumberFormat="1" applyFont="1" applyFill="1" applyBorder="1" applyAlignment="1">
      <alignment vertical="center" wrapText="1"/>
    </xf>
    <xf numFmtId="0" fontId="10" fillId="6" borderId="1" xfId="0" applyFont="1" applyFill="1" applyBorder="1" applyAlignment="1">
      <alignment horizontal="left" vertical="center"/>
    </xf>
    <xf numFmtId="0" fontId="9" fillId="3" borderId="0" xfId="0" applyFont="1" applyFill="1" applyAlignment="1">
      <alignment horizontal="left" vertical="center" wrapText="1"/>
    </xf>
    <xf numFmtId="0" fontId="9" fillId="3" borderId="26" xfId="0" applyFont="1" applyFill="1" applyBorder="1" applyAlignment="1">
      <alignment horizontal="left" vertical="center" wrapText="1"/>
    </xf>
    <xf numFmtId="0" fontId="0" fillId="3" borderId="0" xfId="0" applyFill="1" applyAlignment="1">
      <alignment vertical="center"/>
    </xf>
    <xf numFmtId="0" fontId="0" fillId="3" borderId="0" xfId="0" applyFill="1" applyAlignment="1">
      <alignment horizontal="left" vertical="center"/>
    </xf>
    <xf numFmtId="0" fontId="0" fillId="9" borderId="1" xfId="0" applyFill="1" applyBorder="1" applyAlignment="1">
      <alignment horizontal="left" vertical="center"/>
    </xf>
    <xf numFmtId="0" fontId="0" fillId="9" borderId="1" xfId="0" applyFill="1" applyBorder="1" applyAlignment="1">
      <alignment horizontal="right" vertical="center"/>
    </xf>
    <xf numFmtId="0" fontId="0" fillId="0" borderId="0" xfId="0" applyAlignment="1">
      <alignment horizontal="left" vertical="center"/>
    </xf>
    <xf numFmtId="0" fontId="0" fillId="0" borderId="0" xfId="0" applyAlignment="1">
      <alignment horizontal="right" vertical="center"/>
    </xf>
    <xf numFmtId="0" fontId="1" fillId="0" borderId="0" xfId="0" applyFont="1" applyAlignment="1">
      <alignment horizontal="center" vertical="center" wrapText="1"/>
    </xf>
    <xf numFmtId="0" fontId="1" fillId="0" borderId="27" xfId="0" applyFont="1" applyBorder="1" applyAlignment="1">
      <alignment horizontal="center" vertical="center" wrapText="1"/>
    </xf>
    <xf numFmtId="0" fontId="32" fillId="0" borderId="27" xfId="0" applyFont="1" applyBorder="1" applyAlignment="1">
      <alignment horizontal="center" vertical="center" wrapText="1"/>
    </xf>
    <xf numFmtId="0" fontId="33" fillId="0" borderId="0" xfId="0" applyFont="1" applyAlignment="1">
      <alignment wrapText="1"/>
    </xf>
    <xf numFmtId="0" fontId="0" fillId="0" borderId="0" xfId="0" applyAlignment="1">
      <alignment vertical="center" wrapText="1"/>
    </xf>
    <xf numFmtId="0" fontId="0" fillId="0" borderId="4" xfId="0" applyBorder="1" applyAlignment="1">
      <alignment vertical="center" wrapText="1"/>
    </xf>
    <xf numFmtId="0" fontId="0" fillId="0" borderId="0" xfId="0" applyAlignment="1">
      <alignment wrapText="1"/>
    </xf>
    <xf numFmtId="0" fontId="0" fillId="0" borderId="27" xfId="0" applyBorder="1" applyAlignment="1">
      <alignment vertical="center" wrapText="1"/>
    </xf>
    <xf numFmtId="0" fontId="0" fillId="0" borderId="27" xfId="0" applyBorder="1" applyAlignment="1">
      <alignment wrapText="1"/>
    </xf>
    <xf numFmtId="0" fontId="0" fillId="0" borderId="4" xfId="0" applyBorder="1"/>
    <xf numFmtId="0" fontId="0" fillId="0" borderId="1" xfId="0" applyBorder="1" applyAlignment="1">
      <alignment vertical="center" wrapText="1"/>
    </xf>
    <xf numFmtId="0" fontId="0" fillId="22" borderId="1" xfId="0" applyFill="1" applyBorder="1" applyAlignment="1">
      <alignment vertical="center" wrapText="1"/>
    </xf>
    <xf numFmtId="0" fontId="0" fillId="0" borderId="1" xfId="0" applyBorder="1" applyAlignment="1">
      <alignment horizontal="center" vertical="center" wrapText="1"/>
    </xf>
    <xf numFmtId="0" fontId="0" fillId="0" borderId="4" xfId="0" applyBorder="1" applyAlignment="1">
      <alignment vertical="center"/>
    </xf>
    <xf numFmtId="0" fontId="35" fillId="0" borderId="1" xfId="1" applyFont="1" applyBorder="1" applyAlignment="1">
      <alignment horizontal="center" vertical="center" wrapText="1"/>
    </xf>
    <xf numFmtId="0" fontId="14" fillId="0" borderId="0" xfId="0" applyFont="1" applyAlignment="1">
      <alignment horizontal="center" vertical="center"/>
    </xf>
    <xf numFmtId="0" fontId="10" fillId="0" borderId="1" xfId="0" applyFont="1" applyBorder="1" applyAlignment="1">
      <alignment horizontal="center" vertical="center" wrapText="1"/>
    </xf>
    <xf numFmtId="0" fontId="10" fillId="0" borderId="1" xfId="1" applyFont="1" applyBorder="1" applyAlignment="1">
      <alignment horizontal="center" vertical="center" wrapText="1"/>
    </xf>
    <xf numFmtId="10" fontId="10" fillId="0" borderId="1" xfId="0" applyNumberFormat="1" applyFont="1" applyBorder="1" applyAlignment="1">
      <alignment horizontal="center" vertical="center" wrapText="1"/>
    </xf>
    <xf numFmtId="1" fontId="10" fillId="0" borderId="1" xfId="0" applyNumberFormat="1" applyFont="1" applyBorder="1" applyAlignment="1">
      <alignment horizontal="center" vertical="center" wrapText="1"/>
    </xf>
    <xf numFmtId="0" fontId="39" fillId="0" borderId="1" xfId="0" applyFont="1" applyBorder="1" applyAlignment="1">
      <alignment horizontal="center" vertical="center" wrapText="1"/>
    </xf>
    <xf numFmtId="0" fontId="10" fillId="2" borderId="1" xfId="1" applyFont="1" applyFill="1" applyBorder="1" applyAlignment="1">
      <alignment horizontal="center" vertical="center" wrapText="1"/>
    </xf>
    <xf numFmtId="0" fontId="14" fillId="0" borderId="0" xfId="0" applyFont="1" applyAlignment="1">
      <alignment horizontal="center"/>
    </xf>
    <xf numFmtId="0" fontId="10" fillId="0" borderId="0" xfId="0" applyFont="1"/>
    <xf numFmtId="0" fontId="10" fillId="0" borderId="0" xfId="0" applyFont="1" applyAlignment="1">
      <alignment horizontal="center" vertical="center"/>
    </xf>
    <xf numFmtId="0" fontId="37" fillId="3" borderId="1" xfId="1" applyFont="1" applyFill="1" applyBorder="1" applyAlignment="1">
      <alignment horizontal="center" vertical="center" wrapText="1"/>
    </xf>
    <xf numFmtId="0" fontId="41" fillId="0" borderId="0" xfId="0" applyFont="1" applyAlignment="1">
      <alignment horizontal="left" vertical="center" wrapText="1"/>
    </xf>
    <xf numFmtId="0" fontId="36" fillId="24" borderId="6" xfId="0" applyFont="1" applyFill="1" applyBorder="1" applyAlignment="1">
      <alignment horizontal="center" vertical="center"/>
    </xf>
    <xf numFmtId="0" fontId="36" fillId="24" borderId="6" xfId="0" applyFont="1" applyFill="1" applyBorder="1" applyAlignment="1">
      <alignment horizontal="center" vertical="center" wrapText="1"/>
    </xf>
    <xf numFmtId="0" fontId="10" fillId="0" borderId="29" xfId="0" applyFont="1" applyBorder="1" applyAlignment="1">
      <alignment horizontal="center" vertical="center" wrapText="1"/>
    </xf>
    <xf numFmtId="0" fontId="37" fillId="3" borderId="29" xfId="1" applyFont="1" applyFill="1" applyBorder="1" applyAlignment="1">
      <alignment horizontal="center" vertical="center" wrapText="1"/>
    </xf>
    <xf numFmtId="0" fontId="10" fillId="0" borderId="29" xfId="1" applyFont="1" applyBorder="1" applyAlignment="1">
      <alignment horizontal="center" vertical="center" wrapText="1"/>
    </xf>
    <xf numFmtId="10" fontId="10" fillId="0" borderId="29" xfId="0" applyNumberFormat="1" applyFont="1" applyBorder="1" applyAlignment="1">
      <alignment horizontal="center" vertical="center" wrapText="1"/>
    </xf>
    <xf numFmtId="1" fontId="10" fillId="0" borderId="29" xfId="0" applyNumberFormat="1" applyFont="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37" fillId="3" borderId="17" xfId="1" applyFont="1" applyFill="1" applyBorder="1" applyAlignment="1">
      <alignment horizontal="center" vertical="center" wrapText="1"/>
    </xf>
    <xf numFmtId="0" fontId="10" fillId="0" borderId="31" xfId="1" applyFont="1" applyBorder="1" applyAlignment="1">
      <alignment horizontal="center" vertical="center" wrapText="1"/>
    </xf>
    <xf numFmtId="0" fontId="10" fillId="0" borderId="8" xfId="0" applyFont="1" applyBorder="1" applyAlignment="1">
      <alignment horizontal="center" vertical="center" wrapText="1"/>
    </xf>
    <xf numFmtId="0" fontId="37" fillId="3" borderId="8" xfId="1" applyFont="1" applyFill="1" applyBorder="1" applyAlignment="1">
      <alignment horizontal="center" vertical="center" wrapText="1"/>
    </xf>
    <xf numFmtId="49" fontId="10" fillId="0" borderId="8" xfId="1" applyNumberFormat="1" applyFont="1" applyBorder="1" applyAlignment="1">
      <alignment horizontal="center" vertical="center" wrapText="1"/>
    </xf>
    <xf numFmtId="10" fontId="10" fillId="0" borderId="8" xfId="0" applyNumberFormat="1" applyFont="1" applyBorder="1" applyAlignment="1">
      <alignment horizontal="center" vertical="center" wrapText="1"/>
    </xf>
    <xf numFmtId="1" fontId="10" fillId="0" borderId="8" xfId="0" applyNumberFormat="1" applyFont="1" applyBorder="1" applyAlignment="1">
      <alignment horizontal="center" vertical="center" wrapText="1"/>
    </xf>
    <xf numFmtId="0" fontId="10" fillId="0" borderId="33" xfId="0" applyFont="1" applyBorder="1" applyAlignment="1">
      <alignment horizontal="center" vertical="center" wrapText="1"/>
    </xf>
    <xf numFmtId="0" fontId="35" fillId="0" borderId="1" xfId="0" applyFont="1" applyBorder="1" applyAlignment="1">
      <alignment horizontal="center" vertical="center" wrapText="1"/>
    </xf>
    <xf numFmtId="0" fontId="33" fillId="0" borderId="28" xfId="0" applyFont="1" applyBorder="1" applyAlignment="1">
      <alignment horizontal="center" vertical="center" wrapText="1"/>
    </xf>
    <xf numFmtId="0" fontId="42" fillId="0" borderId="29" xfId="0" applyFont="1" applyBorder="1" applyAlignment="1">
      <alignment horizontal="center" vertical="center" wrapText="1"/>
    </xf>
    <xf numFmtId="0" fontId="33" fillId="0" borderId="29" xfId="0" applyFont="1" applyBorder="1" applyAlignment="1">
      <alignment horizontal="center" vertical="center" wrapText="1"/>
    </xf>
    <xf numFmtId="0" fontId="33" fillId="0" borderId="30" xfId="0" applyFont="1" applyBorder="1" applyAlignment="1">
      <alignment horizontal="center" vertical="center" wrapText="1"/>
    </xf>
    <xf numFmtId="0" fontId="35" fillId="0" borderId="17" xfId="0" applyFont="1" applyBorder="1" applyAlignment="1">
      <alignment vertical="center" wrapText="1"/>
    </xf>
    <xf numFmtId="0" fontId="0" fillId="0" borderId="31" xfId="0" applyBorder="1" applyAlignment="1">
      <alignment vertical="center" wrapText="1"/>
    </xf>
    <xf numFmtId="0" fontId="0" fillId="0" borderId="17" xfId="0" applyBorder="1" applyAlignment="1">
      <alignment vertical="center" wrapText="1"/>
    </xf>
    <xf numFmtId="0" fontId="0" fillId="0" borderId="32" xfId="0" applyBorder="1" applyAlignment="1">
      <alignment vertical="center" wrapText="1"/>
    </xf>
    <xf numFmtId="0" fontId="0" fillId="0" borderId="8" xfId="0" applyBorder="1" applyAlignment="1">
      <alignment vertical="center" wrapText="1"/>
    </xf>
    <xf numFmtId="0" fontId="0" fillId="22" borderId="8" xfId="0" applyFill="1" applyBorder="1" applyAlignment="1">
      <alignment vertical="center" wrapText="1"/>
    </xf>
    <xf numFmtId="0" fontId="0" fillId="0" borderId="8" xfId="0" applyBorder="1" applyAlignment="1">
      <alignment horizontal="center" vertical="center" wrapText="1"/>
    </xf>
    <xf numFmtId="0" fontId="0" fillId="0" borderId="33" xfId="0" applyBorder="1" applyAlignment="1">
      <alignment vertical="center" wrapText="1"/>
    </xf>
    <xf numFmtId="0" fontId="35" fillId="22" borderId="29" xfId="0" applyFont="1" applyFill="1" applyBorder="1" applyAlignment="1">
      <alignment horizontal="left" vertical="center" wrapText="1"/>
    </xf>
    <xf numFmtId="0" fontId="35" fillId="2" borderId="1" xfId="0" applyFont="1" applyFill="1" applyBorder="1" applyAlignment="1">
      <alignment horizontal="left" vertical="center" wrapText="1"/>
    </xf>
    <xf numFmtId="0" fontId="35" fillId="23" borderId="1" xfId="0" applyFont="1" applyFill="1" applyBorder="1" applyAlignment="1">
      <alignment horizontal="left" vertical="center" wrapText="1"/>
    </xf>
    <xf numFmtId="0" fontId="35" fillId="2" borderId="1" xfId="1" applyFont="1" applyFill="1" applyBorder="1" applyAlignment="1">
      <alignment horizontal="left" vertical="center" wrapText="1"/>
    </xf>
    <xf numFmtId="0" fontId="35" fillId="22" borderId="8" xfId="0" applyFont="1" applyFill="1" applyBorder="1" applyAlignment="1">
      <alignment horizontal="left" vertical="center" wrapText="1"/>
    </xf>
    <xf numFmtId="0" fontId="35" fillId="0" borderId="1" xfId="0" applyFont="1" applyBorder="1" applyAlignment="1">
      <alignment horizontal="left" vertical="center" wrapText="1"/>
    </xf>
    <xf numFmtId="0" fontId="9" fillId="3" borderId="1"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7"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20" xfId="0" applyFont="1" applyFill="1" applyBorder="1" applyAlignment="1">
      <alignment horizontal="left" vertical="center" wrapText="1"/>
    </xf>
    <xf numFmtId="0" fontId="9" fillId="3" borderId="14" xfId="0" applyFont="1" applyFill="1" applyBorder="1" applyAlignment="1">
      <alignment horizontal="left" vertical="center" wrapText="1"/>
    </xf>
    <xf numFmtId="0" fontId="9" fillId="3" borderId="0" xfId="0" applyFont="1" applyFill="1" applyAlignment="1">
      <alignment horizontal="left" vertical="center" wrapText="1"/>
    </xf>
    <xf numFmtId="0" fontId="9" fillId="3" borderId="19" xfId="0" applyFont="1" applyFill="1" applyBorder="1" applyAlignment="1">
      <alignment horizontal="left" vertical="center" wrapText="1"/>
    </xf>
    <xf numFmtId="0" fontId="9" fillId="3" borderId="9" xfId="0" applyFont="1" applyFill="1" applyBorder="1" applyAlignment="1">
      <alignment horizontal="left" vertical="center" wrapText="1"/>
    </xf>
    <xf numFmtId="0" fontId="10" fillId="9" borderId="6" xfId="0" applyFont="1" applyFill="1" applyBorder="1" applyAlignment="1">
      <alignment horizontal="left" vertical="center" wrapText="1"/>
    </xf>
    <xf numFmtId="0" fontId="10" fillId="9" borderId="7" xfId="0" applyFont="1" applyFill="1" applyBorder="1" applyAlignment="1">
      <alignment horizontal="left" vertical="center" wrapText="1"/>
    </xf>
    <xf numFmtId="0" fontId="10" fillId="9" borderId="5"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10" fillId="9" borderId="6" xfId="0" applyFont="1" applyFill="1" applyBorder="1" applyAlignment="1">
      <alignment horizontal="right" vertical="center" wrapText="1"/>
    </xf>
    <xf numFmtId="0" fontId="10" fillId="9" borderId="7" xfId="0" applyFont="1" applyFill="1" applyBorder="1" applyAlignment="1">
      <alignment horizontal="right" vertical="center" wrapText="1"/>
    </xf>
    <xf numFmtId="0" fontId="10" fillId="9" borderId="5" xfId="0" applyFont="1" applyFill="1" applyBorder="1" applyAlignment="1">
      <alignment horizontal="right" vertical="center" wrapText="1"/>
    </xf>
    <xf numFmtId="0" fontId="10" fillId="3" borderId="9"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5" xfId="0" applyFont="1" applyFill="1" applyBorder="1" applyAlignment="1">
      <alignment vertical="center" wrapText="1"/>
    </xf>
    <xf numFmtId="0" fontId="5" fillId="7" borderId="0" xfId="0" applyFont="1" applyFill="1" applyAlignment="1">
      <alignment horizontal="center" vertical="center"/>
    </xf>
    <xf numFmtId="0" fontId="5" fillId="5" borderId="0" xfId="0" applyFont="1" applyFill="1" applyAlignment="1">
      <alignment horizontal="center" vertical="center"/>
    </xf>
    <xf numFmtId="0" fontId="5" fillId="8" borderId="0" xfId="0" applyFont="1" applyFill="1" applyAlignment="1">
      <alignment horizontal="center" vertical="center"/>
    </xf>
    <xf numFmtId="0" fontId="37" fillId="3" borderId="17" xfId="1" applyFont="1" applyFill="1" applyBorder="1" applyAlignment="1">
      <alignment horizontal="center" vertical="center" wrapText="1"/>
    </xf>
    <xf numFmtId="0" fontId="37" fillId="3" borderId="32" xfId="1" applyFont="1" applyFill="1" applyBorder="1" applyAlignment="1">
      <alignment horizontal="center" vertical="center" wrapText="1"/>
    </xf>
    <xf numFmtId="0" fontId="37" fillId="3" borderId="28" xfId="1" applyFont="1" applyFill="1" applyBorder="1" applyAlignment="1">
      <alignment horizontal="center" vertical="center" wrapText="1"/>
    </xf>
    <xf numFmtId="0" fontId="38" fillId="3" borderId="17" xfId="1" applyFont="1" applyFill="1" applyBorder="1" applyAlignment="1">
      <alignment horizontal="center" vertical="center" wrapText="1"/>
    </xf>
    <xf numFmtId="0" fontId="34" fillId="0" borderId="0" xfId="0" applyFont="1" applyAlignment="1">
      <alignment horizontal="center" vertical="center"/>
    </xf>
    <xf numFmtId="0" fontId="41" fillId="0" borderId="0" xfId="0" applyFont="1" applyAlignment="1">
      <alignment horizontal="left" vertical="center" wrapText="1"/>
    </xf>
    <xf numFmtId="0" fontId="0" fillId="0" borderId="4" xfId="0" applyBorder="1" applyAlignment="1">
      <alignment horizontal="left" vertical="center" wrapText="1"/>
    </xf>
  </cellXfs>
  <cellStyles count="7">
    <cellStyle name="Millares" xfId="2" builtinId="3"/>
    <cellStyle name="Millares 2 5" xfId="4"/>
    <cellStyle name="Normal" xfId="0" builtinId="0"/>
    <cellStyle name="Normal 2" xfId="1"/>
    <cellStyle name="Normal 2 2" xfId="6"/>
    <cellStyle name="Normal 2 6" xfId="5"/>
    <cellStyle name="Porcentaje" xfId="3" builtinId="5"/>
  </cellStyles>
  <dxfs count="3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patternType="solid">
          <fgColor rgb="FFE2EFD9"/>
          <bgColor rgb="FFE2EFD9"/>
        </patternFill>
      </fill>
    </dxf>
    <dxf>
      <fill>
        <patternFill patternType="solid">
          <fgColor rgb="FFE2EFD9"/>
          <bgColor rgb="FFE2EFD9"/>
        </patternFill>
      </fill>
    </dxf>
    <dxf>
      <fill>
        <patternFill patternType="solid">
          <fgColor rgb="FFE2EFD9"/>
          <bgColor rgb="FFE2EFD9"/>
        </patternFill>
      </fill>
    </dxf>
    <dxf>
      <fill>
        <patternFill patternType="solid">
          <fgColor rgb="FFE2EFD9"/>
          <bgColor rgb="FFE2EFD9"/>
        </patternFill>
      </fill>
    </dxf>
    <dxf>
      <fill>
        <patternFill patternType="solid">
          <fgColor rgb="FFE2EFD9"/>
          <bgColor rgb="FFE2EFD9"/>
        </patternFill>
      </fill>
    </dxf>
    <dxf>
      <fill>
        <patternFill patternType="solid">
          <fgColor rgb="FFE2EFD9"/>
          <bgColor rgb="FFE2EFD9"/>
        </patternFill>
      </fill>
    </dxf>
    <dxf>
      <fill>
        <patternFill>
          <bgColor theme="6" tint="0.39994506668294322"/>
        </patternFill>
      </fill>
    </dxf>
    <dxf>
      <fill>
        <patternFill patternType="solid">
          <fgColor rgb="FFE2EFD9"/>
          <bgColor rgb="FFE2EFD9"/>
        </patternFill>
      </fill>
    </dxf>
    <dxf>
      <fill>
        <patternFill patternType="solid">
          <fgColor rgb="FFE2EFD9"/>
          <bgColor rgb="FFE2EFD9"/>
        </patternFill>
      </fill>
    </dxf>
    <dxf>
      <fill>
        <patternFill patternType="solid">
          <fgColor rgb="FFE2EFD9"/>
          <bgColor rgb="FFE2EFD9"/>
        </patternFill>
      </fill>
    </dxf>
    <dxf>
      <fill>
        <patternFill patternType="solid">
          <fgColor rgb="FFE2EFD9"/>
          <bgColor rgb="FFE2EFD9"/>
        </patternFill>
      </fill>
    </dxf>
    <dxf>
      <fill>
        <patternFill patternType="solid">
          <fgColor rgb="FFE2EFD9"/>
          <bgColor rgb="FFE2EFD9"/>
        </patternFill>
      </fill>
    </dxf>
    <dxf>
      <fill>
        <patternFill patternType="solid">
          <fgColor rgb="FFE2EFD9"/>
          <bgColor rgb="FFE2EFD9"/>
        </patternFill>
      </fill>
    </dxf>
    <dxf>
      <fill>
        <patternFill>
          <bgColor theme="6" tint="0.39994506668294322"/>
        </patternFill>
      </fill>
    </dxf>
    <dxf>
      <fill>
        <patternFill>
          <bgColor theme="6" tint="0.39994506668294322"/>
        </patternFill>
      </fill>
    </dxf>
    <dxf>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4</xdr:col>
      <xdr:colOff>0</xdr:colOff>
      <xdr:row>340</xdr:row>
      <xdr:rowOff>0</xdr:rowOff>
    </xdr:from>
    <xdr:ext cx="2379345" cy="502285"/>
    <xdr:pic>
      <xdr:nvPicPr>
        <xdr:cNvPr id="2" name="Imagen 1">
          <a:extLst>
            <a:ext uri="{FF2B5EF4-FFF2-40B4-BE49-F238E27FC236}">
              <a16:creationId xmlns:a16="http://schemas.microsoft.com/office/drawing/2014/main" xmlns="" id="{00000000-0008-0000-0000-000007000000}"/>
            </a:ext>
          </a:extLst>
        </xdr:cNvPr>
        <xdr:cNvPicPr/>
      </xdr:nvPicPr>
      <xdr:blipFill>
        <a:blip xmlns:r="http://schemas.openxmlformats.org/officeDocument/2006/relationships" r:embed="rId1"/>
        <a:stretch>
          <a:fillRect/>
        </a:stretch>
      </xdr:blipFill>
      <xdr:spPr>
        <a:xfrm>
          <a:off x="6362700" y="241173000"/>
          <a:ext cx="2379345" cy="50228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48"/>
  <sheetViews>
    <sheetView topLeftCell="A193" workbookViewId="0">
      <selection activeCell="A193" sqref="A193:A205"/>
    </sheetView>
  </sheetViews>
  <sheetFormatPr baseColWidth="10" defaultColWidth="13.5703125" defaultRowHeight="15" x14ac:dyDescent="0.25"/>
  <cols>
    <col min="1" max="1" width="14" style="6" customWidth="1"/>
    <col min="2" max="2" width="8.5703125" style="6" customWidth="1"/>
    <col min="3" max="4" width="40.7109375" style="215" customWidth="1"/>
    <col min="5" max="5" width="8.7109375" style="215" customWidth="1"/>
    <col min="6" max="7" width="8.7109375" style="216" customWidth="1"/>
    <col min="8" max="8" width="14.28515625" style="216" customWidth="1"/>
    <col min="9" max="10" width="40.7109375" style="215" customWidth="1"/>
    <col min="11" max="11" width="15.42578125" style="6" customWidth="1"/>
    <col min="12" max="12" width="30.7109375" style="6" customWidth="1"/>
    <col min="13" max="16" width="12.7109375" style="6" customWidth="1"/>
    <col min="17" max="17" width="35.7109375" style="215" customWidth="1"/>
    <col min="18" max="18" width="16.5703125" style="215" customWidth="1"/>
    <col min="19" max="19" width="10.85546875" style="6" customWidth="1"/>
    <col min="20" max="20" width="15.7109375" style="6" customWidth="1"/>
    <col min="21" max="22" width="13.5703125" style="1"/>
    <col min="23" max="23" width="30.7109375" style="215" customWidth="1"/>
    <col min="24" max="24" width="13.5703125" style="6"/>
    <col min="25" max="30" width="0" style="6" hidden="1" customWidth="1"/>
    <col min="31" max="16384" width="13.5703125" style="6"/>
  </cols>
  <sheetData>
    <row r="1" spans="1:34" ht="23.25" x14ac:dyDescent="0.25">
      <c r="A1" s="307" t="s">
        <v>0</v>
      </c>
      <c r="B1" s="307"/>
      <c r="C1" s="307"/>
      <c r="D1" s="307"/>
      <c r="E1" s="2"/>
      <c r="F1" s="3"/>
      <c r="G1" s="3"/>
      <c r="H1" s="4"/>
      <c r="I1" s="308" t="s">
        <v>1</v>
      </c>
      <c r="J1" s="308"/>
      <c r="K1" s="308"/>
      <c r="L1" s="308"/>
      <c r="M1" s="308"/>
      <c r="N1" s="308"/>
      <c r="O1" s="308"/>
      <c r="P1" s="308"/>
      <c r="Q1" s="309" t="s">
        <v>2</v>
      </c>
      <c r="R1" s="309"/>
      <c r="S1" s="309"/>
      <c r="T1" s="309"/>
      <c r="U1" s="309"/>
      <c r="V1" s="309"/>
      <c r="W1" s="309"/>
      <c r="X1" s="309"/>
      <c r="Y1" s="5"/>
      <c r="Z1" s="5"/>
      <c r="AA1" s="5"/>
      <c r="AB1" s="5"/>
      <c r="AC1" s="5"/>
      <c r="AD1" s="5"/>
    </row>
    <row r="2" spans="1:34" ht="23.25" x14ac:dyDescent="0.25">
      <c r="A2" s="7"/>
      <c r="B2" s="7"/>
      <c r="C2" s="7"/>
      <c r="D2" s="7"/>
      <c r="E2" s="8"/>
      <c r="F2" s="9"/>
      <c r="G2" s="9"/>
      <c r="H2" s="10"/>
      <c r="I2" s="7"/>
      <c r="J2" s="7"/>
      <c r="K2" s="7"/>
      <c r="L2" s="7"/>
      <c r="M2" s="7"/>
      <c r="N2" s="7"/>
      <c r="O2" s="7"/>
      <c r="P2" s="7"/>
      <c r="Q2" s="7"/>
      <c r="R2" s="7"/>
      <c r="S2" s="7"/>
      <c r="T2" s="7"/>
      <c r="U2" s="7"/>
      <c r="V2" s="7"/>
      <c r="W2" s="7"/>
      <c r="X2" s="7"/>
      <c r="Y2" s="7"/>
      <c r="Z2" s="7"/>
      <c r="AA2" s="7"/>
      <c r="AB2" s="7"/>
      <c r="AC2" s="7"/>
      <c r="AD2" s="7"/>
    </row>
    <row r="3" spans="1:34" ht="51" x14ac:dyDescent="0.25">
      <c r="A3" s="11" t="s">
        <v>3</v>
      </c>
      <c r="B3" s="11" t="s">
        <v>4</v>
      </c>
      <c r="C3" s="12" t="s">
        <v>5</v>
      </c>
      <c r="D3" s="12" t="s">
        <v>6</v>
      </c>
      <c r="E3" s="13" t="s">
        <v>7</v>
      </c>
      <c r="F3" s="13" t="s">
        <v>8</v>
      </c>
      <c r="G3" s="13" t="s">
        <v>9</v>
      </c>
      <c r="H3" s="13" t="s">
        <v>10</v>
      </c>
      <c r="I3" s="13" t="s">
        <v>11</v>
      </c>
      <c r="J3" s="13" t="s">
        <v>12</v>
      </c>
      <c r="K3" s="13" t="s">
        <v>13</v>
      </c>
      <c r="L3" s="13" t="s">
        <v>14</v>
      </c>
      <c r="M3" s="13" t="s">
        <v>15</v>
      </c>
      <c r="N3" s="13" t="s">
        <v>16</v>
      </c>
      <c r="O3" s="13" t="s">
        <v>17</v>
      </c>
      <c r="P3" s="13" t="s">
        <v>18</v>
      </c>
      <c r="Q3" s="14" t="s">
        <v>19</v>
      </c>
      <c r="R3" s="14" t="s">
        <v>14</v>
      </c>
      <c r="S3" s="14" t="s">
        <v>20</v>
      </c>
      <c r="T3" s="14" t="s">
        <v>21</v>
      </c>
      <c r="U3" s="14" t="s">
        <v>22</v>
      </c>
      <c r="V3" s="14" t="s">
        <v>23</v>
      </c>
      <c r="W3" s="14" t="s">
        <v>24</v>
      </c>
      <c r="X3" s="14" t="s">
        <v>25</v>
      </c>
      <c r="Y3" s="15">
        <v>2015</v>
      </c>
      <c r="Z3" s="15">
        <v>2016</v>
      </c>
      <c r="AA3" s="15">
        <v>2017</v>
      </c>
      <c r="AB3" s="15">
        <v>2018</v>
      </c>
      <c r="AC3" s="15">
        <v>2019</v>
      </c>
      <c r="AD3" s="16">
        <v>43983</v>
      </c>
    </row>
    <row r="4" spans="1:34" s="27" customFormat="1" ht="40.5" x14ac:dyDescent="0.25">
      <c r="A4" s="281" t="s">
        <v>26</v>
      </c>
      <c r="B4" s="286" t="s">
        <v>27</v>
      </c>
      <c r="C4" s="281" t="s">
        <v>28</v>
      </c>
      <c r="D4" s="281" t="s">
        <v>29</v>
      </c>
      <c r="E4" s="17" t="s">
        <v>30</v>
      </c>
      <c r="F4" s="18">
        <v>1</v>
      </c>
      <c r="G4" s="18" t="s">
        <v>27</v>
      </c>
      <c r="H4" s="18" t="s">
        <v>31</v>
      </c>
      <c r="I4" s="17" t="s">
        <v>32</v>
      </c>
      <c r="J4" s="17" t="s">
        <v>33</v>
      </c>
      <c r="K4" s="19" t="s">
        <v>34</v>
      </c>
      <c r="L4" s="20" t="s">
        <v>35</v>
      </c>
      <c r="M4" s="21" t="s">
        <v>36</v>
      </c>
      <c r="N4" s="22">
        <v>0.05</v>
      </c>
      <c r="O4" s="22">
        <v>1.7000000000000001E-2</v>
      </c>
      <c r="P4" s="22" t="s">
        <v>37</v>
      </c>
      <c r="Q4" s="23" t="s">
        <v>32</v>
      </c>
      <c r="R4" s="23" t="s">
        <v>38</v>
      </c>
      <c r="S4" s="24" t="s">
        <v>39</v>
      </c>
      <c r="T4" s="24" t="s">
        <v>40</v>
      </c>
      <c r="U4" s="24" t="s">
        <v>37</v>
      </c>
      <c r="V4" s="24"/>
      <c r="W4" s="23"/>
      <c r="X4" s="25">
        <v>597</v>
      </c>
      <c r="Y4" s="26" t="s">
        <v>41</v>
      </c>
      <c r="Z4" s="25"/>
      <c r="AA4" s="25">
        <v>4.51</v>
      </c>
      <c r="AB4" s="25"/>
      <c r="AC4" s="25"/>
      <c r="AD4" s="25"/>
    </row>
    <row r="5" spans="1:34" s="27" customFormat="1" ht="67.5" x14ac:dyDescent="0.25">
      <c r="A5" s="282"/>
      <c r="B5" s="288"/>
      <c r="C5" s="283"/>
      <c r="D5" s="283"/>
      <c r="E5" s="17" t="s">
        <v>30</v>
      </c>
      <c r="F5" s="18">
        <v>1</v>
      </c>
      <c r="G5" s="18" t="s">
        <v>27</v>
      </c>
      <c r="H5" s="18" t="s">
        <v>42</v>
      </c>
      <c r="I5" s="17" t="s">
        <v>43</v>
      </c>
      <c r="J5" s="17" t="s">
        <v>44</v>
      </c>
      <c r="K5" s="19" t="s">
        <v>34</v>
      </c>
      <c r="L5" s="20" t="s">
        <v>35</v>
      </c>
      <c r="M5" s="21" t="s">
        <v>45</v>
      </c>
      <c r="N5" s="21" t="s">
        <v>45</v>
      </c>
      <c r="O5" s="22">
        <v>0.04</v>
      </c>
      <c r="P5" s="22" t="s">
        <v>37</v>
      </c>
      <c r="Q5" s="23" t="s">
        <v>43</v>
      </c>
      <c r="R5" s="23" t="s">
        <v>46</v>
      </c>
      <c r="S5" s="24" t="s">
        <v>39</v>
      </c>
      <c r="T5" s="24" t="s">
        <v>47</v>
      </c>
      <c r="U5" s="24" t="s">
        <v>48</v>
      </c>
      <c r="V5" s="24" t="s">
        <v>48</v>
      </c>
      <c r="W5" s="23"/>
      <c r="X5" s="25">
        <v>5057</v>
      </c>
      <c r="Y5" s="28">
        <v>2</v>
      </c>
      <c r="Z5" s="28" t="s">
        <v>49</v>
      </c>
      <c r="AA5" s="28" t="s">
        <v>50</v>
      </c>
      <c r="AB5" s="28" t="s">
        <v>51</v>
      </c>
      <c r="AC5" s="25"/>
      <c r="AD5" s="25"/>
    </row>
    <row r="6" spans="1:34" s="27" customFormat="1" ht="54" x14ac:dyDescent="0.25">
      <c r="A6" s="282"/>
      <c r="B6" s="280" t="s">
        <v>52</v>
      </c>
      <c r="C6" s="281" t="s">
        <v>53</v>
      </c>
      <c r="D6" s="281" t="s">
        <v>54</v>
      </c>
      <c r="E6" s="17" t="s">
        <v>30</v>
      </c>
      <c r="F6" s="18">
        <v>1</v>
      </c>
      <c r="G6" s="18" t="s">
        <v>52</v>
      </c>
      <c r="H6" s="18" t="s">
        <v>55</v>
      </c>
      <c r="I6" s="17" t="s">
        <v>56</v>
      </c>
      <c r="J6" s="17" t="s">
        <v>57</v>
      </c>
      <c r="K6" s="19" t="s">
        <v>34</v>
      </c>
      <c r="L6" s="20" t="s">
        <v>35</v>
      </c>
      <c r="M6" s="21" t="s">
        <v>58</v>
      </c>
      <c r="N6" s="22">
        <v>0.25</v>
      </c>
      <c r="O6" s="22" t="s">
        <v>59</v>
      </c>
      <c r="P6" s="22" t="s">
        <v>37</v>
      </c>
      <c r="Q6" s="23" t="s">
        <v>56</v>
      </c>
      <c r="R6" s="23" t="s">
        <v>46</v>
      </c>
      <c r="S6" s="24" t="s">
        <v>39</v>
      </c>
      <c r="T6" s="24" t="s">
        <v>47</v>
      </c>
      <c r="U6" s="24" t="s">
        <v>48</v>
      </c>
      <c r="V6" s="24" t="s">
        <v>48</v>
      </c>
      <c r="W6" s="23"/>
      <c r="X6" s="29">
        <v>5056</v>
      </c>
      <c r="Y6" s="28" t="s">
        <v>60</v>
      </c>
      <c r="Z6" s="28" t="s">
        <v>61</v>
      </c>
      <c r="AA6" s="28" t="s">
        <v>62</v>
      </c>
      <c r="AB6" s="28" t="s">
        <v>62</v>
      </c>
      <c r="AC6" s="25"/>
      <c r="AD6" s="25"/>
    </row>
    <row r="7" spans="1:34" s="27" customFormat="1" ht="40.5" x14ac:dyDescent="0.25">
      <c r="A7" s="282"/>
      <c r="B7" s="280"/>
      <c r="C7" s="282"/>
      <c r="D7" s="283"/>
      <c r="E7" s="17"/>
      <c r="F7" s="18"/>
      <c r="G7" s="18"/>
      <c r="H7" s="18"/>
      <c r="I7" s="30" t="s">
        <v>63</v>
      </c>
      <c r="J7" s="17"/>
      <c r="K7" s="19"/>
      <c r="L7" s="20"/>
      <c r="M7" s="21"/>
      <c r="N7" s="21"/>
      <c r="O7" s="22"/>
      <c r="P7" s="22"/>
      <c r="Q7" s="23" t="s">
        <v>64</v>
      </c>
      <c r="R7" s="23" t="s">
        <v>65</v>
      </c>
      <c r="S7" s="24" t="s">
        <v>66</v>
      </c>
      <c r="T7" s="24" t="s">
        <v>40</v>
      </c>
      <c r="U7" s="24" t="s">
        <v>48</v>
      </c>
      <c r="V7" s="24"/>
      <c r="W7" s="23" t="s">
        <v>67</v>
      </c>
      <c r="X7" s="29">
        <v>373</v>
      </c>
      <c r="Y7" s="28" t="s">
        <v>68</v>
      </c>
      <c r="Z7" s="28" t="s">
        <v>69</v>
      </c>
      <c r="AA7" s="28" t="s">
        <v>70</v>
      </c>
      <c r="AB7" s="28" t="s">
        <v>71</v>
      </c>
      <c r="AC7" s="28" t="s">
        <v>72</v>
      </c>
      <c r="AD7" s="28" t="s">
        <v>73</v>
      </c>
    </row>
    <row r="8" spans="1:34" s="27" customFormat="1" ht="94.5" x14ac:dyDescent="0.25">
      <c r="A8" s="282"/>
      <c r="B8" s="280"/>
      <c r="C8" s="283"/>
      <c r="D8" s="31" t="s">
        <v>74</v>
      </c>
      <c r="E8" s="17" t="s">
        <v>30</v>
      </c>
      <c r="F8" s="18">
        <v>1</v>
      </c>
      <c r="G8" s="18" t="s">
        <v>52</v>
      </c>
      <c r="H8" s="18" t="s">
        <v>75</v>
      </c>
      <c r="I8" s="17" t="s">
        <v>76</v>
      </c>
      <c r="J8" s="17" t="s">
        <v>77</v>
      </c>
      <c r="K8" s="19" t="s">
        <v>34</v>
      </c>
      <c r="L8" s="19" t="s">
        <v>78</v>
      </c>
      <c r="M8" s="32" t="s">
        <v>79</v>
      </c>
      <c r="N8" s="21" t="s">
        <v>80</v>
      </c>
      <c r="O8" s="22">
        <v>8.4000000000000005E-2</v>
      </c>
      <c r="P8" s="22" t="s">
        <v>81</v>
      </c>
      <c r="Q8" s="23" t="s">
        <v>82</v>
      </c>
      <c r="R8" s="23" t="s">
        <v>83</v>
      </c>
      <c r="S8" s="24" t="s">
        <v>39</v>
      </c>
      <c r="T8" s="24" t="s">
        <v>40</v>
      </c>
      <c r="U8" s="24" t="s">
        <v>48</v>
      </c>
      <c r="V8" s="24" t="s">
        <v>48</v>
      </c>
      <c r="W8" s="23"/>
      <c r="X8" s="25">
        <v>5055</v>
      </c>
      <c r="Y8" s="28" t="s">
        <v>84</v>
      </c>
      <c r="Z8" s="28" t="s">
        <v>85</v>
      </c>
      <c r="AA8" s="28" t="s">
        <v>86</v>
      </c>
      <c r="AB8" s="28" t="s">
        <v>87</v>
      </c>
      <c r="AC8" s="28" t="s">
        <v>88</v>
      </c>
      <c r="AD8" s="25"/>
    </row>
    <row r="9" spans="1:34" s="27" customFormat="1" ht="54" x14ac:dyDescent="0.25">
      <c r="A9" s="282"/>
      <c r="B9" s="286" t="s">
        <v>89</v>
      </c>
      <c r="C9" s="286" t="s">
        <v>90</v>
      </c>
      <c r="D9" s="281" t="s">
        <v>91</v>
      </c>
      <c r="E9" s="33" t="s">
        <v>30</v>
      </c>
      <c r="F9" s="34">
        <v>1</v>
      </c>
      <c r="G9" s="34" t="s">
        <v>89</v>
      </c>
      <c r="H9" s="34" t="s">
        <v>92</v>
      </c>
      <c r="I9" s="33" t="s">
        <v>93</v>
      </c>
      <c r="J9" s="17" t="s">
        <v>94</v>
      </c>
      <c r="K9" s="19" t="s">
        <v>34</v>
      </c>
      <c r="L9" s="20" t="s">
        <v>95</v>
      </c>
      <c r="M9" s="22" t="s">
        <v>96</v>
      </c>
      <c r="N9" s="22">
        <v>0.97</v>
      </c>
      <c r="O9" s="22">
        <v>0.99</v>
      </c>
      <c r="P9" s="22" t="s">
        <v>37</v>
      </c>
      <c r="Q9" s="23" t="s">
        <v>93</v>
      </c>
      <c r="R9" s="23" t="s">
        <v>97</v>
      </c>
      <c r="S9" s="24" t="s">
        <v>98</v>
      </c>
      <c r="T9" s="24" t="s">
        <v>40</v>
      </c>
      <c r="U9" s="24" t="s">
        <v>48</v>
      </c>
      <c r="V9" s="24" t="s">
        <v>48</v>
      </c>
      <c r="W9" s="23" t="s">
        <v>99</v>
      </c>
      <c r="X9" s="25">
        <v>0</v>
      </c>
      <c r="Y9" s="25">
        <v>98.5</v>
      </c>
      <c r="Z9" s="25">
        <v>95.3</v>
      </c>
      <c r="AA9" s="25">
        <v>94.7</v>
      </c>
      <c r="AB9" s="25">
        <v>93.9</v>
      </c>
      <c r="AC9" s="25">
        <v>94.3</v>
      </c>
      <c r="AD9" s="35"/>
    </row>
    <row r="10" spans="1:34" s="27" customFormat="1" ht="67.5" x14ac:dyDescent="0.25">
      <c r="A10" s="282"/>
      <c r="B10" s="287"/>
      <c r="C10" s="287"/>
      <c r="D10" s="282"/>
      <c r="E10" s="17" t="s">
        <v>30</v>
      </c>
      <c r="F10" s="18">
        <v>1</v>
      </c>
      <c r="G10" s="18" t="s">
        <v>89</v>
      </c>
      <c r="H10" s="18" t="s">
        <v>100</v>
      </c>
      <c r="I10" s="17" t="s">
        <v>101</v>
      </c>
      <c r="J10" s="17" t="s">
        <v>102</v>
      </c>
      <c r="K10" s="19" t="s">
        <v>34</v>
      </c>
      <c r="L10" s="20" t="s">
        <v>35</v>
      </c>
      <c r="M10" s="22">
        <v>0.34300000000000003</v>
      </c>
      <c r="N10" s="22">
        <v>0.371</v>
      </c>
      <c r="O10" s="22">
        <v>0.48</v>
      </c>
      <c r="P10" s="22" t="s">
        <v>37</v>
      </c>
      <c r="Q10" s="23" t="s">
        <v>101</v>
      </c>
      <c r="R10" s="23" t="s">
        <v>103</v>
      </c>
      <c r="S10" s="24" t="s">
        <v>39</v>
      </c>
      <c r="T10" s="24" t="s">
        <v>40</v>
      </c>
      <c r="U10" s="24" t="s">
        <v>37</v>
      </c>
      <c r="V10" s="24"/>
      <c r="W10" s="23"/>
      <c r="X10" s="25">
        <v>0</v>
      </c>
      <c r="Y10" s="36" t="s">
        <v>104</v>
      </c>
      <c r="Z10" s="36" t="s">
        <v>105</v>
      </c>
      <c r="AA10" s="36" t="s">
        <v>106</v>
      </c>
      <c r="AB10" s="36" t="s">
        <v>107</v>
      </c>
      <c r="AC10" s="35"/>
      <c r="AD10" s="35"/>
      <c r="AF10" s="37"/>
      <c r="AG10" s="37"/>
      <c r="AH10" s="37"/>
    </row>
    <row r="11" spans="1:34" s="27" customFormat="1" ht="27" x14ac:dyDescent="0.25">
      <c r="A11" s="282"/>
      <c r="B11" s="287"/>
      <c r="C11" s="287"/>
      <c r="D11" s="282"/>
      <c r="E11" s="17"/>
      <c r="F11" s="18"/>
      <c r="G11" s="18"/>
      <c r="H11" s="18"/>
      <c r="I11" s="30" t="s">
        <v>63</v>
      </c>
      <c r="J11" s="17"/>
      <c r="K11" s="19"/>
      <c r="L11" s="20"/>
      <c r="M11" s="22"/>
      <c r="N11" s="22"/>
      <c r="O11" s="22"/>
      <c r="P11" s="22"/>
      <c r="Q11" s="23" t="s">
        <v>108</v>
      </c>
      <c r="R11" s="23" t="s">
        <v>46</v>
      </c>
      <c r="S11" s="24" t="s">
        <v>109</v>
      </c>
      <c r="T11" s="24" t="s">
        <v>47</v>
      </c>
      <c r="U11" s="24" t="s">
        <v>37</v>
      </c>
      <c r="V11" s="24"/>
      <c r="W11" s="23" t="s">
        <v>67</v>
      </c>
      <c r="X11" s="25">
        <v>120</v>
      </c>
      <c r="Y11" s="38">
        <v>21.56</v>
      </c>
      <c r="Z11" s="38">
        <v>20.22</v>
      </c>
      <c r="AA11" s="38">
        <v>19.29</v>
      </c>
      <c r="AB11" s="38">
        <v>18.95</v>
      </c>
      <c r="AC11" s="38">
        <v>17.53</v>
      </c>
      <c r="AD11" s="38">
        <v>17.100000000000001</v>
      </c>
      <c r="AF11" s="37"/>
      <c r="AG11" s="37"/>
      <c r="AH11" s="37"/>
    </row>
    <row r="12" spans="1:34" s="27" customFormat="1" ht="27" x14ac:dyDescent="0.25">
      <c r="A12" s="282"/>
      <c r="B12" s="287"/>
      <c r="C12" s="287"/>
      <c r="D12" s="282"/>
      <c r="E12" s="17"/>
      <c r="F12" s="18"/>
      <c r="G12" s="18"/>
      <c r="H12" s="18"/>
      <c r="I12" s="30" t="s">
        <v>63</v>
      </c>
      <c r="J12" s="17"/>
      <c r="K12" s="19"/>
      <c r="L12" s="20"/>
      <c r="M12" s="22"/>
      <c r="N12" s="22"/>
      <c r="O12" s="22"/>
      <c r="P12" s="22"/>
      <c r="Q12" s="23" t="s">
        <v>110</v>
      </c>
      <c r="R12" s="23" t="s">
        <v>111</v>
      </c>
      <c r="S12" s="24" t="s">
        <v>109</v>
      </c>
      <c r="T12" s="24" t="s">
        <v>47</v>
      </c>
      <c r="U12" s="24" t="s">
        <v>37</v>
      </c>
      <c r="V12" s="24"/>
      <c r="W12" s="23" t="s">
        <v>67</v>
      </c>
      <c r="X12" s="25"/>
      <c r="Y12" s="25"/>
      <c r="Z12" s="25"/>
      <c r="AA12" s="25"/>
      <c r="AB12" s="25"/>
      <c r="AC12" s="25"/>
      <c r="AD12" s="25"/>
      <c r="AF12" s="37"/>
      <c r="AG12" s="37"/>
      <c r="AH12" s="37"/>
    </row>
    <row r="13" spans="1:34" s="27" customFormat="1" ht="27" x14ac:dyDescent="0.25">
      <c r="A13" s="282"/>
      <c r="B13" s="287"/>
      <c r="C13" s="287"/>
      <c r="D13" s="282"/>
      <c r="E13" s="17"/>
      <c r="F13" s="18"/>
      <c r="G13" s="18"/>
      <c r="H13" s="18"/>
      <c r="I13" s="30" t="s">
        <v>63</v>
      </c>
      <c r="J13" s="17"/>
      <c r="K13" s="19"/>
      <c r="L13" s="20"/>
      <c r="M13" s="22"/>
      <c r="N13" s="22"/>
      <c r="O13" s="22"/>
      <c r="P13" s="22"/>
      <c r="Q13" s="23" t="s">
        <v>112</v>
      </c>
      <c r="R13" s="23" t="s">
        <v>46</v>
      </c>
      <c r="S13" s="24" t="s">
        <v>109</v>
      </c>
      <c r="T13" s="24" t="s">
        <v>47</v>
      </c>
      <c r="U13" s="24" t="s">
        <v>48</v>
      </c>
      <c r="V13" s="24"/>
      <c r="W13" s="23" t="s">
        <v>67</v>
      </c>
      <c r="X13" s="25">
        <v>491</v>
      </c>
      <c r="Y13" s="38">
        <v>65.36</v>
      </c>
      <c r="Z13" s="38">
        <v>64.19</v>
      </c>
      <c r="AA13" s="38">
        <v>62.32</v>
      </c>
      <c r="AB13" s="38">
        <v>61.86</v>
      </c>
      <c r="AC13" s="38">
        <v>61.47</v>
      </c>
      <c r="AD13" s="38">
        <v>47.7</v>
      </c>
      <c r="AF13" s="37"/>
      <c r="AG13" s="37"/>
      <c r="AH13" s="37"/>
    </row>
    <row r="14" spans="1:34" s="27" customFormat="1" ht="40.5" x14ac:dyDescent="0.25">
      <c r="A14" s="282"/>
      <c r="B14" s="287"/>
      <c r="C14" s="287"/>
      <c r="D14" s="282"/>
      <c r="E14" s="17" t="s">
        <v>30</v>
      </c>
      <c r="F14" s="18">
        <v>1</v>
      </c>
      <c r="G14" s="18" t="s">
        <v>89</v>
      </c>
      <c r="H14" s="18" t="s">
        <v>113</v>
      </c>
      <c r="I14" s="17" t="s">
        <v>114</v>
      </c>
      <c r="J14" s="17" t="s">
        <v>115</v>
      </c>
      <c r="K14" s="19" t="s">
        <v>34</v>
      </c>
      <c r="L14" s="20" t="s">
        <v>35</v>
      </c>
      <c r="M14" s="22">
        <v>0.36799999999999999</v>
      </c>
      <c r="N14" s="22">
        <v>0.379</v>
      </c>
      <c r="O14" s="22">
        <v>0.42099999999999999</v>
      </c>
      <c r="P14" s="22" t="s">
        <v>37</v>
      </c>
      <c r="Q14" s="23" t="s">
        <v>114</v>
      </c>
      <c r="R14" s="23" t="s">
        <v>38</v>
      </c>
      <c r="S14" s="24" t="s">
        <v>39</v>
      </c>
      <c r="T14" s="24" t="s">
        <v>40</v>
      </c>
      <c r="U14" s="24" t="s">
        <v>48</v>
      </c>
      <c r="V14" s="24"/>
      <c r="W14" s="23"/>
      <c r="X14" s="25">
        <v>0</v>
      </c>
      <c r="Y14" s="25"/>
      <c r="Z14" s="25"/>
      <c r="AA14" s="25"/>
      <c r="AB14" s="25"/>
      <c r="AC14" s="25"/>
      <c r="AD14" s="25"/>
      <c r="AF14" s="39"/>
      <c r="AG14" s="39"/>
      <c r="AH14" s="39"/>
    </row>
    <row r="15" spans="1:34" s="27" customFormat="1" ht="27" x14ac:dyDescent="0.25">
      <c r="A15" s="282"/>
      <c r="B15" s="288"/>
      <c r="C15" s="288"/>
      <c r="D15" s="283"/>
      <c r="E15" s="17"/>
      <c r="F15" s="18"/>
      <c r="G15" s="18"/>
      <c r="H15" s="18"/>
      <c r="I15" s="30" t="s">
        <v>63</v>
      </c>
      <c r="J15" s="17"/>
      <c r="K15" s="19"/>
      <c r="L15" s="20"/>
      <c r="M15" s="22"/>
      <c r="N15" s="22"/>
      <c r="O15" s="22"/>
      <c r="P15" s="22"/>
      <c r="Q15" s="23" t="s">
        <v>116</v>
      </c>
      <c r="R15" s="23" t="s">
        <v>46</v>
      </c>
      <c r="S15" s="24" t="s">
        <v>109</v>
      </c>
      <c r="T15" s="24" t="s">
        <v>47</v>
      </c>
      <c r="U15" s="24" t="s">
        <v>48</v>
      </c>
      <c r="V15" s="24"/>
      <c r="W15" s="23" t="s">
        <v>67</v>
      </c>
      <c r="X15" s="25">
        <v>121</v>
      </c>
      <c r="Y15" s="38">
        <v>58.2</v>
      </c>
      <c r="Z15" s="40">
        <v>59.06</v>
      </c>
      <c r="AA15" s="38">
        <v>60.38</v>
      </c>
      <c r="AB15" s="38">
        <v>60.33</v>
      </c>
      <c r="AC15" s="38">
        <v>59.32</v>
      </c>
      <c r="AD15" s="38">
        <v>43.6</v>
      </c>
    </row>
    <row r="16" spans="1:34" s="27" customFormat="1" ht="27" x14ac:dyDescent="0.25">
      <c r="A16" s="282"/>
      <c r="B16" s="280" t="s">
        <v>117</v>
      </c>
      <c r="C16" s="281" t="s">
        <v>118</v>
      </c>
      <c r="D16" s="31" t="s">
        <v>119</v>
      </c>
      <c r="E16" s="41"/>
      <c r="F16" s="42"/>
      <c r="G16" s="42"/>
      <c r="H16" s="42"/>
      <c r="I16" s="43" t="s">
        <v>120</v>
      </c>
      <c r="J16" s="41"/>
      <c r="K16" s="44"/>
      <c r="L16" s="44"/>
      <c r="M16" s="44"/>
      <c r="N16" s="44"/>
      <c r="O16" s="44"/>
      <c r="P16" s="44"/>
      <c r="Q16" s="23"/>
      <c r="R16" s="23"/>
      <c r="S16" s="24"/>
      <c r="T16" s="24"/>
      <c r="U16" s="24"/>
      <c r="V16" s="24"/>
      <c r="W16" s="23"/>
      <c r="X16" s="25">
        <v>0</v>
      </c>
      <c r="Y16" s="25"/>
      <c r="Z16" s="25"/>
      <c r="AA16" s="25"/>
      <c r="AB16" s="25"/>
      <c r="AC16" s="25"/>
      <c r="AD16" s="25"/>
    </row>
    <row r="17" spans="1:30" s="27" customFormat="1" ht="54" x14ac:dyDescent="0.25">
      <c r="A17" s="282"/>
      <c r="B17" s="280"/>
      <c r="C17" s="283"/>
      <c r="D17" s="31" t="s">
        <v>121</v>
      </c>
      <c r="E17" s="17" t="s">
        <v>30</v>
      </c>
      <c r="F17" s="18">
        <v>1</v>
      </c>
      <c r="G17" s="18" t="s">
        <v>117</v>
      </c>
      <c r="H17" s="18" t="s">
        <v>122</v>
      </c>
      <c r="I17" s="17" t="s">
        <v>123</v>
      </c>
      <c r="J17" s="17" t="s">
        <v>124</v>
      </c>
      <c r="K17" s="19" t="s">
        <v>125</v>
      </c>
      <c r="L17" s="20" t="s">
        <v>126</v>
      </c>
      <c r="M17" s="19">
        <v>0</v>
      </c>
      <c r="N17" s="19" t="s">
        <v>127</v>
      </c>
      <c r="O17" s="45" t="s">
        <v>128</v>
      </c>
      <c r="P17" s="19" t="s">
        <v>37</v>
      </c>
      <c r="Q17" s="23" t="s">
        <v>123</v>
      </c>
      <c r="R17" s="23"/>
      <c r="S17" s="24"/>
      <c r="T17" s="24"/>
      <c r="U17" s="24"/>
      <c r="V17" s="24"/>
      <c r="W17" s="23"/>
      <c r="X17" s="25">
        <v>0</v>
      </c>
      <c r="Y17" s="46"/>
      <c r="Z17" s="25"/>
      <c r="AA17" s="25"/>
      <c r="AB17" s="25"/>
      <c r="AC17" s="25"/>
      <c r="AD17" s="25"/>
    </row>
    <row r="18" spans="1:30" s="27" customFormat="1" ht="40.5" x14ac:dyDescent="0.25">
      <c r="A18" s="282"/>
      <c r="B18" s="280" t="s">
        <v>129</v>
      </c>
      <c r="C18" s="281" t="s">
        <v>130</v>
      </c>
      <c r="D18" s="281" t="s">
        <v>131</v>
      </c>
      <c r="E18" s="47" t="s">
        <v>132</v>
      </c>
      <c r="F18" s="48" t="s">
        <v>133</v>
      </c>
      <c r="G18" s="48" t="s">
        <v>134</v>
      </c>
      <c r="H18" s="48" t="s">
        <v>135</v>
      </c>
      <c r="I18" s="47" t="s">
        <v>136</v>
      </c>
      <c r="J18" s="17" t="s">
        <v>137</v>
      </c>
      <c r="K18" s="19" t="s">
        <v>138</v>
      </c>
      <c r="L18" s="20" t="s">
        <v>139</v>
      </c>
      <c r="M18" s="45">
        <v>89</v>
      </c>
      <c r="N18" s="45">
        <v>87</v>
      </c>
      <c r="O18" s="45">
        <v>80</v>
      </c>
      <c r="P18" s="22" t="s">
        <v>37</v>
      </c>
      <c r="Q18" s="23" t="s">
        <v>140</v>
      </c>
      <c r="R18" s="23" t="s">
        <v>141</v>
      </c>
      <c r="S18" s="24" t="s">
        <v>142</v>
      </c>
      <c r="T18" s="24" t="s">
        <v>40</v>
      </c>
      <c r="U18" s="24" t="s">
        <v>37</v>
      </c>
      <c r="V18" s="24"/>
      <c r="W18" s="23" t="s">
        <v>137</v>
      </c>
      <c r="X18" s="24">
        <v>5053</v>
      </c>
      <c r="Y18" s="49">
        <v>36.72</v>
      </c>
      <c r="Z18" s="49">
        <v>2.82</v>
      </c>
      <c r="AA18" s="49">
        <v>2.74</v>
      </c>
      <c r="AB18" s="49">
        <v>39.26</v>
      </c>
      <c r="AC18" s="50">
        <v>21</v>
      </c>
      <c r="AD18" s="51">
        <v>9.5456269633415719E-2</v>
      </c>
    </row>
    <row r="19" spans="1:30" s="27" customFormat="1" ht="54.75" thickBot="1" x14ac:dyDescent="0.3">
      <c r="A19" s="282"/>
      <c r="B19" s="280"/>
      <c r="C19" s="282"/>
      <c r="D19" s="283"/>
      <c r="E19" s="17" t="s">
        <v>132</v>
      </c>
      <c r="F19" s="18" t="s">
        <v>133</v>
      </c>
      <c r="G19" s="18" t="s">
        <v>134</v>
      </c>
      <c r="H19" s="18" t="s">
        <v>143</v>
      </c>
      <c r="I19" s="17" t="s">
        <v>144</v>
      </c>
      <c r="J19" s="17" t="s">
        <v>145</v>
      </c>
      <c r="K19" s="19" t="s">
        <v>146</v>
      </c>
      <c r="L19" s="20" t="s">
        <v>139</v>
      </c>
      <c r="M19" s="52">
        <v>989.79</v>
      </c>
      <c r="N19" s="52">
        <v>971.98</v>
      </c>
      <c r="O19" s="52">
        <v>890.82</v>
      </c>
      <c r="P19" s="22" t="s">
        <v>37</v>
      </c>
      <c r="Q19" s="23" t="s">
        <v>144</v>
      </c>
      <c r="R19" s="23" t="s">
        <v>141</v>
      </c>
      <c r="S19" s="24" t="s">
        <v>142</v>
      </c>
      <c r="T19" s="24" t="s">
        <v>40</v>
      </c>
      <c r="U19" s="24" t="s">
        <v>37</v>
      </c>
      <c r="V19" s="24"/>
      <c r="W19" s="23" t="s">
        <v>145</v>
      </c>
      <c r="X19" s="24">
        <v>5054</v>
      </c>
      <c r="Y19" s="53">
        <v>18.36</v>
      </c>
      <c r="Z19" s="49">
        <v>1.41</v>
      </c>
      <c r="AA19" s="49">
        <v>1.37</v>
      </c>
      <c r="AB19" s="49">
        <v>19.63</v>
      </c>
      <c r="AC19" s="49">
        <v>39.950043647058841</v>
      </c>
      <c r="AD19" s="54">
        <v>20.30832136450919</v>
      </c>
    </row>
    <row r="20" spans="1:30" s="27" customFormat="1" ht="27" x14ac:dyDescent="0.25">
      <c r="A20" s="282"/>
      <c r="B20" s="280"/>
      <c r="C20" s="282"/>
      <c r="D20" s="31" t="s">
        <v>147</v>
      </c>
      <c r="E20" s="41"/>
      <c r="F20" s="42"/>
      <c r="G20" s="42"/>
      <c r="H20" s="42"/>
      <c r="I20" s="43" t="s">
        <v>148</v>
      </c>
      <c r="J20" s="41"/>
      <c r="K20" s="44"/>
      <c r="L20" s="44"/>
      <c r="M20" s="44"/>
      <c r="N20" s="44"/>
      <c r="O20" s="44"/>
      <c r="P20" s="44"/>
      <c r="Q20" s="23"/>
      <c r="R20" s="23"/>
      <c r="S20" s="24"/>
      <c r="T20" s="24"/>
      <c r="U20" s="24"/>
      <c r="V20" s="24"/>
      <c r="W20" s="23"/>
      <c r="X20" s="25"/>
      <c r="Y20" s="25"/>
      <c r="Z20" s="25"/>
      <c r="AA20" s="25"/>
      <c r="AB20" s="25"/>
      <c r="AC20" s="25"/>
      <c r="AD20" s="25"/>
    </row>
    <row r="21" spans="1:30" s="27" customFormat="1" ht="27" x14ac:dyDescent="0.25">
      <c r="A21" s="282"/>
      <c r="B21" s="280"/>
      <c r="C21" s="283"/>
      <c r="D21" s="31" t="s">
        <v>149</v>
      </c>
      <c r="E21" s="41"/>
      <c r="F21" s="42"/>
      <c r="G21" s="42"/>
      <c r="H21" s="42"/>
      <c r="I21" s="43" t="s">
        <v>148</v>
      </c>
      <c r="J21" s="41"/>
      <c r="K21" s="44"/>
      <c r="L21" s="44"/>
      <c r="M21" s="44"/>
      <c r="N21" s="44"/>
      <c r="O21" s="44"/>
      <c r="P21" s="44"/>
      <c r="Q21" s="23"/>
      <c r="R21" s="23"/>
      <c r="S21" s="24"/>
      <c r="T21" s="24"/>
      <c r="U21" s="24"/>
      <c r="V21" s="24"/>
      <c r="W21" s="23"/>
      <c r="X21" s="25">
        <v>0</v>
      </c>
      <c r="Y21" s="25"/>
      <c r="Z21" s="25"/>
      <c r="AA21" s="25"/>
      <c r="AB21" s="25"/>
      <c r="AC21" s="25"/>
      <c r="AD21" s="25"/>
    </row>
    <row r="22" spans="1:30" s="27" customFormat="1" ht="27" x14ac:dyDescent="0.25">
      <c r="A22" s="282"/>
      <c r="B22" s="280" t="s">
        <v>150</v>
      </c>
      <c r="C22" s="281" t="s">
        <v>151</v>
      </c>
      <c r="D22" s="31" t="s">
        <v>152</v>
      </c>
      <c r="E22" s="41"/>
      <c r="F22" s="42"/>
      <c r="G22" s="42"/>
      <c r="H22" s="42"/>
      <c r="I22" s="43" t="s">
        <v>148</v>
      </c>
      <c r="J22" s="41"/>
      <c r="K22" s="44"/>
      <c r="L22" s="44"/>
      <c r="M22" s="44"/>
      <c r="N22" s="44"/>
      <c r="O22" s="44"/>
      <c r="P22" s="44"/>
      <c r="Q22" s="23"/>
      <c r="R22" s="23"/>
      <c r="S22" s="24"/>
      <c r="T22" s="24"/>
      <c r="U22" s="24"/>
      <c r="V22" s="24"/>
      <c r="W22" s="23"/>
      <c r="X22" s="25">
        <v>0</v>
      </c>
      <c r="Y22" s="25"/>
      <c r="Z22" s="25"/>
      <c r="AA22" s="25"/>
      <c r="AB22" s="25"/>
      <c r="AC22" s="25"/>
      <c r="AD22" s="25"/>
    </row>
    <row r="23" spans="1:30" s="27" customFormat="1" ht="27" x14ac:dyDescent="0.25">
      <c r="A23" s="282"/>
      <c r="B23" s="280"/>
      <c r="C23" s="283"/>
      <c r="D23" s="31" t="s">
        <v>153</v>
      </c>
      <c r="E23" s="41"/>
      <c r="F23" s="42"/>
      <c r="G23" s="42"/>
      <c r="H23" s="42"/>
      <c r="I23" s="43" t="s">
        <v>148</v>
      </c>
      <c r="J23" s="41"/>
      <c r="K23" s="44"/>
      <c r="L23" s="44"/>
      <c r="M23" s="44"/>
      <c r="N23" s="44"/>
      <c r="O23" s="44"/>
      <c r="P23" s="44"/>
      <c r="Q23" s="23"/>
      <c r="R23" s="23"/>
      <c r="S23" s="24"/>
      <c r="T23" s="24"/>
      <c r="U23" s="24"/>
      <c r="V23" s="24"/>
      <c r="W23" s="23"/>
      <c r="X23" s="25">
        <v>0</v>
      </c>
      <c r="Y23" s="25"/>
      <c r="Z23" s="25"/>
      <c r="AA23" s="25"/>
      <c r="AB23" s="25"/>
      <c r="AC23" s="25"/>
      <c r="AD23" s="25"/>
    </row>
    <row r="24" spans="1:30" s="27" customFormat="1" ht="67.5" x14ac:dyDescent="0.25">
      <c r="A24" s="283"/>
      <c r="B24" s="31" t="s">
        <v>154</v>
      </c>
      <c r="C24" s="31" t="s">
        <v>155</v>
      </c>
      <c r="D24" s="31" t="s">
        <v>156</v>
      </c>
      <c r="E24" s="41"/>
      <c r="F24" s="42"/>
      <c r="G24" s="42"/>
      <c r="H24" s="42"/>
      <c r="I24" s="43" t="s">
        <v>148</v>
      </c>
      <c r="J24" s="41"/>
      <c r="K24" s="44"/>
      <c r="L24" s="44"/>
      <c r="M24" s="44"/>
      <c r="N24" s="44"/>
      <c r="O24" s="44"/>
      <c r="P24" s="44"/>
      <c r="Q24" s="23"/>
      <c r="R24" s="23"/>
      <c r="S24" s="24"/>
      <c r="T24" s="24"/>
      <c r="U24" s="24"/>
      <c r="V24" s="24"/>
      <c r="W24" s="23"/>
      <c r="X24" s="25">
        <v>0</v>
      </c>
      <c r="Y24" s="25"/>
      <c r="Z24" s="25"/>
      <c r="AA24" s="25"/>
      <c r="AB24" s="25"/>
      <c r="AC24" s="25"/>
      <c r="AD24" s="25"/>
    </row>
    <row r="25" spans="1:30" s="27" customFormat="1" ht="13.5" x14ac:dyDescent="0.25">
      <c r="A25" s="293" t="s">
        <v>157</v>
      </c>
      <c r="B25" s="281" t="s">
        <v>158</v>
      </c>
      <c r="C25" s="281" t="s">
        <v>159</v>
      </c>
      <c r="D25" s="31" t="s">
        <v>160</v>
      </c>
      <c r="E25" s="41"/>
      <c r="F25" s="42"/>
      <c r="G25" s="42"/>
      <c r="H25" s="42"/>
      <c r="I25" s="41"/>
      <c r="J25" s="41"/>
      <c r="K25" s="44"/>
      <c r="L25" s="44"/>
      <c r="M25" s="44"/>
      <c r="N25" s="44"/>
      <c r="O25" s="44"/>
      <c r="P25" s="44"/>
      <c r="Q25" s="23"/>
      <c r="R25" s="23"/>
      <c r="S25" s="24"/>
      <c r="T25" s="24"/>
      <c r="U25" s="24"/>
      <c r="V25" s="24"/>
      <c r="W25" s="23"/>
      <c r="X25" s="25">
        <v>0</v>
      </c>
      <c r="Y25" s="25"/>
      <c r="Z25" s="25"/>
      <c r="AA25" s="25"/>
      <c r="AB25" s="25"/>
      <c r="AC25" s="25"/>
      <c r="AD25" s="25"/>
    </row>
    <row r="26" spans="1:30" s="27" customFormat="1" ht="81" x14ac:dyDescent="0.25">
      <c r="A26" s="284"/>
      <c r="B26" s="282"/>
      <c r="C26" s="282"/>
      <c r="D26" s="281" t="s">
        <v>161</v>
      </c>
      <c r="E26" s="17" t="s">
        <v>30</v>
      </c>
      <c r="F26" s="18">
        <v>2</v>
      </c>
      <c r="G26" s="18" t="s">
        <v>158</v>
      </c>
      <c r="H26" s="18" t="s">
        <v>162</v>
      </c>
      <c r="I26" s="17" t="s">
        <v>163</v>
      </c>
      <c r="J26" s="17" t="s">
        <v>164</v>
      </c>
      <c r="K26" s="19" t="s">
        <v>34</v>
      </c>
      <c r="L26" s="55" t="s">
        <v>165</v>
      </c>
      <c r="M26" s="56" t="s">
        <v>166</v>
      </c>
      <c r="N26" s="57" t="s">
        <v>167</v>
      </c>
      <c r="O26" s="58">
        <v>0.13900000000000001</v>
      </c>
      <c r="P26" s="21" t="s">
        <v>37</v>
      </c>
      <c r="Q26" s="23" t="s">
        <v>163</v>
      </c>
      <c r="R26" s="23" t="s">
        <v>168</v>
      </c>
      <c r="S26" s="24"/>
      <c r="T26" s="24" t="s">
        <v>47</v>
      </c>
      <c r="U26" s="24" t="s">
        <v>37</v>
      </c>
      <c r="V26" s="24"/>
      <c r="W26" s="23"/>
      <c r="X26" s="24"/>
      <c r="Y26" s="59"/>
      <c r="Z26" s="59"/>
      <c r="AA26" s="59"/>
      <c r="AB26" s="59"/>
      <c r="AC26" s="59"/>
      <c r="AD26" s="59"/>
    </row>
    <row r="27" spans="1:30" s="27" customFormat="1" ht="67.5" x14ac:dyDescent="0.25">
      <c r="A27" s="284"/>
      <c r="B27" s="283"/>
      <c r="C27" s="283"/>
      <c r="D27" s="283"/>
      <c r="E27" s="17" t="s">
        <v>30</v>
      </c>
      <c r="F27" s="18">
        <v>2</v>
      </c>
      <c r="G27" s="18" t="s">
        <v>158</v>
      </c>
      <c r="H27" s="18" t="s">
        <v>169</v>
      </c>
      <c r="I27" s="17" t="s">
        <v>170</v>
      </c>
      <c r="J27" s="17" t="s">
        <v>171</v>
      </c>
      <c r="K27" s="19" t="s">
        <v>34</v>
      </c>
      <c r="L27" s="20" t="s">
        <v>165</v>
      </c>
      <c r="M27" s="21">
        <v>0.36099999999999999</v>
      </c>
      <c r="N27" s="22" t="s">
        <v>172</v>
      </c>
      <c r="O27" s="22">
        <v>0.51</v>
      </c>
      <c r="P27" s="22" t="s">
        <v>37</v>
      </c>
      <c r="Q27" s="23" t="s">
        <v>170</v>
      </c>
      <c r="R27" s="23" t="s">
        <v>173</v>
      </c>
      <c r="S27" s="24" t="s">
        <v>98</v>
      </c>
      <c r="T27" s="24" t="s">
        <v>40</v>
      </c>
      <c r="U27" s="24" t="s">
        <v>48</v>
      </c>
      <c r="V27" s="24"/>
      <c r="W27" s="23" t="s">
        <v>174</v>
      </c>
      <c r="X27" s="25">
        <v>520</v>
      </c>
      <c r="Y27" s="59"/>
      <c r="Z27" s="59"/>
      <c r="AA27" s="59"/>
      <c r="AB27" s="59"/>
      <c r="AC27" s="59"/>
      <c r="AD27" s="59"/>
    </row>
    <row r="28" spans="1:30" s="27" customFormat="1" ht="67.5" x14ac:dyDescent="0.25">
      <c r="A28" s="284"/>
      <c r="B28" s="280" t="s">
        <v>175</v>
      </c>
      <c r="C28" s="281" t="s">
        <v>176</v>
      </c>
      <c r="D28" s="31" t="s">
        <v>177</v>
      </c>
      <c r="E28" s="17" t="s">
        <v>30</v>
      </c>
      <c r="F28" s="18">
        <v>2</v>
      </c>
      <c r="G28" s="18" t="s">
        <v>158</v>
      </c>
      <c r="H28" s="18" t="s">
        <v>178</v>
      </c>
      <c r="I28" s="17" t="s">
        <v>179</v>
      </c>
      <c r="J28" s="17" t="s">
        <v>180</v>
      </c>
      <c r="K28" s="19" t="s">
        <v>34</v>
      </c>
      <c r="L28" s="20" t="s">
        <v>165</v>
      </c>
      <c r="M28" s="22">
        <v>0.108</v>
      </c>
      <c r="N28" s="21" t="s">
        <v>181</v>
      </c>
      <c r="O28" s="60">
        <v>0.05</v>
      </c>
      <c r="P28" s="22" t="s">
        <v>37</v>
      </c>
      <c r="Q28" s="23" t="s">
        <v>179</v>
      </c>
      <c r="R28" s="23" t="s">
        <v>173</v>
      </c>
      <c r="S28" s="24" t="s">
        <v>98</v>
      </c>
      <c r="T28" s="24" t="s">
        <v>40</v>
      </c>
      <c r="U28" s="24" t="s">
        <v>48</v>
      </c>
      <c r="V28" s="24"/>
      <c r="W28" s="23" t="s">
        <v>182</v>
      </c>
      <c r="X28" s="25">
        <v>561</v>
      </c>
      <c r="Y28" s="61">
        <v>17</v>
      </c>
      <c r="Z28" s="62" t="s">
        <v>183</v>
      </c>
      <c r="AA28" s="62" t="s">
        <v>184</v>
      </c>
      <c r="AB28" s="61">
        <v>18.48</v>
      </c>
      <c r="AC28" s="26"/>
      <c r="AD28" s="26"/>
    </row>
    <row r="29" spans="1:30" s="27" customFormat="1" ht="54" x14ac:dyDescent="0.25">
      <c r="A29" s="284"/>
      <c r="B29" s="280"/>
      <c r="C29" s="282"/>
      <c r="D29" s="31" t="s">
        <v>185</v>
      </c>
      <c r="E29" s="17" t="s">
        <v>30</v>
      </c>
      <c r="F29" s="18">
        <v>2</v>
      </c>
      <c r="G29" s="18" t="s">
        <v>175</v>
      </c>
      <c r="H29" s="18" t="s">
        <v>186</v>
      </c>
      <c r="I29" s="17" t="s">
        <v>187</v>
      </c>
      <c r="J29" s="17" t="s">
        <v>188</v>
      </c>
      <c r="K29" s="19" t="s">
        <v>34</v>
      </c>
      <c r="L29" s="20" t="s">
        <v>165</v>
      </c>
      <c r="M29" s="22">
        <v>2.3E-2</v>
      </c>
      <c r="N29" s="22" t="s">
        <v>189</v>
      </c>
      <c r="O29" s="22">
        <v>8.9999999999999993E-3</v>
      </c>
      <c r="P29" s="21" t="s">
        <v>37</v>
      </c>
      <c r="Q29" s="23" t="s">
        <v>187</v>
      </c>
      <c r="R29" s="23" t="s">
        <v>173</v>
      </c>
      <c r="S29" s="24" t="s">
        <v>98</v>
      </c>
      <c r="T29" s="24" t="s">
        <v>40</v>
      </c>
      <c r="U29" s="24" t="s">
        <v>48</v>
      </c>
      <c r="V29" s="24"/>
      <c r="W29" s="23"/>
      <c r="X29" s="25">
        <v>5020</v>
      </c>
      <c r="Y29" s="63">
        <v>1.36</v>
      </c>
      <c r="Z29" s="63">
        <v>1.41</v>
      </c>
      <c r="AA29" s="63">
        <v>1.37</v>
      </c>
      <c r="AB29" s="63">
        <v>1.1499999999999999</v>
      </c>
      <c r="AC29" s="63">
        <v>1.1100000000000001</v>
      </c>
      <c r="AD29" s="64"/>
    </row>
    <row r="30" spans="1:30" s="27" customFormat="1" ht="54" x14ac:dyDescent="0.25">
      <c r="A30" s="284"/>
      <c r="B30" s="31"/>
      <c r="C30" s="283"/>
      <c r="D30" s="31" t="s">
        <v>190</v>
      </c>
      <c r="E30" s="17" t="s">
        <v>30</v>
      </c>
      <c r="F30" s="18">
        <v>2</v>
      </c>
      <c r="G30" s="18" t="s">
        <v>175</v>
      </c>
      <c r="H30" s="18" t="s">
        <v>191</v>
      </c>
      <c r="I30" s="17" t="s">
        <v>192</v>
      </c>
      <c r="J30" s="17" t="s">
        <v>193</v>
      </c>
      <c r="K30" s="17"/>
      <c r="L30" s="19" t="s">
        <v>194</v>
      </c>
      <c r="M30" s="65">
        <f>0.068*100</f>
        <v>6.8000000000000007</v>
      </c>
      <c r="N30" s="65">
        <f>0.065*100</f>
        <v>6.5</v>
      </c>
      <c r="O30" s="65">
        <f>0.05*100</f>
        <v>5</v>
      </c>
      <c r="P30" s="21" t="s">
        <v>81</v>
      </c>
      <c r="Q30" s="23" t="s">
        <v>192</v>
      </c>
      <c r="R30" s="23" t="s">
        <v>195</v>
      </c>
      <c r="S30" s="24" t="s">
        <v>98</v>
      </c>
      <c r="T30" s="24" t="s">
        <v>40</v>
      </c>
      <c r="U30" s="24" t="s">
        <v>48</v>
      </c>
      <c r="V30" s="24" t="s">
        <v>48</v>
      </c>
      <c r="W30" s="23" t="s">
        <v>196</v>
      </c>
      <c r="X30" s="25">
        <v>576</v>
      </c>
      <c r="Y30" s="63" t="s">
        <v>197</v>
      </c>
      <c r="Z30" s="63" t="s">
        <v>197</v>
      </c>
      <c r="AA30" s="66">
        <v>0</v>
      </c>
      <c r="AB30" s="66">
        <v>0</v>
      </c>
      <c r="AC30" s="66">
        <v>0</v>
      </c>
      <c r="AD30" s="66">
        <v>0</v>
      </c>
    </row>
    <row r="31" spans="1:30" s="27" customFormat="1" ht="27" x14ac:dyDescent="0.25">
      <c r="A31" s="284"/>
      <c r="B31" s="280" t="s">
        <v>198</v>
      </c>
      <c r="C31" s="281" t="s">
        <v>199</v>
      </c>
      <c r="D31" s="31" t="s">
        <v>200</v>
      </c>
      <c r="E31" s="41"/>
      <c r="F31" s="42"/>
      <c r="G31" s="42"/>
      <c r="H31" s="42"/>
      <c r="I31" s="17" t="s">
        <v>201</v>
      </c>
      <c r="J31" s="41"/>
      <c r="K31" s="44"/>
      <c r="L31" s="44"/>
      <c r="M31" s="44"/>
      <c r="N31" s="44"/>
      <c r="O31" s="44"/>
      <c r="P31" s="44"/>
      <c r="Q31" s="23" t="s">
        <v>201</v>
      </c>
      <c r="R31" s="23"/>
      <c r="S31" s="24" t="s">
        <v>202</v>
      </c>
      <c r="T31" s="24"/>
      <c r="U31" s="24"/>
      <c r="V31" s="24"/>
      <c r="W31" s="23" t="s">
        <v>203</v>
      </c>
      <c r="X31" s="25">
        <v>0</v>
      </c>
      <c r="Y31" s="25"/>
      <c r="Z31" s="25"/>
      <c r="AA31" s="25"/>
      <c r="AB31" s="25"/>
      <c r="AC31" s="25"/>
      <c r="AD31" s="25"/>
    </row>
    <row r="32" spans="1:30" s="27" customFormat="1" ht="27" x14ac:dyDescent="0.25">
      <c r="A32" s="284"/>
      <c r="B32" s="280"/>
      <c r="C32" s="283"/>
      <c r="D32" s="31" t="s">
        <v>204</v>
      </c>
      <c r="E32" s="41"/>
      <c r="F32" s="42"/>
      <c r="G32" s="42"/>
      <c r="H32" s="42"/>
      <c r="I32" s="41"/>
      <c r="J32" s="41"/>
      <c r="K32" s="44"/>
      <c r="L32" s="44"/>
      <c r="M32" s="44"/>
      <c r="N32" s="44"/>
      <c r="O32" s="44"/>
      <c r="P32" s="44"/>
      <c r="Q32" s="23"/>
      <c r="R32" s="23"/>
      <c r="S32" s="24"/>
      <c r="T32" s="24"/>
      <c r="U32" s="24"/>
      <c r="V32" s="24"/>
      <c r="W32" s="23"/>
      <c r="X32" s="25">
        <v>0</v>
      </c>
      <c r="Y32" s="25"/>
      <c r="Z32" s="25"/>
      <c r="AA32" s="25"/>
      <c r="AB32" s="25"/>
      <c r="AC32" s="25"/>
      <c r="AD32" s="25"/>
    </row>
    <row r="33" spans="1:30" s="27" customFormat="1" ht="27" x14ac:dyDescent="0.25">
      <c r="A33" s="284"/>
      <c r="B33" s="281" t="s">
        <v>205</v>
      </c>
      <c r="C33" s="281" t="s">
        <v>206</v>
      </c>
      <c r="D33" s="31" t="s">
        <v>207</v>
      </c>
      <c r="E33" s="41"/>
      <c r="F33" s="42"/>
      <c r="G33" s="42"/>
      <c r="H33" s="42"/>
      <c r="I33" s="41"/>
      <c r="J33" s="41"/>
      <c r="K33" s="44"/>
      <c r="L33" s="44"/>
      <c r="M33" s="44"/>
      <c r="N33" s="44"/>
      <c r="O33" s="44"/>
      <c r="P33" s="44"/>
      <c r="Q33" s="23"/>
      <c r="R33" s="23"/>
      <c r="S33" s="24"/>
      <c r="T33" s="24"/>
      <c r="U33" s="24"/>
      <c r="V33" s="24"/>
      <c r="W33" s="23"/>
      <c r="X33" s="25">
        <v>0</v>
      </c>
      <c r="Y33" s="25"/>
      <c r="Z33" s="25"/>
      <c r="AA33" s="25"/>
      <c r="AB33" s="25"/>
      <c r="AC33" s="25"/>
      <c r="AD33" s="25"/>
    </row>
    <row r="34" spans="1:30" s="27" customFormat="1" ht="27" x14ac:dyDescent="0.25">
      <c r="A34" s="284"/>
      <c r="B34" s="283"/>
      <c r="C34" s="283"/>
      <c r="D34" s="31" t="s">
        <v>208</v>
      </c>
      <c r="E34" s="41" t="s">
        <v>30</v>
      </c>
      <c r="F34" s="42">
        <v>2</v>
      </c>
      <c r="G34" s="42" t="s">
        <v>205</v>
      </c>
      <c r="H34" s="42" t="s">
        <v>209</v>
      </c>
      <c r="I34" s="17" t="s">
        <v>210</v>
      </c>
      <c r="J34" s="41"/>
      <c r="K34" s="44"/>
      <c r="L34" s="20" t="s">
        <v>211</v>
      </c>
      <c r="M34" s="19" t="s">
        <v>212</v>
      </c>
      <c r="N34" s="44" t="s">
        <v>213</v>
      </c>
      <c r="O34" s="60">
        <v>0.1</v>
      </c>
      <c r="P34" s="21" t="s">
        <v>37</v>
      </c>
      <c r="Q34" s="23" t="s">
        <v>210</v>
      </c>
      <c r="R34" s="23"/>
      <c r="S34" s="24" t="s">
        <v>202</v>
      </c>
      <c r="T34" s="24"/>
      <c r="U34" s="24"/>
      <c r="V34" s="24"/>
      <c r="W34" s="23" t="s">
        <v>203</v>
      </c>
      <c r="X34" s="25">
        <v>0</v>
      </c>
      <c r="Y34" s="25"/>
      <c r="Z34" s="25"/>
      <c r="AA34" s="25"/>
      <c r="AB34" s="25"/>
      <c r="AC34" s="25"/>
      <c r="AD34" s="25"/>
    </row>
    <row r="35" spans="1:30" s="27" customFormat="1" ht="40.5" x14ac:dyDescent="0.25">
      <c r="A35" s="284"/>
      <c r="B35" s="280" t="s">
        <v>214</v>
      </c>
      <c r="C35" s="281" t="s">
        <v>215</v>
      </c>
      <c r="D35" s="31" t="s">
        <v>216</v>
      </c>
      <c r="E35" s="41"/>
      <c r="F35" s="42"/>
      <c r="G35" s="42"/>
      <c r="H35" s="42"/>
      <c r="I35" s="17" t="s">
        <v>217</v>
      </c>
      <c r="J35" s="41"/>
      <c r="K35" s="44"/>
      <c r="L35" s="44"/>
      <c r="M35" s="44"/>
      <c r="N35" s="44"/>
      <c r="O35" s="44"/>
      <c r="P35" s="44"/>
      <c r="Q35" s="23" t="s">
        <v>217</v>
      </c>
      <c r="R35" s="23"/>
      <c r="S35" s="24" t="s">
        <v>202</v>
      </c>
      <c r="T35" s="24"/>
      <c r="U35" s="24"/>
      <c r="V35" s="24"/>
      <c r="W35" s="23" t="s">
        <v>203</v>
      </c>
      <c r="X35" s="25">
        <v>0</v>
      </c>
      <c r="Y35" s="25"/>
      <c r="Z35" s="25"/>
      <c r="AA35" s="25"/>
      <c r="AB35" s="25"/>
      <c r="AC35" s="25"/>
      <c r="AD35" s="25"/>
    </row>
    <row r="36" spans="1:30" s="27" customFormat="1" ht="40.5" x14ac:dyDescent="0.25">
      <c r="A36" s="284"/>
      <c r="B36" s="280"/>
      <c r="C36" s="283"/>
      <c r="D36" s="31" t="s">
        <v>218</v>
      </c>
      <c r="E36" s="41"/>
      <c r="F36" s="42"/>
      <c r="G36" s="42"/>
      <c r="H36" s="42"/>
      <c r="I36" s="43" t="s">
        <v>148</v>
      </c>
      <c r="J36" s="41"/>
      <c r="K36" s="44"/>
      <c r="L36" s="44"/>
      <c r="M36" s="44"/>
      <c r="N36" s="44"/>
      <c r="O36" s="44"/>
      <c r="P36" s="44"/>
      <c r="Q36" s="23"/>
      <c r="R36" s="23"/>
      <c r="S36" s="24"/>
      <c r="T36" s="24"/>
      <c r="U36" s="24"/>
      <c r="V36" s="24"/>
      <c r="W36" s="23"/>
      <c r="X36" s="25">
        <v>0</v>
      </c>
      <c r="Y36" s="25"/>
      <c r="Z36" s="25"/>
      <c r="AA36" s="25"/>
      <c r="AB36" s="25"/>
      <c r="AC36" s="25"/>
      <c r="AD36" s="25"/>
    </row>
    <row r="37" spans="1:30" s="27" customFormat="1" ht="13.5" x14ac:dyDescent="0.25">
      <c r="A37" s="284"/>
      <c r="B37" s="280" t="s">
        <v>219</v>
      </c>
      <c r="C37" s="281" t="s">
        <v>220</v>
      </c>
      <c r="D37" s="31" t="s">
        <v>221</v>
      </c>
      <c r="E37" s="41"/>
      <c r="F37" s="42"/>
      <c r="G37" s="42"/>
      <c r="H37" s="42"/>
      <c r="I37" s="43" t="s">
        <v>148</v>
      </c>
      <c r="J37" s="41"/>
      <c r="K37" s="44"/>
      <c r="L37" s="44"/>
      <c r="M37" s="44"/>
      <c r="N37" s="44"/>
      <c r="O37" s="44"/>
      <c r="P37" s="44"/>
      <c r="Q37" s="23"/>
      <c r="R37" s="23"/>
      <c r="S37" s="24"/>
      <c r="T37" s="24"/>
      <c r="U37" s="24"/>
      <c r="V37" s="24"/>
      <c r="W37" s="23"/>
      <c r="X37" s="25">
        <v>0</v>
      </c>
      <c r="Y37" s="25"/>
      <c r="Z37" s="25"/>
      <c r="AA37" s="25"/>
      <c r="AB37" s="25"/>
      <c r="AC37" s="25"/>
      <c r="AD37" s="25"/>
    </row>
    <row r="38" spans="1:30" s="27" customFormat="1" ht="40.5" x14ac:dyDescent="0.25">
      <c r="A38" s="284"/>
      <c r="B38" s="280"/>
      <c r="C38" s="283"/>
      <c r="D38" s="31" t="s">
        <v>222</v>
      </c>
      <c r="E38" s="41"/>
      <c r="F38" s="42"/>
      <c r="G38" s="42"/>
      <c r="H38" s="42"/>
      <c r="I38" s="43" t="s">
        <v>148</v>
      </c>
      <c r="J38" s="41"/>
      <c r="K38" s="44"/>
      <c r="L38" s="44"/>
      <c r="M38" s="44"/>
      <c r="N38" s="44"/>
      <c r="O38" s="44"/>
      <c r="P38" s="44"/>
      <c r="Q38" s="23"/>
      <c r="R38" s="23"/>
      <c r="S38" s="24"/>
      <c r="T38" s="24"/>
      <c r="U38" s="24"/>
      <c r="V38" s="24"/>
      <c r="W38" s="23"/>
      <c r="X38" s="25">
        <v>0</v>
      </c>
      <c r="Y38" s="25"/>
      <c r="Z38" s="25"/>
      <c r="AA38" s="25"/>
      <c r="AB38" s="25"/>
      <c r="AC38" s="25"/>
      <c r="AD38" s="25"/>
    </row>
    <row r="39" spans="1:30" s="27" customFormat="1" ht="13.5" x14ac:dyDescent="0.25">
      <c r="A39" s="284"/>
      <c r="B39" s="281" t="s">
        <v>223</v>
      </c>
      <c r="C39" s="281" t="s">
        <v>224</v>
      </c>
      <c r="D39" s="31" t="s">
        <v>225</v>
      </c>
      <c r="E39" s="41"/>
      <c r="F39" s="42"/>
      <c r="G39" s="42"/>
      <c r="H39" s="42"/>
      <c r="I39" s="43" t="s">
        <v>148</v>
      </c>
      <c r="J39" s="41"/>
      <c r="K39" s="44"/>
      <c r="L39" s="44"/>
      <c r="M39" s="44"/>
      <c r="N39" s="44"/>
      <c r="O39" s="44"/>
      <c r="P39" s="44"/>
      <c r="Q39" s="23"/>
      <c r="R39" s="23"/>
      <c r="S39" s="24"/>
      <c r="T39" s="24"/>
      <c r="U39" s="24"/>
      <c r="V39" s="24"/>
      <c r="W39" s="23"/>
      <c r="X39" s="25">
        <v>0</v>
      </c>
      <c r="Y39" s="25"/>
      <c r="Z39" s="25"/>
      <c r="AA39" s="25"/>
      <c r="AB39" s="25"/>
      <c r="AC39" s="25"/>
      <c r="AD39" s="25"/>
    </row>
    <row r="40" spans="1:30" s="27" customFormat="1" ht="27" x14ac:dyDescent="0.25">
      <c r="A40" s="284"/>
      <c r="B40" s="283"/>
      <c r="C40" s="283"/>
      <c r="D40" s="67" t="s">
        <v>226</v>
      </c>
      <c r="E40" s="41"/>
      <c r="F40" s="42"/>
      <c r="G40" s="42"/>
      <c r="H40" s="42"/>
      <c r="I40" s="43" t="s">
        <v>63</v>
      </c>
      <c r="J40" s="41"/>
      <c r="K40" s="44"/>
      <c r="L40" s="44"/>
      <c r="M40" s="44"/>
      <c r="N40" s="44"/>
      <c r="O40" s="44"/>
      <c r="P40" s="44"/>
      <c r="Q40" s="23" t="s">
        <v>227</v>
      </c>
      <c r="R40" s="23" t="s">
        <v>228</v>
      </c>
      <c r="S40" s="24" t="s">
        <v>109</v>
      </c>
      <c r="T40" s="24" t="s">
        <v>47</v>
      </c>
      <c r="U40" s="24" t="s">
        <v>37</v>
      </c>
      <c r="V40" s="24"/>
      <c r="W40" s="23" t="s">
        <v>67</v>
      </c>
      <c r="X40" s="25">
        <v>123</v>
      </c>
      <c r="Y40" s="28">
        <v>132</v>
      </c>
      <c r="Z40" s="28">
        <v>115</v>
      </c>
      <c r="AA40" s="28">
        <v>452</v>
      </c>
      <c r="AB40" s="28">
        <v>199</v>
      </c>
      <c r="AC40" s="28">
        <v>129</v>
      </c>
      <c r="AD40" s="28">
        <v>50</v>
      </c>
    </row>
    <row r="41" spans="1:30" s="27" customFormat="1" ht="67.5" x14ac:dyDescent="0.25">
      <c r="A41" s="285"/>
      <c r="B41" s="31" t="s">
        <v>229</v>
      </c>
      <c r="C41" s="31" t="s">
        <v>230</v>
      </c>
      <c r="D41" s="31" t="s">
        <v>231</v>
      </c>
      <c r="E41" s="41"/>
      <c r="F41" s="42"/>
      <c r="G41" s="42"/>
      <c r="H41" s="42"/>
      <c r="I41" s="43" t="s">
        <v>148</v>
      </c>
      <c r="J41" s="41"/>
      <c r="K41" s="44"/>
      <c r="L41" s="44"/>
      <c r="M41" s="44"/>
      <c r="N41" s="44"/>
      <c r="O41" s="44"/>
      <c r="P41" s="44"/>
      <c r="Q41" s="23"/>
      <c r="R41" s="23"/>
      <c r="S41" s="24"/>
      <c r="T41" s="24"/>
      <c r="U41" s="24"/>
      <c r="V41" s="24"/>
      <c r="W41" s="23"/>
      <c r="X41" s="25">
        <v>0</v>
      </c>
      <c r="Y41" s="25"/>
      <c r="Z41" s="25"/>
      <c r="AA41" s="25"/>
      <c r="AB41" s="25"/>
      <c r="AC41" s="25"/>
      <c r="AD41" s="25"/>
    </row>
    <row r="42" spans="1:30" s="27" customFormat="1" ht="81" x14ac:dyDescent="0.25">
      <c r="A42" s="301" t="s">
        <v>232</v>
      </c>
      <c r="B42" s="280" t="s">
        <v>233</v>
      </c>
      <c r="C42" s="281" t="s">
        <v>234</v>
      </c>
      <c r="D42" s="31" t="s">
        <v>235</v>
      </c>
      <c r="E42" s="17" t="s">
        <v>30</v>
      </c>
      <c r="F42" s="18">
        <v>3</v>
      </c>
      <c r="G42" s="18" t="s">
        <v>233</v>
      </c>
      <c r="H42" s="18" t="s">
        <v>236</v>
      </c>
      <c r="I42" s="17" t="s">
        <v>237</v>
      </c>
      <c r="J42" s="17" t="s">
        <v>238</v>
      </c>
      <c r="K42" s="68" t="s">
        <v>239</v>
      </c>
      <c r="L42" s="20" t="s">
        <v>193</v>
      </c>
      <c r="M42" s="65">
        <v>53.7</v>
      </c>
      <c r="N42" s="65">
        <v>51</v>
      </c>
      <c r="O42" s="65">
        <v>32</v>
      </c>
      <c r="P42" s="21" t="s">
        <v>81</v>
      </c>
      <c r="Q42" s="23" t="s">
        <v>240</v>
      </c>
      <c r="R42" s="23" t="s">
        <v>241</v>
      </c>
      <c r="S42" s="24" t="s">
        <v>98</v>
      </c>
      <c r="T42" s="24" t="s">
        <v>40</v>
      </c>
      <c r="U42" s="24" t="s">
        <v>48</v>
      </c>
      <c r="V42" s="24" t="s">
        <v>48</v>
      </c>
      <c r="W42" s="23" t="s">
        <v>242</v>
      </c>
      <c r="X42" s="25">
        <v>568</v>
      </c>
      <c r="Y42" s="63" t="s">
        <v>243</v>
      </c>
      <c r="Z42" s="63" t="s">
        <v>244</v>
      </c>
      <c r="AA42" s="63" t="s">
        <v>245</v>
      </c>
      <c r="AB42" s="63" t="s">
        <v>246</v>
      </c>
      <c r="AC42" s="63" t="s">
        <v>247</v>
      </c>
      <c r="AD42" s="63" t="s">
        <v>248</v>
      </c>
    </row>
    <row r="43" spans="1:30" s="27" customFormat="1" ht="41.25" thickBot="1" x14ac:dyDescent="0.3">
      <c r="A43" s="302"/>
      <c r="B43" s="280"/>
      <c r="C43" s="282"/>
      <c r="D43" s="31" t="s">
        <v>249</v>
      </c>
      <c r="E43" s="17" t="s">
        <v>30</v>
      </c>
      <c r="F43" s="18">
        <v>3</v>
      </c>
      <c r="G43" s="18" t="s">
        <v>233</v>
      </c>
      <c r="H43" s="18" t="s">
        <v>250</v>
      </c>
      <c r="I43" s="17" t="s">
        <v>251</v>
      </c>
      <c r="J43" s="17" t="s">
        <v>252</v>
      </c>
      <c r="K43" s="19" t="s">
        <v>34</v>
      </c>
      <c r="L43" s="20" t="s">
        <v>193</v>
      </c>
      <c r="M43" s="22">
        <v>0.99</v>
      </c>
      <c r="N43" s="22">
        <v>0.99</v>
      </c>
      <c r="O43" s="22">
        <v>0.99</v>
      </c>
      <c r="P43" s="22" t="s">
        <v>37</v>
      </c>
      <c r="Q43" s="23" t="s">
        <v>251</v>
      </c>
      <c r="R43" s="23" t="s">
        <v>241</v>
      </c>
      <c r="S43" s="24" t="s">
        <v>98</v>
      </c>
      <c r="T43" s="24" t="s">
        <v>40</v>
      </c>
      <c r="U43" s="24" t="s">
        <v>48</v>
      </c>
      <c r="V43" s="24"/>
      <c r="W43" s="23" t="s">
        <v>253</v>
      </c>
      <c r="X43" s="25">
        <v>539</v>
      </c>
      <c r="Y43" s="69">
        <v>99.82</v>
      </c>
      <c r="Z43" s="69">
        <v>99.78</v>
      </c>
      <c r="AA43" s="69">
        <v>99.755578247550346</v>
      </c>
      <c r="AB43" s="69">
        <v>99.738505120941383</v>
      </c>
      <c r="AC43" s="70">
        <v>99.82</v>
      </c>
      <c r="AD43" s="64"/>
    </row>
    <row r="44" spans="1:30" s="27" customFormat="1" ht="40.5" x14ac:dyDescent="0.25">
      <c r="A44" s="302"/>
      <c r="B44" s="280"/>
      <c r="C44" s="283"/>
      <c r="D44" s="31" t="s">
        <v>254</v>
      </c>
      <c r="E44" s="17" t="s">
        <v>30</v>
      </c>
      <c r="F44" s="18">
        <v>3</v>
      </c>
      <c r="G44" s="18" t="s">
        <v>233</v>
      </c>
      <c r="H44" s="18" t="s">
        <v>255</v>
      </c>
      <c r="I44" s="17" t="s">
        <v>256</v>
      </c>
      <c r="J44" s="17" t="s">
        <v>257</v>
      </c>
      <c r="K44" s="19" t="s">
        <v>34</v>
      </c>
      <c r="L44" s="20" t="s">
        <v>193</v>
      </c>
      <c r="M44" s="22">
        <v>0.88400000000000001</v>
      </c>
      <c r="N44" s="22">
        <v>0.89</v>
      </c>
      <c r="O44" s="22">
        <v>0.93</v>
      </c>
      <c r="P44" s="22" t="s">
        <v>37</v>
      </c>
      <c r="Q44" s="23" t="s">
        <v>256</v>
      </c>
      <c r="R44" s="23" t="s">
        <v>241</v>
      </c>
      <c r="S44" s="24" t="s">
        <v>98</v>
      </c>
      <c r="T44" s="24" t="s">
        <v>40</v>
      </c>
      <c r="U44" s="24" t="s">
        <v>48</v>
      </c>
      <c r="V44" s="24"/>
      <c r="W44" s="23"/>
      <c r="X44" s="25">
        <v>542</v>
      </c>
      <c r="Y44" s="66">
        <v>90.18</v>
      </c>
      <c r="Z44" s="66">
        <v>89.52</v>
      </c>
      <c r="AA44" s="66">
        <v>88.39</v>
      </c>
      <c r="AB44" s="66">
        <v>87.82</v>
      </c>
      <c r="AC44" s="66">
        <v>85.39</v>
      </c>
      <c r="AD44" s="64"/>
    </row>
    <row r="45" spans="1:30" s="27" customFormat="1" ht="54" x14ac:dyDescent="0.25">
      <c r="A45" s="302"/>
      <c r="B45" s="280" t="s">
        <v>258</v>
      </c>
      <c r="C45" s="281" t="s">
        <v>259</v>
      </c>
      <c r="D45" s="31" t="s">
        <v>260</v>
      </c>
      <c r="E45" s="17" t="s">
        <v>30</v>
      </c>
      <c r="F45" s="18">
        <v>3</v>
      </c>
      <c r="G45" s="18" t="s">
        <v>258</v>
      </c>
      <c r="H45" s="18" t="s">
        <v>261</v>
      </c>
      <c r="I45" s="17" t="s">
        <v>262</v>
      </c>
      <c r="J45" s="17" t="s">
        <v>263</v>
      </c>
      <c r="K45" s="19" t="s">
        <v>264</v>
      </c>
      <c r="L45" s="20" t="s">
        <v>193</v>
      </c>
      <c r="M45" s="71">
        <v>18.73</v>
      </c>
      <c r="N45" s="65">
        <v>18</v>
      </c>
      <c r="O45" s="65">
        <v>15</v>
      </c>
      <c r="P45" s="22" t="s">
        <v>37</v>
      </c>
      <c r="Q45" s="23" t="s">
        <v>262</v>
      </c>
      <c r="R45" s="23" t="s">
        <v>241</v>
      </c>
      <c r="S45" s="24" t="s">
        <v>98</v>
      </c>
      <c r="T45" s="24" t="s">
        <v>40</v>
      </c>
      <c r="U45" s="24" t="s">
        <v>48</v>
      </c>
      <c r="V45" s="24"/>
      <c r="W45" s="23" t="s">
        <v>265</v>
      </c>
      <c r="X45" s="25">
        <v>573</v>
      </c>
      <c r="Y45" s="66">
        <v>18</v>
      </c>
      <c r="Z45" s="66" t="s">
        <v>266</v>
      </c>
      <c r="AA45" s="66" t="s">
        <v>267</v>
      </c>
      <c r="AB45" s="66" t="s">
        <v>268</v>
      </c>
      <c r="AC45" s="66" t="s">
        <v>269</v>
      </c>
      <c r="AD45" s="66" t="s">
        <v>270</v>
      </c>
    </row>
    <row r="46" spans="1:30" s="27" customFormat="1" ht="94.5" x14ac:dyDescent="0.25">
      <c r="A46" s="302"/>
      <c r="B46" s="280"/>
      <c r="C46" s="282"/>
      <c r="D46" s="31" t="s">
        <v>271</v>
      </c>
      <c r="E46" s="17" t="s">
        <v>30</v>
      </c>
      <c r="F46" s="18">
        <v>3</v>
      </c>
      <c r="G46" s="18" t="s">
        <v>258</v>
      </c>
      <c r="H46" s="18" t="s">
        <v>272</v>
      </c>
      <c r="I46" s="17" t="s">
        <v>273</v>
      </c>
      <c r="J46" s="17" t="s">
        <v>274</v>
      </c>
      <c r="K46" s="19" t="s">
        <v>264</v>
      </c>
      <c r="L46" s="20" t="s">
        <v>193</v>
      </c>
      <c r="M46" s="65">
        <v>7.01</v>
      </c>
      <c r="N46" s="19">
        <v>6.9</v>
      </c>
      <c r="O46" s="65">
        <v>6</v>
      </c>
      <c r="P46" s="19" t="s">
        <v>37</v>
      </c>
      <c r="Q46" s="23" t="s">
        <v>273</v>
      </c>
      <c r="R46" s="23" t="s">
        <v>275</v>
      </c>
      <c r="S46" s="24" t="s">
        <v>98</v>
      </c>
      <c r="T46" s="24" t="s">
        <v>40</v>
      </c>
      <c r="U46" s="24" t="s">
        <v>37</v>
      </c>
      <c r="V46" s="24"/>
      <c r="W46" s="23" t="s">
        <v>276</v>
      </c>
      <c r="X46" s="25">
        <v>0</v>
      </c>
      <c r="Y46" s="72">
        <v>5.8670143415906129</v>
      </c>
      <c r="Z46" s="72">
        <v>5.9906946570301969</v>
      </c>
      <c r="AA46" s="72">
        <v>6.0942490277445849</v>
      </c>
      <c r="AB46" s="72">
        <v>6.0097945888910553</v>
      </c>
      <c r="AC46" s="72">
        <v>5.52760257954787</v>
      </c>
      <c r="AD46" s="25"/>
    </row>
    <row r="47" spans="1:30" s="27" customFormat="1" ht="40.5" x14ac:dyDescent="0.25">
      <c r="A47" s="302"/>
      <c r="B47" s="280"/>
      <c r="C47" s="283"/>
      <c r="D47" s="31" t="s">
        <v>277</v>
      </c>
      <c r="E47" s="17" t="s">
        <v>30</v>
      </c>
      <c r="F47" s="18">
        <v>3</v>
      </c>
      <c r="G47" s="18" t="s">
        <v>258</v>
      </c>
      <c r="H47" s="18" t="s">
        <v>278</v>
      </c>
      <c r="I47" s="17" t="s">
        <v>279</v>
      </c>
      <c r="J47" s="17" t="s">
        <v>280</v>
      </c>
      <c r="K47" s="19" t="s">
        <v>264</v>
      </c>
      <c r="L47" s="20" t="s">
        <v>193</v>
      </c>
      <c r="M47" s="19">
        <v>17.100000000000001</v>
      </c>
      <c r="N47" s="19">
        <v>17</v>
      </c>
      <c r="O47" s="19">
        <v>14</v>
      </c>
      <c r="P47" s="22" t="s">
        <v>37</v>
      </c>
      <c r="Q47" s="23" t="s">
        <v>279</v>
      </c>
      <c r="R47" s="23" t="s">
        <v>241</v>
      </c>
      <c r="S47" s="24" t="s">
        <v>98</v>
      </c>
      <c r="T47" s="24" t="s">
        <v>40</v>
      </c>
      <c r="U47" s="24" t="s">
        <v>48</v>
      </c>
      <c r="V47" s="24" t="s">
        <v>48</v>
      </c>
      <c r="W47" s="23" t="s">
        <v>281</v>
      </c>
      <c r="X47" s="25">
        <v>574</v>
      </c>
      <c r="Y47" s="63" t="s">
        <v>282</v>
      </c>
      <c r="Z47" s="63" t="s">
        <v>283</v>
      </c>
      <c r="AA47" s="63" t="s">
        <v>283</v>
      </c>
      <c r="AB47" s="63" t="s">
        <v>284</v>
      </c>
      <c r="AC47" s="63" t="s">
        <v>284</v>
      </c>
      <c r="AD47" s="63" t="s">
        <v>285</v>
      </c>
    </row>
    <row r="48" spans="1:30" s="27" customFormat="1" ht="40.5" x14ac:dyDescent="0.25">
      <c r="A48" s="302"/>
      <c r="B48" s="304" t="s">
        <v>286</v>
      </c>
      <c r="C48" s="281" t="s">
        <v>287</v>
      </c>
      <c r="D48" s="31" t="s">
        <v>288</v>
      </c>
      <c r="E48" s="17"/>
      <c r="F48" s="18"/>
      <c r="G48" s="18"/>
      <c r="H48" s="18"/>
      <c r="I48" s="17"/>
      <c r="J48" s="17"/>
      <c r="K48" s="19"/>
      <c r="L48" s="20"/>
      <c r="M48" s="22"/>
      <c r="N48" s="22"/>
      <c r="O48" s="22"/>
      <c r="P48" s="73"/>
      <c r="Q48" s="23"/>
      <c r="R48" s="23"/>
      <c r="S48" s="24"/>
      <c r="T48" s="24"/>
      <c r="U48" s="24"/>
      <c r="V48" s="24"/>
      <c r="W48" s="23"/>
      <c r="X48" s="74">
        <v>0</v>
      </c>
      <c r="Y48" s="75"/>
      <c r="Z48" s="75"/>
      <c r="AA48" s="75"/>
      <c r="AB48" s="75"/>
      <c r="AC48" s="75"/>
      <c r="AD48" s="75"/>
    </row>
    <row r="49" spans="1:30" s="27" customFormat="1" ht="54" x14ac:dyDescent="0.25">
      <c r="A49" s="302"/>
      <c r="B49" s="305"/>
      <c r="C49" s="282"/>
      <c r="D49" s="31" t="s">
        <v>289</v>
      </c>
      <c r="E49" s="17" t="s">
        <v>30</v>
      </c>
      <c r="F49" s="18">
        <v>3</v>
      </c>
      <c r="G49" s="18" t="s">
        <v>286</v>
      </c>
      <c r="H49" s="18" t="s">
        <v>290</v>
      </c>
      <c r="I49" s="17" t="s">
        <v>291</v>
      </c>
      <c r="J49" s="17" t="s">
        <v>292</v>
      </c>
      <c r="K49" s="19" t="s">
        <v>146</v>
      </c>
      <c r="L49" s="20" t="s">
        <v>293</v>
      </c>
      <c r="M49" s="19">
        <v>26.4</v>
      </c>
      <c r="N49" s="19">
        <v>25</v>
      </c>
      <c r="O49" s="19">
        <v>10</v>
      </c>
      <c r="P49" s="22" t="s">
        <v>37</v>
      </c>
      <c r="Q49" s="76" t="s">
        <v>294</v>
      </c>
      <c r="R49" s="23" t="s">
        <v>295</v>
      </c>
      <c r="S49" s="24" t="s">
        <v>98</v>
      </c>
      <c r="T49" s="24" t="s">
        <v>40</v>
      </c>
      <c r="U49" s="24" t="s">
        <v>37</v>
      </c>
      <c r="V49" s="24"/>
      <c r="W49" s="77" t="s">
        <v>296</v>
      </c>
      <c r="X49" s="25">
        <v>690</v>
      </c>
      <c r="Y49" s="66">
        <v>13.4</v>
      </c>
      <c r="Z49" s="66">
        <v>14.4</v>
      </c>
      <c r="AA49" s="66">
        <v>13.49</v>
      </c>
      <c r="AB49" s="66">
        <v>13.1</v>
      </c>
      <c r="AC49" s="66">
        <v>15.57</v>
      </c>
      <c r="AD49" s="66">
        <v>6.77</v>
      </c>
    </row>
    <row r="50" spans="1:30" s="27" customFormat="1" ht="40.5" x14ac:dyDescent="0.25">
      <c r="A50" s="302"/>
      <c r="B50" s="305"/>
      <c r="C50" s="282"/>
      <c r="D50" s="31" t="s">
        <v>297</v>
      </c>
      <c r="E50" s="17" t="s">
        <v>30</v>
      </c>
      <c r="F50" s="18">
        <v>3</v>
      </c>
      <c r="G50" s="18" t="s">
        <v>286</v>
      </c>
      <c r="H50" s="18" t="s">
        <v>298</v>
      </c>
      <c r="I50" s="17" t="s">
        <v>299</v>
      </c>
      <c r="J50" s="17" t="s">
        <v>300</v>
      </c>
      <c r="K50" s="19" t="s">
        <v>301</v>
      </c>
      <c r="L50" s="20" t="s">
        <v>293</v>
      </c>
      <c r="M50" s="19">
        <v>5.3</v>
      </c>
      <c r="N50" s="19">
        <v>5</v>
      </c>
      <c r="O50" s="19">
        <v>2</v>
      </c>
      <c r="P50" s="19" t="s">
        <v>37</v>
      </c>
      <c r="Q50" s="23" t="s">
        <v>299</v>
      </c>
      <c r="R50" s="23"/>
      <c r="S50" s="24" t="s">
        <v>98</v>
      </c>
      <c r="T50" s="24"/>
      <c r="U50" s="24"/>
      <c r="V50" s="24"/>
      <c r="W50" s="78" t="s">
        <v>213</v>
      </c>
      <c r="X50" s="74">
        <v>0</v>
      </c>
      <c r="Y50" s="26" t="s">
        <v>213</v>
      </c>
      <c r="Z50" s="26" t="s">
        <v>213</v>
      </c>
      <c r="AA50" s="26" t="s">
        <v>213</v>
      </c>
      <c r="AB50" s="26" t="s">
        <v>213</v>
      </c>
      <c r="AC50" s="26" t="s">
        <v>213</v>
      </c>
      <c r="AD50" s="26" t="s">
        <v>213</v>
      </c>
    </row>
    <row r="51" spans="1:30" s="27" customFormat="1" ht="81" x14ac:dyDescent="0.25">
      <c r="A51" s="302"/>
      <c r="B51" s="305"/>
      <c r="C51" s="282"/>
      <c r="D51" s="31" t="s">
        <v>302</v>
      </c>
      <c r="E51" s="79"/>
      <c r="F51" s="80"/>
      <c r="G51" s="80"/>
      <c r="H51" s="80"/>
      <c r="I51" s="79"/>
      <c r="J51" s="79"/>
      <c r="K51" s="21"/>
      <c r="L51" s="32"/>
      <c r="M51" s="21"/>
      <c r="N51" s="21"/>
      <c r="O51" s="21"/>
      <c r="P51" s="22"/>
      <c r="Q51" s="30" t="s">
        <v>303</v>
      </c>
      <c r="R51" s="23" t="s">
        <v>295</v>
      </c>
      <c r="S51" s="24" t="s">
        <v>98</v>
      </c>
      <c r="T51" s="24" t="s">
        <v>40</v>
      </c>
      <c r="U51" s="24" t="s">
        <v>37</v>
      </c>
      <c r="V51" s="24"/>
      <c r="W51" s="77" t="s">
        <v>304</v>
      </c>
      <c r="X51" s="74">
        <v>0</v>
      </c>
      <c r="Y51" s="81">
        <v>3.9980793988107046</v>
      </c>
      <c r="Z51" s="81">
        <v>3.5213028168793459</v>
      </c>
      <c r="AA51" s="81">
        <v>1.8810172442255864</v>
      </c>
      <c r="AB51" s="81">
        <v>3.4714383134579232</v>
      </c>
      <c r="AC51" s="81" t="s">
        <v>305</v>
      </c>
      <c r="AD51" s="75"/>
    </row>
    <row r="52" spans="1:30" s="27" customFormat="1" ht="27" x14ac:dyDescent="0.25">
      <c r="A52" s="302"/>
      <c r="B52" s="305"/>
      <c r="C52" s="282"/>
      <c r="D52" s="31" t="s">
        <v>306</v>
      </c>
      <c r="E52" s="79"/>
      <c r="F52" s="80"/>
      <c r="G52" s="80"/>
      <c r="H52" s="80"/>
      <c r="I52" s="79"/>
      <c r="J52" s="79"/>
      <c r="K52" s="21"/>
      <c r="L52" s="32"/>
      <c r="M52" s="21"/>
      <c r="N52" s="21"/>
      <c r="O52" s="21"/>
      <c r="P52" s="22"/>
      <c r="Q52" s="23"/>
      <c r="R52" s="23"/>
      <c r="S52" s="24"/>
      <c r="T52" s="24"/>
      <c r="U52" s="24"/>
      <c r="V52" s="24"/>
      <c r="W52" s="23"/>
      <c r="X52" s="74">
        <v>0</v>
      </c>
      <c r="Y52" s="25"/>
      <c r="Z52" s="25"/>
      <c r="AA52" s="25"/>
      <c r="AB52" s="25"/>
      <c r="AC52" s="25"/>
      <c r="AD52" s="25"/>
    </row>
    <row r="53" spans="1:30" s="27" customFormat="1" ht="40.5" x14ac:dyDescent="0.25">
      <c r="A53" s="302"/>
      <c r="B53" s="305"/>
      <c r="C53" s="282"/>
      <c r="D53" s="82" t="s">
        <v>307</v>
      </c>
      <c r="E53" s="17" t="s">
        <v>30</v>
      </c>
      <c r="F53" s="18">
        <v>3</v>
      </c>
      <c r="G53" s="18" t="s">
        <v>286</v>
      </c>
      <c r="H53" s="18" t="s">
        <v>308</v>
      </c>
      <c r="I53" s="17" t="s">
        <v>307</v>
      </c>
      <c r="J53" s="17" t="s">
        <v>309</v>
      </c>
      <c r="K53" s="19" t="s">
        <v>146</v>
      </c>
      <c r="L53" s="20" t="s">
        <v>193</v>
      </c>
      <c r="M53" s="19">
        <v>4</v>
      </c>
      <c r="N53" s="19">
        <v>3.5</v>
      </c>
      <c r="O53" s="19">
        <v>2</v>
      </c>
      <c r="P53" s="22" t="s">
        <v>37</v>
      </c>
      <c r="Q53" s="23" t="s">
        <v>307</v>
      </c>
      <c r="R53" s="23"/>
      <c r="S53" s="24" t="s">
        <v>98</v>
      </c>
      <c r="T53" s="24"/>
      <c r="U53" s="24"/>
      <c r="V53" s="24"/>
      <c r="W53" s="78" t="s">
        <v>213</v>
      </c>
      <c r="X53" s="74">
        <v>0</v>
      </c>
      <c r="Y53" s="26" t="s">
        <v>213</v>
      </c>
      <c r="Z53" s="26" t="s">
        <v>213</v>
      </c>
      <c r="AA53" s="26" t="s">
        <v>213</v>
      </c>
      <c r="AB53" s="26" t="s">
        <v>213</v>
      </c>
      <c r="AC53" s="26" t="s">
        <v>213</v>
      </c>
      <c r="AD53" s="26" t="s">
        <v>213</v>
      </c>
    </row>
    <row r="54" spans="1:30" s="27" customFormat="1" ht="40.5" x14ac:dyDescent="0.25">
      <c r="A54" s="302"/>
      <c r="B54" s="305"/>
      <c r="C54" s="282"/>
      <c r="D54" s="82" t="s">
        <v>310</v>
      </c>
      <c r="E54" s="17" t="s">
        <v>30</v>
      </c>
      <c r="F54" s="18">
        <v>3</v>
      </c>
      <c r="G54" s="18" t="s">
        <v>286</v>
      </c>
      <c r="H54" s="18" t="s">
        <v>311</v>
      </c>
      <c r="I54" s="17" t="s">
        <v>310</v>
      </c>
      <c r="J54" s="17" t="s">
        <v>312</v>
      </c>
      <c r="K54" s="19" t="s">
        <v>34</v>
      </c>
      <c r="L54" s="20" t="s">
        <v>193</v>
      </c>
      <c r="M54" s="21">
        <v>1.6000000000000001E-3</v>
      </c>
      <c r="N54" s="21">
        <v>1.1999999999999999E-3</v>
      </c>
      <c r="O54" s="21">
        <v>1E-3</v>
      </c>
      <c r="P54" s="22" t="s">
        <v>37</v>
      </c>
      <c r="Q54" s="23" t="s">
        <v>310</v>
      </c>
      <c r="R54" s="23"/>
      <c r="S54" s="24" t="s">
        <v>98</v>
      </c>
      <c r="T54" s="24"/>
      <c r="U54" s="24"/>
      <c r="V54" s="24"/>
      <c r="W54" s="78" t="s">
        <v>213</v>
      </c>
      <c r="X54" s="74">
        <v>0</v>
      </c>
      <c r="Y54" s="26" t="s">
        <v>213</v>
      </c>
      <c r="Z54" s="26" t="s">
        <v>213</v>
      </c>
      <c r="AA54" s="26" t="s">
        <v>213</v>
      </c>
      <c r="AB54" s="26" t="s">
        <v>213</v>
      </c>
      <c r="AC54" s="26" t="s">
        <v>213</v>
      </c>
      <c r="AD54" s="26" t="s">
        <v>213</v>
      </c>
    </row>
    <row r="55" spans="1:30" s="27" customFormat="1" ht="40.5" x14ac:dyDescent="0.25">
      <c r="A55" s="302"/>
      <c r="B55" s="305"/>
      <c r="C55" s="282"/>
      <c r="D55" s="82" t="s">
        <v>313</v>
      </c>
      <c r="E55" s="79" t="s">
        <v>30</v>
      </c>
      <c r="F55" s="18">
        <v>3</v>
      </c>
      <c r="G55" s="80" t="s">
        <v>286</v>
      </c>
      <c r="H55" s="80" t="s">
        <v>314</v>
      </c>
      <c r="I55" s="79" t="s">
        <v>313</v>
      </c>
      <c r="J55" s="79" t="s">
        <v>315</v>
      </c>
      <c r="K55" s="21" t="s">
        <v>34</v>
      </c>
      <c r="L55" s="32" t="s">
        <v>293</v>
      </c>
      <c r="M55" s="21" t="s">
        <v>127</v>
      </c>
      <c r="N55" s="21" t="s">
        <v>316</v>
      </c>
      <c r="O55" s="21" t="s">
        <v>317</v>
      </c>
      <c r="P55" s="22" t="s">
        <v>37</v>
      </c>
      <c r="Q55" s="23" t="s">
        <v>318</v>
      </c>
      <c r="R55" s="23" t="s">
        <v>295</v>
      </c>
      <c r="S55" s="24" t="s">
        <v>98</v>
      </c>
      <c r="T55" s="24" t="s">
        <v>40</v>
      </c>
      <c r="U55" s="24" t="s">
        <v>37</v>
      </c>
      <c r="V55" s="24"/>
      <c r="W55" s="77" t="s">
        <v>319</v>
      </c>
      <c r="X55" s="25">
        <v>0</v>
      </c>
      <c r="Y55" s="83"/>
      <c r="Z55" s="83"/>
      <c r="AA55" s="83"/>
      <c r="AB55" s="83"/>
      <c r="AC55" s="83"/>
      <c r="AD55" s="26"/>
    </row>
    <row r="56" spans="1:30" s="27" customFormat="1" ht="81" x14ac:dyDescent="0.25">
      <c r="A56" s="302"/>
      <c r="B56" s="305"/>
      <c r="C56" s="282"/>
      <c r="D56" s="82" t="s">
        <v>320</v>
      </c>
      <c r="E56" s="79" t="s">
        <v>30</v>
      </c>
      <c r="F56" s="18">
        <v>3</v>
      </c>
      <c r="G56" s="80" t="s">
        <v>286</v>
      </c>
      <c r="H56" s="80" t="s">
        <v>321</v>
      </c>
      <c r="I56" s="79" t="s">
        <v>320</v>
      </c>
      <c r="J56" s="79" t="s">
        <v>322</v>
      </c>
      <c r="K56" s="21" t="s">
        <v>34</v>
      </c>
      <c r="L56" s="32" t="s">
        <v>323</v>
      </c>
      <c r="M56" s="21" t="s">
        <v>127</v>
      </c>
      <c r="N56" s="60">
        <v>0.5</v>
      </c>
      <c r="O56" s="60">
        <v>0.8</v>
      </c>
      <c r="P56" s="22" t="s">
        <v>37</v>
      </c>
      <c r="Q56" s="30" t="s">
        <v>324</v>
      </c>
      <c r="R56" s="23" t="s">
        <v>295</v>
      </c>
      <c r="S56" s="24" t="s">
        <v>98</v>
      </c>
      <c r="T56" s="24" t="s">
        <v>40</v>
      </c>
      <c r="U56" s="24" t="s">
        <v>37</v>
      </c>
      <c r="V56" s="24"/>
      <c r="W56" s="77" t="s">
        <v>325</v>
      </c>
      <c r="X56" s="25">
        <v>0</v>
      </c>
      <c r="Y56" s="84">
        <v>0.71076967089968079</v>
      </c>
      <c r="Z56" s="84">
        <v>0.75187960502761841</v>
      </c>
      <c r="AA56" s="84">
        <v>2.6853996184010018</v>
      </c>
      <c r="AB56" s="84">
        <v>4.0826070306160078</v>
      </c>
      <c r="AC56" s="84" t="s">
        <v>326</v>
      </c>
      <c r="AD56" s="25"/>
    </row>
    <row r="57" spans="1:30" s="27" customFormat="1" ht="108" x14ac:dyDescent="0.25">
      <c r="A57" s="302"/>
      <c r="B57" s="305"/>
      <c r="C57" s="282"/>
      <c r="D57" s="82" t="s">
        <v>327</v>
      </c>
      <c r="E57" s="17" t="s">
        <v>30</v>
      </c>
      <c r="F57" s="18">
        <v>3</v>
      </c>
      <c r="G57" s="18" t="s">
        <v>286</v>
      </c>
      <c r="H57" s="18" t="s">
        <v>328</v>
      </c>
      <c r="I57" s="17" t="s">
        <v>327</v>
      </c>
      <c r="J57" s="17" t="s">
        <v>329</v>
      </c>
      <c r="K57" s="19" t="s">
        <v>34</v>
      </c>
      <c r="L57" s="20" t="s">
        <v>293</v>
      </c>
      <c r="M57" s="22">
        <v>2.7E-2</v>
      </c>
      <c r="N57" s="22">
        <v>2.7E-2</v>
      </c>
      <c r="O57" s="22">
        <v>0.02</v>
      </c>
      <c r="P57" s="22" t="s">
        <v>37</v>
      </c>
      <c r="Q57" s="23" t="s">
        <v>327</v>
      </c>
      <c r="R57" s="23" t="s">
        <v>295</v>
      </c>
      <c r="S57" s="24" t="s">
        <v>98</v>
      </c>
      <c r="T57" s="24" t="s">
        <v>40</v>
      </c>
      <c r="U57" s="24" t="s">
        <v>37</v>
      </c>
      <c r="V57" s="24"/>
      <c r="W57" s="77" t="s">
        <v>330</v>
      </c>
      <c r="X57" s="25">
        <v>0</v>
      </c>
      <c r="Y57" s="85" t="s">
        <v>331</v>
      </c>
      <c r="Z57" s="85" t="s">
        <v>332</v>
      </c>
      <c r="AA57" s="85" t="s">
        <v>333</v>
      </c>
      <c r="AB57" s="64"/>
      <c r="AC57" s="64"/>
      <c r="AD57" s="64"/>
    </row>
    <row r="58" spans="1:30" s="27" customFormat="1" ht="40.5" x14ac:dyDescent="0.25">
      <c r="A58" s="302"/>
      <c r="B58" s="306"/>
      <c r="C58" s="283"/>
      <c r="D58" s="82" t="s">
        <v>334</v>
      </c>
      <c r="E58" s="17" t="s">
        <v>30</v>
      </c>
      <c r="F58" s="18">
        <v>3</v>
      </c>
      <c r="G58" s="18" t="s">
        <v>286</v>
      </c>
      <c r="H58" s="18" t="s">
        <v>335</v>
      </c>
      <c r="I58" s="17" t="s">
        <v>334</v>
      </c>
      <c r="J58" s="17" t="s">
        <v>336</v>
      </c>
      <c r="K58" s="19" t="s">
        <v>146</v>
      </c>
      <c r="L58" s="20" t="s">
        <v>193</v>
      </c>
      <c r="M58" s="65">
        <v>5.08</v>
      </c>
      <c r="N58" s="65">
        <v>4.9000000000000004</v>
      </c>
      <c r="O58" s="65">
        <v>2.4</v>
      </c>
      <c r="P58" s="22" t="s">
        <v>37</v>
      </c>
      <c r="Q58" s="23" t="s">
        <v>334</v>
      </c>
      <c r="R58" s="23" t="s">
        <v>241</v>
      </c>
      <c r="S58" s="24" t="s">
        <v>98</v>
      </c>
      <c r="T58" s="24" t="s">
        <v>40</v>
      </c>
      <c r="U58" s="24" t="s">
        <v>48</v>
      </c>
      <c r="V58" s="24"/>
      <c r="W58" s="23" t="s">
        <v>337</v>
      </c>
      <c r="X58" s="25">
        <v>515</v>
      </c>
      <c r="Y58" s="63">
        <v>3.7</v>
      </c>
      <c r="Z58" s="63">
        <v>4.0999999999999996</v>
      </c>
      <c r="AA58" s="63">
        <v>3.7</v>
      </c>
      <c r="AB58" s="63">
        <v>3.8</v>
      </c>
      <c r="AC58" s="66">
        <v>3.86</v>
      </c>
      <c r="AD58" s="63">
        <v>1.8</v>
      </c>
    </row>
    <row r="59" spans="1:30" s="27" customFormat="1" ht="81" x14ac:dyDescent="0.25">
      <c r="A59" s="302"/>
      <c r="B59" s="304" t="s">
        <v>338</v>
      </c>
      <c r="C59" s="281" t="s">
        <v>339</v>
      </c>
      <c r="D59" s="281" t="s">
        <v>340</v>
      </c>
      <c r="E59" s="17" t="s">
        <v>30</v>
      </c>
      <c r="F59" s="18">
        <v>3</v>
      </c>
      <c r="G59" s="18" t="s">
        <v>338</v>
      </c>
      <c r="H59" s="18" t="s">
        <v>341</v>
      </c>
      <c r="I59" s="17" t="s">
        <v>342</v>
      </c>
      <c r="J59" s="17" t="s">
        <v>343</v>
      </c>
      <c r="K59" s="19" t="s">
        <v>146</v>
      </c>
      <c r="L59" s="20" t="s">
        <v>193</v>
      </c>
      <c r="M59" s="65" t="s">
        <v>344</v>
      </c>
      <c r="N59" s="71">
        <v>4.3899999999999997</v>
      </c>
      <c r="O59" s="71">
        <v>4.12</v>
      </c>
      <c r="P59" s="19" t="s">
        <v>37</v>
      </c>
      <c r="Q59" s="76" t="s">
        <v>345</v>
      </c>
      <c r="R59" s="23" t="s">
        <v>346</v>
      </c>
      <c r="S59" s="24" t="s">
        <v>98</v>
      </c>
      <c r="T59" s="24" t="s">
        <v>40</v>
      </c>
      <c r="U59" s="24" t="s">
        <v>37</v>
      </c>
      <c r="V59" s="24"/>
      <c r="W59" s="23" t="s">
        <v>347</v>
      </c>
      <c r="X59" s="25">
        <v>0</v>
      </c>
      <c r="Y59" s="86" t="s">
        <v>348</v>
      </c>
      <c r="Z59" s="86" t="s">
        <v>349</v>
      </c>
      <c r="AA59" s="86" t="s">
        <v>350</v>
      </c>
      <c r="AB59" s="86" t="s">
        <v>351</v>
      </c>
      <c r="AC59" s="86" t="s">
        <v>352</v>
      </c>
      <c r="AD59" s="26"/>
    </row>
    <row r="60" spans="1:30" s="27" customFormat="1" ht="81" x14ac:dyDescent="0.25">
      <c r="A60" s="302"/>
      <c r="B60" s="305"/>
      <c r="C60" s="282"/>
      <c r="D60" s="282"/>
      <c r="E60" s="17" t="s">
        <v>30</v>
      </c>
      <c r="F60" s="18">
        <v>3</v>
      </c>
      <c r="G60" s="18" t="s">
        <v>338</v>
      </c>
      <c r="H60" s="18" t="s">
        <v>353</v>
      </c>
      <c r="I60" s="17" t="s">
        <v>354</v>
      </c>
      <c r="J60" s="17" t="s">
        <v>355</v>
      </c>
      <c r="K60" s="19" t="s">
        <v>356</v>
      </c>
      <c r="L60" s="20" t="s">
        <v>193</v>
      </c>
      <c r="M60" s="65">
        <v>83.65</v>
      </c>
      <c r="N60" s="65">
        <v>81.3</v>
      </c>
      <c r="O60" s="65">
        <v>75</v>
      </c>
      <c r="P60" s="22" t="s">
        <v>37</v>
      </c>
      <c r="Q60" s="76" t="s">
        <v>354</v>
      </c>
      <c r="R60" s="23" t="s">
        <v>241</v>
      </c>
      <c r="S60" s="24" t="s">
        <v>98</v>
      </c>
      <c r="T60" s="24"/>
      <c r="U60" s="24" t="s">
        <v>37</v>
      </c>
      <c r="V60" s="24" t="s">
        <v>48</v>
      </c>
      <c r="W60" s="77" t="s">
        <v>357</v>
      </c>
      <c r="X60" s="25">
        <v>0</v>
      </c>
      <c r="Y60" s="25"/>
      <c r="Z60" s="25"/>
      <c r="AA60" s="25"/>
      <c r="AB60" s="25"/>
      <c r="AC60" s="25"/>
      <c r="AD60" s="25"/>
    </row>
    <row r="61" spans="1:30" s="27" customFormat="1" ht="81" x14ac:dyDescent="0.25">
      <c r="A61" s="302"/>
      <c r="B61" s="305"/>
      <c r="C61" s="282"/>
      <c r="D61" s="282"/>
      <c r="E61" s="294" t="s">
        <v>30</v>
      </c>
      <c r="F61" s="298">
        <v>3</v>
      </c>
      <c r="G61" s="298" t="s">
        <v>338</v>
      </c>
      <c r="H61" s="298" t="s">
        <v>358</v>
      </c>
      <c r="I61" s="294" t="s">
        <v>359</v>
      </c>
      <c r="J61" s="294" t="s">
        <v>360</v>
      </c>
      <c r="K61" s="19" t="s">
        <v>361</v>
      </c>
      <c r="L61" s="20" t="s">
        <v>193</v>
      </c>
      <c r="M61" s="65">
        <v>57.58</v>
      </c>
      <c r="N61" s="65">
        <v>57</v>
      </c>
      <c r="O61" s="19">
        <v>55.2</v>
      </c>
      <c r="P61" s="19" t="s">
        <v>37</v>
      </c>
      <c r="Q61" s="76" t="s">
        <v>362</v>
      </c>
      <c r="R61" s="23" t="s">
        <v>241</v>
      </c>
      <c r="S61" s="24" t="s">
        <v>98</v>
      </c>
      <c r="T61" s="24"/>
      <c r="U61" s="24" t="s">
        <v>37</v>
      </c>
      <c r="V61" s="24" t="s">
        <v>48</v>
      </c>
      <c r="W61" s="77" t="s">
        <v>363</v>
      </c>
      <c r="X61" s="25" t="s">
        <v>364</v>
      </c>
      <c r="Y61" s="86" t="s">
        <v>365</v>
      </c>
      <c r="Z61" s="86" t="s">
        <v>366</v>
      </c>
      <c r="AA61" s="86" t="s">
        <v>367</v>
      </c>
      <c r="AB61" s="86" t="s">
        <v>368</v>
      </c>
      <c r="AC61" s="86" t="s">
        <v>369</v>
      </c>
      <c r="AD61" s="25"/>
    </row>
    <row r="62" spans="1:30" s="27" customFormat="1" ht="81" x14ac:dyDescent="0.25">
      <c r="A62" s="302"/>
      <c r="B62" s="305"/>
      <c r="C62" s="282"/>
      <c r="D62" s="282"/>
      <c r="E62" s="295"/>
      <c r="F62" s="299"/>
      <c r="G62" s="299"/>
      <c r="H62" s="299"/>
      <c r="I62" s="295"/>
      <c r="J62" s="295"/>
      <c r="K62" s="19" t="s">
        <v>361</v>
      </c>
      <c r="L62" s="20" t="s">
        <v>193</v>
      </c>
      <c r="M62" s="65"/>
      <c r="N62" s="65"/>
      <c r="O62" s="19"/>
      <c r="P62" s="19"/>
      <c r="Q62" s="76" t="s">
        <v>370</v>
      </c>
      <c r="R62" s="23" t="s">
        <v>241</v>
      </c>
      <c r="S62" s="24" t="s">
        <v>98</v>
      </c>
      <c r="T62" s="24"/>
      <c r="U62" s="24"/>
      <c r="V62" s="24"/>
      <c r="W62" s="77" t="s">
        <v>363</v>
      </c>
      <c r="X62" s="25">
        <v>0</v>
      </c>
      <c r="Y62" s="86" t="s">
        <v>371</v>
      </c>
      <c r="Z62" s="86" t="s">
        <v>372</v>
      </c>
      <c r="AA62" s="86" t="s">
        <v>373</v>
      </c>
      <c r="AB62" s="86" t="s">
        <v>374</v>
      </c>
      <c r="AC62" s="86" t="s">
        <v>375</v>
      </c>
      <c r="AD62" s="86" t="s">
        <v>376</v>
      </c>
    </row>
    <row r="63" spans="1:30" s="27" customFormat="1" ht="81" x14ac:dyDescent="0.25">
      <c r="A63" s="302"/>
      <c r="B63" s="305"/>
      <c r="C63" s="282"/>
      <c r="D63" s="282"/>
      <c r="E63" s="296"/>
      <c r="F63" s="300"/>
      <c r="G63" s="300"/>
      <c r="H63" s="300"/>
      <c r="I63" s="296"/>
      <c r="J63" s="296"/>
      <c r="K63" s="19" t="s">
        <v>377</v>
      </c>
      <c r="L63" s="20" t="s">
        <v>193</v>
      </c>
      <c r="M63" s="65"/>
      <c r="N63" s="65"/>
      <c r="O63" s="19"/>
      <c r="P63" s="19"/>
      <c r="Q63" s="76" t="s">
        <v>378</v>
      </c>
      <c r="R63" s="23" t="s">
        <v>241</v>
      </c>
      <c r="S63" s="24" t="s">
        <v>98</v>
      </c>
      <c r="T63" s="24"/>
      <c r="U63" s="24"/>
      <c r="V63" s="24"/>
      <c r="W63" s="77" t="s">
        <v>379</v>
      </c>
      <c r="X63" s="25">
        <v>0</v>
      </c>
      <c r="Y63" s="86" t="s">
        <v>380</v>
      </c>
      <c r="Z63" s="86" t="s">
        <v>381</v>
      </c>
      <c r="AA63" s="86" t="s">
        <v>382</v>
      </c>
      <c r="AB63" s="86" t="s">
        <v>383</v>
      </c>
      <c r="AC63" s="86" t="s">
        <v>384</v>
      </c>
      <c r="AD63" s="25"/>
    </row>
    <row r="64" spans="1:30" s="27" customFormat="1" ht="81" x14ac:dyDescent="0.25">
      <c r="A64" s="302"/>
      <c r="B64" s="305"/>
      <c r="C64" s="282"/>
      <c r="D64" s="282"/>
      <c r="E64" s="17" t="s">
        <v>30</v>
      </c>
      <c r="F64" s="18">
        <v>3</v>
      </c>
      <c r="G64" s="18" t="s">
        <v>338</v>
      </c>
      <c r="H64" s="18" t="s">
        <v>385</v>
      </c>
      <c r="I64" s="17" t="s">
        <v>386</v>
      </c>
      <c r="J64" s="17" t="s">
        <v>387</v>
      </c>
      <c r="K64" s="19" t="s">
        <v>388</v>
      </c>
      <c r="L64" s="20" t="s">
        <v>193</v>
      </c>
      <c r="M64" s="65">
        <v>14.23</v>
      </c>
      <c r="N64" s="65">
        <v>14</v>
      </c>
      <c r="O64" s="65">
        <v>11.5</v>
      </c>
      <c r="P64" s="19" t="s">
        <v>37</v>
      </c>
      <c r="Q64" s="76" t="s">
        <v>389</v>
      </c>
      <c r="R64" s="23" t="s">
        <v>241</v>
      </c>
      <c r="S64" s="24" t="s">
        <v>98</v>
      </c>
      <c r="T64" s="24"/>
      <c r="U64" s="24" t="s">
        <v>48</v>
      </c>
      <c r="V64" s="24" t="s">
        <v>48</v>
      </c>
      <c r="W64" s="77" t="s">
        <v>390</v>
      </c>
      <c r="X64" s="25">
        <v>0</v>
      </c>
      <c r="Y64" s="86" t="s">
        <v>391</v>
      </c>
      <c r="Z64" s="86" t="s">
        <v>392</v>
      </c>
      <c r="AA64" s="86" t="s">
        <v>393</v>
      </c>
      <c r="AB64" s="86" t="s">
        <v>394</v>
      </c>
      <c r="AC64" s="86" t="s">
        <v>395</v>
      </c>
      <c r="AD64" s="26"/>
    </row>
    <row r="65" spans="1:37" s="27" customFormat="1" ht="140.25" customHeight="1" x14ac:dyDescent="0.25">
      <c r="A65" s="302"/>
      <c r="B65" s="305"/>
      <c r="C65" s="282"/>
      <c r="D65" s="282"/>
      <c r="E65" s="17" t="s">
        <v>30</v>
      </c>
      <c r="F65" s="18">
        <v>3</v>
      </c>
      <c r="G65" s="18" t="s">
        <v>338</v>
      </c>
      <c r="H65" s="18" t="s">
        <v>396</v>
      </c>
      <c r="I65" s="17" t="s">
        <v>397</v>
      </c>
      <c r="J65" s="17" t="s">
        <v>398</v>
      </c>
      <c r="K65" s="19" t="s">
        <v>399</v>
      </c>
      <c r="L65" s="20" t="s">
        <v>193</v>
      </c>
      <c r="M65" s="65">
        <v>4.46</v>
      </c>
      <c r="N65" s="19">
        <v>4.4000000000000004</v>
      </c>
      <c r="O65" s="19">
        <v>3.9</v>
      </c>
      <c r="P65" s="87" t="s">
        <v>37</v>
      </c>
      <c r="Q65" s="76" t="s">
        <v>400</v>
      </c>
      <c r="R65" s="23" t="s">
        <v>241</v>
      </c>
      <c r="S65" s="24" t="s">
        <v>98</v>
      </c>
      <c r="T65" s="24"/>
      <c r="U65" s="24" t="s">
        <v>37</v>
      </c>
      <c r="V65" s="24" t="s">
        <v>48</v>
      </c>
      <c r="W65" s="77" t="s">
        <v>401</v>
      </c>
      <c r="X65" s="25">
        <v>0</v>
      </c>
      <c r="Y65" s="86" t="s">
        <v>402</v>
      </c>
      <c r="Z65" s="86" t="s">
        <v>403</v>
      </c>
      <c r="AA65" s="86" t="s">
        <v>404</v>
      </c>
      <c r="AB65" s="86" t="s">
        <v>405</v>
      </c>
      <c r="AC65" s="86" t="s">
        <v>406</v>
      </c>
      <c r="AD65" s="25"/>
    </row>
    <row r="66" spans="1:37" s="27" customFormat="1" ht="81" x14ac:dyDescent="0.25">
      <c r="A66" s="302"/>
      <c r="B66" s="305"/>
      <c r="C66" s="282"/>
      <c r="D66" s="283"/>
      <c r="E66" s="17" t="s">
        <v>30</v>
      </c>
      <c r="F66" s="18">
        <v>3</v>
      </c>
      <c r="G66" s="18" t="s">
        <v>338</v>
      </c>
      <c r="H66" s="18" t="s">
        <v>407</v>
      </c>
      <c r="I66" s="17" t="s">
        <v>408</v>
      </c>
      <c r="J66" s="17" t="s">
        <v>409</v>
      </c>
      <c r="K66" s="19" t="s">
        <v>356</v>
      </c>
      <c r="L66" s="20" t="s">
        <v>193</v>
      </c>
      <c r="M66" s="19">
        <v>10.3</v>
      </c>
      <c r="N66" s="19">
        <v>9.8000000000000007</v>
      </c>
      <c r="O66" s="19">
        <v>8.1</v>
      </c>
      <c r="P66" s="19" t="s">
        <v>37</v>
      </c>
      <c r="Q66" s="76" t="s">
        <v>410</v>
      </c>
      <c r="R66" s="23" t="s">
        <v>241</v>
      </c>
      <c r="S66" s="24" t="s">
        <v>98</v>
      </c>
      <c r="T66" s="24"/>
      <c r="U66" s="24" t="s">
        <v>48</v>
      </c>
      <c r="V66" s="24" t="s">
        <v>48</v>
      </c>
      <c r="W66" s="77" t="s">
        <v>357</v>
      </c>
      <c r="X66" s="25">
        <v>0</v>
      </c>
      <c r="Y66" s="86" t="s">
        <v>411</v>
      </c>
      <c r="Z66" s="86" t="s">
        <v>383</v>
      </c>
      <c r="AA66" s="86" t="s">
        <v>412</v>
      </c>
      <c r="AB66" s="86" t="s">
        <v>413</v>
      </c>
      <c r="AC66" s="86" t="s">
        <v>414</v>
      </c>
      <c r="AD66" s="25"/>
    </row>
    <row r="67" spans="1:37" s="27" customFormat="1" ht="40.5" x14ac:dyDescent="0.25">
      <c r="A67" s="302"/>
      <c r="B67" s="306"/>
      <c r="C67" s="283"/>
      <c r="D67" s="31" t="s">
        <v>415</v>
      </c>
      <c r="E67" s="17" t="s">
        <v>30</v>
      </c>
      <c r="F67" s="18">
        <v>3</v>
      </c>
      <c r="G67" s="18" t="s">
        <v>338</v>
      </c>
      <c r="H67" s="18"/>
      <c r="I67" s="30" t="s">
        <v>416</v>
      </c>
      <c r="J67" s="17"/>
      <c r="K67" s="19"/>
      <c r="L67" s="20"/>
      <c r="M67" s="65"/>
      <c r="N67" s="71"/>
      <c r="O67" s="71"/>
      <c r="P67" s="19"/>
      <c r="Q67" s="76" t="s">
        <v>417</v>
      </c>
      <c r="R67" s="23" t="s">
        <v>418</v>
      </c>
      <c r="S67" s="24" t="s">
        <v>419</v>
      </c>
      <c r="T67" s="24" t="s">
        <v>40</v>
      </c>
      <c r="U67" s="24" t="s">
        <v>37</v>
      </c>
      <c r="V67" s="24"/>
      <c r="W67" s="77" t="s">
        <v>420</v>
      </c>
      <c r="X67" s="25">
        <v>0</v>
      </c>
      <c r="Y67" s="86" t="s">
        <v>421</v>
      </c>
      <c r="Z67" s="86" t="s">
        <v>422</v>
      </c>
      <c r="AA67" s="86" t="s">
        <v>423</v>
      </c>
      <c r="AB67" s="86" t="s">
        <v>424</v>
      </c>
      <c r="AC67" s="25"/>
      <c r="AD67" s="25"/>
    </row>
    <row r="68" spans="1:37" s="27" customFormat="1" ht="40.5" x14ac:dyDescent="0.25">
      <c r="A68" s="302"/>
      <c r="B68" s="280" t="s">
        <v>425</v>
      </c>
      <c r="C68" s="281" t="s">
        <v>426</v>
      </c>
      <c r="D68" s="31" t="s">
        <v>427</v>
      </c>
      <c r="E68" s="17" t="s">
        <v>30</v>
      </c>
      <c r="F68" s="18">
        <v>3</v>
      </c>
      <c r="G68" s="18" t="s">
        <v>338</v>
      </c>
      <c r="H68" s="18" t="s">
        <v>428</v>
      </c>
      <c r="I68" s="17" t="s">
        <v>429</v>
      </c>
      <c r="J68" s="17" t="s">
        <v>430</v>
      </c>
      <c r="K68" s="88" t="s">
        <v>34</v>
      </c>
      <c r="L68" s="20" t="s">
        <v>431</v>
      </c>
      <c r="M68" s="88">
        <v>6.73</v>
      </c>
      <c r="N68" s="88">
        <v>8.4</v>
      </c>
      <c r="O68" s="88">
        <v>14.4</v>
      </c>
      <c r="P68" s="88" t="s">
        <v>37</v>
      </c>
      <c r="Q68" s="76" t="s">
        <v>429</v>
      </c>
      <c r="R68" s="23"/>
      <c r="S68" s="24" t="s">
        <v>98</v>
      </c>
      <c r="T68" s="24"/>
      <c r="U68" s="24" t="s">
        <v>37</v>
      </c>
      <c r="V68" s="24"/>
      <c r="W68" s="77"/>
      <c r="X68" s="25">
        <v>0</v>
      </c>
      <c r="Y68" s="25"/>
      <c r="Z68" s="25"/>
      <c r="AA68" s="25"/>
      <c r="AB68" s="25"/>
      <c r="AC68" s="25"/>
      <c r="AD68" s="25"/>
    </row>
    <row r="69" spans="1:37" s="27" customFormat="1" ht="121.5" x14ac:dyDescent="0.25">
      <c r="A69" s="302"/>
      <c r="B69" s="280"/>
      <c r="C69" s="282"/>
      <c r="D69" s="31" t="s">
        <v>432</v>
      </c>
      <c r="E69" s="17" t="s">
        <v>30</v>
      </c>
      <c r="F69" s="18">
        <v>3</v>
      </c>
      <c r="G69" s="18" t="s">
        <v>425</v>
      </c>
      <c r="H69" s="18" t="s">
        <v>433</v>
      </c>
      <c r="I69" s="17" t="s">
        <v>434</v>
      </c>
      <c r="J69" s="17" t="s">
        <v>435</v>
      </c>
      <c r="K69" s="19" t="s">
        <v>34</v>
      </c>
      <c r="L69" s="20" t="s">
        <v>436</v>
      </c>
      <c r="M69" s="19" t="s">
        <v>437</v>
      </c>
      <c r="N69" s="22">
        <v>0.09</v>
      </c>
      <c r="O69" s="22">
        <v>0.05</v>
      </c>
      <c r="P69" s="60" t="s">
        <v>37</v>
      </c>
      <c r="Q69" s="76" t="s">
        <v>434</v>
      </c>
      <c r="R69" s="23" t="s">
        <v>436</v>
      </c>
      <c r="S69" s="24" t="s">
        <v>39</v>
      </c>
      <c r="T69" s="24" t="s">
        <v>47</v>
      </c>
      <c r="U69" s="24" t="s">
        <v>37</v>
      </c>
      <c r="V69" s="24"/>
      <c r="W69" s="77" t="s">
        <v>438</v>
      </c>
      <c r="X69" s="86">
        <v>0</v>
      </c>
      <c r="Y69" s="86" t="s">
        <v>439</v>
      </c>
      <c r="Z69" s="25">
        <v>36.5</v>
      </c>
      <c r="AA69" s="25"/>
      <c r="AB69" s="25"/>
      <c r="AC69" s="25"/>
      <c r="AD69" s="25"/>
      <c r="AE69"/>
      <c r="AF69"/>
      <c r="AG69"/>
      <c r="AH69"/>
      <c r="AI69">
        <v>2016</v>
      </c>
      <c r="AJ69"/>
      <c r="AK69"/>
    </row>
    <row r="70" spans="1:37" s="27" customFormat="1" ht="121.5" x14ac:dyDescent="0.25">
      <c r="A70" s="302"/>
      <c r="B70" s="280"/>
      <c r="C70" s="283"/>
      <c r="D70" s="89" t="s">
        <v>440</v>
      </c>
      <c r="E70" s="17" t="s">
        <v>30</v>
      </c>
      <c r="F70" s="18">
        <v>3</v>
      </c>
      <c r="G70" s="18" t="s">
        <v>425</v>
      </c>
      <c r="H70" s="18" t="s">
        <v>441</v>
      </c>
      <c r="I70" s="17" t="s">
        <v>440</v>
      </c>
      <c r="J70" s="17" t="s">
        <v>442</v>
      </c>
      <c r="K70" s="19" t="s">
        <v>34</v>
      </c>
      <c r="L70" s="20" t="s">
        <v>436</v>
      </c>
      <c r="M70" s="19" t="s">
        <v>443</v>
      </c>
      <c r="N70" s="22">
        <v>0.02</v>
      </c>
      <c r="O70" s="22">
        <v>0.01</v>
      </c>
      <c r="P70" s="60" t="s">
        <v>37</v>
      </c>
      <c r="Q70" s="76" t="s">
        <v>440</v>
      </c>
      <c r="R70" s="23" t="s">
        <v>436</v>
      </c>
      <c r="S70" s="24" t="s">
        <v>39</v>
      </c>
      <c r="T70" s="24" t="s">
        <v>47</v>
      </c>
      <c r="U70" s="24" t="s">
        <v>37</v>
      </c>
      <c r="V70" s="24"/>
      <c r="W70" s="77" t="s">
        <v>438</v>
      </c>
      <c r="X70" s="86">
        <v>0</v>
      </c>
      <c r="Y70" s="86" t="s">
        <v>444</v>
      </c>
      <c r="Z70" s="25">
        <v>2.93</v>
      </c>
      <c r="AA70" s="25"/>
      <c r="AB70" s="25"/>
      <c r="AC70" s="25"/>
      <c r="AD70" s="25"/>
      <c r="AE70"/>
      <c r="AF70"/>
      <c r="AG70"/>
      <c r="AH70"/>
      <c r="AI70"/>
      <c r="AJ70"/>
      <c r="AK70"/>
    </row>
    <row r="71" spans="1:37" s="27" customFormat="1" ht="67.5" x14ac:dyDescent="0.25">
      <c r="A71" s="302"/>
      <c r="B71" s="31" t="s">
        <v>445</v>
      </c>
      <c r="C71" s="31" t="s">
        <v>446</v>
      </c>
      <c r="D71" s="31" t="s">
        <v>447</v>
      </c>
      <c r="E71" s="17" t="s">
        <v>30</v>
      </c>
      <c r="F71" s="18">
        <v>3</v>
      </c>
      <c r="G71" s="18" t="s">
        <v>445</v>
      </c>
      <c r="H71" s="18" t="s">
        <v>448</v>
      </c>
      <c r="I71" s="17" t="s">
        <v>449</v>
      </c>
      <c r="J71" s="17" t="s">
        <v>450</v>
      </c>
      <c r="K71" s="19" t="s">
        <v>146</v>
      </c>
      <c r="L71" s="20" t="s">
        <v>193</v>
      </c>
      <c r="M71" s="19">
        <v>14.87</v>
      </c>
      <c r="N71" s="19">
        <v>12.23</v>
      </c>
      <c r="O71" s="19">
        <v>8.35</v>
      </c>
      <c r="P71" s="90" t="s">
        <v>37</v>
      </c>
      <c r="Q71" s="91" t="s">
        <v>451</v>
      </c>
      <c r="R71" s="23" t="s">
        <v>452</v>
      </c>
      <c r="S71" s="24" t="s">
        <v>419</v>
      </c>
      <c r="T71" s="24" t="s">
        <v>40</v>
      </c>
      <c r="U71" s="24" t="s">
        <v>48</v>
      </c>
      <c r="V71" s="24" t="s">
        <v>48</v>
      </c>
      <c r="W71" s="77" t="s">
        <v>453</v>
      </c>
      <c r="X71" s="25">
        <v>284</v>
      </c>
      <c r="Y71" s="86" t="s">
        <v>454</v>
      </c>
      <c r="Z71" s="86" t="s">
        <v>455</v>
      </c>
      <c r="AA71" s="86" t="s">
        <v>456</v>
      </c>
      <c r="AB71" s="86" t="s">
        <v>457</v>
      </c>
      <c r="AC71" s="86" t="s">
        <v>458</v>
      </c>
      <c r="AD71" s="26"/>
      <c r="AE71"/>
      <c r="AF71"/>
      <c r="AG71"/>
      <c r="AH71"/>
      <c r="AI71"/>
      <c r="AJ71"/>
      <c r="AK71"/>
    </row>
    <row r="72" spans="1:37" s="27" customFormat="1" ht="67.5" x14ac:dyDescent="0.25">
      <c r="A72" s="302"/>
      <c r="B72" s="297" t="s">
        <v>459</v>
      </c>
      <c r="C72" s="281" t="s">
        <v>460</v>
      </c>
      <c r="D72" s="31" t="s">
        <v>461</v>
      </c>
      <c r="E72" s="17" t="s">
        <v>30</v>
      </c>
      <c r="F72" s="18">
        <v>3</v>
      </c>
      <c r="G72" s="18" t="s">
        <v>459</v>
      </c>
      <c r="H72" s="18" t="s">
        <v>462</v>
      </c>
      <c r="I72" s="17" t="s">
        <v>463</v>
      </c>
      <c r="J72" s="17" t="s">
        <v>464</v>
      </c>
      <c r="K72" s="19" t="s">
        <v>34</v>
      </c>
      <c r="L72" s="20" t="s">
        <v>465</v>
      </c>
      <c r="M72" s="92">
        <v>0.28499999999999998</v>
      </c>
      <c r="N72" s="22" t="s">
        <v>466</v>
      </c>
      <c r="O72" s="22">
        <v>0.48599999999999999</v>
      </c>
      <c r="P72" s="19" t="s">
        <v>37</v>
      </c>
      <c r="Q72" s="23" t="s">
        <v>463</v>
      </c>
      <c r="R72" s="23" t="s">
        <v>467</v>
      </c>
      <c r="S72" s="24" t="s">
        <v>39</v>
      </c>
      <c r="T72" s="24" t="s">
        <v>47</v>
      </c>
      <c r="U72" s="24" t="s">
        <v>37</v>
      </c>
      <c r="V72" s="24"/>
      <c r="W72" s="77"/>
      <c r="X72" s="25"/>
      <c r="Y72" s="25"/>
      <c r="Z72" s="93"/>
      <c r="AA72" s="93"/>
      <c r="AB72" s="93"/>
      <c r="AC72" s="93"/>
      <c r="AD72" s="25"/>
      <c r="AE72"/>
      <c r="AF72"/>
      <c r="AG72"/>
      <c r="AH72"/>
      <c r="AI72"/>
      <c r="AJ72"/>
      <c r="AK72"/>
    </row>
    <row r="73" spans="1:37" s="27" customFormat="1" ht="54" x14ac:dyDescent="0.25">
      <c r="A73" s="302"/>
      <c r="B73" s="297"/>
      <c r="C73" s="282"/>
      <c r="D73" s="281" t="s">
        <v>468</v>
      </c>
      <c r="E73" s="17" t="s">
        <v>30</v>
      </c>
      <c r="F73" s="18">
        <v>3</v>
      </c>
      <c r="G73" s="18" t="s">
        <v>459</v>
      </c>
      <c r="H73" s="18" t="s">
        <v>469</v>
      </c>
      <c r="I73" s="17" t="s">
        <v>470</v>
      </c>
      <c r="J73" s="17" t="s">
        <v>471</v>
      </c>
      <c r="K73" s="19" t="s">
        <v>472</v>
      </c>
      <c r="L73" s="20" t="s">
        <v>193</v>
      </c>
      <c r="M73" s="65">
        <v>63.9</v>
      </c>
      <c r="N73" s="65">
        <v>62</v>
      </c>
      <c r="O73" s="65">
        <v>46</v>
      </c>
      <c r="P73" s="19" t="s">
        <v>37</v>
      </c>
      <c r="Q73" s="23" t="s">
        <v>473</v>
      </c>
      <c r="R73" s="23" t="s">
        <v>467</v>
      </c>
      <c r="S73" s="24" t="s">
        <v>98</v>
      </c>
      <c r="T73" s="24" t="s">
        <v>47</v>
      </c>
      <c r="U73" s="24" t="s">
        <v>48</v>
      </c>
      <c r="V73" s="24"/>
      <c r="W73" s="77" t="s">
        <v>474</v>
      </c>
      <c r="X73" s="25">
        <v>0</v>
      </c>
      <c r="Y73" s="86" t="s">
        <v>475</v>
      </c>
      <c r="Z73" s="86" t="s">
        <v>476</v>
      </c>
      <c r="AA73" s="86" t="s">
        <v>477</v>
      </c>
      <c r="AB73" s="86" t="s">
        <v>478</v>
      </c>
      <c r="AC73" s="86" t="s">
        <v>479</v>
      </c>
      <c r="AD73" s="25"/>
      <c r="AE73"/>
      <c r="AF73"/>
      <c r="AG73"/>
      <c r="AH73"/>
      <c r="AI73"/>
      <c r="AJ73"/>
      <c r="AK73"/>
    </row>
    <row r="74" spans="1:37" s="27" customFormat="1" ht="54" x14ac:dyDescent="0.25">
      <c r="A74" s="302"/>
      <c r="B74" s="297"/>
      <c r="C74" s="282"/>
      <c r="D74" s="283"/>
      <c r="E74" s="17" t="s">
        <v>30</v>
      </c>
      <c r="F74" s="18">
        <v>3</v>
      </c>
      <c r="G74" s="18" t="s">
        <v>459</v>
      </c>
      <c r="H74" s="18" t="s">
        <v>469</v>
      </c>
      <c r="I74" s="30" t="s">
        <v>480</v>
      </c>
      <c r="J74" s="17" t="s">
        <v>481</v>
      </c>
      <c r="K74" s="19" t="s">
        <v>482</v>
      </c>
      <c r="L74" s="20" t="s">
        <v>193</v>
      </c>
      <c r="M74" s="65"/>
      <c r="N74" s="65"/>
      <c r="O74" s="65"/>
      <c r="P74" s="19" t="s">
        <v>37</v>
      </c>
      <c r="Q74" s="23" t="s">
        <v>483</v>
      </c>
      <c r="R74" s="23" t="s">
        <v>467</v>
      </c>
      <c r="S74" s="24" t="s">
        <v>98</v>
      </c>
      <c r="T74" s="24" t="s">
        <v>47</v>
      </c>
      <c r="U74" s="24" t="s">
        <v>48</v>
      </c>
      <c r="V74" s="24"/>
      <c r="W74" s="77" t="s">
        <v>484</v>
      </c>
      <c r="X74" s="25">
        <v>0</v>
      </c>
      <c r="Y74" s="86" t="s">
        <v>485</v>
      </c>
      <c r="Z74" s="86" t="s">
        <v>486</v>
      </c>
      <c r="AA74" s="86" t="s">
        <v>487</v>
      </c>
      <c r="AB74" s="86" t="s">
        <v>488</v>
      </c>
      <c r="AC74" s="86" t="s">
        <v>489</v>
      </c>
      <c r="AD74" s="25"/>
    </row>
    <row r="75" spans="1:37" s="27" customFormat="1" ht="54" x14ac:dyDescent="0.25">
      <c r="A75" s="302"/>
      <c r="B75" s="297"/>
      <c r="C75" s="282"/>
      <c r="D75" s="82" t="s">
        <v>490</v>
      </c>
      <c r="E75" s="17" t="s">
        <v>30</v>
      </c>
      <c r="F75" s="18">
        <v>3</v>
      </c>
      <c r="G75" s="18" t="s">
        <v>459</v>
      </c>
      <c r="H75" s="18" t="s">
        <v>491</v>
      </c>
      <c r="I75" s="17" t="s">
        <v>490</v>
      </c>
      <c r="J75" s="17" t="s">
        <v>492</v>
      </c>
      <c r="K75" s="19" t="s">
        <v>34</v>
      </c>
      <c r="L75" s="20" t="s">
        <v>465</v>
      </c>
      <c r="M75" s="22">
        <v>0.61399999999999999</v>
      </c>
      <c r="N75" s="22" t="s">
        <v>493</v>
      </c>
      <c r="O75" s="22">
        <v>0.81399999999999995</v>
      </c>
      <c r="P75" s="22" t="s">
        <v>37</v>
      </c>
      <c r="Q75" s="23" t="s">
        <v>490</v>
      </c>
      <c r="R75" s="23" t="s">
        <v>467</v>
      </c>
      <c r="S75" s="24" t="s">
        <v>39</v>
      </c>
      <c r="T75" s="24" t="s">
        <v>47</v>
      </c>
      <c r="U75" s="24" t="s">
        <v>37</v>
      </c>
      <c r="V75" s="24"/>
      <c r="W75" s="77"/>
      <c r="X75" s="25">
        <v>0</v>
      </c>
      <c r="Y75" s="86" t="s">
        <v>494</v>
      </c>
      <c r="Z75" s="25"/>
      <c r="AA75" s="25"/>
      <c r="AB75" s="25"/>
      <c r="AC75" s="25"/>
      <c r="AD75" s="25"/>
    </row>
    <row r="76" spans="1:37" s="27" customFormat="1" ht="40.5" x14ac:dyDescent="0.25">
      <c r="A76" s="302"/>
      <c r="B76" s="297"/>
      <c r="C76" s="282"/>
      <c r="D76" s="82" t="s">
        <v>495</v>
      </c>
      <c r="E76" s="17" t="s">
        <v>30</v>
      </c>
      <c r="F76" s="18">
        <v>3</v>
      </c>
      <c r="G76" s="18" t="s">
        <v>459</v>
      </c>
      <c r="H76" s="18" t="s">
        <v>496</v>
      </c>
      <c r="I76" s="17" t="s">
        <v>495</v>
      </c>
      <c r="J76" s="17" t="s">
        <v>497</v>
      </c>
      <c r="K76" s="19" t="s">
        <v>34</v>
      </c>
      <c r="L76" s="20" t="s">
        <v>465</v>
      </c>
      <c r="M76" s="22">
        <v>0.17399999999999999</v>
      </c>
      <c r="N76" s="22" t="s">
        <v>498</v>
      </c>
      <c r="O76" s="22">
        <v>0.12</v>
      </c>
      <c r="P76" s="22" t="s">
        <v>37</v>
      </c>
      <c r="Q76" s="23" t="s">
        <v>495</v>
      </c>
      <c r="R76" s="23" t="s">
        <v>467</v>
      </c>
      <c r="S76" s="24" t="s">
        <v>39</v>
      </c>
      <c r="T76" s="24" t="s">
        <v>47</v>
      </c>
      <c r="U76" s="24" t="s">
        <v>48</v>
      </c>
      <c r="V76" s="24"/>
      <c r="W76" s="77" t="s">
        <v>499</v>
      </c>
      <c r="X76" s="25">
        <v>0</v>
      </c>
      <c r="Y76" s="84">
        <f>912/303558*100</f>
        <v>0.30043681932283123</v>
      </c>
      <c r="Z76" s="25"/>
      <c r="AA76" s="25"/>
      <c r="AB76" s="25"/>
      <c r="AC76" s="25"/>
      <c r="AD76" s="25"/>
    </row>
    <row r="77" spans="1:37" s="27" customFormat="1" ht="54" x14ac:dyDescent="0.25">
      <c r="A77" s="302"/>
      <c r="B77" s="297"/>
      <c r="C77" s="283"/>
      <c r="D77" s="82" t="s">
        <v>500</v>
      </c>
      <c r="E77" s="17" t="s">
        <v>30</v>
      </c>
      <c r="F77" s="18">
        <v>3</v>
      </c>
      <c r="G77" s="18" t="s">
        <v>459</v>
      </c>
      <c r="H77" s="18" t="s">
        <v>501</v>
      </c>
      <c r="I77" s="17" t="s">
        <v>500</v>
      </c>
      <c r="J77" s="17" t="s">
        <v>502</v>
      </c>
      <c r="K77" s="19" t="s">
        <v>34</v>
      </c>
      <c r="L77" s="20" t="s">
        <v>193</v>
      </c>
      <c r="M77" s="22">
        <v>0.20100000000000001</v>
      </c>
      <c r="N77" s="22">
        <v>0.19</v>
      </c>
      <c r="O77" s="22">
        <v>0.14000000000000001</v>
      </c>
      <c r="P77" s="22" t="s">
        <v>37</v>
      </c>
      <c r="Q77" s="23" t="s">
        <v>503</v>
      </c>
      <c r="R77" s="23" t="s">
        <v>241</v>
      </c>
      <c r="S77" s="24" t="s">
        <v>98</v>
      </c>
      <c r="T77" s="24" t="s">
        <v>40</v>
      </c>
      <c r="U77" s="24" t="s">
        <v>37</v>
      </c>
      <c r="V77" s="24"/>
      <c r="W77" s="23" t="s">
        <v>319</v>
      </c>
      <c r="X77" s="25">
        <v>0</v>
      </c>
      <c r="Y77" s="25"/>
      <c r="Z77" s="25"/>
      <c r="AA77" s="25"/>
      <c r="AB77" s="25"/>
      <c r="AC77" s="25"/>
      <c r="AD77" s="25"/>
    </row>
    <row r="78" spans="1:37" s="27" customFormat="1" ht="81" x14ac:dyDescent="0.25">
      <c r="A78" s="302"/>
      <c r="B78" s="280" t="s">
        <v>504</v>
      </c>
      <c r="C78" s="281" t="s">
        <v>505</v>
      </c>
      <c r="D78" s="281" t="s">
        <v>506</v>
      </c>
      <c r="E78" s="41" t="s">
        <v>30</v>
      </c>
      <c r="F78" s="42">
        <v>3</v>
      </c>
      <c r="G78" s="42" t="s">
        <v>504</v>
      </c>
      <c r="H78" s="42" t="s">
        <v>507</v>
      </c>
      <c r="I78" s="17" t="s">
        <v>508</v>
      </c>
      <c r="J78" s="17" t="s">
        <v>509</v>
      </c>
      <c r="K78" s="44" t="s">
        <v>34</v>
      </c>
      <c r="L78" s="20" t="s">
        <v>510</v>
      </c>
      <c r="M78" s="94">
        <v>0.91400000000000003</v>
      </c>
      <c r="N78" s="94">
        <v>0.93</v>
      </c>
      <c r="O78" s="94">
        <v>0.95</v>
      </c>
      <c r="P78" s="22" t="s">
        <v>37</v>
      </c>
      <c r="Q78" s="23" t="s">
        <v>508</v>
      </c>
      <c r="R78" s="23" t="s">
        <v>511</v>
      </c>
      <c r="S78" s="24" t="s">
        <v>98</v>
      </c>
      <c r="T78" s="24" t="s">
        <v>40</v>
      </c>
      <c r="U78" s="24" t="s">
        <v>37</v>
      </c>
      <c r="V78" s="24"/>
      <c r="W78" s="23" t="s">
        <v>512</v>
      </c>
      <c r="X78" s="25">
        <v>0</v>
      </c>
      <c r="Y78" s="86" t="s">
        <v>513</v>
      </c>
      <c r="Z78" s="86" t="s">
        <v>514</v>
      </c>
      <c r="AA78" s="86" t="s">
        <v>515</v>
      </c>
      <c r="AB78" s="86" t="s">
        <v>516</v>
      </c>
      <c r="AC78" s="86" t="s">
        <v>517</v>
      </c>
      <c r="AD78" s="86" t="s">
        <v>518</v>
      </c>
    </row>
    <row r="79" spans="1:37" s="27" customFormat="1" ht="67.5" x14ac:dyDescent="0.25">
      <c r="A79" s="302"/>
      <c r="B79" s="280"/>
      <c r="C79" s="282"/>
      <c r="D79" s="283"/>
      <c r="E79" s="41" t="s">
        <v>30</v>
      </c>
      <c r="F79" s="42">
        <v>3</v>
      </c>
      <c r="G79" s="42" t="s">
        <v>504</v>
      </c>
      <c r="H79" s="42" t="s">
        <v>519</v>
      </c>
      <c r="I79" s="17" t="s">
        <v>520</v>
      </c>
      <c r="J79" s="17" t="s">
        <v>521</v>
      </c>
      <c r="K79" s="44" t="s">
        <v>34</v>
      </c>
      <c r="L79" s="20" t="s">
        <v>510</v>
      </c>
      <c r="M79" s="94">
        <v>0.94</v>
      </c>
      <c r="N79" s="94">
        <v>0.94499999999999995</v>
      </c>
      <c r="O79" s="94">
        <v>0.95</v>
      </c>
      <c r="P79" s="22" t="s">
        <v>37</v>
      </c>
      <c r="Q79" s="23" t="s">
        <v>522</v>
      </c>
      <c r="R79" s="23" t="s">
        <v>511</v>
      </c>
      <c r="S79" s="24" t="s">
        <v>98</v>
      </c>
      <c r="T79" s="24" t="s">
        <v>40</v>
      </c>
      <c r="U79" s="24" t="s">
        <v>48</v>
      </c>
      <c r="V79" s="24"/>
      <c r="W79" s="23" t="s">
        <v>523</v>
      </c>
      <c r="X79" s="25">
        <v>508</v>
      </c>
      <c r="Y79" s="95" t="s">
        <v>524</v>
      </c>
      <c r="Z79" s="62" t="s">
        <v>525</v>
      </c>
      <c r="AA79" s="62" t="s">
        <v>526</v>
      </c>
      <c r="AB79" s="96" t="s">
        <v>527</v>
      </c>
      <c r="AC79" s="62" t="s">
        <v>528</v>
      </c>
      <c r="AD79" s="62" t="s">
        <v>529</v>
      </c>
    </row>
    <row r="80" spans="1:37" s="27" customFormat="1" ht="54" x14ac:dyDescent="0.25">
      <c r="A80" s="302"/>
      <c r="B80" s="280"/>
      <c r="C80" s="282"/>
      <c r="D80" s="31" t="s">
        <v>530</v>
      </c>
      <c r="E80" s="17" t="s">
        <v>30</v>
      </c>
      <c r="F80" s="18">
        <v>3</v>
      </c>
      <c r="G80" s="18" t="s">
        <v>504</v>
      </c>
      <c r="H80" s="18" t="s">
        <v>531</v>
      </c>
      <c r="I80" s="17" t="s">
        <v>93</v>
      </c>
      <c r="J80" s="17" t="s">
        <v>532</v>
      </c>
      <c r="K80" s="19" t="s">
        <v>34</v>
      </c>
      <c r="L80" s="20" t="s">
        <v>95</v>
      </c>
      <c r="M80" s="22" t="s">
        <v>96</v>
      </c>
      <c r="N80" s="22">
        <v>0.97</v>
      </c>
      <c r="O80" s="22">
        <v>0.99</v>
      </c>
      <c r="P80" s="22" t="s">
        <v>37</v>
      </c>
      <c r="Q80" s="76" t="s">
        <v>93</v>
      </c>
      <c r="R80" s="23" t="s">
        <v>97</v>
      </c>
      <c r="S80" s="24" t="s">
        <v>98</v>
      </c>
      <c r="T80" s="24" t="s">
        <v>40</v>
      </c>
      <c r="U80" s="24" t="s">
        <v>48</v>
      </c>
      <c r="V80" s="24" t="s">
        <v>48</v>
      </c>
      <c r="W80" s="23" t="s">
        <v>99</v>
      </c>
      <c r="X80" s="25">
        <v>0</v>
      </c>
      <c r="Y80" s="25">
        <v>98.5</v>
      </c>
      <c r="Z80" s="25">
        <v>95.3</v>
      </c>
      <c r="AA80" s="25">
        <v>94.7</v>
      </c>
      <c r="AB80" s="25">
        <v>93.9</v>
      </c>
      <c r="AC80" s="25">
        <v>94.3</v>
      </c>
      <c r="AD80" s="25"/>
    </row>
    <row r="81" spans="1:30" s="27" customFormat="1" ht="243" x14ac:dyDescent="0.25">
      <c r="A81" s="302"/>
      <c r="B81" s="280" t="s">
        <v>533</v>
      </c>
      <c r="C81" s="281" t="s">
        <v>534</v>
      </c>
      <c r="D81" s="281" t="s">
        <v>535</v>
      </c>
      <c r="E81" s="17" t="s">
        <v>536</v>
      </c>
      <c r="F81" s="18" t="s">
        <v>537</v>
      </c>
      <c r="G81" s="18" t="s">
        <v>538</v>
      </c>
      <c r="H81" s="18" t="s">
        <v>539</v>
      </c>
      <c r="I81" s="17" t="s">
        <v>540</v>
      </c>
      <c r="J81" s="17" t="s">
        <v>541</v>
      </c>
      <c r="K81" s="19" t="s">
        <v>34</v>
      </c>
      <c r="L81" s="20" t="s">
        <v>542</v>
      </c>
      <c r="M81" s="22">
        <v>0.25</v>
      </c>
      <c r="N81" s="22">
        <v>0.35</v>
      </c>
      <c r="O81" s="22">
        <v>0.7</v>
      </c>
      <c r="P81" s="22" t="s">
        <v>37</v>
      </c>
      <c r="Q81" s="76" t="s">
        <v>540</v>
      </c>
      <c r="R81" s="23" t="s">
        <v>543</v>
      </c>
      <c r="S81" s="24" t="s">
        <v>142</v>
      </c>
      <c r="T81" s="24" t="s">
        <v>47</v>
      </c>
      <c r="U81" s="24" t="s">
        <v>48</v>
      </c>
      <c r="V81" s="24" t="s">
        <v>48</v>
      </c>
      <c r="W81" s="23" t="s">
        <v>544</v>
      </c>
      <c r="X81" s="25">
        <v>0</v>
      </c>
      <c r="Y81" s="40">
        <f>7/11*100</f>
        <v>63.636363636363633</v>
      </c>
      <c r="Z81" s="40">
        <f>0.545454545454545*100</f>
        <v>54.545454545454497</v>
      </c>
      <c r="AA81" s="40">
        <f>7/11*100</f>
        <v>63.636363636363633</v>
      </c>
      <c r="AB81" s="40">
        <f>10/11*100</f>
        <v>90.909090909090907</v>
      </c>
      <c r="AC81" s="40">
        <f>9/13*100</f>
        <v>69.230769230769226</v>
      </c>
      <c r="AD81" s="40">
        <f>11/13*100</f>
        <v>84.615384615384613</v>
      </c>
    </row>
    <row r="82" spans="1:30" s="27" customFormat="1" ht="243" x14ac:dyDescent="0.25">
      <c r="A82" s="302"/>
      <c r="B82" s="280"/>
      <c r="C82" s="282"/>
      <c r="D82" s="283"/>
      <c r="E82" s="17" t="s">
        <v>536</v>
      </c>
      <c r="F82" s="18" t="s">
        <v>537</v>
      </c>
      <c r="G82" s="18" t="s">
        <v>538</v>
      </c>
      <c r="H82" s="18" t="s">
        <v>545</v>
      </c>
      <c r="I82" s="17" t="s">
        <v>546</v>
      </c>
      <c r="J82" s="17" t="s">
        <v>547</v>
      </c>
      <c r="K82" s="19" t="s">
        <v>34</v>
      </c>
      <c r="L82" s="20" t="s">
        <v>542</v>
      </c>
      <c r="M82" s="21">
        <v>0.14899999999999999</v>
      </c>
      <c r="N82" s="22">
        <v>0.25</v>
      </c>
      <c r="O82" s="22">
        <v>0.7</v>
      </c>
      <c r="P82" s="22" t="s">
        <v>37</v>
      </c>
      <c r="Q82" s="76" t="s">
        <v>546</v>
      </c>
      <c r="R82" s="23" t="s">
        <v>543</v>
      </c>
      <c r="S82" s="24" t="s">
        <v>142</v>
      </c>
      <c r="T82" s="24" t="s">
        <v>47</v>
      </c>
      <c r="U82" s="24" t="s">
        <v>48</v>
      </c>
      <c r="V82" s="24" t="s">
        <v>48</v>
      </c>
      <c r="W82" s="23" t="s">
        <v>544</v>
      </c>
      <c r="X82" s="25">
        <v>0</v>
      </c>
      <c r="Y82" s="40">
        <f>7/11*100</f>
        <v>63.636363636363633</v>
      </c>
      <c r="Z82" s="40">
        <f>6/11*100</f>
        <v>54.54545454545454</v>
      </c>
      <c r="AA82" s="40">
        <f>7/11*100</f>
        <v>63.636363636363633</v>
      </c>
      <c r="AB82" s="40">
        <f>10/11*100</f>
        <v>90.909090909090907</v>
      </c>
      <c r="AC82" s="40">
        <f>9/13*100</f>
        <v>69.230769230769226</v>
      </c>
      <c r="AD82" s="40">
        <f>11/13*100</f>
        <v>84.615384615384613</v>
      </c>
    </row>
    <row r="83" spans="1:30" s="27" customFormat="1" ht="54" x14ac:dyDescent="0.25">
      <c r="A83" s="302"/>
      <c r="B83" s="280"/>
      <c r="C83" s="282"/>
      <c r="D83" s="281" t="s">
        <v>548</v>
      </c>
      <c r="E83" s="17" t="s">
        <v>30</v>
      </c>
      <c r="F83" s="18">
        <v>3</v>
      </c>
      <c r="G83" s="18" t="s">
        <v>533</v>
      </c>
      <c r="H83" s="18" t="s">
        <v>549</v>
      </c>
      <c r="I83" s="17" t="s">
        <v>550</v>
      </c>
      <c r="J83" s="17" t="s">
        <v>551</v>
      </c>
      <c r="K83" s="19" t="s">
        <v>34</v>
      </c>
      <c r="L83" s="20" t="s">
        <v>552</v>
      </c>
      <c r="M83" s="22">
        <v>9.6000000000000002E-2</v>
      </c>
      <c r="N83" s="60">
        <v>0.08</v>
      </c>
      <c r="O83" s="60">
        <v>0.05</v>
      </c>
      <c r="P83" s="22" t="s">
        <v>37</v>
      </c>
      <c r="Q83" s="76" t="s">
        <v>553</v>
      </c>
      <c r="R83" s="23" t="s">
        <v>554</v>
      </c>
      <c r="S83" s="24" t="s">
        <v>98</v>
      </c>
      <c r="T83" s="24" t="s">
        <v>47</v>
      </c>
      <c r="U83" s="24" t="s">
        <v>48</v>
      </c>
      <c r="V83" s="24"/>
      <c r="W83" s="23" t="s">
        <v>555</v>
      </c>
      <c r="X83" s="24">
        <v>0</v>
      </c>
      <c r="Y83" s="72">
        <v>0</v>
      </c>
      <c r="Z83" s="25">
        <v>1.4</v>
      </c>
      <c r="AA83" s="25">
        <v>0.48</v>
      </c>
      <c r="AB83" s="25">
        <v>0.21</v>
      </c>
      <c r="AC83" s="25">
        <v>0.48</v>
      </c>
      <c r="AD83" s="25"/>
    </row>
    <row r="84" spans="1:30" s="27" customFormat="1" ht="270" x14ac:dyDescent="0.25">
      <c r="A84" s="302"/>
      <c r="B84" s="280"/>
      <c r="C84" s="282"/>
      <c r="D84" s="283"/>
      <c r="E84" s="17" t="s">
        <v>30</v>
      </c>
      <c r="F84" s="18">
        <v>3</v>
      </c>
      <c r="G84" s="18" t="s">
        <v>533</v>
      </c>
      <c r="H84" s="18" t="s">
        <v>556</v>
      </c>
      <c r="I84" s="17" t="s">
        <v>557</v>
      </c>
      <c r="J84" s="17" t="s">
        <v>558</v>
      </c>
      <c r="K84" s="19" t="s">
        <v>34</v>
      </c>
      <c r="L84" s="20" t="s">
        <v>552</v>
      </c>
      <c r="M84" s="60">
        <v>0.45200000000000001</v>
      </c>
      <c r="N84" s="60" t="s">
        <v>559</v>
      </c>
      <c r="O84" s="60" t="s">
        <v>559</v>
      </c>
      <c r="P84" s="22" t="s">
        <v>37</v>
      </c>
      <c r="Q84" s="76" t="s">
        <v>560</v>
      </c>
      <c r="R84" s="23" t="s">
        <v>554</v>
      </c>
      <c r="S84" s="24" t="s">
        <v>98</v>
      </c>
      <c r="T84" s="24" t="s">
        <v>47</v>
      </c>
      <c r="U84" s="24" t="s">
        <v>37</v>
      </c>
      <c r="V84" s="24"/>
      <c r="W84" s="23" t="s">
        <v>561</v>
      </c>
      <c r="X84" s="25">
        <v>0</v>
      </c>
      <c r="Y84" s="25">
        <v>19.399999999999999</v>
      </c>
      <c r="Z84" s="25">
        <v>29</v>
      </c>
      <c r="AA84" s="25">
        <v>15.9</v>
      </c>
      <c r="AB84" s="25">
        <v>17.899999999999999</v>
      </c>
      <c r="AC84" s="25">
        <v>16.3</v>
      </c>
      <c r="AD84" s="25"/>
    </row>
    <row r="85" spans="1:30" s="27" customFormat="1" ht="54" x14ac:dyDescent="0.25">
      <c r="A85" s="302"/>
      <c r="B85" s="280"/>
      <c r="C85" s="283"/>
      <c r="D85" s="31" t="s">
        <v>562</v>
      </c>
      <c r="E85" s="79" t="s">
        <v>30</v>
      </c>
      <c r="F85" s="18">
        <v>3</v>
      </c>
      <c r="G85" s="80" t="s">
        <v>533</v>
      </c>
      <c r="H85" s="80" t="s">
        <v>563</v>
      </c>
      <c r="I85" s="79" t="s">
        <v>564</v>
      </c>
      <c r="J85" s="79" t="s">
        <v>565</v>
      </c>
      <c r="K85" s="21" t="s">
        <v>146</v>
      </c>
      <c r="L85" s="32" t="s">
        <v>566</v>
      </c>
      <c r="M85" s="65">
        <v>70.099999999999994</v>
      </c>
      <c r="N85" s="97">
        <v>60</v>
      </c>
      <c r="O85" s="97">
        <v>47</v>
      </c>
      <c r="P85" s="22" t="s">
        <v>37</v>
      </c>
      <c r="Q85" s="76" t="s">
        <v>564</v>
      </c>
      <c r="R85" s="23" t="s">
        <v>295</v>
      </c>
      <c r="S85" s="24" t="s">
        <v>98</v>
      </c>
      <c r="T85" s="24" t="s">
        <v>40</v>
      </c>
      <c r="U85" s="24" t="s">
        <v>37</v>
      </c>
      <c r="V85" s="24"/>
      <c r="W85" s="23" t="s">
        <v>567</v>
      </c>
      <c r="X85" s="25">
        <v>0</v>
      </c>
      <c r="Y85" s="25">
        <v>72.3</v>
      </c>
      <c r="Z85" s="25">
        <v>68.400000000000006</v>
      </c>
      <c r="AA85" s="25">
        <v>72.2</v>
      </c>
      <c r="AB85" s="25"/>
      <c r="AC85" s="25"/>
      <c r="AD85" s="25"/>
    </row>
    <row r="86" spans="1:30" s="27" customFormat="1" ht="81" x14ac:dyDescent="0.25">
      <c r="A86" s="302"/>
      <c r="B86" s="31" t="s">
        <v>568</v>
      </c>
      <c r="C86" s="31" t="s">
        <v>569</v>
      </c>
      <c r="D86" s="31" t="s">
        <v>570</v>
      </c>
      <c r="E86" s="17" t="s">
        <v>30</v>
      </c>
      <c r="F86" s="18">
        <v>3</v>
      </c>
      <c r="G86" s="18" t="s">
        <v>568</v>
      </c>
      <c r="H86" s="18" t="s">
        <v>571</v>
      </c>
      <c r="I86" s="17" t="s">
        <v>572</v>
      </c>
      <c r="J86" s="17" t="s">
        <v>573</v>
      </c>
      <c r="K86" s="19" t="s">
        <v>34</v>
      </c>
      <c r="L86" s="20" t="s">
        <v>78</v>
      </c>
      <c r="M86" s="22" t="s">
        <v>574</v>
      </c>
      <c r="N86" s="22" t="s">
        <v>127</v>
      </c>
      <c r="O86" s="22">
        <v>7.4999999999999997E-2</v>
      </c>
      <c r="P86" s="60" t="s">
        <v>37</v>
      </c>
      <c r="Q86" s="76" t="s">
        <v>575</v>
      </c>
      <c r="R86" s="23" t="s">
        <v>576</v>
      </c>
      <c r="S86" s="24" t="s">
        <v>39</v>
      </c>
      <c r="T86" s="24" t="s">
        <v>47</v>
      </c>
      <c r="U86" s="24" t="s">
        <v>37</v>
      </c>
      <c r="V86" s="24"/>
      <c r="W86" s="23" t="s">
        <v>438</v>
      </c>
      <c r="X86" s="25">
        <v>0</v>
      </c>
      <c r="Y86" s="25" t="s">
        <v>577</v>
      </c>
      <c r="Z86" s="25">
        <v>16.2</v>
      </c>
      <c r="AA86" s="25"/>
      <c r="AB86" s="25"/>
      <c r="AC86" s="25"/>
      <c r="AD86" s="25"/>
    </row>
    <row r="87" spans="1:30" s="27" customFormat="1" ht="27" x14ac:dyDescent="0.25">
      <c r="A87" s="302"/>
      <c r="B87" s="280" t="s">
        <v>578</v>
      </c>
      <c r="C87" s="281" t="s">
        <v>579</v>
      </c>
      <c r="D87" s="67" t="s">
        <v>580</v>
      </c>
      <c r="E87" s="17"/>
      <c r="F87" s="18"/>
      <c r="G87" s="18"/>
      <c r="H87" s="18"/>
      <c r="I87" s="30" t="s">
        <v>148</v>
      </c>
      <c r="J87" s="17"/>
      <c r="K87" s="19"/>
      <c r="L87" s="20"/>
      <c r="M87" s="22"/>
      <c r="N87" s="22"/>
      <c r="O87" s="22"/>
      <c r="P87" s="22"/>
      <c r="Q87" s="23"/>
      <c r="R87" s="23"/>
      <c r="S87" s="24"/>
      <c r="T87" s="24"/>
      <c r="U87" s="24"/>
      <c r="V87" s="24"/>
      <c r="W87" s="23"/>
      <c r="X87" s="25">
        <v>0</v>
      </c>
      <c r="Y87" s="25"/>
      <c r="Z87" s="25"/>
      <c r="AA87" s="25"/>
      <c r="AB87" s="25"/>
      <c r="AC87" s="25"/>
      <c r="AD87" s="25"/>
    </row>
    <row r="88" spans="1:30" s="27" customFormat="1" ht="40.5" x14ac:dyDescent="0.25">
      <c r="A88" s="302"/>
      <c r="B88" s="280"/>
      <c r="C88" s="283"/>
      <c r="D88" s="31" t="s">
        <v>581</v>
      </c>
      <c r="E88" s="41"/>
      <c r="F88" s="42"/>
      <c r="G88" s="42"/>
      <c r="H88" s="42"/>
      <c r="I88" s="30" t="s">
        <v>148</v>
      </c>
      <c r="J88" s="41"/>
      <c r="K88" s="44"/>
      <c r="L88" s="44"/>
      <c r="M88" s="44"/>
      <c r="N88" s="44"/>
      <c r="O88" s="44"/>
      <c r="P88" s="44"/>
      <c r="Q88" s="23"/>
      <c r="R88" s="23"/>
      <c r="S88" s="24"/>
      <c r="T88" s="24"/>
      <c r="U88" s="24"/>
      <c r="V88" s="24"/>
      <c r="W88" s="23"/>
      <c r="X88" s="25">
        <v>0</v>
      </c>
      <c r="Y88" s="25"/>
      <c r="Z88" s="25"/>
      <c r="AA88" s="25"/>
      <c r="AB88" s="25"/>
      <c r="AC88" s="25"/>
      <c r="AD88" s="25"/>
    </row>
    <row r="89" spans="1:30" s="27" customFormat="1" ht="67.5" x14ac:dyDescent="0.25">
      <c r="A89" s="302"/>
      <c r="B89" s="31" t="s">
        <v>582</v>
      </c>
      <c r="C89" s="31" t="s">
        <v>583</v>
      </c>
      <c r="D89" s="31" t="s">
        <v>584</v>
      </c>
      <c r="E89" s="41"/>
      <c r="F89" s="42"/>
      <c r="G89" s="42"/>
      <c r="H89" s="42"/>
      <c r="I89" s="30" t="s">
        <v>148</v>
      </c>
      <c r="J89" s="41"/>
      <c r="K89" s="44"/>
      <c r="L89" s="44"/>
      <c r="M89" s="44"/>
      <c r="N89" s="44"/>
      <c r="O89" s="44"/>
      <c r="P89" s="44"/>
      <c r="Q89" s="23"/>
      <c r="R89" s="23"/>
      <c r="S89" s="24"/>
      <c r="T89" s="24"/>
      <c r="U89" s="98"/>
      <c r="V89" s="98"/>
      <c r="W89" s="23"/>
      <c r="X89" s="25">
        <v>0</v>
      </c>
      <c r="Y89" s="25"/>
      <c r="Z89" s="25"/>
      <c r="AA89" s="25"/>
      <c r="AB89" s="25"/>
      <c r="AC89" s="25"/>
      <c r="AD89" s="25"/>
    </row>
    <row r="90" spans="1:30" s="27" customFormat="1" ht="40.5" x14ac:dyDescent="0.25">
      <c r="A90" s="303"/>
      <c r="B90" s="31" t="s">
        <v>585</v>
      </c>
      <c r="C90" s="31" t="s">
        <v>586</v>
      </c>
      <c r="D90" s="31" t="s">
        <v>587</v>
      </c>
      <c r="E90" s="41"/>
      <c r="F90" s="42"/>
      <c r="G90" s="42"/>
      <c r="H90" s="42"/>
      <c r="I90" s="30" t="s">
        <v>148</v>
      </c>
      <c r="J90" s="41"/>
      <c r="K90" s="44"/>
      <c r="L90" s="44"/>
      <c r="M90" s="44"/>
      <c r="N90" s="44"/>
      <c r="O90" s="44"/>
      <c r="P90" s="44"/>
      <c r="Q90" s="23"/>
      <c r="R90" s="23"/>
      <c r="S90" s="24"/>
      <c r="T90" s="24"/>
      <c r="U90" s="98"/>
      <c r="V90" s="98"/>
      <c r="W90" s="23"/>
      <c r="X90" s="25">
        <v>0</v>
      </c>
      <c r="Y90" s="25"/>
      <c r="Z90" s="25"/>
      <c r="AA90" s="25"/>
      <c r="AB90" s="25"/>
      <c r="AC90" s="25"/>
      <c r="AD90" s="25"/>
    </row>
    <row r="91" spans="1:30" s="27" customFormat="1" ht="54" x14ac:dyDescent="0.25">
      <c r="A91" s="281" t="s">
        <v>588</v>
      </c>
      <c r="B91" s="281" t="s">
        <v>589</v>
      </c>
      <c r="C91" s="281" t="s">
        <v>590</v>
      </c>
      <c r="D91" s="281" t="s">
        <v>591</v>
      </c>
      <c r="E91" s="17" t="s">
        <v>30</v>
      </c>
      <c r="F91" s="18">
        <v>4</v>
      </c>
      <c r="G91" s="18" t="s">
        <v>589</v>
      </c>
      <c r="H91" s="18" t="s">
        <v>592</v>
      </c>
      <c r="I91" s="17" t="s">
        <v>593</v>
      </c>
      <c r="J91" s="17" t="s">
        <v>594</v>
      </c>
      <c r="K91" s="19" t="s">
        <v>34</v>
      </c>
      <c r="L91" s="20" t="s">
        <v>595</v>
      </c>
      <c r="M91" s="22">
        <v>0.33450000000000002</v>
      </c>
      <c r="N91" s="22">
        <v>0.41089999999999999</v>
      </c>
      <c r="O91" s="22">
        <v>0.44519999999999998</v>
      </c>
      <c r="P91" s="60" t="s">
        <v>37</v>
      </c>
      <c r="Q91" s="23" t="s">
        <v>593</v>
      </c>
      <c r="R91" s="23" t="s">
        <v>596</v>
      </c>
      <c r="S91" s="24" t="s">
        <v>597</v>
      </c>
      <c r="T91" s="24" t="s">
        <v>40</v>
      </c>
      <c r="U91" s="24" t="s">
        <v>37</v>
      </c>
      <c r="V91" s="24"/>
      <c r="W91" s="23"/>
      <c r="X91" s="25">
        <v>174</v>
      </c>
      <c r="Y91" s="99">
        <v>0.46</v>
      </c>
      <c r="Z91" s="25"/>
      <c r="AA91" s="100">
        <v>0.58699999999999997</v>
      </c>
      <c r="AB91" s="25"/>
      <c r="AC91" s="25"/>
      <c r="AD91" s="25"/>
    </row>
    <row r="92" spans="1:30" s="27" customFormat="1" ht="54" x14ac:dyDescent="0.25">
      <c r="A92" s="282"/>
      <c r="B92" s="282"/>
      <c r="C92" s="282"/>
      <c r="D92" s="282"/>
      <c r="E92" s="17" t="s">
        <v>30</v>
      </c>
      <c r="F92" s="18">
        <v>4</v>
      </c>
      <c r="G92" s="18" t="s">
        <v>589</v>
      </c>
      <c r="H92" s="18" t="s">
        <v>598</v>
      </c>
      <c r="I92" s="17" t="s">
        <v>599</v>
      </c>
      <c r="J92" s="17" t="s">
        <v>600</v>
      </c>
      <c r="K92" s="19" t="s">
        <v>34</v>
      </c>
      <c r="L92" s="20" t="s">
        <v>595</v>
      </c>
      <c r="M92" s="22">
        <v>0.28299999999999997</v>
      </c>
      <c r="N92" s="22">
        <v>0.30259999999999998</v>
      </c>
      <c r="O92" s="22">
        <v>0.38100000000000001</v>
      </c>
      <c r="P92" s="60" t="s">
        <v>37</v>
      </c>
      <c r="Q92" s="23" t="s">
        <v>599</v>
      </c>
      <c r="R92" s="23" t="s">
        <v>596</v>
      </c>
      <c r="S92" s="24" t="s">
        <v>597</v>
      </c>
      <c r="T92" s="24" t="s">
        <v>40</v>
      </c>
      <c r="U92" s="24" t="s">
        <v>37</v>
      </c>
      <c r="V92" s="24"/>
      <c r="W92" s="23"/>
      <c r="X92" s="25">
        <v>174</v>
      </c>
      <c r="Y92" s="99">
        <v>0.37</v>
      </c>
      <c r="Z92" s="25"/>
      <c r="AA92" s="100">
        <v>0.39800000000000002</v>
      </c>
      <c r="AB92" s="25"/>
      <c r="AC92" s="25"/>
      <c r="AD92" s="25"/>
    </row>
    <row r="93" spans="1:30" s="27" customFormat="1" ht="54" x14ac:dyDescent="0.25">
      <c r="A93" s="282"/>
      <c r="B93" s="282"/>
      <c r="C93" s="282"/>
      <c r="D93" s="282"/>
      <c r="E93" s="17" t="s">
        <v>30</v>
      </c>
      <c r="F93" s="18">
        <v>4</v>
      </c>
      <c r="G93" s="18" t="s">
        <v>589</v>
      </c>
      <c r="H93" s="18" t="s">
        <v>601</v>
      </c>
      <c r="I93" s="17" t="s">
        <v>602</v>
      </c>
      <c r="J93" s="17" t="s">
        <v>603</v>
      </c>
      <c r="K93" s="19" t="s">
        <v>34</v>
      </c>
      <c r="L93" s="20" t="s">
        <v>595</v>
      </c>
      <c r="M93" s="22">
        <v>0.33950000000000002</v>
      </c>
      <c r="N93" s="22">
        <v>0.41039999999999999</v>
      </c>
      <c r="O93" s="22">
        <v>0.44469999999999998</v>
      </c>
      <c r="P93" s="60" t="s">
        <v>37</v>
      </c>
      <c r="Q93" s="23" t="s">
        <v>602</v>
      </c>
      <c r="R93" s="23" t="s">
        <v>596</v>
      </c>
      <c r="S93" s="24" t="s">
        <v>597</v>
      </c>
      <c r="T93" s="24" t="s">
        <v>40</v>
      </c>
      <c r="U93" s="24" t="s">
        <v>37</v>
      </c>
      <c r="V93" s="24" t="s">
        <v>48</v>
      </c>
      <c r="W93" s="23"/>
      <c r="X93" s="25">
        <v>175</v>
      </c>
      <c r="Y93" s="99">
        <v>0.44</v>
      </c>
      <c r="Z93" s="25"/>
      <c r="AA93" s="100">
        <v>0.64800000000000002</v>
      </c>
      <c r="AB93" s="25"/>
      <c r="AC93" s="25"/>
      <c r="AD93" s="25"/>
    </row>
    <row r="94" spans="1:30" s="27" customFormat="1" ht="54" x14ac:dyDescent="0.25">
      <c r="A94" s="282"/>
      <c r="B94" s="282"/>
      <c r="C94" s="282"/>
      <c r="D94" s="282"/>
      <c r="E94" s="17" t="s">
        <v>30</v>
      </c>
      <c r="F94" s="18">
        <v>4</v>
      </c>
      <c r="G94" s="18" t="s">
        <v>589</v>
      </c>
      <c r="H94" s="18" t="s">
        <v>604</v>
      </c>
      <c r="I94" s="17" t="s">
        <v>605</v>
      </c>
      <c r="J94" s="17" t="s">
        <v>606</v>
      </c>
      <c r="K94" s="19" t="s">
        <v>34</v>
      </c>
      <c r="L94" s="20" t="s">
        <v>595</v>
      </c>
      <c r="M94" s="22">
        <v>0.18790000000000001</v>
      </c>
      <c r="N94" s="22">
        <v>0.26250000000000001</v>
      </c>
      <c r="O94" s="22">
        <v>0.29680000000000001</v>
      </c>
      <c r="P94" s="60" t="s">
        <v>37</v>
      </c>
      <c r="Q94" s="23" t="s">
        <v>605</v>
      </c>
      <c r="R94" s="23" t="s">
        <v>596</v>
      </c>
      <c r="S94" s="24" t="s">
        <v>597</v>
      </c>
      <c r="T94" s="24" t="s">
        <v>40</v>
      </c>
      <c r="U94" s="24" t="s">
        <v>37</v>
      </c>
      <c r="V94" s="24"/>
      <c r="W94" s="23"/>
      <c r="X94" s="25">
        <v>175</v>
      </c>
      <c r="Y94" s="99">
        <v>0.44</v>
      </c>
      <c r="Z94" s="25"/>
      <c r="AA94" s="100">
        <v>0.378</v>
      </c>
      <c r="AB94" s="25"/>
      <c r="AC94" s="25"/>
      <c r="AD94" s="25"/>
    </row>
    <row r="95" spans="1:30" s="27" customFormat="1" ht="108" x14ac:dyDescent="0.25">
      <c r="A95" s="282"/>
      <c r="B95" s="281" t="s">
        <v>607</v>
      </c>
      <c r="C95" s="281" t="s">
        <v>608</v>
      </c>
      <c r="D95" s="31" t="s">
        <v>609</v>
      </c>
      <c r="E95" s="17" t="s">
        <v>30</v>
      </c>
      <c r="F95" s="18">
        <v>4</v>
      </c>
      <c r="G95" s="18" t="s">
        <v>607</v>
      </c>
      <c r="H95" s="18" t="s">
        <v>610</v>
      </c>
      <c r="I95" s="17" t="s">
        <v>611</v>
      </c>
      <c r="J95" s="17" t="s">
        <v>612</v>
      </c>
      <c r="K95" s="19" t="s">
        <v>34</v>
      </c>
      <c r="L95" s="20" t="s">
        <v>613</v>
      </c>
      <c r="M95" s="22">
        <v>0.34200000000000003</v>
      </c>
      <c r="N95" s="22">
        <v>0.85</v>
      </c>
      <c r="O95" s="22">
        <v>0.95</v>
      </c>
      <c r="P95" s="60" t="s">
        <v>37</v>
      </c>
      <c r="Q95" s="23" t="s">
        <v>611</v>
      </c>
      <c r="R95" s="23"/>
      <c r="S95" s="24" t="s">
        <v>66</v>
      </c>
      <c r="T95" s="24"/>
      <c r="U95" s="24" t="s">
        <v>48</v>
      </c>
      <c r="V95" s="24"/>
      <c r="W95" s="23" t="s">
        <v>614</v>
      </c>
      <c r="X95" s="25">
        <v>0</v>
      </c>
      <c r="Y95" s="25"/>
      <c r="Z95" s="25"/>
      <c r="AA95" s="25"/>
      <c r="AB95" s="25"/>
      <c r="AC95" s="25"/>
      <c r="AD95" s="25"/>
    </row>
    <row r="96" spans="1:30" s="27" customFormat="1" ht="54" x14ac:dyDescent="0.25">
      <c r="A96" s="282"/>
      <c r="B96" s="282"/>
      <c r="C96" s="282"/>
      <c r="D96" s="31" t="s">
        <v>615</v>
      </c>
      <c r="E96" s="17" t="s">
        <v>30</v>
      </c>
      <c r="F96" s="18">
        <v>4</v>
      </c>
      <c r="G96" s="18" t="s">
        <v>607</v>
      </c>
      <c r="H96" s="18" t="s">
        <v>616</v>
      </c>
      <c r="I96" s="17" t="s">
        <v>617</v>
      </c>
      <c r="J96" s="17" t="s">
        <v>618</v>
      </c>
      <c r="K96" s="19" t="s">
        <v>34</v>
      </c>
      <c r="L96" s="20" t="s">
        <v>619</v>
      </c>
      <c r="M96" s="22">
        <v>0.85929999999999995</v>
      </c>
      <c r="N96" s="22">
        <v>0.88739999999999997</v>
      </c>
      <c r="O96" s="22">
        <v>1</v>
      </c>
      <c r="P96" s="60" t="s">
        <v>37</v>
      </c>
      <c r="Q96" s="23" t="s">
        <v>620</v>
      </c>
      <c r="R96" s="23" t="s">
        <v>621</v>
      </c>
      <c r="S96" s="24" t="s">
        <v>597</v>
      </c>
      <c r="T96" s="24" t="s">
        <v>40</v>
      </c>
      <c r="U96" s="24" t="s">
        <v>48</v>
      </c>
      <c r="V96" s="24" t="s">
        <v>48</v>
      </c>
      <c r="W96" s="23" t="s">
        <v>622</v>
      </c>
      <c r="X96" s="25">
        <v>186</v>
      </c>
      <c r="Y96" s="72">
        <v>82</v>
      </c>
      <c r="Z96" s="72">
        <v>78</v>
      </c>
      <c r="AA96" s="25">
        <v>73.900000000000006</v>
      </c>
      <c r="AB96" s="72">
        <v>72.425954375010321</v>
      </c>
      <c r="AC96" s="72">
        <v>89.96</v>
      </c>
      <c r="AD96" s="25"/>
    </row>
    <row r="97" spans="1:30" s="27" customFormat="1" ht="40.5" x14ac:dyDescent="0.25">
      <c r="A97" s="282"/>
      <c r="B97" s="283"/>
      <c r="C97" s="283"/>
      <c r="D97" s="101" t="s">
        <v>623</v>
      </c>
      <c r="E97" s="17" t="s">
        <v>30</v>
      </c>
      <c r="F97" s="18">
        <v>4</v>
      </c>
      <c r="G97" s="18" t="s">
        <v>607</v>
      </c>
      <c r="H97" s="18" t="s">
        <v>624</v>
      </c>
      <c r="I97" s="17" t="s">
        <v>623</v>
      </c>
      <c r="J97" s="17" t="s">
        <v>625</v>
      </c>
      <c r="K97" s="19" t="s">
        <v>34</v>
      </c>
      <c r="L97" s="20" t="s">
        <v>626</v>
      </c>
      <c r="M97" s="22">
        <v>0.36699999999999999</v>
      </c>
      <c r="N97" s="22">
        <v>0.37</v>
      </c>
      <c r="O97" s="22">
        <v>0.5</v>
      </c>
      <c r="P97" s="21" t="s">
        <v>37</v>
      </c>
      <c r="Q97" s="23" t="s">
        <v>627</v>
      </c>
      <c r="R97" s="23" t="s">
        <v>65</v>
      </c>
      <c r="S97" s="24" t="s">
        <v>66</v>
      </c>
      <c r="T97" s="24" t="s">
        <v>40</v>
      </c>
      <c r="U97" s="24" t="s">
        <v>37</v>
      </c>
      <c r="V97" s="24"/>
      <c r="W97" s="23"/>
      <c r="X97" s="25">
        <v>371</v>
      </c>
      <c r="Y97" s="72">
        <v>22.26</v>
      </c>
      <c r="Z97" s="72">
        <v>18.32</v>
      </c>
      <c r="AA97" s="72">
        <v>18.829999999999998</v>
      </c>
      <c r="AB97" s="72">
        <v>19.5</v>
      </c>
      <c r="AC97" s="72">
        <v>19.62</v>
      </c>
      <c r="AD97" s="72">
        <v>19.670000000000002</v>
      </c>
    </row>
    <row r="98" spans="1:30" s="27" customFormat="1" ht="54" x14ac:dyDescent="0.25">
      <c r="A98" s="282"/>
      <c r="B98" s="281" t="s">
        <v>628</v>
      </c>
      <c r="C98" s="281" t="s">
        <v>629</v>
      </c>
      <c r="D98" s="31" t="s">
        <v>630</v>
      </c>
      <c r="E98" s="17" t="s">
        <v>30</v>
      </c>
      <c r="F98" s="18">
        <v>4</v>
      </c>
      <c r="G98" s="18" t="s">
        <v>628</v>
      </c>
      <c r="H98" s="18" t="s">
        <v>631</v>
      </c>
      <c r="I98" s="17" t="s">
        <v>632</v>
      </c>
      <c r="J98" s="17" t="s">
        <v>633</v>
      </c>
      <c r="K98" s="19" t="s">
        <v>34</v>
      </c>
      <c r="L98" s="20" t="s">
        <v>619</v>
      </c>
      <c r="M98" s="22">
        <v>0.77800000000000002</v>
      </c>
      <c r="N98" s="22">
        <v>0.83</v>
      </c>
      <c r="O98" s="22">
        <v>0.95</v>
      </c>
      <c r="P98" s="60" t="s">
        <v>37</v>
      </c>
      <c r="Q98" s="23" t="s">
        <v>634</v>
      </c>
      <c r="R98" s="23" t="s">
        <v>621</v>
      </c>
      <c r="S98" s="24" t="s">
        <v>597</v>
      </c>
      <c r="T98" s="24" t="s">
        <v>40</v>
      </c>
      <c r="U98" s="24" t="s">
        <v>48</v>
      </c>
      <c r="V98" s="24"/>
      <c r="W98" s="23" t="s">
        <v>635</v>
      </c>
      <c r="X98" s="25">
        <v>184</v>
      </c>
      <c r="Y98" s="72">
        <v>87.5</v>
      </c>
      <c r="Z98" s="72">
        <v>86.1</v>
      </c>
      <c r="AA98" s="72">
        <v>85.97</v>
      </c>
      <c r="AB98" s="72">
        <v>82.254407855034174</v>
      </c>
      <c r="AC98" s="72">
        <v>92.04</v>
      </c>
      <c r="AD98" s="25"/>
    </row>
    <row r="99" spans="1:30" s="27" customFormat="1" ht="67.5" x14ac:dyDescent="0.25">
      <c r="A99" s="282"/>
      <c r="B99" s="283"/>
      <c r="C99" s="283"/>
      <c r="D99" s="102" t="s">
        <v>636</v>
      </c>
      <c r="E99" s="17" t="s">
        <v>30</v>
      </c>
      <c r="F99" s="18">
        <v>4</v>
      </c>
      <c r="G99" s="18" t="s">
        <v>628</v>
      </c>
      <c r="H99" s="18" t="s">
        <v>637</v>
      </c>
      <c r="I99" s="17" t="s">
        <v>636</v>
      </c>
      <c r="J99" s="17" t="s">
        <v>638</v>
      </c>
      <c r="K99" s="19" t="s">
        <v>34</v>
      </c>
      <c r="L99" s="20" t="s">
        <v>639</v>
      </c>
      <c r="M99" s="22">
        <v>0.49399999999999999</v>
      </c>
      <c r="N99" s="22">
        <v>0.56999999999999995</v>
      </c>
      <c r="O99" s="22">
        <v>0.8</v>
      </c>
      <c r="P99" s="22" t="s">
        <v>81</v>
      </c>
      <c r="Q99" s="23" t="s">
        <v>636</v>
      </c>
      <c r="R99" s="23" t="s">
        <v>640</v>
      </c>
      <c r="S99" s="24" t="s">
        <v>597</v>
      </c>
      <c r="T99" s="24" t="s">
        <v>47</v>
      </c>
      <c r="U99" s="24" t="s">
        <v>48</v>
      </c>
      <c r="V99" s="24"/>
      <c r="W99" s="23" t="s">
        <v>641</v>
      </c>
      <c r="X99" s="86">
        <v>0</v>
      </c>
      <c r="Y99" s="72">
        <f>1.01312607682558*100</f>
        <v>101.31260768255801</v>
      </c>
      <c r="Z99" s="72">
        <f>1.08385237448953*100</f>
        <v>108.38523744895301</v>
      </c>
      <c r="AA99" s="72">
        <f>1.12013550917203*100</f>
        <v>112.01355091720299</v>
      </c>
      <c r="AB99" s="72">
        <f>1.13581145878682*100</f>
        <v>113.58114587868199</v>
      </c>
      <c r="AC99" s="72"/>
      <c r="AD99" s="25"/>
    </row>
    <row r="100" spans="1:30" s="27" customFormat="1" ht="54" x14ac:dyDescent="0.25">
      <c r="A100" s="282"/>
      <c r="B100" s="31" t="s">
        <v>642</v>
      </c>
      <c r="C100" s="31" t="s">
        <v>643</v>
      </c>
      <c r="D100" s="31" t="s">
        <v>644</v>
      </c>
      <c r="E100" s="41"/>
      <c r="F100" s="42"/>
      <c r="G100" s="42"/>
      <c r="H100" s="42"/>
      <c r="I100" s="43" t="s">
        <v>148</v>
      </c>
      <c r="J100" s="41"/>
      <c r="K100" s="44"/>
      <c r="L100" s="44"/>
      <c r="M100" s="44"/>
      <c r="N100" s="44"/>
      <c r="O100" s="44"/>
      <c r="P100" s="44"/>
      <c r="Q100" s="23"/>
      <c r="R100" s="23"/>
      <c r="S100" s="24"/>
      <c r="T100" s="24"/>
      <c r="U100" s="98"/>
      <c r="V100" s="98"/>
      <c r="W100" s="23"/>
      <c r="X100" s="25">
        <v>0</v>
      </c>
      <c r="Y100" s="25"/>
      <c r="Z100" s="25"/>
      <c r="AA100" s="25"/>
      <c r="AB100" s="25"/>
      <c r="AC100" s="25"/>
      <c r="AD100" s="25"/>
    </row>
    <row r="101" spans="1:30" s="27" customFormat="1" ht="81" x14ac:dyDescent="0.25">
      <c r="A101" s="282"/>
      <c r="B101" s="31" t="s">
        <v>645</v>
      </c>
      <c r="C101" s="31" t="s">
        <v>646</v>
      </c>
      <c r="D101" s="31" t="s">
        <v>647</v>
      </c>
      <c r="E101" s="17" t="s">
        <v>30</v>
      </c>
      <c r="F101" s="18">
        <v>4</v>
      </c>
      <c r="G101" s="18" t="s">
        <v>645</v>
      </c>
      <c r="H101" s="18" t="s">
        <v>648</v>
      </c>
      <c r="I101" s="17" t="s">
        <v>649</v>
      </c>
      <c r="J101" s="17" t="s">
        <v>650</v>
      </c>
      <c r="K101" s="19" t="s">
        <v>651</v>
      </c>
      <c r="L101" s="20" t="s">
        <v>619</v>
      </c>
      <c r="M101" s="65">
        <v>8.2100000000000009</v>
      </c>
      <c r="N101" s="65">
        <v>7.66</v>
      </c>
      <c r="O101" s="65">
        <v>5.47</v>
      </c>
      <c r="P101" s="19" t="s">
        <v>37</v>
      </c>
      <c r="Q101" s="23" t="s">
        <v>649</v>
      </c>
      <c r="R101" s="23"/>
      <c r="S101" s="24"/>
      <c r="T101" s="24"/>
      <c r="U101" s="98"/>
      <c r="V101" s="98"/>
      <c r="W101" s="23"/>
      <c r="X101" s="25">
        <v>0</v>
      </c>
      <c r="Y101" s="25"/>
      <c r="Z101" s="25"/>
      <c r="AA101" s="25"/>
      <c r="AB101" s="25"/>
      <c r="AC101" s="25"/>
      <c r="AD101" s="25"/>
    </row>
    <row r="102" spans="1:30" s="27" customFormat="1" ht="54" x14ac:dyDescent="0.25">
      <c r="A102" s="282"/>
      <c r="B102" s="31" t="s">
        <v>652</v>
      </c>
      <c r="C102" s="31" t="s">
        <v>653</v>
      </c>
      <c r="D102" s="31" t="s">
        <v>654</v>
      </c>
      <c r="E102" s="17" t="s">
        <v>30</v>
      </c>
      <c r="F102" s="18">
        <v>4</v>
      </c>
      <c r="G102" s="18" t="s">
        <v>652</v>
      </c>
      <c r="H102" s="18" t="s">
        <v>655</v>
      </c>
      <c r="I102" s="17" t="s">
        <v>656</v>
      </c>
      <c r="J102" s="17" t="s">
        <v>657</v>
      </c>
      <c r="K102" s="19" t="s">
        <v>34</v>
      </c>
      <c r="L102" s="20" t="s">
        <v>35</v>
      </c>
      <c r="M102" s="22">
        <v>5.7500000000000002E-2</v>
      </c>
      <c r="N102" s="22">
        <v>5.1999999999999998E-2</v>
      </c>
      <c r="O102" s="22">
        <v>0.03</v>
      </c>
      <c r="P102" s="60" t="s">
        <v>37</v>
      </c>
      <c r="Q102" s="23" t="s">
        <v>656</v>
      </c>
      <c r="R102" s="23" t="s">
        <v>46</v>
      </c>
      <c r="S102" s="24" t="s">
        <v>39</v>
      </c>
      <c r="T102" s="24" t="s">
        <v>47</v>
      </c>
      <c r="U102" s="24" t="s">
        <v>48</v>
      </c>
      <c r="V102" s="24"/>
      <c r="W102" s="23" t="s">
        <v>658</v>
      </c>
      <c r="X102" s="25"/>
      <c r="Y102" s="72">
        <v>1.8208335597125602</v>
      </c>
      <c r="Z102" s="72">
        <v>1.4703255341732799</v>
      </c>
      <c r="AA102" s="72">
        <v>1.46120435214553</v>
      </c>
      <c r="AB102" s="72">
        <v>1.30046325322636</v>
      </c>
      <c r="AC102" s="25"/>
      <c r="AD102" s="25"/>
    </row>
    <row r="103" spans="1:30" s="27" customFormat="1" ht="108" x14ac:dyDescent="0.25">
      <c r="A103" s="282"/>
      <c r="B103" s="31" t="s">
        <v>659</v>
      </c>
      <c r="C103" s="31" t="s">
        <v>660</v>
      </c>
      <c r="D103" s="31" t="s">
        <v>661</v>
      </c>
      <c r="E103" s="41"/>
      <c r="F103" s="42"/>
      <c r="G103" s="42"/>
      <c r="H103" s="42"/>
      <c r="I103" s="43" t="s">
        <v>148</v>
      </c>
      <c r="J103" s="41"/>
      <c r="K103" s="44"/>
      <c r="L103" s="44"/>
      <c r="M103" s="44"/>
      <c r="N103" s="44"/>
      <c r="O103" s="44"/>
      <c r="P103" s="44"/>
      <c r="Q103" s="23"/>
      <c r="R103" s="23"/>
      <c r="S103" s="24"/>
      <c r="T103" s="24"/>
      <c r="U103" s="98"/>
      <c r="V103" s="98"/>
      <c r="W103" s="23"/>
      <c r="X103" s="25">
        <v>0</v>
      </c>
      <c r="Y103" s="25"/>
      <c r="Z103" s="25"/>
      <c r="AA103" s="25"/>
      <c r="AB103" s="25"/>
      <c r="AC103" s="25"/>
      <c r="AD103" s="25"/>
    </row>
    <row r="104" spans="1:30" s="27" customFormat="1" ht="94.5" x14ac:dyDescent="0.25">
      <c r="A104" s="282"/>
      <c r="B104" s="31" t="s">
        <v>662</v>
      </c>
      <c r="C104" s="31" t="s">
        <v>663</v>
      </c>
      <c r="D104" s="31" t="s">
        <v>664</v>
      </c>
      <c r="E104" s="17" t="s">
        <v>30</v>
      </c>
      <c r="F104" s="18">
        <v>4</v>
      </c>
      <c r="G104" s="18" t="s">
        <v>662</v>
      </c>
      <c r="H104" s="18" t="s">
        <v>665</v>
      </c>
      <c r="I104" s="17" t="s">
        <v>666</v>
      </c>
      <c r="J104" s="17" t="s">
        <v>667</v>
      </c>
      <c r="K104" s="19" t="s">
        <v>34</v>
      </c>
      <c r="L104" s="20" t="s">
        <v>668</v>
      </c>
      <c r="M104" s="22">
        <v>0.74099999999999999</v>
      </c>
      <c r="N104" s="22">
        <v>0.9</v>
      </c>
      <c r="O104" s="22">
        <v>1</v>
      </c>
      <c r="P104" s="60" t="s">
        <v>37</v>
      </c>
      <c r="Q104" s="23" t="s">
        <v>666</v>
      </c>
      <c r="R104" s="23" t="s">
        <v>669</v>
      </c>
      <c r="S104" s="24" t="s">
        <v>597</v>
      </c>
      <c r="T104" s="24" t="s">
        <v>47</v>
      </c>
      <c r="U104" s="24" t="s">
        <v>37</v>
      </c>
      <c r="V104" s="24"/>
      <c r="W104" s="23" t="s">
        <v>670</v>
      </c>
      <c r="X104" s="25">
        <v>605</v>
      </c>
      <c r="Y104" s="72">
        <v>100</v>
      </c>
      <c r="Z104" s="72">
        <v>100</v>
      </c>
      <c r="AA104" s="72">
        <v>100</v>
      </c>
      <c r="AB104" s="72"/>
      <c r="AC104" s="72"/>
      <c r="AD104" s="72"/>
    </row>
    <row r="105" spans="1:30" s="27" customFormat="1" ht="121.5" x14ac:dyDescent="0.25">
      <c r="A105" s="282"/>
      <c r="B105" s="31" t="s">
        <v>671</v>
      </c>
      <c r="C105" s="31" t="s">
        <v>672</v>
      </c>
      <c r="D105" s="31" t="s">
        <v>673</v>
      </c>
      <c r="E105" s="41"/>
      <c r="F105" s="42"/>
      <c r="G105" s="42"/>
      <c r="H105" s="42"/>
      <c r="I105" s="43" t="s">
        <v>148</v>
      </c>
      <c r="J105" s="41"/>
      <c r="K105" s="44"/>
      <c r="L105" s="44"/>
      <c r="M105" s="44"/>
      <c r="N105" s="44"/>
      <c r="O105" s="44"/>
      <c r="P105" s="44"/>
      <c r="Q105" s="23"/>
      <c r="R105" s="23"/>
      <c r="S105" s="24"/>
      <c r="T105" s="24"/>
      <c r="U105" s="98"/>
      <c r="V105" s="98"/>
      <c r="W105" s="23"/>
      <c r="X105" s="25">
        <v>0</v>
      </c>
      <c r="Y105" s="25"/>
      <c r="Z105" s="25"/>
      <c r="AA105" s="25"/>
      <c r="AB105" s="25"/>
      <c r="AC105" s="25"/>
      <c r="AD105" s="25"/>
    </row>
    <row r="106" spans="1:30" s="27" customFormat="1" ht="81" x14ac:dyDescent="0.25">
      <c r="A106" s="283"/>
      <c r="B106" s="31" t="s">
        <v>674</v>
      </c>
      <c r="C106" s="31" t="s">
        <v>675</v>
      </c>
      <c r="D106" s="31" t="s">
        <v>676</v>
      </c>
      <c r="E106" s="41"/>
      <c r="F106" s="42"/>
      <c r="G106" s="42"/>
      <c r="H106" s="42"/>
      <c r="I106" s="43" t="s">
        <v>148</v>
      </c>
      <c r="J106" s="41"/>
      <c r="K106" s="44"/>
      <c r="L106" s="44"/>
      <c r="M106" s="44"/>
      <c r="N106" s="44"/>
      <c r="O106" s="44"/>
      <c r="P106" s="44"/>
      <c r="Q106" s="23"/>
      <c r="R106" s="23"/>
      <c r="S106" s="24"/>
      <c r="T106" s="24"/>
      <c r="U106" s="98"/>
      <c r="V106" s="98"/>
      <c r="W106" s="23"/>
      <c r="X106" s="25">
        <v>0</v>
      </c>
      <c r="Y106" s="25"/>
      <c r="Z106" s="25"/>
      <c r="AA106" s="25"/>
      <c r="AB106" s="25"/>
      <c r="AC106" s="25"/>
      <c r="AD106" s="25"/>
    </row>
    <row r="107" spans="1:30" s="27" customFormat="1" ht="54" x14ac:dyDescent="0.25">
      <c r="A107" s="281" t="s">
        <v>677</v>
      </c>
      <c r="B107" s="31" t="s">
        <v>678</v>
      </c>
      <c r="C107" s="31" t="s">
        <v>679</v>
      </c>
      <c r="D107" s="31" t="s">
        <v>680</v>
      </c>
      <c r="E107" s="17" t="s">
        <v>30</v>
      </c>
      <c r="F107" s="18">
        <v>5</v>
      </c>
      <c r="G107" s="18" t="s">
        <v>678</v>
      </c>
      <c r="H107" s="18" t="s">
        <v>681</v>
      </c>
      <c r="I107" s="17" t="s">
        <v>682</v>
      </c>
      <c r="J107" s="17" t="s">
        <v>683</v>
      </c>
      <c r="K107" s="19" t="s">
        <v>34</v>
      </c>
      <c r="L107" s="20" t="s">
        <v>684</v>
      </c>
      <c r="M107" s="22">
        <v>0.107</v>
      </c>
      <c r="N107" s="22">
        <v>0.5</v>
      </c>
      <c r="O107" s="22">
        <v>0.8</v>
      </c>
      <c r="P107" s="22" t="s">
        <v>37</v>
      </c>
      <c r="Q107" s="23" t="s">
        <v>682</v>
      </c>
      <c r="R107" s="23"/>
      <c r="S107" s="24" t="s">
        <v>202</v>
      </c>
      <c r="T107" s="24"/>
      <c r="U107" s="98"/>
      <c r="V107" s="98"/>
      <c r="W107" s="23" t="s">
        <v>685</v>
      </c>
      <c r="X107" s="25">
        <v>0</v>
      </c>
      <c r="Y107" s="25"/>
      <c r="Z107" s="25"/>
      <c r="AA107" s="25"/>
      <c r="AB107" s="25"/>
      <c r="AC107" s="25"/>
      <c r="AD107" s="25"/>
    </row>
    <row r="108" spans="1:30" s="27" customFormat="1" ht="75" customHeight="1" x14ac:dyDescent="0.25">
      <c r="A108" s="282"/>
      <c r="B108" s="281" t="s">
        <v>686</v>
      </c>
      <c r="C108" s="281" t="s">
        <v>687</v>
      </c>
      <c r="D108" s="281" t="s">
        <v>688</v>
      </c>
      <c r="E108" s="17" t="s">
        <v>30</v>
      </c>
      <c r="F108" s="18">
        <v>5</v>
      </c>
      <c r="G108" s="18" t="s">
        <v>686</v>
      </c>
      <c r="H108" s="18" t="s">
        <v>689</v>
      </c>
      <c r="I108" s="17" t="s">
        <v>690</v>
      </c>
      <c r="J108" s="17" t="s">
        <v>691</v>
      </c>
      <c r="K108" s="19" t="s">
        <v>34</v>
      </c>
      <c r="L108" s="20" t="s">
        <v>465</v>
      </c>
      <c r="M108" s="22">
        <v>7.5999999999999998E-2</v>
      </c>
      <c r="N108" s="22" t="s">
        <v>692</v>
      </c>
      <c r="O108" s="22">
        <v>0.05</v>
      </c>
      <c r="P108" s="22" t="s">
        <v>37</v>
      </c>
      <c r="Q108" s="23" t="s">
        <v>693</v>
      </c>
      <c r="R108" s="23" t="s">
        <v>694</v>
      </c>
      <c r="S108" s="24" t="s">
        <v>695</v>
      </c>
      <c r="T108" s="24" t="s">
        <v>40</v>
      </c>
      <c r="U108" s="24" t="s">
        <v>48</v>
      </c>
      <c r="V108" s="24"/>
      <c r="W108" s="23" t="s">
        <v>696</v>
      </c>
      <c r="X108" s="25">
        <v>5014</v>
      </c>
      <c r="Y108" s="25"/>
      <c r="Z108" s="25"/>
      <c r="AA108" s="25"/>
      <c r="AB108" s="25"/>
      <c r="AC108" s="25"/>
      <c r="AD108" s="25"/>
    </row>
    <row r="109" spans="1:30" s="27" customFormat="1" ht="90" customHeight="1" x14ac:dyDescent="0.25">
      <c r="A109" s="282"/>
      <c r="B109" s="282"/>
      <c r="C109" s="282"/>
      <c r="D109" s="282"/>
      <c r="E109" s="17" t="s">
        <v>30</v>
      </c>
      <c r="F109" s="18">
        <v>5</v>
      </c>
      <c r="G109" s="18" t="s">
        <v>686</v>
      </c>
      <c r="H109" s="18" t="s">
        <v>697</v>
      </c>
      <c r="I109" s="17" t="s">
        <v>698</v>
      </c>
      <c r="J109" s="17" t="s">
        <v>699</v>
      </c>
      <c r="K109" s="19" t="s">
        <v>34</v>
      </c>
      <c r="L109" s="20" t="s">
        <v>465</v>
      </c>
      <c r="M109" s="22">
        <v>0.31900000000000001</v>
      </c>
      <c r="N109" s="22" t="s">
        <v>700</v>
      </c>
      <c r="O109" s="22">
        <v>0.27</v>
      </c>
      <c r="P109" s="22" t="s">
        <v>37</v>
      </c>
      <c r="Q109" s="23" t="s">
        <v>701</v>
      </c>
      <c r="R109" s="23" t="s">
        <v>694</v>
      </c>
      <c r="S109" s="24" t="s">
        <v>695</v>
      </c>
      <c r="T109" s="24" t="s">
        <v>40</v>
      </c>
      <c r="U109" s="24" t="s">
        <v>48</v>
      </c>
      <c r="V109" s="24" t="s">
        <v>48</v>
      </c>
      <c r="W109" s="23" t="s">
        <v>702</v>
      </c>
      <c r="X109" s="25">
        <v>5015</v>
      </c>
      <c r="Y109" s="25"/>
      <c r="Z109" s="25"/>
      <c r="AA109" s="25"/>
      <c r="AB109" s="25"/>
      <c r="AC109" s="25"/>
      <c r="AD109" s="25"/>
    </row>
    <row r="110" spans="1:30" s="27" customFormat="1" ht="40.5" x14ac:dyDescent="0.25">
      <c r="A110" s="282"/>
      <c r="B110" s="282"/>
      <c r="C110" s="282"/>
      <c r="D110" s="283"/>
      <c r="E110" s="17" t="s">
        <v>30</v>
      </c>
      <c r="F110" s="18">
        <v>5</v>
      </c>
      <c r="G110" s="18" t="s">
        <v>686</v>
      </c>
      <c r="H110" s="18" t="s">
        <v>703</v>
      </c>
      <c r="I110" s="17" t="s">
        <v>704</v>
      </c>
      <c r="J110" s="17" t="s">
        <v>705</v>
      </c>
      <c r="K110" s="19" t="s">
        <v>34</v>
      </c>
      <c r="L110" s="20" t="s">
        <v>465</v>
      </c>
      <c r="M110" s="22">
        <v>0.64100000000000001</v>
      </c>
      <c r="N110" s="22" t="s">
        <v>706</v>
      </c>
      <c r="O110" s="22">
        <v>0.5</v>
      </c>
      <c r="P110" s="22" t="s">
        <v>37</v>
      </c>
      <c r="Q110" s="23" t="s">
        <v>704</v>
      </c>
      <c r="R110" s="23" t="s">
        <v>467</v>
      </c>
      <c r="S110" s="24" t="s">
        <v>695</v>
      </c>
      <c r="T110" s="24" t="s">
        <v>47</v>
      </c>
      <c r="U110" s="24" t="s">
        <v>48</v>
      </c>
      <c r="V110" s="24" t="s">
        <v>48</v>
      </c>
      <c r="W110" s="23" t="s">
        <v>707</v>
      </c>
      <c r="X110" s="25">
        <v>5016</v>
      </c>
      <c r="Y110" s="25"/>
      <c r="Z110" s="25"/>
      <c r="AA110" s="25"/>
      <c r="AB110" s="25"/>
      <c r="AC110" s="25"/>
      <c r="AD110" s="25"/>
    </row>
    <row r="111" spans="1:30" s="27" customFormat="1" ht="54" x14ac:dyDescent="0.25">
      <c r="A111" s="282"/>
      <c r="B111" s="282"/>
      <c r="C111" s="282"/>
      <c r="D111" s="281" t="s">
        <v>708</v>
      </c>
      <c r="E111" s="17" t="s">
        <v>30</v>
      </c>
      <c r="F111" s="18">
        <v>5</v>
      </c>
      <c r="G111" s="18" t="s">
        <v>686</v>
      </c>
      <c r="H111" s="18" t="s">
        <v>709</v>
      </c>
      <c r="I111" s="17" t="s">
        <v>710</v>
      </c>
      <c r="J111" s="17" t="s">
        <v>711</v>
      </c>
      <c r="K111" s="19" t="s">
        <v>34</v>
      </c>
      <c r="L111" s="20" t="s">
        <v>465</v>
      </c>
      <c r="M111" s="22">
        <v>4.4999999999999998E-2</v>
      </c>
      <c r="N111" s="22" t="s">
        <v>712</v>
      </c>
      <c r="O111" s="22">
        <v>2.5000000000000001E-2</v>
      </c>
      <c r="P111" s="22" t="s">
        <v>37</v>
      </c>
      <c r="Q111" s="23" t="s">
        <v>710</v>
      </c>
      <c r="R111" s="23" t="s">
        <v>694</v>
      </c>
      <c r="S111" s="24" t="s">
        <v>695</v>
      </c>
      <c r="T111" s="24" t="s">
        <v>40</v>
      </c>
      <c r="U111" s="24" t="s">
        <v>48</v>
      </c>
      <c r="V111" s="24" t="s">
        <v>713</v>
      </c>
      <c r="W111" s="23"/>
      <c r="X111" s="25">
        <v>0</v>
      </c>
      <c r="Y111" s="25"/>
      <c r="Z111" s="25"/>
      <c r="AA111" s="25"/>
      <c r="AB111" s="25"/>
      <c r="AC111" s="25"/>
      <c r="AD111" s="25"/>
    </row>
    <row r="112" spans="1:30" s="27" customFormat="1" ht="54" x14ac:dyDescent="0.25">
      <c r="A112" s="282"/>
      <c r="B112" s="282"/>
      <c r="C112" s="282"/>
      <c r="D112" s="282"/>
      <c r="E112" s="17" t="s">
        <v>30</v>
      </c>
      <c r="F112" s="18">
        <v>5</v>
      </c>
      <c r="G112" s="18" t="s">
        <v>686</v>
      </c>
      <c r="H112" s="18" t="s">
        <v>714</v>
      </c>
      <c r="I112" s="103" t="s">
        <v>715</v>
      </c>
      <c r="J112" s="17" t="s">
        <v>711</v>
      </c>
      <c r="K112" s="19" t="s">
        <v>34</v>
      </c>
      <c r="L112" s="20" t="s">
        <v>465</v>
      </c>
      <c r="M112" s="22">
        <v>0.13</v>
      </c>
      <c r="N112" s="22" t="s">
        <v>716</v>
      </c>
      <c r="O112" s="22">
        <v>0.1</v>
      </c>
      <c r="P112" s="22" t="s">
        <v>37</v>
      </c>
      <c r="Q112" s="23" t="s">
        <v>715</v>
      </c>
      <c r="R112" s="23" t="s">
        <v>694</v>
      </c>
      <c r="S112" s="24" t="s">
        <v>695</v>
      </c>
      <c r="T112" s="24" t="s">
        <v>40</v>
      </c>
      <c r="U112" s="24" t="s">
        <v>48</v>
      </c>
      <c r="V112" s="24" t="s">
        <v>48</v>
      </c>
      <c r="W112" s="23"/>
      <c r="X112" s="25">
        <v>0</v>
      </c>
      <c r="Y112" s="25"/>
      <c r="Z112" s="25"/>
      <c r="AA112" s="25"/>
      <c r="AB112" s="25"/>
      <c r="AC112" s="25"/>
      <c r="AD112" s="25"/>
    </row>
    <row r="113" spans="1:30" s="27" customFormat="1" ht="40.5" x14ac:dyDescent="0.25">
      <c r="A113" s="282"/>
      <c r="B113" s="283"/>
      <c r="C113" s="283"/>
      <c r="D113" s="283"/>
      <c r="E113" s="17" t="s">
        <v>30</v>
      </c>
      <c r="F113" s="18">
        <v>5</v>
      </c>
      <c r="G113" s="18" t="s">
        <v>686</v>
      </c>
      <c r="H113" s="18" t="s">
        <v>717</v>
      </c>
      <c r="I113" s="103" t="s">
        <v>718</v>
      </c>
      <c r="J113" s="17" t="s">
        <v>719</v>
      </c>
      <c r="K113" s="19" t="s">
        <v>720</v>
      </c>
      <c r="L113" s="20" t="s">
        <v>721</v>
      </c>
      <c r="M113" s="19">
        <v>4.4000000000000004</v>
      </c>
      <c r="N113" s="19">
        <v>3.2</v>
      </c>
      <c r="O113" s="19">
        <v>2.9</v>
      </c>
      <c r="P113" s="22" t="s">
        <v>37</v>
      </c>
      <c r="Q113" s="23" t="s">
        <v>718</v>
      </c>
      <c r="R113" s="23" t="s">
        <v>418</v>
      </c>
      <c r="S113" s="24" t="s">
        <v>419</v>
      </c>
      <c r="T113" s="24" t="s">
        <v>40</v>
      </c>
      <c r="U113" s="24" t="s">
        <v>48</v>
      </c>
      <c r="V113" s="24" t="s">
        <v>48</v>
      </c>
      <c r="W113" s="23" t="s">
        <v>722</v>
      </c>
      <c r="X113" s="25">
        <v>0</v>
      </c>
      <c r="Y113" s="25"/>
      <c r="Z113" s="25"/>
      <c r="AA113" s="25"/>
      <c r="AB113" s="25"/>
      <c r="AC113" s="25"/>
      <c r="AD113" s="25"/>
    </row>
    <row r="114" spans="1:30" s="27" customFormat="1" ht="40.5" x14ac:dyDescent="0.25">
      <c r="A114" s="282"/>
      <c r="B114" s="280" t="s">
        <v>723</v>
      </c>
      <c r="C114" s="281" t="s">
        <v>724</v>
      </c>
      <c r="D114" s="281" t="s">
        <v>725</v>
      </c>
      <c r="E114" s="17" t="s">
        <v>30</v>
      </c>
      <c r="F114" s="18">
        <v>5</v>
      </c>
      <c r="G114" s="18" t="s">
        <v>723</v>
      </c>
      <c r="H114" s="18" t="s">
        <v>726</v>
      </c>
      <c r="I114" s="17" t="s">
        <v>727</v>
      </c>
      <c r="J114" s="17" t="s">
        <v>728</v>
      </c>
      <c r="K114" s="19" t="s">
        <v>34</v>
      </c>
      <c r="L114" s="20" t="s">
        <v>465</v>
      </c>
      <c r="M114" s="22">
        <v>0.04</v>
      </c>
      <c r="N114" s="22" t="s">
        <v>729</v>
      </c>
      <c r="O114" s="22">
        <v>3.1E-2</v>
      </c>
      <c r="P114" s="22" t="s">
        <v>37</v>
      </c>
      <c r="Q114" s="104" t="s">
        <v>727</v>
      </c>
      <c r="R114" s="104" t="s">
        <v>467</v>
      </c>
      <c r="S114" s="105" t="s">
        <v>695</v>
      </c>
      <c r="T114" s="105" t="s">
        <v>47</v>
      </c>
      <c r="U114" s="105" t="s">
        <v>37</v>
      </c>
      <c r="V114" s="105" t="s">
        <v>48</v>
      </c>
      <c r="W114" s="104" t="s">
        <v>730</v>
      </c>
      <c r="X114" s="25">
        <v>0</v>
      </c>
      <c r="Y114" s="25"/>
      <c r="Z114" s="25"/>
      <c r="AA114" s="25"/>
      <c r="AB114" s="25"/>
      <c r="AC114" s="25"/>
      <c r="AD114" s="25"/>
    </row>
    <row r="115" spans="1:30" s="27" customFormat="1" ht="40.5" x14ac:dyDescent="0.25">
      <c r="A115" s="282"/>
      <c r="B115" s="280"/>
      <c r="C115" s="282"/>
      <c r="D115" s="283"/>
      <c r="E115" s="17" t="s">
        <v>30</v>
      </c>
      <c r="F115" s="18">
        <v>5</v>
      </c>
      <c r="G115" s="18" t="s">
        <v>723</v>
      </c>
      <c r="H115" s="18" t="s">
        <v>731</v>
      </c>
      <c r="I115" s="17" t="s">
        <v>732</v>
      </c>
      <c r="J115" s="17" t="s">
        <v>733</v>
      </c>
      <c r="K115" s="19" t="s">
        <v>34</v>
      </c>
      <c r="L115" s="20" t="s">
        <v>465</v>
      </c>
      <c r="M115" s="22">
        <v>0.20599999999999999</v>
      </c>
      <c r="N115" s="22" t="s">
        <v>734</v>
      </c>
      <c r="O115" s="22">
        <v>0.17699999999999999</v>
      </c>
      <c r="P115" s="22" t="s">
        <v>37</v>
      </c>
      <c r="Q115" s="104" t="s">
        <v>732</v>
      </c>
      <c r="R115" s="104" t="s">
        <v>467</v>
      </c>
      <c r="S115" s="105" t="s">
        <v>695</v>
      </c>
      <c r="T115" s="105" t="s">
        <v>47</v>
      </c>
      <c r="U115" s="105" t="s">
        <v>37</v>
      </c>
      <c r="V115" s="105"/>
      <c r="W115" s="104" t="s">
        <v>730</v>
      </c>
      <c r="X115" s="25">
        <v>0</v>
      </c>
      <c r="Y115" s="25"/>
      <c r="Z115" s="25"/>
      <c r="AA115" s="25"/>
      <c r="AB115" s="25"/>
      <c r="AC115" s="25"/>
      <c r="AD115" s="25"/>
    </row>
    <row r="116" spans="1:30" s="27" customFormat="1" ht="27" x14ac:dyDescent="0.25">
      <c r="A116" s="282"/>
      <c r="B116" s="280"/>
      <c r="C116" s="283"/>
      <c r="D116" s="31" t="s">
        <v>735</v>
      </c>
      <c r="E116" s="41"/>
      <c r="F116" s="42"/>
      <c r="G116" s="42"/>
      <c r="H116" s="42"/>
      <c r="I116" s="43" t="s">
        <v>148</v>
      </c>
      <c r="J116" s="41"/>
      <c r="K116" s="44"/>
      <c r="L116" s="44"/>
      <c r="M116" s="44"/>
      <c r="N116" s="44"/>
      <c r="O116" s="44"/>
      <c r="P116" s="44"/>
      <c r="Q116" s="23"/>
      <c r="R116" s="23"/>
      <c r="S116" s="24"/>
      <c r="T116" s="24"/>
      <c r="U116" s="98"/>
      <c r="V116" s="98"/>
      <c r="W116" s="78"/>
      <c r="X116" s="25">
        <v>0</v>
      </c>
      <c r="Y116" s="25"/>
      <c r="Z116" s="25"/>
      <c r="AA116" s="25"/>
      <c r="AB116" s="25"/>
      <c r="AC116" s="25"/>
      <c r="AD116" s="25"/>
    </row>
    <row r="117" spans="1:30" s="27" customFormat="1" ht="54" x14ac:dyDescent="0.25">
      <c r="A117" s="282"/>
      <c r="B117" s="281" t="s">
        <v>736</v>
      </c>
      <c r="C117" s="281" t="s">
        <v>737</v>
      </c>
      <c r="D117" s="286" t="s">
        <v>738</v>
      </c>
      <c r="E117" s="17" t="s">
        <v>30</v>
      </c>
      <c r="F117" s="18">
        <v>5</v>
      </c>
      <c r="G117" s="18" t="s">
        <v>736</v>
      </c>
      <c r="H117" s="18" t="s">
        <v>739</v>
      </c>
      <c r="I117" s="17" t="s">
        <v>740</v>
      </c>
      <c r="J117" s="17" t="s">
        <v>741</v>
      </c>
      <c r="K117" s="19" t="s">
        <v>34</v>
      </c>
      <c r="L117" s="20" t="s">
        <v>742</v>
      </c>
      <c r="M117" s="22" t="s">
        <v>743</v>
      </c>
      <c r="N117" s="19" t="s">
        <v>559</v>
      </c>
      <c r="O117" s="19" t="s">
        <v>559</v>
      </c>
      <c r="P117" s="22" t="s">
        <v>37</v>
      </c>
      <c r="Q117" s="23" t="s">
        <v>744</v>
      </c>
      <c r="R117" s="23" t="s">
        <v>46</v>
      </c>
      <c r="S117" s="24" t="s">
        <v>695</v>
      </c>
      <c r="T117" s="24" t="s">
        <v>47</v>
      </c>
      <c r="U117" s="24" t="s">
        <v>48</v>
      </c>
      <c r="V117" s="24" t="s">
        <v>48</v>
      </c>
      <c r="W117" s="23"/>
      <c r="X117" s="25">
        <v>0</v>
      </c>
      <c r="Y117" s="25"/>
      <c r="Z117" s="25"/>
      <c r="AA117" s="25"/>
      <c r="AB117" s="25"/>
      <c r="AC117" s="25"/>
      <c r="AD117" s="25"/>
    </row>
    <row r="118" spans="1:30" s="27" customFormat="1" ht="94.5" x14ac:dyDescent="0.25">
      <c r="A118" s="282"/>
      <c r="B118" s="283"/>
      <c r="C118" s="283"/>
      <c r="D118" s="288"/>
      <c r="E118" s="17" t="s">
        <v>30</v>
      </c>
      <c r="F118" s="18">
        <v>5</v>
      </c>
      <c r="G118" s="18" t="s">
        <v>736</v>
      </c>
      <c r="H118" s="18" t="s">
        <v>745</v>
      </c>
      <c r="I118" s="17" t="s">
        <v>746</v>
      </c>
      <c r="J118" s="17" t="s">
        <v>747</v>
      </c>
      <c r="K118" s="19" t="s">
        <v>34</v>
      </c>
      <c r="L118" s="20" t="s">
        <v>742</v>
      </c>
      <c r="M118" s="22" t="s">
        <v>748</v>
      </c>
      <c r="N118" s="19" t="s">
        <v>559</v>
      </c>
      <c r="O118" s="19" t="s">
        <v>559</v>
      </c>
      <c r="P118" s="22" t="s">
        <v>37</v>
      </c>
      <c r="Q118" s="23" t="s">
        <v>746</v>
      </c>
      <c r="R118" s="23"/>
      <c r="S118" s="24" t="s">
        <v>202</v>
      </c>
      <c r="T118" s="24"/>
      <c r="U118" s="98"/>
      <c r="V118" s="98" t="s">
        <v>48</v>
      </c>
      <c r="W118" s="23"/>
      <c r="X118" s="25">
        <v>0</v>
      </c>
      <c r="Y118" s="25"/>
      <c r="Z118" s="25"/>
      <c r="AA118" s="25"/>
      <c r="AB118" s="25"/>
      <c r="AC118" s="25"/>
      <c r="AD118" s="25"/>
    </row>
    <row r="119" spans="1:30" s="27" customFormat="1" ht="67.5" x14ac:dyDescent="0.25">
      <c r="A119" s="282"/>
      <c r="B119" s="280" t="s">
        <v>749</v>
      </c>
      <c r="C119" s="281" t="s">
        <v>750</v>
      </c>
      <c r="D119" s="31" t="s">
        <v>751</v>
      </c>
      <c r="E119" s="17" t="s">
        <v>30</v>
      </c>
      <c r="F119" s="18">
        <v>5</v>
      </c>
      <c r="G119" s="18" t="s">
        <v>749</v>
      </c>
      <c r="H119" s="18" t="s">
        <v>752</v>
      </c>
      <c r="I119" s="17" t="s">
        <v>753</v>
      </c>
      <c r="J119" s="17" t="s">
        <v>754</v>
      </c>
      <c r="K119" s="19" t="s">
        <v>34</v>
      </c>
      <c r="L119" s="20" t="s">
        <v>755</v>
      </c>
      <c r="M119" s="22">
        <v>0.36599999999999999</v>
      </c>
      <c r="N119" s="22">
        <v>0.36599999999999999</v>
      </c>
      <c r="O119" s="22">
        <v>0.5</v>
      </c>
      <c r="P119" s="22" t="s">
        <v>37</v>
      </c>
      <c r="Q119" s="23" t="s">
        <v>756</v>
      </c>
      <c r="R119" s="23" t="s">
        <v>757</v>
      </c>
      <c r="S119" s="24" t="s">
        <v>695</v>
      </c>
      <c r="T119" s="24" t="s">
        <v>758</v>
      </c>
      <c r="U119" s="24" t="s">
        <v>48</v>
      </c>
      <c r="V119" s="24"/>
      <c r="W119" s="78"/>
      <c r="X119" s="25">
        <v>0</v>
      </c>
      <c r="Y119" s="25"/>
      <c r="Z119" s="25"/>
      <c r="AA119" s="25"/>
      <c r="AB119" s="25"/>
      <c r="AC119" s="25"/>
      <c r="AD119" s="25"/>
    </row>
    <row r="120" spans="1:30" s="27" customFormat="1" ht="54" x14ac:dyDescent="0.25">
      <c r="A120" s="282"/>
      <c r="B120" s="280"/>
      <c r="C120" s="283"/>
      <c r="D120" s="31" t="s">
        <v>759</v>
      </c>
      <c r="E120" s="17" t="s">
        <v>30</v>
      </c>
      <c r="F120" s="18">
        <v>5</v>
      </c>
      <c r="G120" s="18" t="s">
        <v>749</v>
      </c>
      <c r="H120" s="18" t="s">
        <v>760</v>
      </c>
      <c r="I120" s="17" t="s">
        <v>761</v>
      </c>
      <c r="J120" s="17" t="s">
        <v>762</v>
      </c>
      <c r="K120" s="19" t="s">
        <v>34</v>
      </c>
      <c r="L120" s="20" t="s">
        <v>763</v>
      </c>
      <c r="M120" s="22">
        <v>0.435</v>
      </c>
      <c r="N120" s="22">
        <f>44.5%</f>
        <v>0.44500000000000001</v>
      </c>
      <c r="O120" s="22">
        <v>0.5</v>
      </c>
      <c r="P120" s="22" t="s">
        <v>81</v>
      </c>
      <c r="Q120" s="23" t="s">
        <v>764</v>
      </c>
      <c r="R120" s="23" t="s">
        <v>765</v>
      </c>
      <c r="S120" s="24" t="s">
        <v>695</v>
      </c>
      <c r="T120" s="24" t="s">
        <v>47</v>
      </c>
      <c r="U120" s="24" t="s">
        <v>48</v>
      </c>
      <c r="V120" s="24"/>
      <c r="W120" s="78"/>
      <c r="X120" s="25">
        <v>0</v>
      </c>
      <c r="Y120" s="25"/>
      <c r="Z120" s="25"/>
      <c r="AA120" s="25"/>
      <c r="AB120" s="25"/>
      <c r="AC120" s="25"/>
      <c r="AD120" s="25"/>
    </row>
    <row r="121" spans="1:30" s="27" customFormat="1" ht="40.5" x14ac:dyDescent="0.25">
      <c r="A121" s="282"/>
      <c r="B121" s="281" t="s">
        <v>766</v>
      </c>
      <c r="C121" s="281" t="s">
        <v>767</v>
      </c>
      <c r="D121" s="281" t="s">
        <v>768</v>
      </c>
      <c r="E121" s="17" t="s">
        <v>30</v>
      </c>
      <c r="F121" s="18">
        <v>5</v>
      </c>
      <c r="G121" s="18" t="s">
        <v>766</v>
      </c>
      <c r="H121" s="18" t="s">
        <v>769</v>
      </c>
      <c r="I121" s="17" t="s">
        <v>470</v>
      </c>
      <c r="J121" s="17" t="s">
        <v>770</v>
      </c>
      <c r="K121" s="19" t="s">
        <v>472</v>
      </c>
      <c r="L121" s="20" t="s">
        <v>193</v>
      </c>
      <c r="M121" s="65">
        <v>63.9</v>
      </c>
      <c r="N121" s="65">
        <v>62</v>
      </c>
      <c r="O121" s="65">
        <v>46</v>
      </c>
      <c r="P121" s="19" t="s">
        <v>37</v>
      </c>
      <c r="Q121" s="23" t="s">
        <v>470</v>
      </c>
      <c r="R121" s="23" t="s">
        <v>241</v>
      </c>
      <c r="S121" s="24" t="s">
        <v>98</v>
      </c>
      <c r="T121" s="24" t="s">
        <v>40</v>
      </c>
      <c r="U121" s="98" t="s">
        <v>37</v>
      </c>
      <c r="V121" s="98"/>
      <c r="W121" s="23" t="s">
        <v>319</v>
      </c>
      <c r="X121" s="25">
        <v>0</v>
      </c>
      <c r="Y121" s="25"/>
      <c r="Z121" s="25"/>
      <c r="AA121" s="25"/>
      <c r="AB121" s="25"/>
      <c r="AC121" s="25"/>
      <c r="AD121" s="25"/>
    </row>
    <row r="122" spans="1:30" s="27" customFormat="1" ht="54" x14ac:dyDescent="0.25">
      <c r="A122" s="282"/>
      <c r="B122" s="282"/>
      <c r="C122" s="282"/>
      <c r="D122" s="282"/>
      <c r="E122" s="17" t="s">
        <v>30</v>
      </c>
      <c r="F122" s="18">
        <v>5</v>
      </c>
      <c r="G122" s="18" t="s">
        <v>766</v>
      </c>
      <c r="H122" s="18" t="s">
        <v>771</v>
      </c>
      <c r="I122" s="17" t="s">
        <v>500</v>
      </c>
      <c r="J122" s="17" t="s">
        <v>502</v>
      </c>
      <c r="K122" s="19" t="s">
        <v>34</v>
      </c>
      <c r="L122" s="20" t="s">
        <v>193</v>
      </c>
      <c r="M122" s="22">
        <v>0.20100000000000001</v>
      </c>
      <c r="N122" s="22">
        <v>0.19</v>
      </c>
      <c r="O122" s="22">
        <v>0.14000000000000001</v>
      </c>
      <c r="P122" s="22" t="s">
        <v>37</v>
      </c>
      <c r="Q122" s="23" t="s">
        <v>500</v>
      </c>
      <c r="R122" s="23" t="s">
        <v>467</v>
      </c>
      <c r="S122" s="24" t="s">
        <v>98</v>
      </c>
      <c r="T122" s="24" t="s">
        <v>40</v>
      </c>
      <c r="U122" s="98" t="s">
        <v>37</v>
      </c>
      <c r="V122" s="98"/>
      <c r="W122" s="23" t="s">
        <v>319</v>
      </c>
      <c r="X122" s="25">
        <v>0</v>
      </c>
      <c r="Y122" s="25"/>
      <c r="Z122" s="25"/>
      <c r="AA122" s="25"/>
      <c r="AB122" s="25"/>
      <c r="AC122" s="25"/>
      <c r="AD122" s="25"/>
    </row>
    <row r="123" spans="1:30" s="27" customFormat="1" ht="67.5" x14ac:dyDescent="0.25">
      <c r="A123" s="282"/>
      <c r="B123" s="282"/>
      <c r="C123" s="282"/>
      <c r="D123" s="282"/>
      <c r="E123" s="17" t="s">
        <v>30</v>
      </c>
      <c r="F123" s="18">
        <v>5</v>
      </c>
      <c r="G123" s="18" t="s">
        <v>766</v>
      </c>
      <c r="H123" s="18" t="s">
        <v>772</v>
      </c>
      <c r="I123" s="17" t="s">
        <v>463</v>
      </c>
      <c r="J123" s="17" t="s">
        <v>464</v>
      </c>
      <c r="K123" s="19" t="s">
        <v>34</v>
      </c>
      <c r="L123" s="20" t="s">
        <v>773</v>
      </c>
      <c r="M123" s="92">
        <v>0.28499999999999998</v>
      </c>
      <c r="N123" s="22" t="s">
        <v>466</v>
      </c>
      <c r="O123" s="22">
        <v>0.48599999999999999</v>
      </c>
      <c r="P123" s="19" t="s">
        <v>37</v>
      </c>
      <c r="Q123" s="23" t="s">
        <v>463</v>
      </c>
      <c r="R123" s="23" t="s">
        <v>467</v>
      </c>
      <c r="S123" s="24" t="s">
        <v>39</v>
      </c>
      <c r="T123" s="24" t="s">
        <v>47</v>
      </c>
      <c r="U123" s="98" t="s">
        <v>37</v>
      </c>
      <c r="V123" s="98"/>
      <c r="W123" s="77" t="s">
        <v>774</v>
      </c>
      <c r="X123" s="25">
        <v>0</v>
      </c>
      <c r="Y123" s="25"/>
      <c r="Z123" s="25"/>
      <c r="AA123" s="25"/>
      <c r="AB123" s="25"/>
      <c r="AC123" s="25"/>
      <c r="AD123" s="25"/>
    </row>
    <row r="124" spans="1:30" s="27" customFormat="1" ht="54" x14ac:dyDescent="0.25">
      <c r="A124" s="282"/>
      <c r="B124" s="282"/>
      <c r="C124" s="282"/>
      <c r="D124" s="282"/>
      <c r="E124" s="17" t="s">
        <v>30</v>
      </c>
      <c r="F124" s="18">
        <v>5</v>
      </c>
      <c r="G124" s="18" t="s">
        <v>766</v>
      </c>
      <c r="H124" s="18" t="s">
        <v>775</v>
      </c>
      <c r="I124" s="17" t="s">
        <v>490</v>
      </c>
      <c r="J124" s="17" t="s">
        <v>492</v>
      </c>
      <c r="K124" s="19" t="s">
        <v>34</v>
      </c>
      <c r="L124" s="20" t="s">
        <v>465</v>
      </c>
      <c r="M124" s="22">
        <v>0.61399999999999999</v>
      </c>
      <c r="N124" s="22" t="s">
        <v>493</v>
      </c>
      <c r="O124" s="22">
        <v>0.81399999999999995</v>
      </c>
      <c r="P124" s="22" t="s">
        <v>37</v>
      </c>
      <c r="Q124" s="23" t="s">
        <v>490</v>
      </c>
      <c r="R124" s="23" t="s">
        <v>467</v>
      </c>
      <c r="S124" s="24" t="s">
        <v>39</v>
      </c>
      <c r="T124" s="24" t="s">
        <v>47</v>
      </c>
      <c r="U124" s="98" t="s">
        <v>37</v>
      </c>
      <c r="V124" s="98"/>
      <c r="W124" s="77" t="s">
        <v>774</v>
      </c>
      <c r="X124" s="25">
        <v>0</v>
      </c>
      <c r="Y124" s="25"/>
      <c r="Z124" s="25"/>
      <c r="AA124" s="25"/>
      <c r="AB124" s="25"/>
      <c r="AC124" s="25"/>
      <c r="AD124" s="25"/>
    </row>
    <row r="125" spans="1:30" s="27" customFormat="1" ht="27" x14ac:dyDescent="0.25">
      <c r="A125" s="282"/>
      <c r="B125" s="282"/>
      <c r="C125" s="282"/>
      <c r="D125" s="283"/>
      <c r="E125" s="17" t="s">
        <v>30</v>
      </c>
      <c r="F125" s="18">
        <v>5</v>
      </c>
      <c r="G125" s="18" t="s">
        <v>766</v>
      </c>
      <c r="H125" s="18" t="s">
        <v>776</v>
      </c>
      <c r="I125" s="17" t="s">
        <v>495</v>
      </c>
      <c r="J125" s="17" t="s">
        <v>497</v>
      </c>
      <c r="K125" s="19" t="s">
        <v>34</v>
      </c>
      <c r="L125" s="20" t="s">
        <v>465</v>
      </c>
      <c r="M125" s="22">
        <v>0.17399999999999999</v>
      </c>
      <c r="N125" s="22" t="s">
        <v>498</v>
      </c>
      <c r="O125" s="22">
        <v>0.12</v>
      </c>
      <c r="P125" s="22" t="s">
        <v>37</v>
      </c>
      <c r="Q125" s="23" t="s">
        <v>495</v>
      </c>
      <c r="R125" s="23" t="s">
        <v>467</v>
      </c>
      <c r="S125" s="24" t="s">
        <v>39</v>
      </c>
      <c r="T125" s="24" t="s">
        <v>47</v>
      </c>
      <c r="U125" s="98" t="s">
        <v>37</v>
      </c>
      <c r="V125" s="98"/>
      <c r="W125" s="77" t="s">
        <v>774</v>
      </c>
      <c r="X125" s="25">
        <v>0</v>
      </c>
      <c r="Y125" s="25"/>
      <c r="Z125" s="25"/>
      <c r="AA125" s="25"/>
      <c r="AB125" s="25"/>
      <c r="AC125" s="25"/>
      <c r="AD125" s="25"/>
    </row>
    <row r="126" spans="1:30" s="27" customFormat="1" ht="54" x14ac:dyDescent="0.25">
      <c r="A126" s="282"/>
      <c r="B126" s="283"/>
      <c r="C126" s="283"/>
      <c r="D126" s="106" t="s">
        <v>777</v>
      </c>
      <c r="E126" s="17"/>
      <c r="F126" s="18"/>
      <c r="G126" s="18"/>
      <c r="H126" s="18"/>
      <c r="I126" s="30" t="s">
        <v>148</v>
      </c>
      <c r="J126" s="17"/>
      <c r="K126" s="19"/>
      <c r="L126" s="20"/>
      <c r="M126" s="22"/>
      <c r="N126" s="22"/>
      <c r="O126" s="22"/>
      <c r="P126" s="22"/>
      <c r="Q126" s="23"/>
      <c r="R126" s="23"/>
      <c r="S126" s="24"/>
      <c r="T126" s="24"/>
      <c r="U126" s="98"/>
      <c r="V126" s="98"/>
      <c r="W126" s="78"/>
      <c r="X126" s="25">
        <v>0</v>
      </c>
      <c r="Y126" s="25"/>
      <c r="Z126" s="25"/>
      <c r="AA126" s="25"/>
      <c r="AB126" s="25"/>
      <c r="AC126" s="25"/>
      <c r="AD126" s="25"/>
    </row>
    <row r="127" spans="1:30" s="27" customFormat="1" ht="67.5" x14ac:dyDescent="0.25">
      <c r="A127" s="282"/>
      <c r="B127" s="280" t="s">
        <v>778</v>
      </c>
      <c r="C127" s="281" t="s">
        <v>779</v>
      </c>
      <c r="D127" s="31" t="s">
        <v>780</v>
      </c>
      <c r="E127" s="17" t="s">
        <v>30</v>
      </c>
      <c r="F127" s="18">
        <v>5</v>
      </c>
      <c r="G127" s="18" t="s">
        <v>778</v>
      </c>
      <c r="H127" s="18" t="s">
        <v>781</v>
      </c>
      <c r="I127" s="103" t="s">
        <v>782</v>
      </c>
      <c r="J127" s="17" t="s">
        <v>783</v>
      </c>
      <c r="K127" s="19" t="s">
        <v>34</v>
      </c>
      <c r="L127" s="20" t="s">
        <v>35</v>
      </c>
      <c r="M127" s="22">
        <v>0.20399999999999999</v>
      </c>
      <c r="N127" s="22">
        <v>0.193</v>
      </c>
      <c r="O127" s="22">
        <v>0.15</v>
      </c>
      <c r="P127" s="21" t="s">
        <v>37</v>
      </c>
      <c r="Q127" s="23" t="s">
        <v>784</v>
      </c>
      <c r="R127" s="23"/>
      <c r="S127" s="24" t="s">
        <v>695</v>
      </c>
      <c r="T127" s="24" t="s">
        <v>47</v>
      </c>
      <c r="U127" s="24" t="s">
        <v>37</v>
      </c>
      <c r="V127" s="24"/>
      <c r="W127" s="78"/>
      <c r="X127" s="25">
        <v>0</v>
      </c>
      <c r="Y127" s="25"/>
      <c r="Z127" s="25"/>
      <c r="AA127" s="25"/>
      <c r="AB127" s="25"/>
      <c r="AC127" s="25"/>
      <c r="AD127" s="25"/>
    </row>
    <row r="128" spans="1:30" s="27" customFormat="1" ht="40.5" x14ac:dyDescent="0.25">
      <c r="A128" s="282"/>
      <c r="B128" s="280"/>
      <c r="C128" s="283"/>
      <c r="D128" s="31" t="s">
        <v>785</v>
      </c>
      <c r="E128" s="41"/>
      <c r="F128" s="42"/>
      <c r="G128" s="42"/>
      <c r="H128" s="42"/>
      <c r="I128" s="43" t="s">
        <v>148</v>
      </c>
      <c r="J128" s="41"/>
      <c r="K128" s="44"/>
      <c r="L128" s="44"/>
      <c r="M128" s="44"/>
      <c r="N128" s="44"/>
      <c r="O128" s="44"/>
      <c r="P128" s="44"/>
      <c r="Q128" s="23"/>
      <c r="R128" s="23"/>
      <c r="S128" s="24"/>
      <c r="T128" s="24"/>
      <c r="U128" s="24"/>
      <c r="V128" s="24"/>
      <c r="W128" s="78"/>
      <c r="X128" s="25">
        <v>0</v>
      </c>
      <c r="Y128" s="25"/>
      <c r="Z128" s="25"/>
      <c r="AA128" s="25"/>
      <c r="AB128" s="25"/>
      <c r="AC128" s="25"/>
      <c r="AD128" s="25"/>
    </row>
    <row r="129" spans="1:30" s="27" customFormat="1" ht="27" x14ac:dyDescent="0.25">
      <c r="A129" s="282"/>
      <c r="B129" s="281" t="s">
        <v>786</v>
      </c>
      <c r="C129" s="281" t="s">
        <v>787</v>
      </c>
      <c r="D129" s="281" t="s">
        <v>788</v>
      </c>
      <c r="E129" s="17" t="s">
        <v>30</v>
      </c>
      <c r="F129" s="18">
        <v>5</v>
      </c>
      <c r="G129" s="18" t="s">
        <v>786</v>
      </c>
      <c r="H129" s="18" t="s">
        <v>789</v>
      </c>
      <c r="I129" s="17" t="s">
        <v>790</v>
      </c>
      <c r="J129" s="17" t="s">
        <v>791</v>
      </c>
      <c r="K129" s="19" t="s">
        <v>34</v>
      </c>
      <c r="L129" s="20" t="s">
        <v>78</v>
      </c>
      <c r="M129" s="22">
        <v>0.86699999999999999</v>
      </c>
      <c r="N129" s="22">
        <v>0.9</v>
      </c>
      <c r="O129" s="22">
        <v>0.93</v>
      </c>
      <c r="P129" s="22" t="s">
        <v>37</v>
      </c>
      <c r="Q129" s="23" t="s">
        <v>790</v>
      </c>
      <c r="R129" s="23" t="s">
        <v>38</v>
      </c>
      <c r="S129" s="24" t="s">
        <v>39</v>
      </c>
      <c r="T129" s="24" t="s">
        <v>40</v>
      </c>
      <c r="U129" s="24" t="s">
        <v>37</v>
      </c>
      <c r="V129" s="24"/>
      <c r="W129" s="78"/>
      <c r="X129" s="25">
        <v>0</v>
      </c>
      <c r="Y129" s="25"/>
      <c r="Z129" s="25"/>
      <c r="AA129" s="25"/>
      <c r="AB129" s="25"/>
      <c r="AC129" s="25"/>
      <c r="AD129" s="25"/>
    </row>
    <row r="130" spans="1:30" s="27" customFormat="1" ht="27" x14ac:dyDescent="0.25">
      <c r="A130" s="282"/>
      <c r="B130" s="282"/>
      <c r="C130" s="282"/>
      <c r="D130" s="282"/>
      <c r="E130" s="17" t="s">
        <v>30</v>
      </c>
      <c r="F130" s="18">
        <v>5</v>
      </c>
      <c r="G130" s="18" t="s">
        <v>786</v>
      </c>
      <c r="H130" s="18" t="s">
        <v>792</v>
      </c>
      <c r="I130" s="17" t="s">
        <v>793</v>
      </c>
      <c r="J130" s="17" t="s">
        <v>794</v>
      </c>
      <c r="K130" s="19" t="s">
        <v>34</v>
      </c>
      <c r="L130" s="20" t="s">
        <v>78</v>
      </c>
      <c r="M130" s="22">
        <v>0.55200000000000005</v>
      </c>
      <c r="N130" s="22">
        <v>0.60599999999999998</v>
      </c>
      <c r="O130" s="22">
        <v>0.94</v>
      </c>
      <c r="P130" s="22" t="s">
        <v>37</v>
      </c>
      <c r="Q130" s="23" t="s">
        <v>793</v>
      </c>
      <c r="R130" s="23" t="s">
        <v>38</v>
      </c>
      <c r="S130" s="24" t="s">
        <v>39</v>
      </c>
      <c r="T130" s="24" t="s">
        <v>40</v>
      </c>
      <c r="U130" s="24" t="s">
        <v>37</v>
      </c>
      <c r="V130" s="24"/>
      <c r="W130" s="78"/>
      <c r="X130" s="25">
        <v>0</v>
      </c>
      <c r="Y130" s="25"/>
      <c r="Z130" s="25"/>
      <c r="AA130" s="25"/>
      <c r="AB130" s="25"/>
      <c r="AC130" s="25"/>
      <c r="AD130" s="25"/>
    </row>
    <row r="131" spans="1:30" s="27" customFormat="1" ht="54" x14ac:dyDescent="0.25">
      <c r="A131" s="282"/>
      <c r="B131" s="283"/>
      <c r="C131" s="283"/>
      <c r="D131" s="283"/>
      <c r="E131" s="17" t="s">
        <v>30</v>
      </c>
      <c r="F131" s="18">
        <v>5</v>
      </c>
      <c r="G131" s="18" t="s">
        <v>786</v>
      </c>
      <c r="H131" s="18" t="s">
        <v>795</v>
      </c>
      <c r="I131" s="17" t="s">
        <v>796</v>
      </c>
      <c r="J131" s="17" t="s">
        <v>797</v>
      </c>
      <c r="K131" s="19" t="s">
        <v>34</v>
      </c>
      <c r="L131" s="20" t="s">
        <v>78</v>
      </c>
      <c r="M131" s="22">
        <v>0.51600000000000001</v>
      </c>
      <c r="N131" s="22">
        <v>0.51600000000000001</v>
      </c>
      <c r="O131" s="22">
        <v>0.99</v>
      </c>
      <c r="P131" s="22" t="s">
        <v>37</v>
      </c>
      <c r="Q131" s="23" t="s">
        <v>796</v>
      </c>
      <c r="R131" s="23"/>
      <c r="S131" s="24" t="s">
        <v>39</v>
      </c>
      <c r="T131" s="24" t="s">
        <v>40</v>
      </c>
      <c r="U131" s="24" t="s">
        <v>37</v>
      </c>
      <c r="V131" s="24"/>
      <c r="W131" s="78"/>
      <c r="X131" s="25">
        <v>0</v>
      </c>
      <c r="Y131" s="25"/>
      <c r="Z131" s="25"/>
      <c r="AA131" s="25"/>
      <c r="AB131" s="25"/>
      <c r="AC131" s="25"/>
      <c r="AD131" s="25"/>
    </row>
    <row r="132" spans="1:30" s="27" customFormat="1" ht="40.5" x14ac:dyDescent="0.25">
      <c r="A132" s="283"/>
      <c r="B132" s="31" t="s">
        <v>798</v>
      </c>
      <c r="C132" s="31" t="s">
        <v>799</v>
      </c>
      <c r="D132" s="31" t="s">
        <v>800</v>
      </c>
      <c r="E132" s="41"/>
      <c r="F132" s="42"/>
      <c r="G132" s="42"/>
      <c r="H132" s="42"/>
      <c r="I132" s="43" t="s">
        <v>148</v>
      </c>
      <c r="J132" s="41"/>
      <c r="K132" s="44"/>
      <c r="L132" s="44"/>
      <c r="M132" s="44"/>
      <c r="N132" s="44"/>
      <c r="O132" s="44"/>
      <c r="P132" s="44"/>
      <c r="Q132" s="23"/>
      <c r="R132" s="23"/>
      <c r="S132" s="24"/>
      <c r="T132" s="24"/>
      <c r="U132" s="24"/>
      <c r="V132" s="24"/>
      <c r="W132" s="78"/>
      <c r="X132" s="25">
        <v>0</v>
      </c>
      <c r="Y132" s="25"/>
      <c r="Z132" s="25"/>
      <c r="AA132" s="25"/>
      <c r="AB132" s="25"/>
      <c r="AC132" s="25"/>
      <c r="AD132" s="25"/>
    </row>
    <row r="133" spans="1:30" s="27" customFormat="1" ht="27" x14ac:dyDescent="0.25">
      <c r="A133" s="281" t="s">
        <v>801</v>
      </c>
      <c r="B133" s="281" t="s">
        <v>802</v>
      </c>
      <c r="C133" s="281" t="s">
        <v>803</v>
      </c>
      <c r="D133" s="281" t="s">
        <v>804</v>
      </c>
      <c r="E133" s="17" t="s">
        <v>805</v>
      </c>
      <c r="F133" s="18">
        <v>6</v>
      </c>
      <c r="G133" s="18" t="s">
        <v>802</v>
      </c>
      <c r="H133" s="18" t="s">
        <v>806</v>
      </c>
      <c r="I133" s="17" t="s">
        <v>807</v>
      </c>
      <c r="J133" s="17" t="s">
        <v>808</v>
      </c>
      <c r="K133" s="19" t="s">
        <v>34</v>
      </c>
      <c r="L133" s="20" t="s">
        <v>35</v>
      </c>
      <c r="M133" s="107">
        <v>0.91769999999999996</v>
      </c>
      <c r="N133" s="22">
        <v>0.92900000000000005</v>
      </c>
      <c r="O133" s="22">
        <v>1</v>
      </c>
      <c r="P133" s="21" t="s">
        <v>81</v>
      </c>
      <c r="Q133" s="23" t="s">
        <v>809</v>
      </c>
      <c r="R133" s="23"/>
      <c r="S133" s="24" t="s">
        <v>810</v>
      </c>
      <c r="T133" s="24" t="s">
        <v>40</v>
      </c>
      <c r="U133" s="108" t="s">
        <v>48</v>
      </c>
      <c r="V133" s="108"/>
      <c r="W133" s="78"/>
      <c r="X133" s="25">
        <v>325</v>
      </c>
      <c r="Y133" s="25"/>
      <c r="Z133" s="25"/>
      <c r="AA133" s="25"/>
      <c r="AB133" s="25"/>
      <c r="AC133" s="25"/>
      <c r="AD133" s="25"/>
    </row>
    <row r="134" spans="1:30" s="27" customFormat="1" ht="148.5" x14ac:dyDescent="0.25">
      <c r="A134" s="282"/>
      <c r="B134" s="282"/>
      <c r="C134" s="282"/>
      <c r="D134" s="282"/>
      <c r="E134" s="17" t="s">
        <v>805</v>
      </c>
      <c r="F134" s="18">
        <v>6</v>
      </c>
      <c r="G134" s="18" t="s">
        <v>802</v>
      </c>
      <c r="H134" s="18" t="s">
        <v>811</v>
      </c>
      <c r="I134" s="17" t="s">
        <v>812</v>
      </c>
      <c r="J134" s="17" t="s">
        <v>813</v>
      </c>
      <c r="K134" s="19" t="s">
        <v>34</v>
      </c>
      <c r="L134" s="20" t="s">
        <v>35</v>
      </c>
      <c r="M134" s="107">
        <v>0.97309999999999997</v>
      </c>
      <c r="N134" s="22">
        <v>0.98040000000000005</v>
      </c>
      <c r="O134" s="60">
        <v>1</v>
      </c>
      <c r="P134" s="21" t="s">
        <v>37</v>
      </c>
      <c r="Q134" s="23" t="s">
        <v>814</v>
      </c>
      <c r="R134" s="23"/>
      <c r="S134" s="24" t="s">
        <v>810</v>
      </c>
      <c r="T134" s="24" t="s">
        <v>40</v>
      </c>
      <c r="U134" s="108" t="s">
        <v>48</v>
      </c>
      <c r="V134" s="108" t="s">
        <v>48</v>
      </c>
      <c r="W134" s="23" t="s">
        <v>815</v>
      </c>
      <c r="X134" s="25">
        <v>5006</v>
      </c>
      <c r="Y134" s="25"/>
      <c r="Z134" s="25"/>
      <c r="AA134" s="25"/>
      <c r="AB134" s="25"/>
      <c r="AC134" s="25"/>
      <c r="AD134" s="25"/>
    </row>
    <row r="135" spans="1:30" s="27" customFormat="1" ht="94.5" x14ac:dyDescent="0.25">
      <c r="A135" s="282"/>
      <c r="B135" s="283"/>
      <c r="C135" s="283"/>
      <c r="D135" s="283"/>
      <c r="E135" s="17" t="s">
        <v>805</v>
      </c>
      <c r="F135" s="18">
        <v>6</v>
      </c>
      <c r="G135" s="18" t="s">
        <v>802</v>
      </c>
      <c r="H135" s="18" t="s">
        <v>816</v>
      </c>
      <c r="I135" s="17" t="s">
        <v>817</v>
      </c>
      <c r="J135" s="17" t="s">
        <v>818</v>
      </c>
      <c r="K135" s="19" t="s">
        <v>34</v>
      </c>
      <c r="L135" s="20" t="s">
        <v>35</v>
      </c>
      <c r="M135" s="107">
        <v>0.7429</v>
      </c>
      <c r="N135" s="22">
        <v>0.76639999999999997</v>
      </c>
      <c r="O135" s="60">
        <v>1</v>
      </c>
      <c r="P135" s="21" t="s">
        <v>37</v>
      </c>
      <c r="Q135" s="23" t="s">
        <v>819</v>
      </c>
      <c r="R135" s="23"/>
      <c r="S135" s="24" t="s">
        <v>810</v>
      </c>
      <c r="T135" s="24" t="s">
        <v>40</v>
      </c>
      <c r="U135" s="108" t="s">
        <v>48</v>
      </c>
      <c r="V135" s="108" t="s">
        <v>48</v>
      </c>
      <c r="W135" s="23" t="s">
        <v>820</v>
      </c>
      <c r="X135" s="25">
        <v>0</v>
      </c>
      <c r="Y135" s="25"/>
      <c r="Z135" s="25"/>
      <c r="AA135" s="25"/>
      <c r="AB135" s="25"/>
      <c r="AC135" s="25"/>
      <c r="AD135" s="25"/>
    </row>
    <row r="136" spans="1:30" s="27" customFormat="1" ht="135" x14ac:dyDescent="0.25">
      <c r="A136" s="282"/>
      <c r="B136" s="67" t="s">
        <v>821</v>
      </c>
      <c r="C136" s="67" t="s">
        <v>822</v>
      </c>
      <c r="D136" s="67" t="s">
        <v>823</v>
      </c>
      <c r="E136" s="109" t="s">
        <v>805</v>
      </c>
      <c r="F136" s="18">
        <v>6</v>
      </c>
      <c r="G136" s="18" t="s">
        <v>821</v>
      </c>
      <c r="H136" s="18" t="s">
        <v>824</v>
      </c>
      <c r="I136" s="17" t="s">
        <v>825</v>
      </c>
      <c r="J136" s="17" t="s">
        <v>826</v>
      </c>
      <c r="K136" s="19" t="s">
        <v>34</v>
      </c>
      <c r="L136" s="20" t="s">
        <v>35</v>
      </c>
      <c r="M136" s="21" t="s">
        <v>827</v>
      </c>
      <c r="N136" s="22">
        <v>0.89</v>
      </c>
      <c r="O136" s="22">
        <v>0.92600000000000005</v>
      </c>
      <c r="P136" s="22" t="s">
        <v>37</v>
      </c>
      <c r="Q136" s="23" t="s">
        <v>828</v>
      </c>
      <c r="R136" s="23"/>
      <c r="S136" s="24" t="s">
        <v>810</v>
      </c>
      <c r="T136" s="24" t="s">
        <v>40</v>
      </c>
      <c r="U136" s="108" t="s">
        <v>48</v>
      </c>
      <c r="V136" s="108" t="s">
        <v>48</v>
      </c>
      <c r="W136" s="23" t="s">
        <v>829</v>
      </c>
      <c r="X136" s="25" t="s">
        <v>830</v>
      </c>
      <c r="Y136" s="25"/>
      <c r="Z136" s="25"/>
      <c r="AA136" s="25"/>
      <c r="AB136" s="25"/>
      <c r="AC136" s="25"/>
      <c r="AD136" s="25"/>
    </row>
    <row r="137" spans="1:30" s="27" customFormat="1" ht="54" x14ac:dyDescent="0.25">
      <c r="A137" s="282"/>
      <c r="B137" s="280" t="s">
        <v>831</v>
      </c>
      <c r="C137" s="281" t="s">
        <v>832</v>
      </c>
      <c r="D137" s="281" t="s">
        <v>833</v>
      </c>
      <c r="E137" s="17" t="s">
        <v>805</v>
      </c>
      <c r="F137" s="18">
        <v>6</v>
      </c>
      <c r="G137" s="18" t="s">
        <v>831</v>
      </c>
      <c r="H137" s="18" t="s">
        <v>834</v>
      </c>
      <c r="I137" s="17" t="s">
        <v>835</v>
      </c>
      <c r="J137" s="17" t="s">
        <v>836</v>
      </c>
      <c r="K137" s="19" t="s">
        <v>34</v>
      </c>
      <c r="L137" s="20" t="s">
        <v>837</v>
      </c>
      <c r="M137" s="22">
        <v>0.373</v>
      </c>
      <c r="N137" s="22">
        <v>0.41</v>
      </c>
      <c r="O137" s="22">
        <v>0.68600000000000005</v>
      </c>
      <c r="P137" s="22" t="s">
        <v>37</v>
      </c>
      <c r="Q137" s="23" t="s">
        <v>838</v>
      </c>
      <c r="R137" s="23"/>
      <c r="S137" s="24" t="s">
        <v>810</v>
      </c>
      <c r="T137" s="24" t="s">
        <v>40</v>
      </c>
      <c r="U137" s="24" t="s">
        <v>48</v>
      </c>
      <c r="V137" s="24"/>
      <c r="W137" s="78"/>
      <c r="X137" s="25">
        <v>2</v>
      </c>
      <c r="Y137" s="25"/>
      <c r="Z137" s="25"/>
      <c r="AA137" s="25"/>
      <c r="AB137" s="25"/>
      <c r="AC137" s="25"/>
      <c r="AD137" s="25"/>
    </row>
    <row r="138" spans="1:30" s="27" customFormat="1" ht="40.5" x14ac:dyDescent="0.25">
      <c r="A138" s="282"/>
      <c r="B138" s="280"/>
      <c r="C138" s="282"/>
      <c r="D138" s="283"/>
      <c r="E138" s="47" t="s">
        <v>805</v>
      </c>
      <c r="F138" s="48">
        <v>6</v>
      </c>
      <c r="G138" s="48" t="s">
        <v>831</v>
      </c>
      <c r="H138" s="48" t="s">
        <v>839</v>
      </c>
      <c r="I138" s="47" t="s">
        <v>840</v>
      </c>
      <c r="J138" s="47" t="s">
        <v>841</v>
      </c>
      <c r="K138" s="110" t="s">
        <v>34</v>
      </c>
      <c r="L138" s="111" t="s">
        <v>842</v>
      </c>
      <c r="M138" s="22">
        <v>0.84499999999999997</v>
      </c>
      <c r="N138" s="22">
        <v>0.85</v>
      </c>
      <c r="O138" s="22">
        <v>0.92</v>
      </c>
      <c r="P138" s="22" t="s">
        <v>37</v>
      </c>
      <c r="Q138" s="23" t="s">
        <v>840</v>
      </c>
      <c r="R138" s="23"/>
      <c r="S138" s="24"/>
      <c r="T138" s="24"/>
      <c r="U138" s="98" t="s">
        <v>37</v>
      </c>
      <c r="V138" s="98"/>
      <c r="W138" s="78"/>
      <c r="X138" s="25">
        <v>0</v>
      </c>
      <c r="Y138" s="25"/>
      <c r="Z138" s="25"/>
      <c r="AA138" s="25"/>
      <c r="AB138" s="25"/>
      <c r="AC138" s="25"/>
      <c r="AD138" s="25"/>
    </row>
    <row r="139" spans="1:30" s="27" customFormat="1" ht="54" x14ac:dyDescent="0.25">
      <c r="A139" s="282"/>
      <c r="B139" s="280"/>
      <c r="C139" s="283"/>
      <c r="D139" s="31" t="s">
        <v>843</v>
      </c>
      <c r="E139" s="17" t="s">
        <v>805</v>
      </c>
      <c r="F139" s="18">
        <v>6</v>
      </c>
      <c r="G139" s="18" t="s">
        <v>831</v>
      </c>
      <c r="H139" s="18" t="s">
        <v>844</v>
      </c>
      <c r="I139" s="17" t="s">
        <v>845</v>
      </c>
      <c r="J139" s="17" t="s">
        <v>846</v>
      </c>
      <c r="K139" s="110" t="s">
        <v>34</v>
      </c>
      <c r="L139" s="20" t="s">
        <v>847</v>
      </c>
      <c r="M139" s="60" t="s">
        <v>848</v>
      </c>
      <c r="N139" s="60">
        <v>0.36</v>
      </c>
      <c r="O139" s="112">
        <v>0.43</v>
      </c>
      <c r="P139" s="22" t="s">
        <v>37</v>
      </c>
      <c r="Q139" s="23" t="s">
        <v>845</v>
      </c>
      <c r="R139" s="23"/>
      <c r="S139" s="24" t="s">
        <v>202</v>
      </c>
      <c r="T139" s="24"/>
      <c r="U139" s="98" t="s">
        <v>37</v>
      </c>
      <c r="V139" s="98"/>
      <c r="W139" s="78"/>
      <c r="X139" s="25">
        <v>0</v>
      </c>
      <c r="Y139" s="25"/>
      <c r="Z139" s="25"/>
      <c r="AA139" s="25"/>
      <c r="AB139" s="25"/>
      <c r="AC139" s="25"/>
      <c r="AD139" s="25"/>
    </row>
    <row r="140" spans="1:30" s="27" customFormat="1" ht="40.5" x14ac:dyDescent="0.25">
      <c r="A140" s="282"/>
      <c r="B140" s="280" t="s">
        <v>849</v>
      </c>
      <c r="C140" s="281" t="s">
        <v>850</v>
      </c>
      <c r="D140" s="31" t="s">
        <v>851</v>
      </c>
      <c r="E140" s="17" t="s">
        <v>805</v>
      </c>
      <c r="F140" s="18">
        <v>6</v>
      </c>
      <c r="G140" s="18" t="s">
        <v>849</v>
      </c>
      <c r="H140" s="18" t="s">
        <v>852</v>
      </c>
      <c r="I140" s="17" t="s">
        <v>853</v>
      </c>
      <c r="J140" s="47" t="s">
        <v>854</v>
      </c>
      <c r="K140" s="19" t="s">
        <v>34</v>
      </c>
      <c r="L140" s="20" t="s">
        <v>855</v>
      </c>
      <c r="M140" s="113" t="s">
        <v>856</v>
      </c>
      <c r="N140" s="52" t="s">
        <v>857</v>
      </c>
      <c r="O140" s="52" t="s">
        <v>858</v>
      </c>
      <c r="P140" s="22" t="s">
        <v>37</v>
      </c>
      <c r="Q140" s="23" t="s">
        <v>853</v>
      </c>
      <c r="R140" s="23"/>
      <c r="S140" s="24" t="s">
        <v>202</v>
      </c>
      <c r="T140" s="24"/>
      <c r="U140" s="98" t="s">
        <v>37</v>
      </c>
      <c r="V140" s="98"/>
      <c r="W140" s="78"/>
      <c r="X140" s="25">
        <v>0</v>
      </c>
      <c r="Y140" s="25"/>
      <c r="Z140" s="25"/>
      <c r="AA140" s="25"/>
      <c r="AB140" s="25"/>
      <c r="AC140" s="25"/>
      <c r="AD140" s="25"/>
    </row>
    <row r="141" spans="1:30" s="27" customFormat="1" ht="27" x14ac:dyDescent="0.25">
      <c r="A141" s="282"/>
      <c r="B141" s="280"/>
      <c r="C141" s="283"/>
      <c r="D141" s="31" t="s">
        <v>859</v>
      </c>
      <c r="E141" s="17" t="s">
        <v>805</v>
      </c>
      <c r="F141" s="18">
        <v>6</v>
      </c>
      <c r="G141" s="18" t="s">
        <v>849</v>
      </c>
      <c r="H141" s="18" t="s">
        <v>860</v>
      </c>
      <c r="I141" s="17" t="s">
        <v>861</v>
      </c>
      <c r="J141" s="47" t="s">
        <v>862</v>
      </c>
      <c r="K141" s="19" t="s">
        <v>863</v>
      </c>
      <c r="L141" s="20" t="s">
        <v>864</v>
      </c>
      <c r="M141" s="45">
        <v>3334</v>
      </c>
      <c r="N141" s="45">
        <v>3400</v>
      </c>
      <c r="O141" s="45">
        <v>4400</v>
      </c>
      <c r="P141" s="22" t="s">
        <v>37</v>
      </c>
      <c r="Q141" s="114" t="s">
        <v>861</v>
      </c>
      <c r="R141" s="114"/>
      <c r="S141" s="115" t="s">
        <v>142</v>
      </c>
      <c r="T141" s="115"/>
      <c r="U141" s="98" t="s">
        <v>37</v>
      </c>
      <c r="V141" s="98"/>
      <c r="W141" s="114" t="s">
        <v>865</v>
      </c>
      <c r="X141" s="25">
        <v>0</v>
      </c>
      <c r="Y141" s="25"/>
      <c r="Z141" s="25"/>
      <c r="AA141" s="25"/>
      <c r="AB141" s="25"/>
      <c r="AC141" s="25"/>
      <c r="AD141" s="25"/>
    </row>
    <row r="142" spans="1:30" s="27" customFormat="1" ht="54" x14ac:dyDescent="0.25">
      <c r="A142" s="282"/>
      <c r="B142" s="280" t="s">
        <v>866</v>
      </c>
      <c r="C142" s="281" t="s">
        <v>867</v>
      </c>
      <c r="D142" s="281" t="s">
        <v>868</v>
      </c>
      <c r="E142" s="17" t="s">
        <v>805</v>
      </c>
      <c r="F142" s="18">
        <v>6</v>
      </c>
      <c r="G142" s="18" t="s">
        <v>866</v>
      </c>
      <c r="H142" s="18" t="s">
        <v>869</v>
      </c>
      <c r="I142" s="17" t="s">
        <v>870</v>
      </c>
      <c r="J142" s="17" t="s">
        <v>871</v>
      </c>
      <c r="K142" s="110" t="s">
        <v>872</v>
      </c>
      <c r="L142" s="111" t="s">
        <v>873</v>
      </c>
      <c r="M142" s="116">
        <v>3</v>
      </c>
      <c r="N142" s="97">
        <v>60</v>
      </c>
      <c r="O142" s="97">
        <v>135</v>
      </c>
      <c r="P142" s="22" t="s">
        <v>37</v>
      </c>
      <c r="Q142" s="23" t="s">
        <v>870</v>
      </c>
      <c r="R142" s="23"/>
      <c r="S142" s="24" t="s">
        <v>202</v>
      </c>
      <c r="T142" s="24"/>
      <c r="U142" s="98" t="s">
        <v>37</v>
      </c>
      <c r="V142" s="98"/>
      <c r="W142" s="23" t="s">
        <v>685</v>
      </c>
      <c r="X142" s="25">
        <v>0</v>
      </c>
      <c r="Y142" s="25"/>
      <c r="Z142" s="25"/>
      <c r="AA142" s="25"/>
      <c r="AB142" s="25"/>
      <c r="AC142" s="25"/>
      <c r="AD142" s="25"/>
    </row>
    <row r="143" spans="1:30" s="27" customFormat="1" ht="54" x14ac:dyDescent="0.25">
      <c r="A143" s="282"/>
      <c r="B143" s="280"/>
      <c r="C143" s="282"/>
      <c r="D143" s="283"/>
      <c r="E143" s="47" t="s">
        <v>805</v>
      </c>
      <c r="F143" s="48">
        <v>6</v>
      </c>
      <c r="G143" s="48" t="s">
        <v>866</v>
      </c>
      <c r="H143" s="48" t="s">
        <v>874</v>
      </c>
      <c r="I143" s="47" t="s">
        <v>875</v>
      </c>
      <c r="J143" s="47" t="s">
        <v>876</v>
      </c>
      <c r="K143" s="110" t="s">
        <v>872</v>
      </c>
      <c r="L143" s="111" t="s">
        <v>873</v>
      </c>
      <c r="M143" s="116">
        <v>0</v>
      </c>
      <c r="N143" s="97">
        <v>20</v>
      </c>
      <c r="O143" s="97">
        <v>60</v>
      </c>
      <c r="P143" s="22" t="s">
        <v>37</v>
      </c>
      <c r="Q143" s="23" t="s">
        <v>875</v>
      </c>
      <c r="R143" s="23"/>
      <c r="S143" s="24" t="s">
        <v>202</v>
      </c>
      <c r="T143" s="24"/>
      <c r="U143" s="98" t="s">
        <v>37</v>
      </c>
      <c r="V143" s="98"/>
      <c r="W143" s="23" t="s">
        <v>685</v>
      </c>
      <c r="X143" s="25">
        <v>0</v>
      </c>
      <c r="Y143" s="25"/>
      <c r="Z143" s="25"/>
      <c r="AA143" s="25"/>
      <c r="AB143" s="25"/>
      <c r="AC143" s="25"/>
      <c r="AD143" s="25"/>
    </row>
    <row r="144" spans="1:30" s="27" customFormat="1" ht="27" x14ac:dyDescent="0.25">
      <c r="A144" s="282"/>
      <c r="B144" s="280"/>
      <c r="C144" s="283"/>
      <c r="D144" s="31" t="s">
        <v>877</v>
      </c>
      <c r="E144" s="41"/>
      <c r="F144" s="42"/>
      <c r="G144" s="42"/>
      <c r="H144" s="42"/>
      <c r="I144" s="43" t="s">
        <v>148</v>
      </c>
      <c r="J144" s="41"/>
      <c r="K144" s="44"/>
      <c r="L144" s="44"/>
      <c r="M144" s="44"/>
      <c r="N144" s="44"/>
      <c r="O144" s="44"/>
      <c r="P144" s="44"/>
      <c r="Q144" s="23"/>
      <c r="R144" s="23"/>
      <c r="S144" s="24"/>
      <c r="T144" s="24"/>
      <c r="U144" s="98"/>
      <c r="V144" s="98"/>
      <c r="W144" s="78"/>
      <c r="X144" s="25">
        <v>0</v>
      </c>
      <c r="Y144" s="25"/>
      <c r="Z144" s="25"/>
      <c r="AA144" s="25"/>
      <c r="AB144" s="25"/>
      <c r="AC144" s="25"/>
      <c r="AD144" s="25"/>
    </row>
    <row r="145" spans="1:30" s="27" customFormat="1" ht="40.5" x14ac:dyDescent="0.25">
      <c r="A145" s="282"/>
      <c r="B145" s="31" t="s">
        <v>878</v>
      </c>
      <c r="C145" s="31" t="s">
        <v>879</v>
      </c>
      <c r="D145" s="31" t="s">
        <v>880</v>
      </c>
      <c r="E145" s="41"/>
      <c r="F145" s="42"/>
      <c r="G145" s="42"/>
      <c r="H145" s="42"/>
      <c r="I145" s="43" t="s">
        <v>148</v>
      </c>
      <c r="J145" s="41"/>
      <c r="K145" s="44"/>
      <c r="L145" s="44"/>
      <c r="M145" s="44"/>
      <c r="N145" s="44"/>
      <c r="O145" s="44"/>
      <c r="P145" s="44"/>
      <c r="Q145" s="23"/>
      <c r="R145" s="23"/>
      <c r="S145" s="24"/>
      <c r="T145" s="24"/>
      <c r="U145" s="98"/>
      <c r="V145" s="98"/>
      <c r="W145" s="78"/>
      <c r="X145" s="25">
        <v>0</v>
      </c>
      <c r="Y145" s="25"/>
      <c r="Z145" s="25"/>
      <c r="AA145" s="25"/>
      <c r="AB145" s="25"/>
      <c r="AC145" s="25"/>
      <c r="AD145" s="25"/>
    </row>
    <row r="146" spans="1:30" s="27" customFormat="1" ht="81" x14ac:dyDescent="0.25">
      <c r="A146" s="282"/>
      <c r="B146" s="31" t="s">
        <v>881</v>
      </c>
      <c r="C146" s="31" t="s">
        <v>882</v>
      </c>
      <c r="D146" s="31" t="s">
        <v>883</v>
      </c>
      <c r="E146" s="41"/>
      <c r="F146" s="42"/>
      <c r="G146" s="42"/>
      <c r="H146" s="42"/>
      <c r="I146" s="43" t="s">
        <v>148</v>
      </c>
      <c r="J146" s="41"/>
      <c r="K146" s="44"/>
      <c r="L146" s="44"/>
      <c r="M146" s="44"/>
      <c r="N146" s="44"/>
      <c r="O146" s="44"/>
      <c r="P146" s="44"/>
      <c r="Q146" s="23"/>
      <c r="R146" s="23"/>
      <c r="S146" s="24"/>
      <c r="T146" s="24"/>
      <c r="U146" s="98"/>
      <c r="V146" s="98"/>
      <c r="W146" s="78"/>
      <c r="X146" s="25">
        <v>0</v>
      </c>
      <c r="Y146" s="25"/>
      <c r="Z146" s="25"/>
      <c r="AA146" s="25"/>
      <c r="AB146" s="25"/>
      <c r="AC146" s="25"/>
      <c r="AD146" s="25"/>
    </row>
    <row r="147" spans="1:30" s="27" customFormat="1" ht="54" x14ac:dyDescent="0.25">
      <c r="A147" s="283"/>
      <c r="B147" s="31" t="s">
        <v>884</v>
      </c>
      <c r="C147" s="31" t="s">
        <v>885</v>
      </c>
      <c r="D147" s="31" t="s">
        <v>886</v>
      </c>
      <c r="E147" s="41"/>
      <c r="F147" s="42"/>
      <c r="G147" s="42"/>
      <c r="H147" s="42"/>
      <c r="I147" s="43" t="s">
        <v>148</v>
      </c>
      <c r="J147" s="41"/>
      <c r="K147" s="44"/>
      <c r="L147" s="44"/>
      <c r="M147" s="44"/>
      <c r="N147" s="44"/>
      <c r="O147" s="44"/>
      <c r="P147" s="44"/>
      <c r="Q147" s="23"/>
      <c r="R147" s="23"/>
      <c r="S147" s="24"/>
      <c r="T147" s="24"/>
      <c r="U147" s="98"/>
      <c r="V147" s="98"/>
      <c r="W147" s="78"/>
      <c r="X147" s="25">
        <v>0</v>
      </c>
      <c r="Y147" s="25"/>
      <c r="Z147" s="25"/>
      <c r="AA147" s="25"/>
      <c r="AB147" s="25"/>
      <c r="AC147" s="25"/>
      <c r="AD147" s="25"/>
    </row>
    <row r="148" spans="1:30" s="27" customFormat="1" ht="54" x14ac:dyDescent="0.25">
      <c r="A148" s="293" t="s">
        <v>887</v>
      </c>
      <c r="B148" s="280" t="s">
        <v>888</v>
      </c>
      <c r="C148" s="281" t="s">
        <v>889</v>
      </c>
      <c r="D148" s="280" t="s">
        <v>890</v>
      </c>
      <c r="E148" s="17" t="s">
        <v>891</v>
      </c>
      <c r="F148" s="18">
        <v>7</v>
      </c>
      <c r="G148" s="18" t="s">
        <v>888</v>
      </c>
      <c r="H148" s="18" t="s">
        <v>892</v>
      </c>
      <c r="I148" s="17" t="s">
        <v>893</v>
      </c>
      <c r="J148" s="17" t="s">
        <v>894</v>
      </c>
      <c r="K148" s="19" t="s">
        <v>34</v>
      </c>
      <c r="L148" s="20" t="s">
        <v>895</v>
      </c>
      <c r="M148" s="22" t="s">
        <v>896</v>
      </c>
      <c r="N148" s="22" t="s">
        <v>897</v>
      </c>
      <c r="O148" s="22">
        <v>1</v>
      </c>
      <c r="P148" s="60" t="s">
        <v>81</v>
      </c>
      <c r="Q148" s="23" t="s">
        <v>898</v>
      </c>
      <c r="R148" s="23"/>
      <c r="S148" s="24" t="s">
        <v>810</v>
      </c>
      <c r="T148" s="24" t="s">
        <v>40</v>
      </c>
      <c r="U148" s="108" t="s">
        <v>48</v>
      </c>
      <c r="V148" s="108" t="s">
        <v>48</v>
      </c>
      <c r="W148" s="78"/>
      <c r="X148" s="25">
        <v>298</v>
      </c>
      <c r="Y148" s="25"/>
      <c r="Z148" s="25"/>
      <c r="AA148" s="25"/>
      <c r="AB148" s="25"/>
      <c r="AC148" s="25"/>
      <c r="AD148" s="25"/>
    </row>
    <row r="149" spans="1:30" s="27" customFormat="1" ht="13.5" x14ac:dyDescent="0.25">
      <c r="A149" s="284"/>
      <c r="B149" s="280"/>
      <c r="C149" s="282"/>
      <c r="D149" s="280"/>
      <c r="E149" s="17" t="s">
        <v>891</v>
      </c>
      <c r="F149" s="18">
        <v>7</v>
      </c>
      <c r="G149" s="18" t="s">
        <v>888</v>
      </c>
      <c r="H149" s="42"/>
      <c r="I149" s="43" t="s">
        <v>63</v>
      </c>
      <c r="J149" s="41"/>
      <c r="K149" s="44"/>
      <c r="L149" s="44"/>
      <c r="M149" s="44"/>
      <c r="N149" s="44"/>
      <c r="O149" s="44"/>
      <c r="P149" s="44"/>
      <c r="Q149" s="23" t="s">
        <v>899</v>
      </c>
      <c r="R149" s="23"/>
      <c r="S149" s="24" t="s">
        <v>810</v>
      </c>
      <c r="T149" s="24" t="s">
        <v>40</v>
      </c>
      <c r="U149" s="108" t="s">
        <v>48</v>
      </c>
      <c r="V149" s="108" t="s">
        <v>48</v>
      </c>
      <c r="W149" s="23" t="s">
        <v>67</v>
      </c>
      <c r="X149" s="25">
        <v>0</v>
      </c>
      <c r="Y149" s="25"/>
      <c r="Z149" s="25"/>
      <c r="AA149" s="25"/>
      <c r="AB149" s="25"/>
      <c r="AC149" s="25"/>
      <c r="AD149" s="25"/>
    </row>
    <row r="150" spans="1:30" s="27" customFormat="1" ht="27" x14ac:dyDescent="0.25">
      <c r="A150" s="284"/>
      <c r="B150" s="280"/>
      <c r="C150" s="283"/>
      <c r="D150" s="31" t="s">
        <v>900</v>
      </c>
      <c r="E150" s="17"/>
      <c r="F150" s="18"/>
      <c r="G150" s="18"/>
      <c r="H150" s="42"/>
      <c r="I150" s="43" t="s">
        <v>148</v>
      </c>
      <c r="J150" s="41"/>
      <c r="K150" s="44"/>
      <c r="L150" s="44"/>
      <c r="M150" s="44"/>
      <c r="N150" s="44"/>
      <c r="O150" s="44"/>
      <c r="P150" s="44"/>
      <c r="Q150" s="23"/>
      <c r="R150" s="23"/>
      <c r="S150" s="24"/>
      <c r="T150" s="24"/>
      <c r="U150" s="98"/>
      <c r="V150" s="98"/>
      <c r="W150" s="78"/>
      <c r="X150" s="25">
        <v>0</v>
      </c>
      <c r="Y150" s="25"/>
      <c r="Z150" s="25"/>
      <c r="AA150" s="25"/>
      <c r="AB150" s="25"/>
      <c r="AC150" s="25"/>
      <c r="AD150" s="25"/>
    </row>
    <row r="151" spans="1:30" s="27" customFormat="1" ht="40.5" x14ac:dyDescent="0.25">
      <c r="A151" s="284"/>
      <c r="B151" s="31" t="s">
        <v>901</v>
      </c>
      <c r="C151" s="31" t="s">
        <v>902</v>
      </c>
      <c r="D151" s="31" t="s">
        <v>903</v>
      </c>
      <c r="E151" s="17" t="s">
        <v>891</v>
      </c>
      <c r="F151" s="18">
        <v>7</v>
      </c>
      <c r="G151" s="18" t="s">
        <v>901</v>
      </c>
      <c r="H151" s="18" t="s">
        <v>904</v>
      </c>
      <c r="I151" s="17" t="s">
        <v>905</v>
      </c>
      <c r="J151" s="17" t="s">
        <v>906</v>
      </c>
      <c r="K151" s="19" t="s">
        <v>34</v>
      </c>
      <c r="L151" s="20" t="s">
        <v>907</v>
      </c>
      <c r="M151" s="22">
        <v>0.69799999999999995</v>
      </c>
      <c r="N151" s="22">
        <v>0.70299999999999996</v>
      </c>
      <c r="O151" s="22">
        <v>0.73299999999999998</v>
      </c>
      <c r="P151" s="22" t="s">
        <v>37</v>
      </c>
      <c r="Q151" s="23" t="s">
        <v>905</v>
      </c>
      <c r="R151" s="23"/>
      <c r="S151" s="24" t="s">
        <v>202</v>
      </c>
      <c r="T151" s="24"/>
      <c r="U151" s="98"/>
      <c r="V151" s="98"/>
      <c r="W151" s="78"/>
      <c r="X151" s="25">
        <v>0</v>
      </c>
      <c r="Y151" s="25"/>
      <c r="Z151" s="25"/>
      <c r="AA151" s="25"/>
      <c r="AB151" s="25"/>
      <c r="AC151" s="25"/>
      <c r="AD151" s="25"/>
    </row>
    <row r="152" spans="1:30" s="27" customFormat="1" ht="67.5" x14ac:dyDescent="0.25">
      <c r="A152" s="284"/>
      <c r="B152" s="31" t="s">
        <v>908</v>
      </c>
      <c r="C152" s="31" t="s">
        <v>909</v>
      </c>
      <c r="D152" s="31" t="s">
        <v>910</v>
      </c>
      <c r="E152" s="17" t="s">
        <v>891</v>
      </c>
      <c r="F152" s="18">
        <v>7</v>
      </c>
      <c r="G152" s="18" t="s">
        <v>908</v>
      </c>
      <c r="H152" s="18" t="s">
        <v>911</v>
      </c>
      <c r="I152" s="17" t="s">
        <v>912</v>
      </c>
      <c r="J152" s="17" t="s">
        <v>913</v>
      </c>
      <c r="K152" s="19" t="s">
        <v>914</v>
      </c>
      <c r="L152" s="20" t="s">
        <v>915</v>
      </c>
      <c r="M152" s="65">
        <v>3.7</v>
      </c>
      <c r="N152" s="65">
        <v>3.7</v>
      </c>
      <c r="O152" s="65">
        <v>2.9</v>
      </c>
      <c r="P152" s="22" t="s">
        <v>37</v>
      </c>
      <c r="Q152" s="23" t="s">
        <v>912</v>
      </c>
      <c r="R152" s="23"/>
      <c r="S152" s="24" t="s">
        <v>202</v>
      </c>
      <c r="T152" s="24"/>
      <c r="U152" s="98"/>
      <c r="V152" s="98"/>
      <c r="W152" s="78"/>
      <c r="X152" s="25">
        <v>0</v>
      </c>
      <c r="Y152" s="25"/>
      <c r="Z152" s="25"/>
      <c r="AA152" s="25"/>
      <c r="AB152" s="25"/>
      <c r="AC152" s="25"/>
      <c r="AD152" s="25"/>
    </row>
    <row r="153" spans="1:30" s="27" customFormat="1" ht="81" x14ac:dyDescent="0.25">
      <c r="A153" s="284"/>
      <c r="B153" s="31" t="s">
        <v>916</v>
      </c>
      <c r="C153" s="31" t="s">
        <v>917</v>
      </c>
      <c r="D153" s="31" t="s">
        <v>918</v>
      </c>
      <c r="E153" s="41"/>
      <c r="F153" s="42"/>
      <c r="G153" s="42"/>
      <c r="H153" s="42"/>
      <c r="I153" s="43" t="s">
        <v>148</v>
      </c>
      <c r="J153" s="41"/>
      <c r="K153" s="44"/>
      <c r="L153" s="44"/>
      <c r="M153" s="44"/>
      <c r="N153" s="44"/>
      <c r="O153" s="44"/>
      <c r="P153" s="44"/>
      <c r="Q153" s="23"/>
      <c r="R153" s="23"/>
      <c r="S153" s="24"/>
      <c r="T153" s="24"/>
      <c r="U153" s="98"/>
      <c r="V153" s="98"/>
      <c r="W153" s="78"/>
      <c r="X153" s="25">
        <v>0</v>
      </c>
      <c r="Y153" s="25"/>
      <c r="Z153" s="25"/>
      <c r="AA153" s="25"/>
      <c r="AB153" s="25"/>
      <c r="AC153" s="25"/>
      <c r="AD153" s="25"/>
    </row>
    <row r="154" spans="1:30" s="27" customFormat="1" ht="81" x14ac:dyDescent="0.25">
      <c r="A154" s="285"/>
      <c r="B154" s="31" t="s">
        <v>919</v>
      </c>
      <c r="C154" s="31" t="s">
        <v>920</v>
      </c>
      <c r="D154" s="31" t="s">
        <v>921</v>
      </c>
      <c r="E154" s="17" t="s">
        <v>891</v>
      </c>
      <c r="F154" s="18">
        <v>7</v>
      </c>
      <c r="G154" s="18" t="s">
        <v>919</v>
      </c>
      <c r="H154" s="18" t="s">
        <v>922</v>
      </c>
      <c r="I154" s="17" t="s">
        <v>923</v>
      </c>
      <c r="J154" s="17" t="s">
        <v>924</v>
      </c>
      <c r="K154" s="19" t="s">
        <v>925</v>
      </c>
      <c r="L154" s="20" t="s">
        <v>926</v>
      </c>
      <c r="M154" s="45">
        <v>16420</v>
      </c>
      <c r="N154" s="45">
        <v>16609</v>
      </c>
      <c r="O154" s="45">
        <v>23487</v>
      </c>
      <c r="P154" s="22" t="s">
        <v>37</v>
      </c>
      <c r="Q154" s="23" t="s">
        <v>923</v>
      </c>
      <c r="R154" s="23"/>
      <c r="S154" s="24" t="s">
        <v>202</v>
      </c>
      <c r="T154" s="24"/>
      <c r="U154" s="98"/>
      <c r="V154" s="98"/>
      <c r="W154" s="78"/>
      <c r="X154" s="25">
        <v>0</v>
      </c>
      <c r="Y154" s="25"/>
      <c r="Z154" s="25"/>
      <c r="AA154" s="25"/>
      <c r="AB154" s="25"/>
      <c r="AC154" s="25"/>
      <c r="AD154" s="25"/>
    </row>
    <row r="155" spans="1:30" s="27" customFormat="1" ht="40.5" x14ac:dyDescent="0.25">
      <c r="A155" s="281" t="s">
        <v>927</v>
      </c>
      <c r="B155" s="281" t="s">
        <v>928</v>
      </c>
      <c r="C155" s="281" t="s">
        <v>929</v>
      </c>
      <c r="D155" s="281" t="s">
        <v>930</v>
      </c>
      <c r="E155" s="17" t="s">
        <v>891</v>
      </c>
      <c r="F155" s="18">
        <v>8</v>
      </c>
      <c r="G155" s="18" t="s">
        <v>928</v>
      </c>
      <c r="H155" s="18" t="s">
        <v>931</v>
      </c>
      <c r="I155" s="17" t="s">
        <v>932</v>
      </c>
      <c r="J155" s="17" t="s">
        <v>933</v>
      </c>
      <c r="K155" s="19" t="s">
        <v>34</v>
      </c>
      <c r="L155" s="20" t="s">
        <v>934</v>
      </c>
      <c r="M155" s="22">
        <v>1.9E-2</v>
      </c>
      <c r="N155" s="22">
        <v>2.4E-2</v>
      </c>
      <c r="O155" s="22">
        <v>3.3000000000000002E-2</v>
      </c>
      <c r="P155" s="22" t="s">
        <v>37</v>
      </c>
      <c r="Q155" s="23" t="s">
        <v>932</v>
      </c>
      <c r="R155" s="23"/>
      <c r="S155" s="24" t="s">
        <v>109</v>
      </c>
      <c r="T155" s="24" t="s">
        <v>47</v>
      </c>
      <c r="U155" s="98" t="s">
        <v>48</v>
      </c>
      <c r="V155" s="98"/>
      <c r="W155" s="78"/>
      <c r="X155" s="25">
        <v>455</v>
      </c>
      <c r="Y155" s="25"/>
      <c r="Z155" s="25"/>
      <c r="AA155" s="25"/>
      <c r="AB155" s="25"/>
      <c r="AC155" s="25"/>
      <c r="AD155" s="25"/>
    </row>
    <row r="156" spans="1:30" s="27" customFormat="1" ht="40.5" x14ac:dyDescent="0.25">
      <c r="A156" s="282"/>
      <c r="B156" s="283"/>
      <c r="C156" s="283"/>
      <c r="D156" s="283"/>
      <c r="E156" s="17"/>
      <c r="F156" s="18"/>
      <c r="G156" s="18"/>
      <c r="H156" s="18"/>
      <c r="I156" s="117" t="s">
        <v>63</v>
      </c>
      <c r="J156" s="17"/>
      <c r="K156" s="22"/>
      <c r="L156" s="118"/>
      <c r="M156" s="22"/>
      <c r="N156" s="22"/>
      <c r="O156" s="22"/>
      <c r="P156" s="22"/>
      <c r="Q156" s="23" t="s">
        <v>935</v>
      </c>
      <c r="R156" s="23"/>
      <c r="S156" s="24" t="s">
        <v>936</v>
      </c>
      <c r="T156" s="24" t="s">
        <v>47</v>
      </c>
      <c r="U156" s="98" t="s">
        <v>37</v>
      </c>
      <c r="V156" s="98"/>
      <c r="W156" s="23" t="s">
        <v>67</v>
      </c>
      <c r="X156" s="25">
        <v>0</v>
      </c>
      <c r="Y156" s="25"/>
      <c r="Z156" s="25"/>
      <c r="AA156" s="25"/>
      <c r="AB156" s="25"/>
      <c r="AC156" s="25"/>
      <c r="AD156" s="25"/>
    </row>
    <row r="157" spans="1:30" s="27" customFormat="1" ht="54" x14ac:dyDescent="0.25">
      <c r="A157" s="282"/>
      <c r="B157" s="67" t="s">
        <v>937</v>
      </c>
      <c r="C157" s="67" t="s">
        <v>938</v>
      </c>
      <c r="D157" s="31" t="s">
        <v>939</v>
      </c>
      <c r="E157" s="17" t="s">
        <v>891</v>
      </c>
      <c r="F157" s="18">
        <v>8</v>
      </c>
      <c r="G157" s="18" t="s">
        <v>937</v>
      </c>
      <c r="H157" s="18" t="s">
        <v>940</v>
      </c>
      <c r="I157" s="17" t="s">
        <v>941</v>
      </c>
      <c r="J157" s="17" t="s">
        <v>942</v>
      </c>
      <c r="K157" s="22" t="s">
        <v>34</v>
      </c>
      <c r="L157" s="118" t="s">
        <v>934</v>
      </c>
      <c r="M157" s="22">
        <v>6.0000000000000001E-3</v>
      </c>
      <c r="N157" s="22">
        <v>1.4999999999999999E-2</v>
      </c>
      <c r="O157" s="22">
        <v>0.03</v>
      </c>
      <c r="P157" s="22" t="s">
        <v>37</v>
      </c>
      <c r="Q157" s="23" t="s">
        <v>941</v>
      </c>
      <c r="R157" s="23"/>
      <c r="S157" s="24" t="s">
        <v>109</v>
      </c>
      <c r="T157" s="24" t="s">
        <v>47</v>
      </c>
      <c r="U157" s="98"/>
      <c r="V157" s="98"/>
      <c r="W157" s="78"/>
      <c r="X157" s="25">
        <v>456</v>
      </c>
      <c r="Y157" s="25"/>
      <c r="Z157" s="25"/>
      <c r="AA157" s="25"/>
      <c r="AB157" s="25"/>
      <c r="AC157" s="25"/>
      <c r="AD157" s="25"/>
    </row>
    <row r="158" spans="1:30" s="27" customFormat="1" ht="81" x14ac:dyDescent="0.25">
      <c r="A158" s="282"/>
      <c r="B158" s="31" t="s">
        <v>943</v>
      </c>
      <c r="C158" s="31" t="s">
        <v>944</v>
      </c>
      <c r="D158" s="31" t="s">
        <v>945</v>
      </c>
      <c r="E158" s="17" t="s">
        <v>891</v>
      </c>
      <c r="F158" s="18">
        <v>8</v>
      </c>
      <c r="G158" s="18" t="s">
        <v>943</v>
      </c>
      <c r="H158" s="18" t="s">
        <v>946</v>
      </c>
      <c r="I158" s="17" t="s">
        <v>947</v>
      </c>
      <c r="J158" s="17" t="s">
        <v>948</v>
      </c>
      <c r="K158" s="19" t="s">
        <v>34</v>
      </c>
      <c r="L158" s="20" t="s">
        <v>35</v>
      </c>
      <c r="M158" s="22">
        <v>0.50829999999999997</v>
      </c>
      <c r="N158" s="22">
        <v>0.52</v>
      </c>
      <c r="O158" s="22">
        <v>0.6</v>
      </c>
      <c r="P158" s="22" t="s">
        <v>81</v>
      </c>
      <c r="Q158" s="23" t="s">
        <v>947</v>
      </c>
      <c r="R158" s="23" t="s">
        <v>46</v>
      </c>
      <c r="S158" s="24" t="s">
        <v>109</v>
      </c>
      <c r="T158" s="24" t="s">
        <v>47</v>
      </c>
      <c r="U158" s="98" t="s">
        <v>48</v>
      </c>
      <c r="V158" s="98"/>
      <c r="W158" s="78"/>
      <c r="X158" s="77" t="s">
        <v>949</v>
      </c>
      <c r="Y158" s="25"/>
      <c r="Z158" s="25"/>
      <c r="AA158" s="25"/>
      <c r="AB158" s="25"/>
      <c r="AC158" s="25"/>
      <c r="AD158" s="25"/>
    </row>
    <row r="159" spans="1:30" s="27" customFormat="1" ht="40.5" x14ac:dyDescent="0.25">
      <c r="A159" s="282"/>
      <c r="B159" s="281" t="s">
        <v>950</v>
      </c>
      <c r="C159" s="281" t="s">
        <v>951</v>
      </c>
      <c r="D159" s="31" t="s">
        <v>952</v>
      </c>
      <c r="E159" s="17" t="s">
        <v>891</v>
      </c>
      <c r="F159" s="18">
        <v>8</v>
      </c>
      <c r="G159" s="18" t="s">
        <v>950</v>
      </c>
      <c r="H159" s="18" t="s">
        <v>953</v>
      </c>
      <c r="I159" s="17" t="s">
        <v>954</v>
      </c>
      <c r="J159" s="17" t="s">
        <v>955</v>
      </c>
      <c r="K159" s="19" t="s">
        <v>956</v>
      </c>
      <c r="L159" s="20" t="s">
        <v>957</v>
      </c>
      <c r="M159" s="45">
        <v>24932</v>
      </c>
      <c r="N159" s="45">
        <v>22755</v>
      </c>
      <c r="O159" s="45">
        <v>15788</v>
      </c>
      <c r="P159" s="22" t="s">
        <v>37</v>
      </c>
      <c r="Q159" s="23" t="s">
        <v>954</v>
      </c>
      <c r="R159" s="23"/>
      <c r="S159" s="24" t="s">
        <v>202</v>
      </c>
      <c r="T159" s="24"/>
      <c r="U159" s="98"/>
      <c r="V159" s="98"/>
      <c r="W159" s="78"/>
      <c r="X159" s="25">
        <v>0</v>
      </c>
      <c r="Y159" s="25"/>
      <c r="Z159" s="25"/>
      <c r="AA159" s="25"/>
      <c r="AB159" s="25"/>
      <c r="AC159" s="25"/>
      <c r="AD159" s="25"/>
    </row>
    <row r="160" spans="1:30" s="27" customFormat="1" ht="40.5" x14ac:dyDescent="0.25">
      <c r="A160" s="282"/>
      <c r="B160" s="282"/>
      <c r="C160" s="282"/>
      <c r="D160" s="31" t="s">
        <v>958</v>
      </c>
      <c r="E160" s="17" t="s">
        <v>891</v>
      </c>
      <c r="F160" s="18">
        <v>8</v>
      </c>
      <c r="G160" s="18" t="s">
        <v>950</v>
      </c>
      <c r="H160" s="18" t="s">
        <v>959</v>
      </c>
      <c r="I160" s="17" t="s">
        <v>960</v>
      </c>
      <c r="J160" s="17" t="s">
        <v>961</v>
      </c>
      <c r="K160" s="19" t="s">
        <v>34</v>
      </c>
      <c r="L160" s="20" t="s">
        <v>873</v>
      </c>
      <c r="M160" s="119">
        <v>0.17</v>
      </c>
      <c r="N160" s="119">
        <v>0.2</v>
      </c>
      <c r="O160" s="60">
        <v>0.35</v>
      </c>
      <c r="P160" s="22" t="s">
        <v>37</v>
      </c>
      <c r="Q160" s="23" t="s">
        <v>962</v>
      </c>
      <c r="R160" s="23"/>
      <c r="S160" s="24" t="s">
        <v>142</v>
      </c>
      <c r="T160" s="24" t="s">
        <v>40</v>
      </c>
      <c r="U160" s="98" t="s">
        <v>37</v>
      </c>
      <c r="V160" s="98" t="s">
        <v>48</v>
      </c>
      <c r="W160" s="78"/>
      <c r="X160" s="25">
        <v>0</v>
      </c>
      <c r="Y160" s="25"/>
      <c r="Z160" s="25"/>
      <c r="AA160" s="25"/>
      <c r="AB160" s="25"/>
      <c r="AC160" s="25"/>
      <c r="AD160" s="25"/>
    </row>
    <row r="161" spans="1:30" s="27" customFormat="1" ht="27" x14ac:dyDescent="0.25">
      <c r="A161" s="282"/>
      <c r="B161" s="282"/>
      <c r="C161" s="282"/>
      <c r="D161" s="31"/>
      <c r="E161" s="17" t="s">
        <v>891</v>
      </c>
      <c r="F161" s="18">
        <v>8</v>
      </c>
      <c r="G161" s="18" t="s">
        <v>950</v>
      </c>
      <c r="H161" s="18" t="s">
        <v>963</v>
      </c>
      <c r="I161" s="17" t="s">
        <v>964</v>
      </c>
      <c r="J161" s="17"/>
      <c r="K161" s="19"/>
      <c r="L161" s="17" t="s">
        <v>965</v>
      </c>
      <c r="M161" s="119" t="s">
        <v>966</v>
      </c>
      <c r="N161" s="120" t="s">
        <v>213</v>
      </c>
      <c r="O161" s="22">
        <v>1.4999999999999999E-2</v>
      </c>
      <c r="P161" s="22" t="s">
        <v>37</v>
      </c>
      <c r="Q161" s="23" t="s">
        <v>964</v>
      </c>
      <c r="R161" s="23"/>
      <c r="S161" s="24" t="s">
        <v>202</v>
      </c>
      <c r="T161" s="24"/>
      <c r="U161" s="98"/>
      <c r="V161" s="98"/>
      <c r="W161" s="23" t="s">
        <v>685</v>
      </c>
      <c r="X161" s="25">
        <v>0</v>
      </c>
      <c r="Y161" s="25"/>
      <c r="Z161" s="25"/>
      <c r="AA161" s="25"/>
      <c r="AB161" s="25"/>
      <c r="AC161" s="25"/>
      <c r="AD161" s="25"/>
    </row>
    <row r="162" spans="1:30" s="27" customFormat="1" ht="27" x14ac:dyDescent="0.25">
      <c r="A162" s="282"/>
      <c r="B162" s="283"/>
      <c r="C162" s="283"/>
      <c r="D162" s="31"/>
      <c r="E162" s="17" t="s">
        <v>891</v>
      </c>
      <c r="F162" s="18">
        <v>8</v>
      </c>
      <c r="G162" s="18" t="s">
        <v>950</v>
      </c>
      <c r="H162" s="18" t="s">
        <v>967</v>
      </c>
      <c r="I162" s="17" t="s">
        <v>968</v>
      </c>
      <c r="J162" s="17"/>
      <c r="K162" s="19"/>
      <c r="L162" s="20" t="s">
        <v>969</v>
      </c>
      <c r="M162" s="45" t="s">
        <v>970</v>
      </c>
      <c r="N162" s="88" t="s">
        <v>213</v>
      </c>
      <c r="O162" s="97">
        <v>500</v>
      </c>
      <c r="P162" s="22" t="s">
        <v>37</v>
      </c>
      <c r="Q162" s="23" t="s">
        <v>968</v>
      </c>
      <c r="R162" s="23"/>
      <c r="S162" s="24" t="s">
        <v>202</v>
      </c>
      <c r="T162" s="24"/>
      <c r="U162" s="98"/>
      <c r="V162" s="98"/>
      <c r="W162" s="23" t="s">
        <v>685</v>
      </c>
      <c r="X162" s="25">
        <v>0</v>
      </c>
      <c r="Y162" s="25"/>
      <c r="Z162" s="25"/>
      <c r="AA162" s="25"/>
      <c r="AB162" s="25"/>
      <c r="AC162" s="25"/>
      <c r="AD162" s="25"/>
    </row>
    <row r="163" spans="1:30" s="27" customFormat="1" ht="27" x14ac:dyDescent="0.25">
      <c r="A163" s="282"/>
      <c r="B163" s="280" t="s">
        <v>971</v>
      </c>
      <c r="C163" s="281" t="s">
        <v>972</v>
      </c>
      <c r="D163" s="67" t="s">
        <v>973</v>
      </c>
      <c r="E163" s="41"/>
      <c r="F163" s="42"/>
      <c r="G163" s="42"/>
      <c r="H163" s="42"/>
      <c r="I163" s="43" t="s">
        <v>63</v>
      </c>
      <c r="J163" s="41"/>
      <c r="K163" s="44"/>
      <c r="L163" s="44"/>
      <c r="M163" s="44"/>
      <c r="N163" s="44"/>
      <c r="O163" s="44"/>
      <c r="P163" s="44"/>
      <c r="Q163" s="23" t="s">
        <v>974</v>
      </c>
      <c r="R163" s="23" t="s">
        <v>46</v>
      </c>
      <c r="S163" s="24" t="s">
        <v>109</v>
      </c>
      <c r="T163" s="24" t="s">
        <v>47</v>
      </c>
      <c r="U163" s="98" t="s">
        <v>37</v>
      </c>
      <c r="V163" s="98"/>
      <c r="W163" s="23" t="s">
        <v>975</v>
      </c>
      <c r="X163" s="25">
        <v>101</v>
      </c>
      <c r="Y163" s="25"/>
      <c r="Z163" s="25"/>
      <c r="AA163" s="25"/>
      <c r="AB163" s="25"/>
      <c r="AC163" s="25"/>
      <c r="AD163" s="25"/>
    </row>
    <row r="164" spans="1:30" s="27" customFormat="1" ht="27" x14ac:dyDescent="0.25">
      <c r="A164" s="282"/>
      <c r="B164" s="280"/>
      <c r="C164" s="283"/>
      <c r="D164" s="31" t="s">
        <v>976</v>
      </c>
      <c r="E164" s="17" t="s">
        <v>891</v>
      </c>
      <c r="F164" s="18">
        <v>8</v>
      </c>
      <c r="G164" s="18" t="s">
        <v>971</v>
      </c>
      <c r="H164" s="18" t="s">
        <v>977</v>
      </c>
      <c r="I164" s="17" t="s">
        <v>978</v>
      </c>
      <c r="J164" s="17" t="s">
        <v>979</v>
      </c>
      <c r="K164" s="19" t="s">
        <v>34</v>
      </c>
      <c r="L164" s="20" t="s">
        <v>35</v>
      </c>
      <c r="M164" s="21" t="s">
        <v>980</v>
      </c>
      <c r="N164" s="21" t="s">
        <v>980</v>
      </c>
      <c r="O164" s="21" t="s">
        <v>981</v>
      </c>
      <c r="P164" s="21" t="s">
        <v>37</v>
      </c>
      <c r="Q164" s="23" t="s">
        <v>978</v>
      </c>
      <c r="R164" s="23" t="s">
        <v>46</v>
      </c>
      <c r="S164" s="24" t="s">
        <v>109</v>
      </c>
      <c r="T164" s="24" t="s">
        <v>47</v>
      </c>
      <c r="U164" s="98" t="s">
        <v>48</v>
      </c>
      <c r="V164" s="98"/>
      <c r="W164" s="78"/>
      <c r="X164" s="25">
        <v>490</v>
      </c>
      <c r="Y164" s="25"/>
      <c r="Z164" s="25"/>
      <c r="AA164" s="25"/>
      <c r="AB164" s="25"/>
      <c r="AC164" s="25"/>
      <c r="AD164" s="25"/>
    </row>
    <row r="165" spans="1:30" s="27" customFormat="1" ht="40.5" x14ac:dyDescent="0.25">
      <c r="A165" s="282"/>
      <c r="B165" s="31" t="s">
        <v>982</v>
      </c>
      <c r="C165" s="31" t="s">
        <v>983</v>
      </c>
      <c r="D165" s="31" t="s">
        <v>984</v>
      </c>
      <c r="E165" s="17" t="s">
        <v>891</v>
      </c>
      <c r="F165" s="18">
        <v>8</v>
      </c>
      <c r="G165" s="18" t="s">
        <v>982</v>
      </c>
      <c r="H165" s="18" t="s">
        <v>985</v>
      </c>
      <c r="I165" s="17" t="s">
        <v>986</v>
      </c>
      <c r="J165" s="17" t="s">
        <v>987</v>
      </c>
      <c r="K165" s="19" t="s">
        <v>34</v>
      </c>
      <c r="L165" s="20" t="s">
        <v>35</v>
      </c>
      <c r="M165" s="22">
        <v>0.21299999999999999</v>
      </c>
      <c r="N165" s="22">
        <v>0.2</v>
      </c>
      <c r="O165" s="22">
        <v>0.15</v>
      </c>
      <c r="P165" s="22" t="s">
        <v>37</v>
      </c>
      <c r="Q165" s="23" t="s">
        <v>986</v>
      </c>
      <c r="R165" s="23" t="s">
        <v>46</v>
      </c>
      <c r="S165" s="24" t="s">
        <v>109</v>
      </c>
      <c r="T165" s="24" t="s">
        <v>47</v>
      </c>
      <c r="U165" s="98" t="s">
        <v>48</v>
      </c>
      <c r="V165" s="98"/>
      <c r="W165" s="78"/>
      <c r="X165" s="25">
        <v>0</v>
      </c>
      <c r="Y165" s="25"/>
      <c r="Z165" s="25"/>
      <c r="AA165" s="25"/>
      <c r="AB165" s="25"/>
      <c r="AC165" s="25"/>
      <c r="AD165" s="25"/>
    </row>
    <row r="166" spans="1:30" s="27" customFormat="1" ht="81" x14ac:dyDescent="0.25">
      <c r="A166" s="282"/>
      <c r="B166" s="31" t="s">
        <v>988</v>
      </c>
      <c r="C166" s="31" t="s">
        <v>989</v>
      </c>
      <c r="D166" s="31" t="s">
        <v>990</v>
      </c>
      <c r="E166" s="17" t="s">
        <v>891</v>
      </c>
      <c r="F166" s="18">
        <v>8</v>
      </c>
      <c r="G166" s="18" t="s">
        <v>988</v>
      </c>
      <c r="H166" s="18" t="s">
        <v>991</v>
      </c>
      <c r="I166" s="17" t="s">
        <v>992</v>
      </c>
      <c r="J166" s="17" t="s">
        <v>993</v>
      </c>
      <c r="K166" s="19" t="s">
        <v>34</v>
      </c>
      <c r="L166" s="20" t="s">
        <v>35</v>
      </c>
      <c r="M166" s="22">
        <v>9.0999999999999998E-2</v>
      </c>
      <c r="N166" s="22">
        <v>7.9000000000000001E-2</v>
      </c>
      <c r="O166" s="22">
        <v>0.06</v>
      </c>
      <c r="P166" s="22" t="s">
        <v>37</v>
      </c>
      <c r="Q166" s="23" t="s">
        <v>992</v>
      </c>
      <c r="R166" s="23" t="s">
        <v>46</v>
      </c>
      <c r="S166" s="24" t="s">
        <v>66</v>
      </c>
      <c r="T166" s="24" t="s">
        <v>47</v>
      </c>
      <c r="U166" s="98" t="s">
        <v>48</v>
      </c>
      <c r="V166" s="98"/>
      <c r="W166" s="78"/>
      <c r="X166" s="25">
        <v>494</v>
      </c>
      <c r="Y166" s="25"/>
      <c r="Z166" s="25"/>
      <c r="AA166" s="25"/>
      <c r="AB166" s="25"/>
      <c r="AC166" s="25"/>
      <c r="AD166" s="25"/>
    </row>
    <row r="167" spans="1:30" s="27" customFormat="1" ht="27" x14ac:dyDescent="0.25">
      <c r="A167" s="282"/>
      <c r="B167" s="280" t="s">
        <v>994</v>
      </c>
      <c r="C167" s="281" t="s">
        <v>995</v>
      </c>
      <c r="D167" s="31" t="s">
        <v>996</v>
      </c>
      <c r="E167" s="41"/>
      <c r="F167" s="42"/>
      <c r="G167" s="42"/>
      <c r="H167" s="42"/>
      <c r="I167" s="43" t="s">
        <v>148</v>
      </c>
      <c r="J167" s="41"/>
      <c r="K167" s="44"/>
      <c r="L167" s="44"/>
      <c r="M167" s="44"/>
      <c r="N167" s="44"/>
      <c r="O167" s="44"/>
      <c r="P167" s="44"/>
      <c r="Q167" s="23"/>
      <c r="R167" s="23"/>
      <c r="S167" s="24"/>
      <c r="T167" s="24"/>
      <c r="U167" s="98"/>
      <c r="V167" s="98"/>
      <c r="W167" s="78"/>
      <c r="X167" s="25">
        <v>0</v>
      </c>
      <c r="Y167" s="25"/>
      <c r="Z167" s="25"/>
      <c r="AA167" s="25"/>
      <c r="AB167" s="25"/>
      <c r="AC167" s="25"/>
      <c r="AD167" s="25"/>
    </row>
    <row r="168" spans="1:30" s="27" customFormat="1" ht="67.5" x14ac:dyDescent="0.25">
      <c r="A168" s="282"/>
      <c r="B168" s="280"/>
      <c r="C168" s="283"/>
      <c r="D168" s="31" t="s">
        <v>997</v>
      </c>
      <c r="E168" s="17" t="s">
        <v>891</v>
      </c>
      <c r="F168" s="18">
        <v>8</v>
      </c>
      <c r="G168" s="18" t="s">
        <v>994</v>
      </c>
      <c r="H168" s="18" t="s">
        <v>998</v>
      </c>
      <c r="I168" s="17" t="s">
        <v>101</v>
      </c>
      <c r="J168" s="17" t="s">
        <v>999</v>
      </c>
      <c r="K168" s="19" t="s">
        <v>34</v>
      </c>
      <c r="L168" s="20" t="s">
        <v>35</v>
      </c>
      <c r="M168" s="22">
        <v>0.34300000000000003</v>
      </c>
      <c r="N168" s="22">
        <v>0.371</v>
      </c>
      <c r="O168" s="22">
        <v>0.48</v>
      </c>
      <c r="P168" s="22" t="s">
        <v>37</v>
      </c>
      <c r="Q168" s="23" t="s">
        <v>101</v>
      </c>
      <c r="R168" s="23" t="s">
        <v>46</v>
      </c>
      <c r="S168" s="24" t="s">
        <v>39</v>
      </c>
      <c r="T168" s="24"/>
      <c r="U168" s="98"/>
      <c r="V168" s="98"/>
      <c r="W168" s="78"/>
      <c r="X168" s="25">
        <v>0</v>
      </c>
      <c r="Y168" s="25"/>
      <c r="Z168" s="25"/>
      <c r="AA168" s="25"/>
      <c r="AB168" s="25"/>
      <c r="AC168" s="25"/>
      <c r="AD168" s="25"/>
    </row>
    <row r="169" spans="1:30" s="27" customFormat="1" ht="27" x14ac:dyDescent="0.25">
      <c r="A169" s="282"/>
      <c r="B169" s="280" t="s">
        <v>1000</v>
      </c>
      <c r="C169" s="281" t="s">
        <v>1001</v>
      </c>
      <c r="D169" s="31" t="s">
        <v>1002</v>
      </c>
      <c r="E169" s="17" t="s">
        <v>891</v>
      </c>
      <c r="F169" s="18">
        <v>8</v>
      </c>
      <c r="G169" s="18" t="s">
        <v>1000</v>
      </c>
      <c r="H169" s="18" t="s">
        <v>1003</v>
      </c>
      <c r="I169" s="17" t="s">
        <v>1004</v>
      </c>
      <c r="J169" s="17" t="s">
        <v>1005</v>
      </c>
      <c r="K169" s="19" t="s">
        <v>34</v>
      </c>
      <c r="L169" s="20" t="s">
        <v>1006</v>
      </c>
      <c r="M169" s="21" t="s">
        <v>1007</v>
      </c>
      <c r="N169" s="21">
        <v>1.4500000000000001E-2</v>
      </c>
      <c r="O169" s="21">
        <v>1.5599999999999999E-2</v>
      </c>
      <c r="P169" s="22" t="s">
        <v>37</v>
      </c>
      <c r="Q169" s="23" t="s">
        <v>1004</v>
      </c>
      <c r="R169" s="23"/>
      <c r="S169" s="24" t="s">
        <v>202</v>
      </c>
      <c r="T169" s="24"/>
      <c r="U169" s="98"/>
      <c r="V169" s="98"/>
      <c r="W169" s="78"/>
      <c r="X169" s="25">
        <v>0</v>
      </c>
      <c r="Y169" s="25"/>
      <c r="Z169" s="25"/>
      <c r="AA169" s="25"/>
      <c r="AB169" s="25"/>
      <c r="AC169" s="25"/>
      <c r="AD169" s="25"/>
    </row>
    <row r="170" spans="1:30" s="27" customFormat="1" ht="40.5" x14ac:dyDescent="0.25">
      <c r="A170" s="282"/>
      <c r="B170" s="280"/>
      <c r="C170" s="283"/>
      <c r="D170" s="31" t="s">
        <v>1008</v>
      </c>
      <c r="E170" s="17" t="s">
        <v>891</v>
      </c>
      <c r="F170" s="18">
        <v>8</v>
      </c>
      <c r="G170" s="18" t="s">
        <v>1000</v>
      </c>
      <c r="H170" s="18" t="s">
        <v>1009</v>
      </c>
      <c r="I170" s="17" t="s">
        <v>1010</v>
      </c>
      <c r="J170" s="17" t="s">
        <v>1011</v>
      </c>
      <c r="K170" s="19" t="s">
        <v>34</v>
      </c>
      <c r="L170" s="20" t="s">
        <v>35</v>
      </c>
      <c r="M170" s="21">
        <v>8.3000000000000004E-2</v>
      </c>
      <c r="N170" s="22">
        <v>8.5999999999999993E-2</v>
      </c>
      <c r="O170" s="22">
        <v>0.108</v>
      </c>
      <c r="P170" s="22" t="s">
        <v>37</v>
      </c>
      <c r="Q170" s="23" t="s">
        <v>1010</v>
      </c>
      <c r="R170" s="23" t="s">
        <v>46</v>
      </c>
      <c r="S170" s="24" t="s">
        <v>202</v>
      </c>
      <c r="T170" s="24"/>
      <c r="U170" s="98"/>
      <c r="V170" s="98"/>
      <c r="W170" s="78"/>
      <c r="X170" s="25">
        <v>0</v>
      </c>
      <c r="Y170" s="25"/>
      <c r="Z170" s="25"/>
      <c r="AA170" s="25"/>
      <c r="AB170" s="25"/>
      <c r="AC170" s="25"/>
      <c r="AD170" s="25"/>
    </row>
    <row r="171" spans="1:30" s="27" customFormat="1" ht="40.5" x14ac:dyDescent="0.25">
      <c r="A171" s="282"/>
      <c r="B171" s="281" t="s">
        <v>1012</v>
      </c>
      <c r="C171" s="281" t="s">
        <v>1013</v>
      </c>
      <c r="D171" s="31" t="s">
        <v>1014</v>
      </c>
      <c r="E171" s="121" t="s">
        <v>891</v>
      </c>
      <c r="F171" s="18">
        <v>8</v>
      </c>
      <c r="G171" s="122" t="s">
        <v>1012</v>
      </c>
      <c r="H171" s="122" t="s">
        <v>1015</v>
      </c>
      <c r="I171" s="121" t="s">
        <v>1016</v>
      </c>
      <c r="J171" s="121" t="s">
        <v>1017</v>
      </c>
      <c r="K171" s="22" t="s">
        <v>34</v>
      </c>
      <c r="L171" s="118" t="s">
        <v>1018</v>
      </c>
      <c r="M171" s="22">
        <v>0.76300000000000001</v>
      </c>
      <c r="N171" s="22">
        <v>0.84</v>
      </c>
      <c r="O171" s="22">
        <v>0.84</v>
      </c>
      <c r="P171" s="22" t="s">
        <v>37</v>
      </c>
      <c r="Q171" s="23" t="s">
        <v>1016</v>
      </c>
      <c r="R171" s="23"/>
      <c r="S171" s="24" t="s">
        <v>202</v>
      </c>
      <c r="T171" s="24"/>
      <c r="U171" s="98"/>
      <c r="V171" s="98"/>
      <c r="W171" s="78"/>
      <c r="X171" s="25">
        <v>0</v>
      </c>
      <c r="Y171" s="25"/>
      <c r="Z171" s="25"/>
      <c r="AA171" s="25"/>
      <c r="AB171" s="25"/>
      <c r="AC171" s="25"/>
      <c r="AD171" s="25"/>
    </row>
    <row r="172" spans="1:30" s="27" customFormat="1" ht="40.5" x14ac:dyDescent="0.25">
      <c r="A172" s="282"/>
      <c r="B172" s="282"/>
      <c r="C172" s="282"/>
      <c r="D172" s="31" t="s">
        <v>1019</v>
      </c>
      <c r="E172" s="17" t="s">
        <v>891</v>
      </c>
      <c r="F172" s="18">
        <v>8</v>
      </c>
      <c r="G172" s="18" t="s">
        <v>1012</v>
      </c>
      <c r="H172" s="18" t="s">
        <v>1020</v>
      </c>
      <c r="I172" s="17" t="s">
        <v>1021</v>
      </c>
      <c r="J172" s="17" t="s">
        <v>1022</v>
      </c>
      <c r="K172" s="19" t="s">
        <v>34</v>
      </c>
      <c r="L172" s="20" t="s">
        <v>1018</v>
      </c>
      <c r="M172" s="22">
        <v>0.63500000000000001</v>
      </c>
      <c r="N172" s="22">
        <v>0.67</v>
      </c>
      <c r="O172" s="22">
        <v>0.7</v>
      </c>
      <c r="P172" s="22" t="s">
        <v>37</v>
      </c>
      <c r="Q172" s="23" t="s">
        <v>1021</v>
      </c>
      <c r="R172" s="23"/>
      <c r="S172" s="24" t="s">
        <v>202</v>
      </c>
      <c r="T172" s="24"/>
      <c r="U172" s="98"/>
      <c r="V172" s="98"/>
      <c r="W172" s="78"/>
      <c r="X172" s="25">
        <v>0</v>
      </c>
      <c r="Y172" s="25"/>
      <c r="Z172" s="25"/>
      <c r="AA172" s="25"/>
      <c r="AB172" s="25"/>
      <c r="AC172" s="25"/>
      <c r="AD172" s="25"/>
    </row>
    <row r="173" spans="1:30" s="27" customFormat="1" ht="67.5" x14ac:dyDescent="0.25">
      <c r="A173" s="282"/>
      <c r="B173" s="31" t="s">
        <v>1023</v>
      </c>
      <c r="C173" s="31" t="s">
        <v>1024</v>
      </c>
      <c r="D173" s="31" t="s">
        <v>1025</v>
      </c>
      <c r="E173" s="41"/>
      <c r="F173" s="42"/>
      <c r="G173" s="42"/>
      <c r="H173" s="42"/>
      <c r="I173" s="43" t="s">
        <v>148</v>
      </c>
      <c r="J173" s="41"/>
      <c r="K173" s="44"/>
      <c r="L173" s="44"/>
      <c r="M173" s="44"/>
      <c r="N173" s="44"/>
      <c r="O173" s="44"/>
      <c r="P173" s="44"/>
      <c r="Q173" s="23"/>
      <c r="R173" s="23"/>
      <c r="S173" s="24"/>
      <c r="T173" s="24"/>
      <c r="U173" s="98"/>
      <c r="V173" s="98"/>
      <c r="W173" s="78"/>
      <c r="X173" s="25">
        <v>0</v>
      </c>
      <c r="Y173" s="25"/>
      <c r="Z173" s="25"/>
      <c r="AA173" s="25"/>
      <c r="AB173" s="25"/>
      <c r="AC173" s="25"/>
      <c r="AD173" s="25"/>
    </row>
    <row r="174" spans="1:30" s="27" customFormat="1" ht="40.5" x14ac:dyDescent="0.25">
      <c r="A174" s="283"/>
      <c r="B174" s="31" t="s">
        <v>1026</v>
      </c>
      <c r="C174" s="31" t="s">
        <v>1027</v>
      </c>
      <c r="D174" s="31" t="s">
        <v>1028</v>
      </c>
      <c r="E174" s="41"/>
      <c r="F174" s="42"/>
      <c r="G174" s="42"/>
      <c r="H174" s="42"/>
      <c r="I174" s="43" t="s">
        <v>148</v>
      </c>
      <c r="J174" s="41"/>
      <c r="K174" s="44"/>
      <c r="L174" s="44"/>
      <c r="M174" s="44"/>
      <c r="N174" s="44"/>
      <c r="O174" s="44"/>
      <c r="P174" s="44"/>
      <c r="Q174" s="23"/>
      <c r="R174" s="23"/>
      <c r="S174" s="24"/>
      <c r="T174" s="24"/>
      <c r="U174" s="98"/>
      <c r="V174" s="98"/>
      <c r="W174" s="78"/>
      <c r="X174" s="25">
        <v>0</v>
      </c>
      <c r="Y174" s="25"/>
      <c r="Z174" s="25"/>
      <c r="AA174" s="25"/>
      <c r="AB174" s="25"/>
      <c r="AC174" s="25"/>
      <c r="AD174" s="25"/>
    </row>
    <row r="175" spans="1:30" s="27" customFormat="1" ht="27" x14ac:dyDescent="0.25">
      <c r="A175" s="293" t="s">
        <v>1029</v>
      </c>
      <c r="B175" s="281" t="s">
        <v>1030</v>
      </c>
      <c r="C175" s="281" t="s">
        <v>1031</v>
      </c>
      <c r="D175" s="31" t="s">
        <v>1032</v>
      </c>
      <c r="E175" s="41"/>
      <c r="F175" s="42"/>
      <c r="G175" s="42"/>
      <c r="H175" s="42"/>
      <c r="I175" s="43" t="s">
        <v>148</v>
      </c>
      <c r="J175" s="41"/>
      <c r="K175" s="44"/>
      <c r="L175" s="44"/>
      <c r="M175" s="44"/>
      <c r="N175" s="44"/>
      <c r="O175" s="44"/>
      <c r="P175" s="44"/>
      <c r="Q175" s="23"/>
      <c r="R175" s="23"/>
      <c r="S175" s="24"/>
      <c r="T175" s="24"/>
      <c r="U175" s="98"/>
      <c r="V175" s="98"/>
      <c r="W175" s="78"/>
      <c r="X175" s="25">
        <v>0</v>
      </c>
      <c r="Y175" s="25"/>
      <c r="Z175" s="25"/>
      <c r="AA175" s="25"/>
      <c r="AB175" s="25"/>
      <c r="AC175" s="25"/>
      <c r="AD175" s="25"/>
    </row>
    <row r="176" spans="1:30" s="27" customFormat="1" ht="27" x14ac:dyDescent="0.25">
      <c r="A176" s="284"/>
      <c r="B176" s="282"/>
      <c r="C176" s="282"/>
      <c r="D176" s="31"/>
      <c r="E176" s="41"/>
      <c r="F176" s="42"/>
      <c r="G176" s="42"/>
      <c r="H176" s="42"/>
      <c r="I176" s="43" t="s">
        <v>63</v>
      </c>
      <c r="J176" s="41"/>
      <c r="K176" s="44"/>
      <c r="L176" s="44"/>
      <c r="M176" s="44"/>
      <c r="N176" s="44"/>
      <c r="O176" s="44"/>
      <c r="P176" s="44"/>
      <c r="Q176" s="23" t="s">
        <v>1033</v>
      </c>
      <c r="R176" s="23" t="s">
        <v>1034</v>
      </c>
      <c r="S176" s="24" t="s">
        <v>1035</v>
      </c>
      <c r="T176" s="24" t="s">
        <v>40</v>
      </c>
      <c r="U176" s="24"/>
      <c r="V176" s="24" t="s">
        <v>48</v>
      </c>
      <c r="W176" s="23" t="s">
        <v>975</v>
      </c>
      <c r="X176" s="25">
        <v>0</v>
      </c>
      <c r="Y176" s="25"/>
      <c r="Z176" s="25"/>
      <c r="AA176" s="25"/>
      <c r="AB176" s="25"/>
      <c r="AC176" s="25"/>
      <c r="AD176" s="25"/>
    </row>
    <row r="177" spans="1:30" s="27" customFormat="1" ht="40.5" x14ac:dyDescent="0.25">
      <c r="A177" s="284"/>
      <c r="B177" s="282"/>
      <c r="C177" s="282"/>
      <c r="D177" s="31"/>
      <c r="E177" s="41"/>
      <c r="F177" s="42"/>
      <c r="G177" s="42"/>
      <c r="H177" s="42"/>
      <c r="I177" s="43" t="s">
        <v>63</v>
      </c>
      <c r="J177" s="41"/>
      <c r="K177" s="44"/>
      <c r="L177" s="44"/>
      <c r="M177" s="44"/>
      <c r="N177" s="44"/>
      <c r="O177" s="44"/>
      <c r="P177" s="44"/>
      <c r="Q177" s="23" t="s">
        <v>1036</v>
      </c>
      <c r="R177" s="23" t="s">
        <v>1037</v>
      </c>
      <c r="S177" s="24" t="s">
        <v>1035</v>
      </c>
      <c r="T177" s="24" t="s">
        <v>47</v>
      </c>
      <c r="U177" s="24"/>
      <c r="V177" s="24"/>
      <c r="W177" s="23" t="s">
        <v>975</v>
      </c>
      <c r="X177" s="25">
        <v>0</v>
      </c>
      <c r="Y177" s="25"/>
      <c r="Z177" s="25"/>
      <c r="AA177" s="25"/>
      <c r="AB177" s="25"/>
      <c r="AC177" s="25"/>
      <c r="AD177" s="25"/>
    </row>
    <row r="178" spans="1:30" s="27" customFormat="1" ht="54" x14ac:dyDescent="0.25">
      <c r="A178" s="284"/>
      <c r="B178" s="282"/>
      <c r="C178" s="282"/>
      <c r="D178" s="281" t="s">
        <v>1038</v>
      </c>
      <c r="E178" s="17" t="s">
        <v>891</v>
      </c>
      <c r="F178" s="18">
        <v>9</v>
      </c>
      <c r="G178" s="18" t="s">
        <v>1030</v>
      </c>
      <c r="H178" s="18" t="s">
        <v>1039</v>
      </c>
      <c r="I178" s="17" t="s">
        <v>1040</v>
      </c>
      <c r="J178" s="47" t="s">
        <v>1041</v>
      </c>
      <c r="K178" s="110" t="s">
        <v>1042</v>
      </c>
      <c r="L178" s="111" t="s">
        <v>1043</v>
      </c>
      <c r="M178" s="19" t="s">
        <v>1044</v>
      </c>
      <c r="N178" s="19" t="s">
        <v>1045</v>
      </c>
      <c r="O178" s="19" t="s">
        <v>1046</v>
      </c>
      <c r="P178" s="22" t="s">
        <v>37</v>
      </c>
      <c r="Q178" s="23" t="s">
        <v>1047</v>
      </c>
      <c r="R178" s="23" t="s">
        <v>1048</v>
      </c>
      <c r="S178" s="24" t="s">
        <v>1035</v>
      </c>
      <c r="T178" s="24" t="s">
        <v>47</v>
      </c>
      <c r="U178" s="123" t="s">
        <v>48</v>
      </c>
      <c r="V178" s="123" t="s">
        <v>48</v>
      </c>
      <c r="W178" s="78"/>
      <c r="X178" s="25">
        <v>0</v>
      </c>
      <c r="Y178" s="25"/>
      <c r="Z178" s="25"/>
      <c r="AA178" s="25"/>
      <c r="AB178" s="25"/>
      <c r="AC178" s="25"/>
      <c r="AD178" s="25"/>
    </row>
    <row r="179" spans="1:30" s="27" customFormat="1" ht="27" x14ac:dyDescent="0.25">
      <c r="A179" s="284"/>
      <c r="B179" s="283"/>
      <c r="C179" s="283"/>
      <c r="D179" s="283"/>
      <c r="E179" s="17"/>
      <c r="F179" s="18"/>
      <c r="G179" s="18"/>
      <c r="H179" s="18"/>
      <c r="I179" s="43" t="s">
        <v>63</v>
      </c>
      <c r="J179" s="47"/>
      <c r="K179" s="110"/>
      <c r="L179" s="111"/>
      <c r="M179" s="19"/>
      <c r="N179" s="19"/>
      <c r="O179" s="19"/>
      <c r="P179" s="22"/>
      <c r="Q179" s="23" t="s">
        <v>1049</v>
      </c>
      <c r="R179" s="23"/>
      <c r="S179" s="24" t="s">
        <v>109</v>
      </c>
      <c r="T179" s="24" t="s">
        <v>47</v>
      </c>
      <c r="U179" s="123" t="s">
        <v>48</v>
      </c>
      <c r="V179" s="123"/>
      <c r="W179" s="23" t="s">
        <v>975</v>
      </c>
      <c r="X179" s="46">
        <v>115</v>
      </c>
      <c r="Y179" s="25"/>
      <c r="Z179" s="25"/>
      <c r="AA179" s="25"/>
      <c r="AB179" s="25"/>
      <c r="AC179" s="25"/>
      <c r="AD179" s="25"/>
    </row>
    <row r="180" spans="1:30" s="27" customFormat="1" ht="40.5" x14ac:dyDescent="0.25">
      <c r="A180" s="284"/>
      <c r="B180" s="280" t="s">
        <v>1050</v>
      </c>
      <c r="C180" s="281" t="s">
        <v>1051</v>
      </c>
      <c r="D180" s="31" t="s">
        <v>1052</v>
      </c>
      <c r="E180" s="17" t="s">
        <v>891</v>
      </c>
      <c r="F180" s="18">
        <v>9</v>
      </c>
      <c r="G180" s="18" t="s">
        <v>1050</v>
      </c>
      <c r="H180" s="18" t="s">
        <v>1053</v>
      </c>
      <c r="I180" s="17" t="s">
        <v>1054</v>
      </c>
      <c r="J180" s="17" t="s">
        <v>1055</v>
      </c>
      <c r="K180" s="19" t="s">
        <v>1056</v>
      </c>
      <c r="L180" s="20" t="s">
        <v>934</v>
      </c>
      <c r="M180" s="45">
        <v>58783000</v>
      </c>
      <c r="N180" s="45">
        <v>63630515</v>
      </c>
      <c r="O180" s="45">
        <v>103597983</v>
      </c>
      <c r="P180" s="22" t="s">
        <v>37</v>
      </c>
      <c r="Q180" s="23" t="s">
        <v>1054</v>
      </c>
      <c r="R180" s="23"/>
      <c r="S180" s="24" t="s">
        <v>109</v>
      </c>
      <c r="T180" s="24" t="s">
        <v>47</v>
      </c>
      <c r="U180" s="24"/>
      <c r="V180" s="24"/>
      <c r="W180" s="78"/>
      <c r="X180" s="25">
        <v>0</v>
      </c>
      <c r="Y180" s="25"/>
      <c r="Z180" s="25"/>
      <c r="AA180" s="25"/>
      <c r="AB180" s="25"/>
      <c r="AC180" s="25"/>
      <c r="AD180" s="25"/>
    </row>
    <row r="181" spans="1:30" s="27" customFormat="1" ht="67.5" x14ac:dyDescent="0.25">
      <c r="A181" s="284"/>
      <c r="B181" s="280"/>
      <c r="C181" s="283"/>
      <c r="D181" s="31" t="s">
        <v>1057</v>
      </c>
      <c r="E181" s="17" t="s">
        <v>891</v>
      </c>
      <c r="F181" s="18">
        <v>9</v>
      </c>
      <c r="G181" s="18" t="s">
        <v>1050</v>
      </c>
      <c r="H181" s="18" t="s">
        <v>1058</v>
      </c>
      <c r="I181" s="17" t="s">
        <v>1059</v>
      </c>
      <c r="J181" s="17" t="s">
        <v>1060</v>
      </c>
      <c r="K181" s="19" t="s">
        <v>1061</v>
      </c>
      <c r="L181" s="20" t="s">
        <v>1062</v>
      </c>
      <c r="M181" s="45">
        <v>2608391</v>
      </c>
      <c r="N181" s="45">
        <v>2684485</v>
      </c>
      <c r="O181" s="45">
        <v>4062666</v>
      </c>
      <c r="P181" s="22" t="s">
        <v>37</v>
      </c>
      <c r="Q181" s="23" t="s">
        <v>1059</v>
      </c>
      <c r="R181" s="23"/>
      <c r="S181" s="24" t="s">
        <v>109</v>
      </c>
      <c r="T181" s="24" t="s">
        <v>47</v>
      </c>
      <c r="U181" s="98"/>
      <c r="V181" s="98"/>
      <c r="W181" s="78"/>
      <c r="X181" s="25">
        <v>0</v>
      </c>
      <c r="Y181" s="25"/>
      <c r="Z181" s="25"/>
      <c r="AA181" s="25"/>
      <c r="AB181" s="25"/>
      <c r="AC181" s="25"/>
      <c r="AD181" s="25"/>
    </row>
    <row r="182" spans="1:30" s="27" customFormat="1" ht="27" x14ac:dyDescent="0.25">
      <c r="A182" s="284"/>
      <c r="B182" s="280" t="s">
        <v>1063</v>
      </c>
      <c r="C182" s="281" t="s">
        <v>1064</v>
      </c>
      <c r="D182" s="31" t="s">
        <v>1065</v>
      </c>
      <c r="E182" s="41"/>
      <c r="F182" s="42"/>
      <c r="G182" s="42"/>
      <c r="H182" s="42"/>
      <c r="I182" s="43" t="s">
        <v>148</v>
      </c>
      <c r="J182" s="41"/>
      <c r="K182" s="44"/>
      <c r="L182" s="44"/>
      <c r="M182" s="44"/>
      <c r="N182" s="44"/>
      <c r="O182" s="44"/>
      <c r="P182" s="44"/>
      <c r="Q182" s="23"/>
      <c r="R182" s="23"/>
      <c r="S182" s="24"/>
      <c r="T182" s="24"/>
      <c r="U182" s="98"/>
      <c r="V182" s="98"/>
      <c r="W182" s="78"/>
      <c r="X182" s="25">
        <v>0</v>
      </c>
      <c r="Y182" s="25"/>
      <c r="Z182" s="25"/>
      <c r="AA182" s="25"/>
      <c r="AB182" s="25"/>
      <c r="AC182" s="25"/>
      <c r="AD182" s="25"/>
    </row>
    <row r="183" spans="1:30" s="27" customFormat="1" ht="27" x14ac:dyDescent="0.25">
      <c r="A183" s="284"/>
      <c r="B183" s="280"/>
      <c r="C183" s="283"/>
      <c r="D183" s="31" t="s">
        <v>1066</v>
      </c>
      <c r="E183" s="41"/>
      <c r="F183" s="42"/>
      <c r="G183" s="42"/>
      <c r="H183" s="42"/>
      <c r="I183" s="43" t="s">
        <v>148</v>
      </c>
      <c r="J183" s="41"/>
      <c r="K183" s="44"/>
      <c r="L183" s="44"/>
      <c r="M183" s="44"/>
      <c r="N183" s="44"/>
      <c r="O183" s="44"/>
      <c r="P183" s="44"/>
      <c r="Q183" s="23"/>
      <c r="R183" s="23"/>
      <c r="S183" s="24"/>
      <c r="T183" s="24"/>
      <c r="U183" s="98"/>
      <c r="V183" s="98"/>
      <c r="W183" s="78"/>
      <c r="X183" s="25">
        <v>0</v>
      </c>
      <c r="Y183" s="25"/>
      <c r="Z183" s="25"/>
      <c r="AA183" s="25"/>
      <c r="AB183" s="25"/>
      <c r="AC183" s="25"/>
      <c r="AD183" s="25"/>
    </row>
    <row r="184" spans="1:30" s="27" customFormat="1" ht="81" x14ac:dyDescent="0.25">
      <c r="A184" s="284"/>
      <c r="B184" s="31" t="s">
        <v>1067</v>
      </c>
      <c r="C184" s="31" t="s">
        <v>1068</v>
      </c>
      <c r="D184" s="31" t="s">
        <v>1069</v>
      </c>
      <c r="E184" s="17" t="s">
        <v>891</v>
      </c>
      <c r="F184" s="18">
        <v>9</v>
      </c>
      <c r="G184" s="18" t="s">
        <v>1067</v>
      </c>
      <c r="H184" s="18" t="s">
        <v>1070</v>
      </c>
      <c r="I184" s="17" t="s">
        <v>1071</v>
      </c>
      <c r="J184" s="17" t="s">
        <v>1072</v>
      </c>
      <c r="K184" s="19" t="s">
        <v>1073</v>
      </c>
      <c r="L184" s="20" t="s">
        <v>1074</v>
      </c>
      <c r="M184" s="19">
        <v>0.67</v>
      </c>
      <c r="N184" s="19">
        <v>0.71</v>
      </c>
      <c r="O184" s="19">
        <v>0.86</v>
      </c>
      <c r="P184" s="22" t="s">
        <v>37</v>
      </c>
      <c r="Q184" s="23" t="s">
        <v>1071</v>
      </c>
      <c r="R184" s="23" t="s">
        <v>1075</v>
      </c>
      <c r="S184" s="24" t="s">
        <v>142</v>
      </c>
      <c r="T184" s="24" t="s">
        <v>47</v>
      </c>
      <c r="U184" s="98"/>
      <c r="V184" s="98"/>
      <c r="W184" s="23" t="s">
        <v>1072</v>
      </c>
      <c r="X184" s="46">
        <v>413</v>
      </c>
      <c r="Y184" s="124" t="s">
        <v>1076</v>
      </c>
      <c r="Z184" s="125" t="s">
        <v>1077</v>
      </c>
      <c r="AA184" s="125" t="s">
        <v>1077</v>
      </c>
      <c r="AB184" s="25"/>
      <c r="AC184" s="25"/>
      <c r="AD184" s="25"/>
    </row>
    <row r="185" spans="1:30" s="27" customFormat="1" ht="27" x14ac:dyDescent="0.25">
      <c r="A185" s="284"/>
      <c r="B185" s="281" t="s">
        <v>1078</v>
      </c>
      <c r="C185" s="281" t="s">
        <v>1079</v>
      </c>
      <c r="D185" s="31" t="s">
        <v>1080</v>
      </c>
      <c r="E185" s="17" t="s">
        <v>891</v>
      </c>
      <c r="F185" s="18">
        <v>9</v>
      </c>
      <c r="G185" s="18" t="s">
        <v>1078</v>
      </c>
      <c r="H185" s="18" t="s">
        <v>1081</v>
      </c>
      <c r="I185" s="17" t="s">
        <v>1082</v>
      </c>
      <c r="J185" s="17" t="s">
        <v>1083</v>
      </c>
      <c r="K185" s="19" t="s">
        <v>34</v>
      </c>
      <c r="L185" s="20" t="s">
        <v>1084</v>
      </c>
      <c r="M185" s="21">
        <v>2.8999999999999998E-3</v>
      </c>
      <c r="N185" s="21">
        <v>2.8999999999999998E-3</v>
      </c>
      <c r="O185" s="21">
        <v>8.3999999999999995E-3</v>
      </c>
      <c r="P185" s="21" t="s">
        <v>37</v>
      </c>
      <c r="Q185" s="23" t="s">
        <v>1082</v>
      </c>
      <c r="R185" s="23"/>
      <c r="S185" s="24"/>
      <c r="T185" s="24"/>
      <c r="U185" s="98"/>
      <c r="V185" s="98"/>
      <c r="W185" s="23" t="s">
        <v>685</v>
      </c>
      <c r="X185" s="25">
        <v>0</v>
      </c>
      <c r="Y185" s="25"/>
      <c r="Z185" s="25"/>
      <c r="AA185" s="25"/>
      <c r="AB185" s="25"/>
      <c r="AC185" s="25"/>
      <c r="AD185" s="25"/>
    </row>
    <row r="186" spans="1:30" s="27" customFormat="1" ht="27" x14ac:dyDescent="0.25">
      <c r="A186" s="284"/>
      <c r="B186" s="282"/>
      <c r="C186" s="282"/>
      <c r="D186" s="67" t="s">
        <v>1085</v>
      </c>
      <c r="E186" s="17" t="s">
        <v>891</v>
      </c>
      <c r="F186" s="18">
        <v>9</v>
      </c>
      <c r="G186" s="18" t="s">
        <v>1078</v>
      </c>
      <c r="H186" s="18" t="s">
        <v>1086</v>
      </c>
      <c r="I186" s="17" t="s">
        <v>1087</v>
      </c>
      <c r="J186" s="17" t="s">
        <v>1088</v>
      </c>
      <c r="K186" s="19" t="s">
        <v>1089</v>
      </c>
      <c r="L186" s="20" t="s">
        <v>1084</v>
      </c>
      <c r="M186" s="19">
        <v>5</v>
      </c>
      <c r="N186" s="19">
        <v>9</v>
      </c>
      <c r="O186" s="19">
        <v>30</v>
      </c>
      <c r="P186" s="22" t="s">
        <v>37</v>
      </c>
      <c r="Q186" s="23" t="s">
        <v>1087</v>
      </c>
      <c r="R186" s="23"/>
      <c r="S186" s="24"/>
      <c r="T186" s="24"/>
      <c r="U186" s="98"/>
      <c r="V186" s="98"/>
      <c r="W186" s="23" t="s">
        <v>685</v>
      </c>
      <c r="X186" s="25">
        <v>0</v>
      </c>
      <c r="Y186" s="25"/>
      <c r="Z186" s="25"/>
      <c r="AA186" s="25"/>
      <c r="AB186" s="25"/>
      <c r="AC186" s="25"/>
      <c r="AD186" s="25"/>
    </row>
    <row r="187" spans="1:30" s="27" customFormat="1" ht="27" x14ac:dyDescent="0.25">
      <c r="A187" s="284"/>
      <c r="B187" s="283"/>
      <c r="C187" s="283"/>
      <c r="D187" s="31"/>
      <c r="E187" s="41" t="s">
        <v>891</v>
      </c>
      <c r="F187" s="42">
        <v>9</v>
      </c>
      <c r="G187" s="42" t="s">
        <v>1078</v>
      </c>
      <c r="H187" s="42" t="s">
        <v>1090</v>
      </c>
      <c r="I187" s="17" t="s">
        <v>1091</v>
      </c>
      <c r="J187" s="41"/>
      <c r="K187" s="44"/>
      <c r="L187" s="20" t="s">
        <v>1084</v>
      </c>
      <c r="M187" s="126">
        <v>2.0000000000000001E-4</v>
      </c>
      <c r="N187" s="88" t="s">
        <v>1092</v>
      </c>
      <c r="O187" s="126">
        <v>8.0000000000000004E-4</v>
      </c>
      <c r="P187" s="22" t="s">
        <v>37</v>
      </c>
      <c r="Q187" s="23" t="s">
        <v>1091</v>
      </c>
      <c r="R187" s="23"/>
      <c r="S187" s="24"/>
      <c r="T187" s="24"/>
      <c r="U187" s="98"/>
      <c r="V187" s="98"/>
      <c r="W187" s="78"/>
      <c r="X187" s="25">
        <v>0</v>
      </c>
      <c r="Y187" s="25"/>
      <c r="Z187" s="25"/>
      <c r="AA187" s="25"/>
      <c r="AB187" s="25"/>
      <c r="AC187" s="25"/>
      <c r="AD187" s="25"/>
    </row>
    <row r="188" spans="1:30" s="27" customFormat="1" ht="67.5" x14ac:dyDescent="0.25">
      <c r="A188" s="284"/>
      <c r="B188" s="31" t="s">
        <v>1093</v>
      </c>
      <c r="C188" s="31" t="s">
        <v>1094</v>
      </c>
      <c r="D188" s="31" t="s">
        <v>1095</v>
      </c>
      <c r="E188" s="41"/>
      <c r="F188" s="42"/>
      <c r="G188" s="42"/>
      <c r="H188" s="42"/>
      <c r="I188" s="43" t="s">
        <v>148</v>
      </c>
      <c r="J188" s="41"/>
      <c r="K188" s="44"/>
      <c r="L188" s="44"/>
      <c r="M188" s="44"/>
      <c r="N188" s="44"/>
      <c r="O188" s="44"/>
      <c r="P188" s="44"/>
      <c r="Q188" s="23"/>
      <c r="R188" s="23"/>
      <c r="S188" s="24"/>
      <c r="T188" s="24"/>
      <c r="U188" s="98"/>
      <c r="V188" s="98"/>
      <c r="W188" s="78"/>
      <c r="X188" s="25">
        <v>0</v>
      </c>
      <c r="Y188" s="25"/>
      <c r="Z188" s="25"/>
      <c r="AA188" s="25"/>
      <c r="AB188" s="25"/>
      <c r="AC188" s="25"/>
      <c r="AD188" s="25"/>
    </row>
    <row r="189" spans="1:30" s="27" customFormat="1" ht="27" x14ac:dyDescent="0.25">
      <c r="A189" s="284"/>
      <c r="B189" s="281" t="s">
        <v>1096</v>
      </c>
      <c r="C189" s="281" t="s">
        <v>1097</v>
      </c>
      <c r="D189" s="31" t="s">
        <v>1098</v>
      </c>
      <c r="E189" s="41"/>
      <c r="F189" s="42"/>
      <c r="G189" s="42"/>
      <c r="H189" s="42"/>
      <c r="I189" s="43" t="s">
        <v>148</v>
      </c>
      <c r="J189" s="41"/>
      <c r="K189" s="44"/>
      <c r="L189" s="44"/>
      <c r="M189" s="44"/>
      <c r="N189" s="44"/>
      <c r="O189" s="44"/>
      <c r="P189" s="44"/>
      <c r="Q189" s="23"/>
      <c r="R189" s="23"/>
      <c r="S189" s="24"/>
      <c r="T189" s="24"/>
      <c r="U189" s="98"/>
      <c r="V189" s="98"/>
      <c r="W189" s="78"/>
      <c r="X189" s="25">
        <v>0</v>
      </c>
      <c r="Y189" s="25"/>
      <c r="Z189" s="25"/>
      <c r="AA189" s="25"/>
      <c r="AB189" s="25"/>
      <c r="AC189" s="25"/>
      <c r="AD189" s="25"/>
    </row>
    <row r="190" spans="1:30" s="27" customFormat="1" ht="40.5" x14ac:dyDescent="0.25">
      <c r="A190" s="284"/>
      <c r="B190" s="283"/>
      <c r="C190" s="283"/>
      <c r="D190" s="31"/>
      <c r="E190" s="17" t="s">
        <v>891</v>
      </c>
      <c r="F190" s="18">
        <v>9</v>
      </c>
      <c r="G190" s="18" t="s">
        <v>1096</v>
      </c>
      <c r="H190" s="18" t="s">
        <v>1099</v>
      </c>
      <c r="I190" s="17" t="s">
        <v>1100</v>
      </c>
      <c r="J190" s="17" t="s">
        <v>1101</v>
      </c>
      <c r="K190" s="19" t="s">
        <v>34</v>
      </c>
      <c r="L190" s="20" t="s">
        <v>1084</v>
      </c>
      <c r="M190" s="22">
        <v>2.4E-2</v>
      </c>
      <c r="N190" s="88" t="s">
        <v>1092</v>
      </c>
      <c r="O190" s="19" t="s">
        <v>1102</v>
      </c>
      <c r="P190" s="22" t="s">
        <v>37</v>
      </c>
      <c r="Q190" s="23" t="s">
        <v>1100</v>
      </c>
      <c r="R190" s="23"/>
      <c r="S190" s="24"/>
      <c r="T190" s="24"/>
      <c r="U190" s="98"/>
      <c r="V190" s="98"/>
      <c r="W190" s="23" t="s">
        <v>685</v>
      </c>
      <c r="X190" s="25">
        <v>0</v>
      </c>
      <c r="Y190" s="25"/>
      <c r="Z190" s="25"/>
      <c r="AA190" s="25"/>
      <c r="AB190" s="25"/>
      <c r="AC190" s="25"/>
      <c r="AD190" s="25"/>
    </row>
    <row r="191" spans="1:30" s="27" customFormat="1" ht="27" x14ac:dyDescent="0.25">
      <c r="A191" s="284"/>
      <c r="B191" s="281" t="s">
        <v>1103</v>
      </c>
      <c r="C191" s="281" t="s">
        <v>1104</v>
      </c>
      <c r="D191" s="281" t="s">
        <v>1105</v>
      </c>
      <c r="E191" s="17" t="s">
        <v>891</v>
      </c>
      <c r="F191" s="18">
        <v>9</v>
      </c>
      <c r="G191" s="18" t="s">
        <v>1103</v>
      </c>
      <c r="H191" s="18" t="s">
        <v>1106</v>
      </c>
      <c r="I191" s="17" t="s">
        <v>1107</v>
      </c>
      <c r="J191" s="17" t="s">
        <v>1108</v>
      </c>
      <c r="K191" s="19" t="s">
        <v>34</v>
      </c>
      <c r="L191" s="20" t="s">
        <v>78</v>
      </c>
      <c r="M191" s="21" t="s">
        <v>1109</v>
      </c>
      <c r="N191" s="22" t="s">
        <v>1110</v>
      </c>
      <c r="O191" s="60">
        <v>1</v>
      </c>
      <c r="P191" s="22" t="s">
        <v>81</v>
      </c>
      <c r="Q191" s="23" t="s">
        <v>1107</v>
      </c>
      <c r="R191" s="23" t="s">
        <v>38</v>
      </c>
      <c r="S191" s="24" t="s">
        <v>39</v>
      </c>
      <c r="T191" s="24" t="s">
        <v>40</v>
      </c>
      <c r="U191" s="127" t="s">
        <v>48</v>
      </c>
      <c r="V191" s="127"/>
      <c r="W191" s="78"/>
      <c r="X191" s="25">
        <v>469</v>
      </c>
      <c r="Y191" s="26"/>
      <c r="Z191" s="26"/>
      <c r="AA191" s="26"/>
      <c r="AB191" s="26"/>
      <c r="AC191" s="26"/>
      <c r="AD191" s="26"/>
    </row>
    <row r="192" spans="1:30" s="27" customFormat="1" ht="27" x14ac:dyDescent="0.25">
      <c r="A192" s="285"/>
      <c r="B192" s="283"/>
      <c r="C192" s="283"/>
      <c r="D192" s="283"/>
      <c r="E192" s="17" t="s">
        <v>1111</v>
      </c>
      <c r="F192" s="18" t="s">
        <v>1112</v>
      </c>
      <c r="G192" s="18" t="s">
        <v>1113</v>
      </c>
      <c r="H192" s="18" t="s">
        <v>1114</v>
      </c>
      <c r="I192" s="17" t="s">
        <v>1115</v>
      </c>
      <c r="J192" s="17" t="s">
        <v>1116</v>
      </c>
      <c r="K192" s="19" t="s">
        <v>34</v>
      </c>
      <c r="L192" s="20" t="s">
        <v>78</v>
      </c>
      <c r="M192" s="60">
        <v>0.56000000000000005</v>
      </c>
      <c r="N192" s="60">
        <v>0.6</v>
      </c>
      <c r="O192" s="60">
        <v>0.93</v>
      </c>
      <c r="P192" s="22" t="s">
        <v>37</v>
      </c>
      <c r="Q192" s="23" t="s">
        <v>1115</v>
      </c>
      <c r="R192" s="23" t="s">
        <v>38</v>
      </c>
      <c r="S192" s="24" t="s">
        <v>39</v>
      </c>
      <c r="T192" s="24" t="s">
        <v>40</v>
      </c>
      <c r="U192" s="98"/>
      <c r="V192" s="98"/>
      <c r="W192" s="78"/>
      <c r="X192" s="25">
        <v>0</v>
      </c>
      <c r="Y192" s="26"/>
      <c r="Z192" s="26"/>
      <c r="AA192" s="26"/>
      <c r="AB192" s="26"/>
      <c r="AC192" s="26"/>
      <c r="AD192" s="26"/>
    </row>
    <row r="193" spans="1:30" s="27" customFormat="1" ht="40.5" x14ac:dyDescent="0.25">
      <c r="A193" s="281" t="s">
        <v>1117</v>
      </c>
      <c r="B193" s="281" t="s">
        <v>1118</v>
      </c>
      <c r="C193" s="281" t="s">
        <v>1119</v>
      </c>
      <c r="D193" s="281" t="s">
        <v>1120</v>
      </c>
      <c r="E193" s="17" t="s">
        <v>891</v>
      </c>
      <c r="F193" s="18">
        <v>10</v>
      </c>
      <c r="G193" s="18" t="s">
        <v>1118</v>
      </c>
      <c r="H193" s="18" t="s">
        <v>1121</v>
      </c>
      <c r="I193" s="17" t="s">
        <v>1122</v>
      </c>
      <c r="J193" s="17" t="s">
        <v>1123</v>
      </c>
      <c r="K193" s="19" t="s">
        <v>34</v>
      </c>
      <c r="L193" s="20" t="s">
        <v>35</v>
      </c>
      <c r="M193" s="22">
        <v>2.7E-2</v>
      </c>
      <c r="N193" s="22">
        <v>2.7E-2</v>
      </c>
      <c r="O193" s="22">
        <v>3.5000000000000003E-2</v>
      </c>
      <c r="P193" s="22" t="s">
        <v>37</v>
      </c>
      <c r="Q193" s="23" t="s">
        <v>1122</v>
      </c>
      <c r="R193" s="23"/>
      <c r="S193" s="24" t="s">
        <v>202</v>
      </c>
      <c r="T193" s="24"/>
      <c r="U193" s="98"/>
      <c r="V193" s="98"/>
      <c r="W193" s="78"/>
      <c r="X193" s="25">
        <v>0</v>
      </c>
      <c r="Y193" s="26"/>
      <c r="Z193" s="26"/>
      <c r="AA193" s="26"/>
      <c r="AB193" s="26"/>
      <c r="AC193" s="26"/>
      <c r="AD193" s="26"/>
    </row>
    <row r="194" spans="1:30" s="27" customFormat="1" ht="40.5" x14ac:dyDescent="0.25">
      <c r="A194" s="282"/>
      <c r="B194" s="283"/>
      <c r="C194" s="283"/>
      <c r="D194" s="283"/>
      <c r="E194" s="17" t="s">
        <v>891</v>
      </c>
      <c r="F194" s="18">
        <v>10</v>
      </c>
      <c r="G194" s="18" t="s">
        <v>1118</v>
      </c>
      <c r="H194" s="18" t="s">
        <v>1124</v>
      </c>
      <c r="I194" s="17" t="s">
        <v>1125</v>
      </c>
      <c r="J194" s="17" t="s">
        <v>1126</v>
      </c>
      <c r="K194" s="19" t="s">
        <v>1127</v>
      </c>
      <c r="L194" s="20" t="s">
        <v>35</v>
      </c>
      <c r="M194" s="128">
        <v>0.52200000000000002</v>
      </c>
      <c r="N194" s="128">
        <v>0.52</v>
      </c>
      <c r="O194" s="128">
        <v>0.48</v>
      </c>
      <c r="P194" s="21" t="s">
        <v>81</v>
      </c>
      <c r="Q194" s="23" t="s">
        <v>1125</v>
      </c>
      <c r="R194" s="23" t="s">
        <v>46</v>
      </c>
      <c r="S194" s="24" t="s">
        <v>39</v>
      </c>
      <c r="T194" s="24"/>
      <c r="U194" s="129" t="s">
        <v>48</v>
      </c>
      <c r="V194" s="129"/>
      <c r="W194" s="78"/>
      <c r="X194" s="25">
        <v>436</v>
      </c>
      <c r="Y194" s="26"/>
      <c r="Z194" s="26"/>
      <c r="AA194" s="26"/>
      <c r="AB194" s="26"/>
      <c r="AC194" s="26"/>
      <c r="AD194" s="26"/>
    </row>
    <row r="195" spans="1:30" s="27" customFormat="1" ht="54" x14ac:dyDescent="0.25">
      <c r="A195" s="282"/>
      <c r="B195" s="31" t="s">
        <v>1128</v>
      </c>
      <c r="C195" s="31" t="s">
        <v>1129</v>
      </c>
      <c r="D195" s="31" t="s">
        <v>1130</v>
      </c>
      <c r="E195" s="17" t="s">
        <v>891</v>
      </c>
      <c r="F195" s="18">
        <v>10</v>
      </c>
      <c r="G195" s="18" t="s">
        <v>1128</v>
      </c>
      <c r="H195" s="18" t="s">
        <v>1131</v>
      </c>
      <c r="I195" s="17" t="s">
        <v>1132</v>
      </c>
      <c r="J195" s="17" t="s">
        <v>1133</v>
      </c>
      <c r="K195" s="19" t="s">
        <v>1134</v>
      </c>
      <c r="L195" s="20" t="s">
        <v>35</v>
      </c>
      <c r="M195" s="130">
        <v>3.67</v>
      </c>
      <c r="N195" s="130">
        <v>3.13</v>
      </c>
      <c r="O195" s="130">
        <v>2.58</v>
      </c>
      <c r="P195" s="22" t="s">
        <v>37</v>
      </c>
      <c r="Q195" s="23" t="s">
        <v>1132</v>
      </c>
      <c r="R195" s="23"/>
      <c r="S195" s="24" t="s">
        <v>202</v>
      </c>
      <c r="T195" s="24"/>
      <c r="U195" s="98"/>
      <c r="V195" s="98"/>
      <c r="W195" s="78"/>
      <c r="X195" s="25">
        <v>0</v>
      </c>
      <c r="Y195" s="26"/>
      <c r="Z195" s="26"/>
      <c r="AA195" s="26"/>
      <c r="AB195" s="26"/>
      <c r="AC195" s="26"/>
      <c r="AD195" s="26"/>
    </row>
    <row r="196" spans="1:30" s="27" customFormat="1" ht="54" x14ac:dyDescent="0.25">
      <c r="A196" s="282"/>
      <c r="B196" s="31" t="s">
        <v>1135</v>
      </c>
      <c r="C196" s="31" t="s">
        <v>1136</v>
      </c>
      <c r="D196" s="31" t="s">
        <v>1137</v>
      </c>
      <c r="E196" s="41"/>
      <c r="F196" s="42"/>
      <c r="G196" s="42"/>
      <c r="H196" s="42"/>
      <c r="I196" s="43" t="s">
        <v>63</v>
      </c>
      <c r="J196" s="41"/>
      <c r="K196" s="44"/>
      <c r="L196" s="44"/>
      <c r="M196" s="44"/>
      <c r="N196" s="44"/>
      <c r="O196" s="44"/>
      <c r="P196" s="44"/>
      <c r="Q196" s="23" t="s">
        <v>1138</v>
      </c>
      <c r="R196" s="23" t="s">
        <v>1139</v>
      </c>
      <c r="S196" s="24" t="s">
        <v>1140</v>
      </c>
      <c r="T196" s="24" t="s">
        <v>47</v>
      </c>
      <c r="U196" s="98" t="s">
        <v>37</v>
      </c>
      <c r="V196" s="98"/>
      <c r="W196" s="78"/>
      <c r="X196" s="25">
        <v>89</v>
      </c>
      <c r="Y196" s="28">
        <f>0.15*100</f>
        <v>15</v>
      </c>
      <c r="Z196" s="26"/>
      <c r="AA196" s="28">
        <f>0.16*100</f>
        <v>16</v>
      </c>
      <c r="AB196" s="26"/>
      <c r="AC196" s="28">
        <f>0.14*100</f>
        <v>14.000000000000002</v>
      </c>
      <c r="AD196" s="26"/>
    </row>
    <row r="197" spans="1:30" s="27" customFormat="1" ht="67.5" x14ac:dyDescent="0.25">
      <c r="A197" s="282"/>
      <c r="B197" s="31" t="s">
        <v>1141</v>
      </c>
      <c r="C197" s="31" t="s">
        <v>1142</v>
      </c>
      <c r="D197" s="31" t="s">
        <v>1143</v>
      </c>
      <c r="E197" s="17" t="s">
        <v>891</v>
      </c>
      <c r="F197" s="18">
        <v>10</v>
      </c>
      <c r="G197" s="18" t="s">
        <v>1141</v>
      </c>
      <c r="H197" s="18" t="s">
        <v>1144</v>
      </c>
      <c r="I197" s="17" t="s">
        <v>1145</v>
      </c>
      <c r="J197" s="17" t="s">
        <v>1146</v>
      </c>
      <c r="K197" s="19" t="s">
        <v>34</v>
      </c>
      <c r="L197" s="20" t="s">
        <v>934</v>
      </c>
      <c r="M197" s="22">
        <v>0.33500000000000002</v>
      </c>
      <c r="N197" s="22">
        <v>0.34</v>
      </c>
      <c r="O197" s="22">
        <v>0.35</v>
      </c>
      <c r="P197" s="22" t="s">
        <v>37</v>
      </c>
      <c r="Q197" s="23" t="s">
        <v>1145</v>
      </c>
      <c r="R197" s="23"/>
      <c r="S197" s="24" t="s">
        <v>202</v>
      </c>
      <c r="T197" s="24"/>
      <c r="U197" s="98"/>
      <c r="V197" s="98"/>
      <c r="W197" s="78"/>
      <c r="X197" s="25">
        <v>0</v>
      </c>
      <c r="Y197" s="26"/>
      <c r="Z197" s="26"/>
      <c r="AA197" s="26"/>
      <c r="AB197" s="26"/>
      <c r="AC197" s="26"/>
      <c r="AD197" s="26"/>
    </row>
    <row r="198" spans="1:30" s="27" customFormat="1" ht="13.5" x14ac:dyDescent="0.25">
      <c r="A198" s="282"/>
      <c r="B198" s="281" t="s">
        <v>1147</v>
      </c>
      <c r="C198" s="281" t="s">
        <v>1148</v>
      </c>
      <c r="D198" s="281" t="s">
        <v>1149</v>
      </c>
      <c r="E198" s="41"/>
      <c r="F198" s="42"/>
      <c r="G198" s="42"/>
      <c r="H198" s="42"/>
      <c r="I198" s="43" t="s">
        <v>63</v>
      </c>
      <c r="J198" s="41"/>
      <c r="K198" s="44"/>
      <c r="L198" s="44"/>
      <c r="M198" s="44"/>
      <c r="N198" s="44"/>
      <c r="O198" s="44"/>
      <c r="P198" s="44"/>
      <c r="Q198" s="23" t="s">
        <v>1150</v>
      </c>
      <c r="R198" s="23"/>
      <c r="S198" s="24" t="s">
        <v>1151</v>
      </c>
      <c r="T198" s="24" t="s">
        <v>47</v>
      </c>
      <c r="U198" s="98"/>
      <c r="V198" s="98"/>
      <c r="W198" s="23" t="s">
        <v>975</v>
      </c>
      <c r="X198" s="25">
        <v>401</v>
      </c>
      <c r="Y198" s="26"/>
      <c r="Z198" s="26"/>
      <c r="AA198" s="26"/>
      <c r="AB198" s="26"/>
      <c r="AC198" s="26"/>
      <c r="AD198" s="26"/>
    </row>
    <row r="199" spans="1:30" s="27" customFormat="1" ht="27" x14ac:dyDescent="0.25">
      <c r="A199" s="282"/>
      <c r="B199" s="282"/>
      <c r="C199" s="282"/>
      <c r="D199" s="282"/>
      <c r="E199" s="41"/>
      <c r="F199" s="42"/>
      <c r="G199" s="42"/>
      <c r="H199" s="42"/>
      <c r="I199" s="43" t="s">
        <v>63</v>
      </c>
      <c r="J199" s="41"/>
      <c r="K199" s="44"/>
      <c r="L199" s="44"/>
      <c r="M199" s="44"/>
      <c r="N199" s="44"/>
      <c r="O199" s="44"/>
      <c r="P199" s="44"/>
      <c r="Q199" s="23" t="s">
        <v>1152</v>
      </c>
      <c r="R199" s="23"/>
      <c r="S199" s="24" t="s">
        <v>1151</v>
      </c>
      <c r="T199" s="24" t="s">
        <v>47</v>
      </c>
      <c r="U199" s="98"/>
      <c r="V199" s="98"/>
      <c r="W199" s="23" t="s">
        <v>975</v>
      </c>
      <c r="X199" s="25">
        <v>402</v>
      </c>
      <c r="Y199" s="26"/>
      <c r="Z199" s="26"/>
      <c r="AA199" s="26"/>
      <c r="AB199" s="26"/>
      <c r="AC199" s="26"/>
      <c r="AD199" s="26"/>
    </row>
    <row r="200" spans="1:30" s="27" customFormat="1" ht="67.5" x14ac:dyDescent="0.25">
      <c r="A200" s="282"/>
      <c r="B200" s="31" t="s">
        <v>1153</v>
      </c>
      <c r="C200" s="31" t="s">
        <v>1154</v>
      </c>
      <c r="D200" s="31" t="s">
        <v>1155</v>
      </c>
      <c r="E200" s="41"/>
      <c r="F200" s="42"/>
      <c r="G200" s="42"/>
      <c r="H200" s="42"/>
      <c r="I200" s="43" t="s">
        <v>148</v>
      </c>
      <c r="J200" s="41"/>
      <c r="K200" s="44"/>
      <c r="L200" s="44"/>
      <c r="M200" s="44"/>
      <c r="N200" s="44"/>
      <c r="O200" s="44"/>
      <c r="P200" s="44"/>
      <c r="Q200" s="23"/>
      <c r="R200" s="23"/>
      <c r="S200" s="24"/>
      <c r="T200" s="24"/>
      <c r="U200" s="98"/>
      <c r="V200" s="98"/>
      <c r="W200" s="78"/>
      <c r="X200" s="25">
        <v>0</v>
      </c>
      <c r="Y200" s="26"/>
      <c r="Z200" s="26"/>
      <c r="AA200" s="26"/>
      <c r="AB200" s="26"/>
      <c r="AC200" s="26"/>
      <c r="AD200" s="26"/>
    </row>
    <row r="201" spans="1:30" s="27" customFormat="1" ht="40.5" x14ac:dyDescent="0.25">
      <c r="A201" s="282"/>
      <c r="B201" s="280" t="s">
        <v>1156</v>
      </c>
      <c r="C201" s="281" t="s">
        <v>1157</v>
      </c>
      <c r="D201" s="31" t="s">
        <v>1158</v>
      </c>
      <c r="E201" s="41"/>
      <c r="F201" s="42"/>
      <c r="G201" s="42"/>
      <c r="H201" s="42"/>
      <c r="I201" s="43" t="s">
        <v>148</v>
      </c>
      <c r="J201" s="41"/>
      <c r="K201" s="44"/>
      <c r="L201" s="44"/>
      <c r="M201" s="44"/>
      <c r="N201" s="44"/>
      <c r="O201" s="44"/>
      <c r="P201" s="44"/>
      <c r="Q201" s="23"/>
      <c r="R201" s="23"/>
      <c r="S201" s="24"/>
      <c r="T201" s="24"/>
      <c r="U201" s="98"/>
      <c r="V201" s="98"/>
      <c r="W201" s="78"/>
      <c r="X201" s="25">
        <v>0</v>
      </c>
      <c r="Y201" s="26"/>
      <c r="Z201" s="26"/>
      <c r="AA201" s="26"/>
      <c r="AB201" s="26"/>
      <c r="AC201" s="26"/>
      <c r="AD201" s="26"/>
    </row>
    <row r="202" spans="1:30" s="27" customFormat="1" ht="27" x14ac:dyDescent="0.25">
      <c r="A202" s="282"/>
      <c r="B202" s="280"/>
      <c r="C202" s="283"/>
      <c r="D202" s="31" t="s">
        <v>1159</v>
      </c>
      <c r="E202" s="41"/>
      <c r="F202" s="42"/>
      <c r="G202" s="42"/>
      <c r="H202" s="42"/>
      <c r="I202" s="43" t="s">
        <v>148</v>
      </c>
      <c r="J202" s="41"/>
      <c r="K202" s="44"/>
      <c r="L202" s="44"/>
      <c r="M202" s="44"/>
      <c r="N202" s="44"/>
      <c r="O202" s="44"/>
      <c r="P202" s="44"/>
      <c r="Q202" s="23"/>
      <c r="R202" s="23"/>
      <c r="S202" s="24"/>
      <c r="T202" s="24"/>
      <c r="U202" s="98"/>
      <c r="V202" s="98"/>
      <c r="W202" s="78"/>
      <c r="X202" s="25">
        <v>0</v>
      </c>
      <c r="Y202" s="26"/>
      <c r="Z202" s="26"/>
      <c r="AA202" s="26"/>
      <c r="AB202" s="26"/>
      <c r="AC202" s="26"/>
      <c r="AD202" s="26"/>
    </row>
    <row r="203" spans="1:30" s="27" customFormat="1" ht="54" x14ac:dyDescent="0.25">
      <c r="A203" s="282"/>
      <c r="B203" s="31" t="s">
        <v>1160</v>
      </c>
      <c r="C203" s="31" t="s">
        <v>1161</v>
      </c>
      <c r="D203" s="31" t="s">
        <v>1162</v>
      </c>
      <c r="E203" s="41"/>
      <c r="F203" s="42"/>
      <c r="G203" s="42"/>
      <c r="H203" s="42"/>
      <c r="I203" s="43" t="s">
        <v>148</v>
      </c>
      <c r="J203" s="41"/>
      <c r="K203" s="44"/>
      <c r="L203" s="44"/>
      <c r="M203" s="44"/>
      <c r="N203" s="44"/>
      <c r="O203" s="44"/>
      <c r="P203" s="44"/>
      <c r="Q203" s="23"/>
      <c r="R203" s="23"/>
      <c r="S203" s="24"/>
      <c r="T203" s="24"/>
      <c r="U203" s="98"/>
      <c r="V203" s="98"/>
      <c r="W203" s="78"/>
      <c r="X203" s="25">
        <v>0</v>
      </c>
      <c r="Y203" s="26"/>
      <c r="Z203" s="26"/>
      <c r="AA203" s="26"/>
      <c r="AB203" s="26"/>
      <c r="AC203" s="26"/>
      <c r="AD203" s="26"/>
    </row>
    <row r="204" spans="1:30" s="27" customFormat="1" ht="81" x14ac:dyDescent="0.25">
      <c r="A204" s="282"/>
      <c r="B204" s="31" t="s">
        <v>1163</v>
      </c>
      <c r="C204" s="31" t="s">
        <v>1164</v>
      </c>
      <c r="D204" s="31" t="s">
        <v>1165</v>
      </c>
      <c r="E204" s="41"/>
      <c r="F204" s="42"/>
      <c r="G204" s="42"/>
      <c r="H204" s="42"/>
      <c r="I204" s="43" t="s">
        <v>148</v>
      </c>
      <c r="J204" s="41"/>
      <c r="K204" s="44"/>
      <c r="L204" s="44"/>
      <c r="M204" s="44"/>
      <c r="N204" s="44"/>
      <c r="O204" s="44"/>
      <c r="P204" s="44"/>
      <c r="Q204" s="23"/>
      <c r="R204" s="23"/>
      <c r="S204" s="24"/>
      <c r="T204" s="24"/>
      <c r="U204" s="98"/>
      <c r="V204" s="98"/>
      <c r="W204" s="78"/>
      <c r="X204" s="25">
        <v>0</v>
      </c>
      <c r="Y204" s="26"/>
      <c r="Z204" s="26"/>
      <c r="AA204" s="26"/>
      <c r="AB204" s="26"/>
      <c r="AC204" s="26"/>
      <c r="AD204" s="26"/>
    </row>
    <row r="205" spans="1:30" s="27" customFormat="1" ht="40.5" x14ac:dyDescent="0.25">
      <c r="A205" s="283"/>
      <c r="B205" s="31" t="s">
        <v>1166</v>
      </c>
      <c r="C205" s="31" t="s">
        <v>1167</v>
      </c>
      <c r="D205" s="31" t="s">
        <v>1168</v>
      </c>
      <c r="E205" s="41"/>
      <c r="F205" s="42"/>
      <c r="G205" s="42"/>
      <c r="H205" s="42"/>
      <c r="I205" s="43" t="s">
        <v>148</v>
      </c>
      <c r="J205" s="41"/>
      <c r="K205" s="44"/>
      <c r="L205" s="44"/>
      <c r="M205" s="44"/>
      <c r="N205" s="44"/>
      <c r="O205" s="44"/>
      <c r="P205" s="44"/>
      <c r="Q205" s="23"/>
      <c r="R205" s="23"/>
      <c r="S205" s="24"/>
      <c r="T205" s="24"/>
      <c r="U205" s="98"/>
      <c r="V205" s="98"/>
      <c r="W205" s="78"/>
      <c r="X205" s="25">
        <v>0</v>
      </c>
      <c r="Y205" s="26"/>
      <c r="Z205" s="26"/>
      <c r="AA205" s="26"/>
      <c r="AB205" s="26"/>
      <c r="AC205" s="26"/>
      <c r="AD205" s="26"/>
    </row>
    <row r="206" spans="1:30" s="27" customFormat="1" ht="67.5" x14ac:dyDescent="0.25">
      <c r="A206" s="290" t="s">
        <v>1169</v>
      </c>
      <c r="B206" s="280" t="s">
        <v>1170</v>
      </c>
      <c r="C206" s="280" t="s">
        <v>1171</v>
      </c>
      <c r="D206" s="281" t="s">
        <v>1172</v>
      </c>
      <c r="E206" s="17" t="s">
        <v>891</v>
      </c>
      <c r="F206" s="18">
        <v>11</v>
      </c>
      <c r="G206" s="18" t="s">
        <v>1170</v>
      </c>
      <c r="H206" s="18" t="s">
        <v>1173</v>
      </c>
      <c r="I206" s="17" t="s">
        <v>1174</v>
      </c>
      <c r="J206" s="17" t="s">
        <v>1175</v>
      </c>
      <c r="K206" s="19" t="s">
        <v>34</v>
      </c>
      <c r="L206" s="20" t="s">
        <v>1176</v>
      </c>
      <c r="M206" s="22">
        <v>6.6699999999999995E-2</v>
      </c>
      <c r="N206" s="21" t="s">
        <v>1177</v>
      </c>
      <c r="O206" s="22" t="s">
        <v>1178</v>
      </c>
      <c r="P206" s="21" t="s">
        <v>81</v>
      </c>
      <c r="Q206" s="23" t="s">
        <v>1174</v>
      </c>
      <c r="R206" s="23"/>
      <c r="S206" s="24" t="s">
        <v>810</v>
      </c>
      <c r="T206" s="24" t="s">
        <v>40</v>
      </c>
      <c r="U206" s="129" t="s">
        <v>48</v>
      </c>
      <c r="V206" s="129" t="s">
        <v>48</v>
      </c>
      <c r="W206" s="78"/>
      <c r="X206" s="25">
        <v>331</v>
      </c>
      <c r="Y206" s="26"/>
      <c r="Z206" s="26"/>
      <c r="AA206" s="26"/>
      <c r="AB206" s="26"/>
      <c r="AC206" s="26"/>
      <c r="AD206" s="26"/>
    </row>
    <row r="207" spans="1:30" s="27" customFormat="1" ht="81" x14ac:dyDescent="0.25">
      <c r="A207" s="291"/>
      <c r="B207" s="280"/>
      <c r="C207" s="280"/>
      <c r="D207" s="282"/>
      <c r="E207" s="17" t="s">
        <v>891</v>
      </c>
      <c r="F207" s="18">
        <v>11</v>
      </c>
      <c r="G207" s="18" t="s">
        <v>1170</v>
      </c>
      <c r="H207" s="18" t="s">
        <v>1179</v>
      </c>
      <c r="I207" s="17" t="s">
        <v>1180</v>
      </c>
      <c r="J207" s="17" t="s">
        <v>1181</v>
      </c>
      <c r="K207" s="19" t="s">
        <v>34</v>
      </c>
      <c r="L207" s="20" t="s">
        <v>1176</v>
      </c>
      <c r="M207" s="22">
        <v>0.10970000000000001</v>
      </c>
      <c r="N207" s="22">
        <v>0.1028</v>
      </c>
      <c r="O207" s="22">
        <v>7.0000000000000007E-2</v>
      </c>
      <c r="P207" s="22" t="s">
        <v>37</v>
      </c>
      <c r="Q207" s="23" t="s">
        <v>1180</v>
      </c>
      <c r="R207" s="23"/>
      <c r="S207" s="24" t="s">
        <v>810</v>
      </c>
      <c r="T207" s="24" t="s">
        <v>40</v>
      </c>
      <c r="U207" s="129" t="s">
        <v>48</v>
      </c>
      <c r="V207" s="129" t="s">
        <v>48</v>
      </c>
      <c r="W207" s="78"/>
      <c r="X207" s="25">
        <v>329</v>
      </c>
      <c r="Y207" s="26"/>
      <c r="Z207" s="26"/>
      <c r="AA207" s="26"/>
      <c r="AB207" s="26"/>
      <c r="AC207" s="26"/>
      <c r="AD207" s="26"/>
    </row>
    <row r="208" spans="1:30" s="27" customFormat="1" ht="27" x14ac:dyDescent="0.25">
      <c r="A208" s="291"/>
      <c r="B208" s="280"/>
      <c r="C208" s="280"/>
      <c r="D208" s="282"/>
      <c r="E208" s="17"/>
      <c r="F208" s="18"/>
      <c r="G208" s="18"/>
      <c r="H208" s="18"/>
      <c r="I208" s="30" t="s">
        <v>63</v>
      </c>
      <c r="J208" s="131"/>
      <c r="K208" s="132"/>
      <c r="L208" s="133"/>
      <c r="M208" s="134"/>
      <c r="N208" s="134"/>
      <c r="O208" s="134"/>
      <c r="P208" s="135"/>
      <c r="Q208" s="136" t="s">
        <v>1182</v>
      </c>
      <c r="R208" s="137"/>
      <c r="S208" s="138" t="s">
        <v>810</v>
      </c>
      <c r="T208" s="138" t="s">
        <v>40</v>
      </c>
      <c r="U208" s="129" t="s">
        <v>48</v>
      </c>
      <c r="V208" s="129"/>
      <c r="W208" s="23" t="s">
        <v>975</v>
      </c>
      <c r="X208" s="139">
        <v>5017</v>
      </c>
      <c r="Y208" s="26"/>
      <c r="Z208" s="26"/>
      <c r="AA208" s="26"/>
      <c r="AB208" s="26"/>
      <c r="AC208" s="26"/>
      <c r="AD208" s="26"/>
    </row>
    <row r="209" spans="1:30" s="27" customFormat="1" ht="27" x14ac:dyDescent="0.25">
      <c r="A209" s="291"/>
      <c r="B209" s="280"/>
      <c r="C209" s="280"/>
      <c r="D209" s="283"/>
      <c r="E209" s="17"/>
      <c r="F209" s="18"/>
      <c r="G209" s="18"/>
      <c r="H209" s="18"/>
      <c r="I209" s="30" t="s">
        <v>63</v>
      </c>
      <c r="J209" s="140"/>
      <c r="K209" s="19"/>
      <c r="L209" s="20"/>
      <c r="M209" s="22"/>
      <c r="N209" s="22"/>
      <c r="O209" s="22"/>
      <c r="P209" s="141"/>
      <c r="Q209" s="142" t="s">
        <v>1183</v>
      </c>
      <c r="R209" s="23"/>
      <c r="S209" s="24" t="s">
        <v>810</v>
      </c>
      <c r="T209" s="24" t="s">
        <v>40</v>
      </c>
      <c r="U209" s="129" t="s">
        <v>48</v>
      </c>
      <c r="V209" s="129"/>
      <c r="W209" s="23" t="s">
        <v>975</v>
      </c>
      <c r="X209" s="25">
        <v>404</v>
      </c>
      <c r="Y209" s="26"/>
      <c r="Z209" s="26"/>
      <c r="AA209" s="26"/>
      <c r="AB209" s="26"/>
      <c r="AC209" s="26"/>
      <c r="AD209" s="26"/>
    </row>
    <row r="210" spans="1:30" s="27" customFormat="1" ht="81" x14ac:dyDescent="0.25">
      <c r="A210" s="291"/>
      <c r="B210" s="31" t="s">
        <v>1184</v>
      </c>
      <c r="C210" s="31" t="s">
        <v>1185</v>
      </c>
      <c r="D210" s="31" t="s">
        <v>1186</v>
      </c>
      <c r="E210" s="41" t="s">
        <v>891</v>
      </c>
      <c r="F210" s="42">
        <v>11</v>
      </c>
      <c r="G210" s="42" t="s">
        <v>1184</v>
      </c>
      <c r="H210" s="42" t="s">
        <v>1187</v>
      </c>
      <c r="I210" s="41" t="s">
        <v>1188</v>
      </c>
      <c r="J210" s="41"/>
      <c r="K210" s="44"/>
      <c r="L210" s="20" t="s">
        <v>1189</v>
      </c>
      <c r="M210" s="88" t="s">
        <v>1190</v>
      </c>
      <c r="N210" s="88" t="s">
        <v>1092</v>
      </c>
      <c r="O210" s="143">
        <v>600000</v>
      </c>
      <c r="P210" s="22" t="s">
        <v>37</v>
      </c>
      <c r="Q210" s="23" t="s">
        <v>1188</v>
      </c>
      <c r="R210" s="23" t="s">
        <v>1189</v>
      </c>
      <c r="S210" s="24" t="s">
        <v>1035</v>
      </c>
      <c r="T210" s="24"/>
      <c r="U210" s="98"/>
      <c r="V210" s="98"/>
      <c r="W210" s="23" t="s">
        <v>685</v>
      </c>
      <c r="X210" s="144"/>
      <c r="Y210" s="26"/>
      <c r="Z210" s="26"/>
      <c r="AA210" s="26"/>
      <c r="AB210" s="26"/>
      <c r="AC210" s="26"/>
      <c r="AD210" s="26"/>
    </row>
    <row r="211" spans="1:30" s="27" customFormat="1" ht="40.5" x14ac:dyDescent="0.25">
      <c r="A211" s="291"/>
      <c r="B211" s="280" t="s">
        <v>1191</v>
      </c>
      <c r="C211" s="281" t="s">
        <v>1192</v>
      </c>
      <c r="D211" s="31" t="s">
        <v>1193</v>
      </c>
      <c r="E211" s="41"/>
      <c r="F211" s="42"/>
      <c r="G211" s="42"/>
      <c r="H211" s="42"/>
      <c r="I211" s="41"/>
      <c r="J211" s="41"/>
      <c r="K211" s="44"/>
      <c r="L211" s="44"/>
      <c r="M211" s="44"/>
      <c r="N211" s="44"/>
      <c r="O211" s="44"/>
      <c r="P211" s="44"/>
      <c r="Q211" s="23"/>
      <c r="R211" s="23"/>
      <c r="S211" s="24"/>
      <c r="T211" s="24"/>
      <c r="U211" s="98"/>
      <c r="V211" s="98"/>
      <c r="W211" s="78"/>
      <c r="X211" s="26">
        <v>0</v>
      </c>
      <c r="Y211" s="26"/>
      <c r="Z211" s="26"/>
      <c r="AA211" s="26"/>
      <c r="AB211" s="26"/>
      <c r="AC211" s="26"/>
      <c r="AD211" s="26"/>
    </row>
    <row r="212" spans="1:30" s="27" customFormat="1" ht="40.5" x14ac:dyDescent="0.25">
      <c r="A212" s="291"/>
      <c r="B212" s="280"/>
      <c r="C212" s="283"/>
      <c r="D212" s="31" t="s">
        <v>1194</v>
      </c>
      <c r="E212" s="41"/>
      <c r="F212" s="42"/>
      <c r="G212" s="42"/>
      <c r="H212" s="42"/>
      <c r="I212" s="41" t="s">
        <v>1195</v>
      </c>
      <c r="J212" s="41"/>
      <c r="K212" s="44"/>
      <c r="L212" s="44"/>
      <c r="M212" s="44"/>
      <c r="N212" s="44"/>
      <c r="O212" s="44"/>
      <c r="P212" s="44"/>
      <c r="Q212" s="23"/>
      <c r="R212" s="23"/>
      <c r="S212" s="24"/>
      <c r="T212" s="24"/>
      <c r="U212" s="98"/>
      <c r="V212" s="98"/>
      <c r="W212" s="78"/>
      <c r="X212" s="26">
        <v>0</v>
      </c>
      <c r="Y212" s="26"/>
      <c r="Z212" s="26"/>
      <c r="AA212" s="26"/>
      <c r="AB212" s="26"/>
      <c r="AC212" s="26"/>
      <c r="AD212" s="26"/>
    </row>
    <row r="213" spans="1:30" s="27" customFormat="1" ht="54" x14ac:dyDescent="0.25">
      <c r="A213" s="291"/>
      <c r="B213" s="281" t="s">
        <v>1196</v>
      </c>
      <c r="C213" s="281" t="s">
        <v>1197</v>
      </c>
      <c r="D213" s="281" t="s">
        <v>1198</v>
      </c>
      <c r="E213" s="17" t="s">
        <v>891</v>
      </c>
      <c r="F213" s="18">
        <v>11</v>
      </c>
      <c r="G213" s="18" t="s">
        <v>1196</v>
      </c>
      <c r="H213" s="18" t="s">
        <v>1199</v>
      </c>
      <c r="I213" s="17" t="s">
        <v>1200</v>
      </c>
      <c r="J213" s="17" t="s">
        <v>1201</v>
      </c>
      <c r="K213" s="19" t="s">
        <v>125</v>
      </c>
      <c r="L213" s="111" t="s">
        <v>1202</v>
      </c>
      <c r="M213" s="45">
        <v>23617</v>
      </c>
      <c r="N213" s="45">
        <v>25914</v>
      </c>
      <c r="O213" s="45">
        <v>30620</v>
      </c>
      <c r="P213" s="19" t="s">
        <v>37</v>
      </c>
      <c r="Q213" s="23" t="s">
        <v>1200</v>
      </c>
      <c r="R213" s="23"/>
      <c r="S213" s="24" t="s">
        <v>142</v>
      </c>
      <c r="T213" s="24"/>
      <c r="U213" s="98"/>
      <c r="V213" s="98"/>
      <c r="W213" s="23" t="s">
        <v>1203</v>
      </c>
      <c r="X213" s="26">
        <v>64</v>
      </c>
      <c r="Y213" s="28" t="s">
        <v>1204</v>
      </c>
      <c r="Z213" s="28" t="s">
        <v>1204</v>
      </c>
      <c r="AA213" s="28" t="s">
        <v>1204</v>
      </c>
      <c r="AB213" s="28" t="s">
        <v>1204</v>
      </c>
      <c r="AC213" s="28" t="s">
        <v>1204</v>
      </c>
      <c r="AD213" s="26"/>
    </row>
    <row r="214" spans="1:30" s="27" customFormat="1" ht="40.5" x14ac:dyDescent="0.25">
      <c r="A214" s="291"/>
      <c r="B214" s="283"/>
      <c r="C214" s="283"/>
      <c r="D214" s="283"/>
      <c r="E214" s="17"/>
      <c r="F214" s="18"/>
      <c r="G214" s="18"/>
      <c r="H214" s="18"/>
      <c r="I214" s="30" t="s">
        <v>63</v>
      </c>
      <c r="J214" s="17"/>
      <c r="K214" s="19"/>
      <c r="L214" s="111"/>
      <c r="M214" s="45"/>
      <c r="N214" s="45"/>
      <c r="O214" s="45"/>
      <c r="P214" s="19"/>
      <c r="Q214" s="23" t="s">
        <v>1205</v>
      </c>
      <c r="R214" s="23"/>
      <c r="S214" s="24" t="s">
        <v>936</v>
      </c>
      <c r="T214" s="24" t="s">
        <v>47</v>
      </c>
      <c r="U214" s="24" t="s">
        <v>37</v>
      </c>
      <c r="V214" s="24"/>
      <c r="W214" s="23" t="s">
        <v>975</v>
      </c>
      <c r="X214" s="26">
        <v>0</v>
      </c>
      <c r="Y214" s="26"/>
      <c r="Z214" s="26"/>
      <c r="AA214" s="26"/>
      <c r="AB214" s="26"/>
      <c r="AC214" s="26"/>
      <c r="AD214" s="26"/>
    </row>
    <row r="215" spans="1:30" s="27" customFormat="1" ht="40.5" x14ac:dyDescent="0.25">
      <c r="A215" s="291"/>
      <c r="B215" s="280" t="s">
        <v>1206</v>
      </c>
      <c r="C215" s="280" t="s">
        <v>1207</v>
      </c>
      <c r="D215" s="281" t="s">
        <v>1208</v>
      </c>
      <c r="E215" s="17" t="s">
        <v>891</v>
      </c>
      <c r="F215" s="18">
        <v>11</v>
      </c>
      <c r="G215" s="18" t="s">
        <v>1206</v>
      </c>
      <c r="H215" s="18" t="s">
        <v>1209</v>
      </c>
      <c r="I215" s="145" t="s">
        <v>136</v>
      </c>
      <c r="J215" s="17" t="s">
        <v>137</v>
      </c>
      <c r="K215" s="17"/>
      <c r="L215" s="17" t="s">
        <v>139</v>
      </c>
      <c r="M215" s="45">
        <v>89</v>
      </c>
      <c r="N215" s="146">
        <v>87</v>
      </c>
      <c r="O215" s="45">
        <v>80</v>
      </c>
      <c r="P215" s="22" t="s">
        <v>37</v>
      </c>
      <c r="Q215" s="23"/>
      <c r="R215" s="23"/>
      <c r="S215" s="24" t="s">
        <v>142</v>
      </c>
      <c r="T215" s="24"/>
      <c r="U215" s="98"/>
      <c r="V215" s="98"/>
      <c r="W215" s="78"/>
      <c r="X215" s="26">
        <v>0</v>
      </c>
      <c r="Y215" s="26"/>
      <c r="Z215" s="26"/>
      <c r="AA215" s="26"/>
      <c r="AB215" s="26"/>
      <c r="AC215" s="26"/>
      <c r="AD215" s="26"/>
    </row>
    <row r="216" spans="1:30" s="27" customFormat="1" ht="40.5" x14ac:dyDescent="0.25">
      <c r="A216" s="291"/>
      <c r="B216" s="280"/>
      <c r="C216" s="280"/>
      <c r="D216" s="283"/>
      <c r="E216" s="17" t="s">
        <v>891</v>
      </c>
      <c r="F216" s="18">
        <v>11</v>
      </c>
      <c r="G216" s="18" t="s">
        <v>1206</v>
      </c>
      <c r="H216" s="18" t="s">
        <v>1210</v>
      </c>
      <c r="I216" s="147" t="s">
        <v>144</v>
      </c>
      <c r="J216" s="17" t="s">
        <v>145</v>
      </c>
      <c r="K216" s="17"/>
      <c r="L216" s="17" t="s">
        <v>139</v>
      </c>
      <c r="M216" s="52">
        <v>989.79</v>
      </c>
      <c r="N216" s="148">
        <v>971.98</v>
      </c>
      <c r="O216" s="52">
        <v>890.82</v>
      </c>
      <c r="P216" s="22" t="s">
        <v>37</v>
      </c>
      <c r="Q216" s="23"/>
      <c r="R216" s="23"/>
      <c r="S216" s="24" t="s">
        <v>142</v>
      </c>
      <c r="T216" s="24"/>
      <c r="U216" s="98"/>
      <c r="V216" s="98"/>
      <c r="W216" s="78"/>
      <c r="X216" s="26">
        <v>0</v>
      </c>
      <c r="Y216" s="26"/>
      <c r="Z216" s="26"/>
      <c r="AA216" s="26"/>
      <c r="AB216" s="26"/>
      <c r="AC216" s="26"/>
      <c r="AD216" s="26"/>
    </row>
    <row r="217" spans="1:30" s="27" customFormat="1" ht="54" x14ac:dyDescent="0.25">
      <c r="A217" s="291"/>
      <c r="B217" s="280"/>
      <c r="C217" s="283"/>
      <c r="D217" s="31" t="s">
        <v>1211</v>
      </c>
      <c r="E217" s="41"/>
      <c r="F217" s="42"/>
      <c r="G217" s="42"/>
      <c r="H217" s="42"/>
      <c r="I217" s="41" t="s">
        <v>1195</v>
      </c>
      <c r="J217" s="41"/>
      <c r="K217" s="44"/>
      <c r="L217" s="44"/>
      <c r="M217" s="44"/>
      <c r="N217" s="44"/>
      <c r="O217" s="44"/>
      <c r="P217" s="44"/>
      <c r="Q217" s="23"/>
      <c r="R217" s="23"/>
      <c r="S217" s="24"/>
      <c r="T217" s="24"/>
      <c r="U217" s="98"/>
      <c r="V217" s="98"/>
      <c r="W217" s="78"/>
      <c r="X217" s="26">
        <v>0</v>
      </c>
      <c r="Y217" s="26"/>
      <c r="Z217" s="26"/>
      <c r="AA217" s="26"/>
      <c r="AB217" s="26"/>
      <c r="AC217" s="26"/>
      <c r="AD217" s="26"/>
    </row>
    <row r="218" spans="1:30" s="27" customFormat="1" ht="81" x14ac:dyDescent="0.25">
      <c r="A218" s="291"/>
      <c r="B218" s="281" t="s">
        <v>1212</v>
      </c>
      <c r="C218" s="281" t="s">
        <v>1213</v>
      </c>
      <c r="D218" s="31" t="s">
        <v>1214</v>
      </c>
      <c r="E218" s="17" t="s">
        <v>891</v>
      </c>
      <c r="F218" s="18">
        <v>11</v>
      </c>
      <c r="G218" s="18" t="s">
        <v>1212</v>
      </c>
      <c r="H218" s="18" t="s">
        <v>1215</v>
      </c>
      <c r="I218" s="17" t="s">
        <v>1216</v>
      </c>
      <c r="J218" s="17" t="s">
        <v>1217</v>
      </c>
      <c r="K218" s="19" t="s">
        <v>34</v>
      </c>
      <c r="L218" s="20" t="s">
        <v>1218</v>
      </c>
      <c r="M218" s="22">
        <v>0.97199999999999998</v>
      </c>
      <c r="N218" s="22">
        <v>0.98899999999999999</v>
      </c>
      <c r="O218" s="22">
        <v>1</v>
      </c>
      <c r="P218" s="21" t="s">
        <v>37</v>
      </c>
      <c r="Q218" s="23" t="s">
        <v>1216</v>
      </c>
      <c r="R218" s="23" t="s">
        <v>1219</v>
      </c>
      <c r="S218" s="24" t="s">
        <v>810</v>
      </c>
      <c r="T218" s="24" t="s">
        <v>47</v>
      </c>
      <c r="U218" s="149" t="s">
        <v>48</v>
      </c>
      <c r="V218" s="149"/>
      <c r="W218" s="23" t="s">
        <v>1220</v>
      </c>
      <c r="X218" s="150">
        <v>337</v>
      </c>
      <c r="Y218" s="151">
        <v>2280478.7999999998</v>
      </c>
      <c r="Z218" s="151">
        <v>2264603.12</v>
      </c>
      <c r="AA218" s="151">
        <v>2295459.73</v>
      </c>
      <c r="AB218" s="151">
        <v>2333568.06</v>
      </c>
      <c r="AC218" s="151">
        <v>1190248.74</v>
      </c>
      <c r="AD218" s="26"/>
    </row>
    <row r="219" spans="1:30" s="27" customFormat="1" ht="243" x14ac:dyDescent="0.25">
      <c r="A219" s="291"/>
      <c r="B219" s="282"/>
      <c r="C219" s="282"/>
      <c r="D219" s="281" t="s">
        <v>1221</v>
      </c>
      <c r="E219" s="17" t="s">
        <v>891</v>
      </c>
      <c r="F219" s="18">
        <v>11</v>
      </c>
      <c r="G219" s="18" t="s">
        <v>1212</v>
      </c>
      <c r="H219" s="18" t="s">
        <v>1222</v>
      </c>
      <c r="I219" s="17" t="s">
        <v>540</v>
      </c>
      <c r="J219" s="17" t="s">
        <v>541</v>
      </c>
      <c r="K219" s="19" t="s">
        <v>34</v>
      </c>
      <c r="L219" s="20" t="s">
        <v>542</v>
      </c>
      <c r="M219" s="22">
        <v>0.25</v>
      </c>
      <c r="N219" s="22">
        <v>0.35</v>
      </c>
      <c r="O219" s="22">
        <v>0.7</v>
      </c>
      <c r="P219" s="22" t="s">
        <v>37</v>
      </c>
      <c r="Q219" s="23" t="s">
        <v>540</v>
      </c>
      <c r="R219" s="23" t="s">
        <v>543</v>
      </c>
      <c r="S219" s="24" t="s">
        <v>142</v>
      </c>
      <c r="T219" s="24" t="s">
        <v>47</v>
      </c>
      <c r="U219" s="98"/>
      <c r="V219" s="98" t="s">
        <v>48</v>
      </c>
      <c r="W219" s="23" t="s">
        <v>544</v>
      </c>
      <c r="X219" s="25">
        <v>0</v>
      </c>
      <c r="Y219" s="40">
        <f>7/11*100</f>
        <v>63.636363636363633</v>
      </c>
      <c r="Z219" s="40">
        <f>6/11*100</f>
        <v>54.54545454545454</v>
      </c>
      <c r="AA219" s="40">
        <f>7/11*100</f>
        <v>63.636363636363633</v>
      </c>
      <c r="AB219" s="40">
        <f>10/11*100</f>
        <v>90.909090909090907</v>
      </c>
      <c r="AC219" s="40">
        <f>9/13*100</f>
        <v>69.230769230769226</v>
      </c>
      <c r="AD219" s="40">
        <f>11/13*100</f>
        <v>84.615384615384613</v>
      </c>
    </row>
    <row r="220" spans="1:30" s="27" customFormat="1" ht="243" x14ac:dyDescent="0.25">
      <c r="A220" s="291"/>
      <c r="B220" s="283"/>
      <c r="C220" s="283"/>
      <c r="D220" s="283"/>
      <c r="E220" s="17" t="s">
        <v>891</v>
      </c>
      <c r="F220" s="18">
        <v>11</v>
      </c>
      <c r="G220" s="18" t="s">
        <v>1212</v>
      </c>
      <c r="H220" s="18" t="s">
        <v>1223</v>
      </c>
      <c r="I220" s="17" t="s">
        <v>546</v>
      </c>
      <c r="J220" s="17" t="s">
        <v>547</v>
      </c>
      <c r="K220" s="19" t="s">
        <v>34</v>
      </c>
      <c r="L220" s="20" t="s">
        <v>542</v>
      </c>
      <c r="M220" s="21">
        <v>0.14899999999999999</v>
      </c>
      <c r="N220" s="22">
        <v>0.25</v>
      </c>
      <c r="O220" s="22">
        <v>0.7</v>
      </c>
      <c r="P220" s="22" t="s">
        <v>37</v>
      </c>
      <c r="Q220" s="23" t="s">
        <v>546</v>
      </c>
      <c r="R220" s="23" t="s">
        <v>543</v>
      </c>
      <c r="S220" s="24" t="s">
        <v>142</v>
      </c>
      <c r="T220" s="24" t="s">
        <v>47</v>
      </c>
      <c r="U220" s="98"/>
      <c r="V220" s="98" t="s">
        <v>48</v>
      </c>
      <c r="W220" s="23" t="s">
        <v>544</v>
      </c>
      <c r="X220" s="25">
        <v>0</v>
      </c>
      <c r="Y220" s="40">
        <f>7/11*100</f>
        <v>63.636363636363633</v>
      </c>
      <c r="Z220" s="40">
        <f>6/11*100</f>
        <v>54.54545454545454</v>
      </c>
      <c r="AA220" s="40">
        <f>7/11*100</f>
        <v>63.636363636363633</v>
      </c>
      <c r="AB220" s="40">
        <f>10/11*100</f>
        <v>90.909090909090907</v>
      </c>
      <c r="AC220" s="40">
        <f>9/13*100</f>
        <v>69.230769230769226</v>
      </c>
      <c r="AD220" s="40">
        <f>11/13*100</f>
        <v>84.615384615384613</v>
      </c>
    </row>
    <row r="221" spans="1:30" s="27" customFormat="1" ht="54" x14ac:dyDescent="0.25">
      <c r="A221" s="291"/>
      <c r="B221" s="281" t="s">
        <v>1224</v>
      </c>
      <c r="C221" s="281" t="s">
        <v>1225</v>
      </c>
      <c r="D221" s="31" t="s">
        <v>1226</v>
      </c>
      <c r="E221" s="41"/>
      <c r="F221" s="42"/>
      <c r="G221" s="42"/>
      <c r="H221" s="42"/>
      <c r="I221" s="41" t="s">
        <v>1195</v>
      </c>
      <c r="J221" s="41"/>
      <c r="K221" s="44"/>
      <c r="L221" s="44"/>
      <c r="M221" s="44"/>
      <c r="N221" s="44"/>
      <c r="O221" s="44"/>
      <c r="P221" s="44"/>
      <c r="Q221" s="23"/>
      <c r="R221" s="23"/>
      <c r="S221" s="24"/>
      <c r="T221" s="24"/>
      <c r="U221" s="98"/>
      <c r="V221" s="98"/>
      <c r="W221" s="78"/>
      <c r="X221" s="74"/>
      <c r="Y221" s="26"/>
      <c r="Z221" s="26"/>
      <c r="AA221" s="26"/>
      <c r="AB221" s="26"/>
      <c r="AC221" s="26"/>
      <c r="AD221" s="26"/>
    </row>
    <row r="222" spans="1:30" s="27" customFormat="1" ht="40.5" x14ac:dyDescent="0.25">
      <c r="A222" s="291"/>
      <c r="B222" s="282"/>
      <c r="C222" s="282"/>
      <c r="D222" s="281" t="s">
        <v>1227</v>
      </c>
      <c r="E222" s="17" t="s">
        <v>891</v>
      </c>
      <c r="F222" s="18">
        <v>11</v>
      </c>
      <c r="G222" s="18" t="s">
        <v>1224</v>
      </c>
      <c r="H222" s="18" t="s">
        <v>1228</v>
      </c>
      <c r="I222" s="17" t="s">
        <v>1229</v>
      </c>
      <c r="J222" s="17" t="s">
        <v>1230</v>
      </c>
      <c r="K222" s="19" t="s">
        <v>34</v>
      </c>
      <c r="L222" s="20" t="s">
        <v>1231</v>
      </c>
      <c r="M222" s="22">
        <v>9.4E-2</v>
      </c>
      <c r="N222" s="22" t="s">
        <v>1232</v>
      </c>
      <c r="O222" s="22">
        <v>0.05</v>
      </c>
      <c r="P222" s="22" t="s">
        <v>37</v>
      </c>
      <c r="Q222" s="23" t="s">
        <v>1233</v>
      </c>
      <c r="R222" s="23"/>
      <c r="S222" s="24" t="s">
        <v>39</v>
      </c>
      <c r="T222" s="24"/>
      <c r="U222" s="98"/>
      <c r="V222" s="98"/>
      <c r="W222" s="78"/>
      <c r="X222" s="74">
        <v>0</v>
      </c>
      <c r="Y222" s="25"/>
      <c r="Z222" s="25"/>
      <c r="AA222" s="25"/>
      <c r="AB222" s="25"/>
      <c r="AC222" s="25"/>
      <c r="AD222" s="25"/>
    </row>
    <row r="223" spans="1:30" s="27" customFormat="1" ht="40.5" x14ac:dyDescent="0.25">
      <c r="A223" s="291"/>
      <c r="B223" s="283"/>
      <c r="C223" s="283"/>
      <c r="D223" s="283"/>
      <c r="E223" s="17" t="s">
        <v>891</v>
      </c>
      <c r="F223" s="18">
        <v>11</v>
      </c>
      <c r="G223" s="18" t="s">
        <v>1224</v>
      </c>
      <c r="H223" s="18" t="s">
        <v>1234</v>
      </c>
      <c r="I223" s="17" t="s">
        <v>1235</v>
      </c>
      <c r="J223" s="17" t="s">
        <v>1236</v>
      </c>
      <c r="K223" s="19" t="s">
        <v>34</v>
      </c>
      <c r="L223" s="20" t="s">
        <v>1231</v>
      </c>
      <c r="M223" s="22">
        <v>0.17899999999999999</v>
      </c>
      <c r="N223" s="22" t="s">
        <v>1237</v>
      </c>
      <c r="O223" s="22">
        <v>0.08</v>
      </c>
      <c r="P223" s="22" t="s">
        <v>37</v>
      </c>
      <c r="Q223" s="23" t="s">
        <v>1233</v>
      </c>
      <c r="R223" s="152"/>
      <c r="S223" s="153" t="s">
        <v>695</v>
      </c>
      <c r="T223" s="153"/>
      <c r="U223" s="153"/>
      <c r="V223" s="153"/>
      <c r="W223" s="152" t="s">
        <v>1238</v>
      </c>
      <c r="X223" s="74">
        <v>0</v>
      </c>
      <c r="Y223" s="25"/>
      <c r="Z223" s="25"/>
      <c r="AA223" s="25"/>
      <c r="AB223" s="25"/>
      <c r="AC223" s="25"/>
      <c r="AD223" s="25"/>
    </row>
    <row r="224" spans="1:30" s="27" customFormat="1" ht="54" x14ac:dyDescent="0.25">
      <c r="A224" s="291"/>
      <c r="B224" s="31" t="s">
        <v>1239</v>
      </c>
      <c r="C224" s="31" t="s">
        <v>1240</v>
      </c>
      <c r="D224" s="31" t="s">
        <v>1241</v>
      </c>
      <c r="E224" s="41"/>
      <c r="F224" s="42"/>
      <c r="G224" s="42"/>
      <c r="H224" s="42"/>
      <c r="I224" s="43" t="s">
        <v>148</v>
      </c>
      <c r="J224" s="41"/>
      <c r="K224" s="44"/>
      <c r="L224" s="44"/>
      <c r="M224" s="44"/>
      <c r="N224" s="44"/>
      <c r="O224" s="44"/>
      <c r="P224" s="44"/>
      <c r="Q224" s="23"/>
      <c r="R224" s="23"/>
      <c r="S224" s="24"/>
      <c r="T224" s="24"/>
      <c r="U224" s="98"/>
      <c r="V224" s="98"/>
      <c r="W224" s="78"/>
      <c r="X224" s="74">
        <v>0</v>
      </c>
      <c r="Y224" s="25"/>
      <c r="Z224" s="25"/>
      <c r="AA224" s="25"/>
      <c r="AB224" s="25"/>
      <c r="AC224" s="25"/>
      <c r="AD224" s="25"/>
    </row>
    <row r="225" spans="1:30" s="27" customFormat="1" ht="67.5" x14ac:dyDescent="0.25">
      <c r="A225" s="291"/>
      <c r="B225" s="280" t="s">
        <v>1242</v>
      </c>
      <c r="C225" s="281" t="s">
        <v>1243</v>
      </c>
      <c r="D225" s="31" t="s">
        <v>1244</v>
      </c>
      <c r="E225" s="47" t="s">
        <v>891</v>
      </c>
      <c r="F225" s="48">
        <v>11</v>
      </c>
      <c r="G225" s="48" t="s">
        <v>1242</v>
      </c>
      <c r="H225" s="48" t="s">
        <v>1245</v>
      </c>
      <c r="I225" s="47" t="s">
        <v>1246</v>
      </c>
      <c r="J225" s="47" t="s">
        <v>1247</v>
      </c>
      <c r="K225" s="110" t="s">
        <v>34</v>
      </c>
      <c r="L225" s="111" t="s">
        <v>1248</v>
      </c>
      <c r="M225" s="22">
        <v>0</v>
      </c>
      <c r="N225" s="21">
        <v>8.8999999999999996E-2</v>
      </c>
      <c r="O225" s="22">
        <v>1</v>
      </c>
      <c r="P225" s="22" t="s">
        <v>37</v>
      </c>
      <c r="Q225" s="114" t="s">
        <v>1246</v>
      </c>
      <c r="R225" s="114" t="s">
        <v>1249</v>
      </c>
      <c r="S225" s="115" t="s">
        <v>39</v>
      </c>
      <c r="T225" s="115"/>
      <c r="U225" s="154"/>
      <c r="V225" s="154"/>
      <c r="W225" s="23" t="s">
        <v>1195</v>
      </c>
      <c r="X225" s="74">
        <v>0</v>
      </c>
      <c r="Y225" s="25"/>
      <c r="Z225" s="25"/>
      <c r="AA225" s="25"/>
      <c r="AB225" s="25"/>
      <c r="AC225" s="25"/>
      <c r="AD225" s="25"/>
    </row>
    <row r="226" spans="1:30" s="27" customFormat="1" ht="94.5" x14ac:dyDescent="0.25">
      <c r="A226" s="291"/>
      <c r="B226" s="280"/>
      <c r="C226" s="282"/>
      <c r="D226" s="281" t="s">
        <v>1250</v>
      </c>
      <c r="E226" s="17" t="s">
        <v>1251</v>
      </c>
      <c r="F226" s="18" t="s">
        <v>1252</v>
      </c>
      <c r="G226" s="18" t="s">
        <v>1253</v>
      </c>
      <c r="H226" s="18" t="s">
        <v>1254</v>
      </c>
      <c r="I226" s="17" t="s">
        <v>1255</v>
      </c>
      <c r="J226" s="17" t="s">
        <v>1256</v>
      </c>
      <c r="K226" s="19" t="s">
        <v>1061</v>
      </c>
      <c r="L226" s="20" t="s">
        <v>1257</v>
      </c>
      <c r="M226" s="90">
        <v>5</v>
      </c>
      <c r="N226" s="19">
        <v>16</v>
      </c>
      <c r="O226" s="90">
        <v>32</v>
      </c>
      <c r="P226" s="22" t="s">
        <v>37</v>
      </c>
      <c r="Q226" s="114" t="s">
        <v>1255</v>
      </c>
      <c r="R226" s="114"/>
      <c r="S226" s="115" t="s">
        <v>142</v>
      </c>
      <c r="T226" s="115"/>
      <c r="U226" s="154"/>
      <c r="V226" s="154"/>
      <c r="W226" s="114" t="s">
        <v>1258</v>
      </c>
      <c r="X226" s="74">
        <v>0</v>
      </c>
      <c r="Y226" s="25"/>
      <c r="Z226" s="25"/>
      <c r="AA226" s="25"/>
      <c r="AB226" s="25"/>
      <c r="AC226" s="25"/>
      <c r="AD226" s="25"/>
    </row>
    <row r="227" spans="1:30" s="27" customFormat="1" ht="54" x14ac:dyDescent="0.25">
      <c r="A227" s="291"/>
      <c r="B227" s="280"/>
      <c r="C227" s="282"/>
      <c r="D227" s="283"/>
      <c r="E227" s="47" t="s">
        <v>891</v>
      </c>
      <c r="F227" s="48">
        <v>11</v>
      </c>
      <c r="G227" s="48" t="s">
        <v>1242</v>
      </c>
      <c r="H227" s="48" t="s">
        <v>1259</v>
      </c>
      <c r="I227" s="43" t="s">
        <v>148</v>
      </c>
      <c r="J227" s="47" t="s">
        <v>1260</v>
      </c>
      <c r="K227" s="110" t="s">
        <v>1061</v>
      </c>
      <c r="L227" s="111" t="s">
        <v>1257</v>
      </c>
      <c r="M227" s="97">
        <v>0</v>
      </c>
      <c r="N227" s="97">
        <v>50</v>
      </c>
      <c r="O227" s="97">
        <v>50</v>
      </c>
      <c r="P227" s="22" t="s">
        <v>37</v>
      </c>
      <c r="Q227" s="114" t="s">
        <v>1261</v>
      </c>
      <c r="R227" s="114"/>
      <c r="S227" s="115" t="s">
        <v>142</v>
      </c>
      <c r="T227" s="115"/>
      <c r="U227" s="154"/>
      <c r="V227" s="154"/>
      <c r="W227" s="114" t="s">
        <v>1258</v>
      </c>
      <c r="X227" s="74">
        <v>0</v>
      </c>
      <c r="Y227" s="25"/>
      <c r="Z227" s="25"/>
      <c r="AA227" s="25"/>
      <c r="AB227" s="25"/>
      <c r="AC227" s="25"/>
      <c r="AD227" s="25"/>
    </row>
    <row r="228" spans="1:30" s="27" customFormat="1" ht="54.75" thickBot="1" x14ac:dyDescent="0.3">
      <c r="A228" s="292"/>
      <c r="B228" s="31" t="s">
        <v>1262</v>
      </c>
      <c r="C228" s="31" t="s">
        <v>1263</v>
      </c>
      <c r="D228" s="31" t="s">
        <v>1264</v>
      </c>
      <c r="E228" s="41"/>
      <c r="F228" s="42"/>
      <c r="G228" s="42"/>
      <c r="H228" s="42"/>
      <c r="I228" s="43" t="s">
        <v>148</v>
      </c>
      <c r="J228" s="41"/>
      <c r="K228" s="44"/>
      <c r="L228" s="44"/>
      <c r="M228" s="44"/>
      <c r="N228" s="44"/>
      <c r="O228" s="44"/>
      <c r="P228" s="44"/>
      <c r="Q228" s="23"/>
      <c r="R228" s="23"/>
      <c r="S228" s="24"/>
      <c r="T228" s="24"/>
      <c r="U228" s="98"/>
      <c r="V228" s="98"/>
      <c r="W228" s="78"/>
      <c r="X228" s="74">
        <v>0</v>
      </c>
      <c r="Y228" s="25"/>
      <c r="Z228" s="25"/>
      <c r="AA228" s="25"/>
      <c r="AB228" s="25"/>
      <c r="AC228" s="25"/>
      <c r="AD228" s="25"/>
    </row>
    <row r="229" spans="1:30" s="27" customFormat="1" ht="67.5" x14ac:dyDescent="0.25">
      <c r="A229" s="289" t="s">
        <v>1265</v>
      </c>
      <c r="B229" s="31" t="s">
        <v>1266</v>
      </c>
      <c r="C229" s="31" t="s">
        <v>1267</v>
      </c>
      <c r="D229" s="31" t="s">
        <v>1268</v>
      </c>
      <c r="E229" s="41"/>
      <c r="F229" s="42"/>
      <c r="G229" s="42"/>
      <c r="H229" s="42"/>
      <c r="I229" s="43" t="s">
        <v>148</v>
      </c>
      <c r="J229" s="41"/>
      <c r="K229" s="44"/>
      <c r="L229" s="44"/>
      <c r="M229" s="44"/>
      <c r="N229" s="44"/>
      <c r="O229" s="44"/>
      <c r="P229" s="44"/>
      <c r="Q229" s="23"/>
      <c r="R229" s="23"/>
      <c r="S229" s="24"/>
      <c r="T229" s="24"/>
      <c r="U229" s="98"/>
      <c r="V229" s="98"/>
      <c r="W229" s="78"/>
      <c r="X229" s="74">
        <v>0</v>
      </c>
      <c r="Y229" s="25"/>
      <c r="Z229" s="25"/>
      <c r="AA229" s="25"/>
      <c r="AB229" s="25"/>
      <c r="AC229" s="25"/>
      <c r="AD229" s="25"/>
    </row>
    <row r="230" spans="1:30" s="27" customFormat="1" ht="27" x14ac:dyDescent="0.25">
      <c r="A230" s="284"/>
      <c r="B230" s="281" t="s">
        <v>1269</v>
      </c>
      <c r="C230" s="281" t="s">
        <v>1270</v>
      </c>
      <c r="D230" s="31" t="s">
        <v>1271</v>
      </c>
      <c r="E230" s="41"/>
      <c r="F230" s="42"/>
      <c r="G230" s="42"/>
      <c r="H230" s="42"/>
      <c r="I230" s="43" t="s">
        <v>148</v>
      </c>
      <c r="J230" s="41"/>
      <c r="K230" s="44"/>
      <c r="L230" s="44"/>
      <c r="M230" s="44"/>
      <c r="N230" s="44"/>
      <c r="O230" s="44"/>
      <c r="P230" s="44"/>
      <c r="Q230" s="23"/>
      <c r="R230" s="23"/>
      <c r="S230" s="24"/>
      <c r="T230" s="24"/>
      <c r="U230" s="98"/>
      <c r="V230" s="98"/>
      <c r="W230" s="78"/>
      <c r="X230" s="74">
        <v>0</v>
      </c>
      <c r="Y230" s="25"/>
      <c r="Z230" s="25"/>
      <c r="AA230" s="25"/>
      <c r="AB230" s="25"/>
      <c r="AC230" s="25"/>
      <c r="AD230" s="25"/>
    </row>
    <row r="231" spans="1:30" s="27" customFormat="1" ht="27" x14ac:dyDescent="0.25">
      <c r="A231" s="284"/>
      <c r="B231" s="283"/>
      <c r="C231" s="283"/>
      <c r="D231" s="31" t="s">
        <v>1272</v>
      </c>
      <c r="E231" s="41"/>
      <c r="F231" s="42"/>
      <c r="G231" s="42"/>
      <c r="H231" s="42"/>
      <c r="I231" s="43" t="s">
        <v>148</v>
      </c>
      <c r="J231" s="41"/>
      <c r="K231" s="44"/>
      <c r="L231" s="44"/>
      <c r="M231" s="44"/>
      <c r="N231" s="44"/>
      <c r="O231" s="44"/>
      <c r="P231" s="44"/>
      <c r="Q231" s="23"/>
      <c r="R231" s="23"/>
      <c r="S231" s="24"/>
      <c r="T231" s="24"/>
      <c r="U231" s="98"/>
      <c r="V231" s="98"/>
      <c r="W231" s="78"/>
      <c r="X231" s="74">
        <v>0</v>
      </c>
      <c r="Y231" s="25"/>
      <c r="Z231" s="25"/>
      <c r="AA231" s="25"/>
      <c r="AB231" s="25"/>
      <c r="AC231" s="25"/>
      <c r="AD231" s="25"/>
    </row>
    <row r="232" spans="1:30" s="27" customFormat="1" ht="67.5" x14ac:dyDescent="0.25">
      <c r="A232" s="284"/>
      <c r="B232" s="31" t="s">
        <v>1273</v>
      </c>
      <c r="C232" s="31" t="s">
        <v>1274</v>
      </c>
      <c r="D232" s="31" t="s">
        <v>1275</v>
      </c>
      <c r="E232" s="17" t="s">
        <v>805</v>
      </c>
      <c r="F232" s="18">
        <v>12</v>
      </c>
      <c r="G232" s="18" t="s">
        <v>1273</v>
      </c>
      <c r="H232" s="18" t="s">
        <v>1276</v>
      </c>
      <c r="I232" s="17" t="s">
        <v>1277</v>
      </c>
      <c r="J232" s="17" t="s">
        <v>1278</v>
      </c>
      <c r="K232" s="19" t="s">
        <v>1279</v>
      </c>
      <c r="L232" s="20" t="s">
        <v>1280</v>
      </c>
      <c r="M232" s="65" t="s">
        <v>1281</v>
      </c>
      <c r="N232" s="19" t="s">
        <v>1282</v>
      </c>
      <c r="O232" s="19" t="s">
        <v>1283</v>
      </c>
      <c r="P232" s="22" t="s">
        <v>37</v>
      </c>
      <c r="Q232" s="23" t="s">
        <v>1277</v>
      </c>
      <c r="R232" s="23"/>
      <c r="S232" s="24" t="s">
        <v>810</v>
      </c>
      <c r="T232" s="24"/>
      <c r="U232" s="98"/>
      <c r="V232" s="98"/>
      <c r="W232" s="78"/>
      <c r="X232" s="74">
        <v>0</v>
      </c>
      <c r="Y232" s="25"/>
      <c r="Z232" s="25"/>
      <c r="AA232" s="25"/>
      <c r="AB232" s="25"/>
      <c r="AC232" s="25"/>
      <c r="AD232" s="25"/>
    </row>
    <row r="233" spans="1:30" s="27" customFormat="1" ht="162" x14ac:dyDescent="0.25">
      <c r="A233" s="284"/>
      <c r="B233" s="281" t="s">
        <v>1284</v>
      </c>
      <c r="C233" s="155" t="s">
        <v>1285</v>
      </c>
      <c r="D233" s="31" t="s">
        <v>1286</v>
      </c>
      <c r="E233" s="156" t="s">
        <v>805</v>
      </c>
      <c r="F233" s="157">
        <v>12</v>
      </c>
      <c r="G233" s="157" t="s">
        <v>1284</v>
      </c>
      <c r="H233" s="157" t="s">
        <v>1287</v>
      </c>
      <c r="I233" s="156" t="s">
        <v>1288</v>
      </c>
      <c r="J233" s="17" t="s">
        <v>1289</v>
      </c>
      <c r="K233" s="19" t="s">
        <v>1290</v>
      </c>
      <c r="L233" s="20" t="s">
        <v>847</v>
      </c>
      <c r="M233" s="45">
        <v>210132</v>
      </c>
      <c r="N233" s="45">
        <v>738461</v>
      </c>
      <c r="O233" s="45">
        <v>2806130</v>
      </c>
      <c r="P233" s="22" t="s">
        <v>37</v>
      </c>
      <c r="Q233" s="23" t="s">
        <v>1288</v>
      </c>
      <c r="R233" s="23" t="s">
        <v>1291</v>
      </c>
      <c r="S233" s="24" t="s">
        <v>142</v>
      </c>
      <c r="T233" s="24" t="s">
        <v>47</v>
      </c>
      <c r="U233" s="98"/>
      <c r="V233" s="98"/>
      <c r="W233" s="77" t="s">
        <v>1292</v>
      </c>
      <c r="X233" s="74">
        <v>414</v>
      </c>
      <c r="Y233" s="158">
        <v>30079.8</v>
      </c>
      <c r="Z233" s="159">
        <v>23272.7</v>
      </c>
      <c r="AA233" s="159">
        <v>40895.800000000003</v>
      </c>
      <c r="AB233" s="160">
        <v>22596.73</v>
      </c>
      <c r="AC233" s="161" t="s">
        <v>1293</v>
      </c>
      <c r="AD233" s="162" t="s">
        <v>1293</v>
      </c>
    </row>
    <row r="234" spans="1:30" s="27" customFormat="1" ht="95.25" thickBot="1" x14ac:dyDescent="0.3">
      <c r="A234" s="284"/>
      <c r="B234" s="282"/>
      <c r="C234" s="163"/>
      <c r="D234" s="286" t="s">
        <v>1294</v>
      </c>
      <c r="E234" s="156" t="s">
        <v>805</v>
      </c>
      <c r="F234" s="157">
        <v>12</v>
      </c>
      <c r="G234" s="157" t="s">
        <v>1284</v>
      </c>
      <c r="H234" s="157" t="s">
        <v>1295</v>
      </c>
      <c r="I234" s="156" t="s">
        <v>1296</v>
      </c>
      <c r="J234" s="17"/>
      <c r="K234" s="19"/>
      <c r="L234" s="20" t="s">
        <v>1297</v>
      </c>
      <c r="M234" s="107">
        <v>9.1999999999999998E-2</v>
      </c>
      <c r="N234" s="107">
        <v>0.3</v>
      </c>
      <c r="O234" s="107">
        <v>1</v>
      </c>
      <c r="P234" s="22" t="s">
        <v>37</v>
      </c>
      <c r="Q234" s="23" t="s">
        <v>1298</v>
      </c>
      <c r="R234" s="23" t="s">
        <v>1299</v>
      </c>
      <c r="S234" s="24" t="s">
        <v>142</v>
      </c>
      <c r="T234" s="24" t="s">
        <v>47</v>
      </c>
      <c r="U234" s="98"/>
      <c r="V234" s="98"/>
      <c r="W234" s="23" t="s">
        <v>1300</v>
      </c>
      <c r="X234" s="74">
        <v>417</v>
      </c>
      <c r="Y234" s="124" t="s">
        <v>1301</v>
      </c>
      <c r="Z234" s="125" t="s">
        <v>1302</v>
      </c>
      <c r="AA234" s="125" t="s">
        <v>197</v>
      </c>
      <c r="AB234" s="125" t="s">
        <v>1293</v>
      </c>
      <c r="AC234" s="164" t="s">
        <v>1293</v>
      </c>
      <c r="AD234" s="165" t="s">
        <v>1293</v>
      </c>
    </row>
    <row r="235" spans="1:30" s="27" customFormat="1" ht="54.75" thickBot="1" x14ac:dyDescent="0.3">
      <c r="A235" s="284"/>
      <c r="B235" s="282"/>
      <c r="C235" s="163"/>
      <c r="D235" s="287"/>
      <c r="E235" s="156" t="s">
        <v>805</v>
      </c>
      <c r="F235" s="157">
        <v>12</v>
      </c>
      <c r="G235" s="157" t="s">
        <v>1284</v>
      </c>
      <c r="H235" s="157" t="s">
        <v>1303</v>
      </c>
      <c r="I235" s="156" t="s">
        <v>1304</v>
      </c>
      <c r="J235" s="17" t="s">
        <v>1305</v>
      </c>
      <c r="K235" s="19" t="s">
        <v>1290</v>
      </c>
      <c r="L235" s="20" t="s">
        <v>1306</v>
      </c>
      <c r="M235" s="45">
        <v>1918</v>
      </c>
      <c r="N235" s="45">
        <v>4036</v>
      </c>
      <c r="O235" s="45">
        <v>7768</v>
      </c>
      <c r="P235" s="22" t="s">
        <v>37</v>
      </c>
      <c r="Q235" s="23" t="s">
        <v>1304</v>
      </c>
      <c r="R235" s="23" t="s">
        <v>1307</v>
      </c>
      <c r="S235" s="24" t="s">
        <v>142</v>
      </c>
      <c r="T235" s="24" t="s">
        <v>47</v>
      </c>
      <c r="U235" s="98"/>
      <c r="V235" s="98"/>
      <c r="W235" s="23" t="s">
        <v>1308</v>
      </c>
      <c r="X235" s="74">
        <v>421</v>
      </c>
      <c r="Y235" s="166" t="s">
        <v>1309</v>
      </c>
      <c r="Z235" s="167" t="s">
        <v>1310</v>
      </c>
      <c r="AA235" s="167" t="s">
        <v>1311</v>
      </c>
      <c r="AB235" s="167" t="s">
        <v>1312</v>
      </c>
      <c r="AC235" s="164" t="s">
        <v>1313</v>
      </c>
      <c r="AD235" s="168" t="s">
        <v>1314</v>
      </c>
    </row>
    <row r="236" spans="1:30" s="27" customFormat="1" ht="95.25" thickBot="1" x14ac:dyDescent="0.3">
      <c r="A236" s="284"/>
      <c r="B236" s="169"/>
      <c r="C236" s="169"/>
      <c r="D236" s="288"/>
      <c r="E236" s="156" t="s">
        <v>805</v>
      </c>
      <c r="F236" s="157">
        <v>12</v>
      </c>
      <c r="G236" s="157" t="s">
        <v>1284</v>
      </c>
      <c r="H236" s="157"/>
      <c r="I236" s="170" t="s">
        <v>63</v>
      </c>
      <c r="J236" s="17"/>
      <c r="K236" s="19"/>
      <c r="L236" s="20"/>
      <c r="M236" s="45"/>
      <c r="N236" s="45"/>
      <c r="O236" s="45"/>
      <c r="P236" s="22"/>
      <c r="Q236" s="23" t="s">
        <v>1315</v>
      </c>
      <c r="R236" s="23" t="s">
        <v>1307</v>
      </c>
      <c r="S236" s="24" t="s">
        <v>142</v>
      </c>
      <c r="T236" s="24" t="s">
        <v>47</v>
      </c>
      <c r="U236" s="98"/>
      <c r="V236" s="98"/>
      <c r="W236" s="23" t="s">
        <v>1316</v>
      </c>
      <c r="X236" s="74">
        <v>416</v>
      </c>
      <c r="Y236" s="158" t="s">
        <v>1317</v>
      </c>
      <c r="Z236" s="159">
        <v>1894</v>
      </c>
      <c r="AA236" s="159" t="s">
        <v>1318</v>
      </c>
      <c r="AB236" s="159" t="s">
        <v>1319</v>
      </c>
      <c r="AC236" s="171">
        <v>4682.45</v>
      </c>
      <c r="AD236" s="172">
        <v>1806.79</v>
      </c>
    </row>
    <row r="237" spans="1:30" s="27" customFormat="1" ht="40.5" x14ac:dyDescent="0.25">
      <c r="A237" s="284"/>
      <c r="B237" s="286" t="s">
        <v>1320</v>
      </c>
      <c r="C237" s="286" t="s">
        <v>1321</v>
      </c>
      <c r="D237" s="31" t="s">
        <v>1322</v>
      </c>
      <c r="E237" s="17" t="s">
        <v>805</v>
      </c>
      <c r="F237" s="18">
        <v>12</v>
      </c>
      <c r="G237" s="18" t="s">
        <v>1320</v>
      </c>
      <c r="H237" s="18" t="s">
        <v>1323</v>
      </c>
      <c r="I237" s="17" t="s">
        <v>1324</v>
      </c>
      <c r="J237" s="17" t="s">
        <v>1325</v>
      </c>
      <c r="K237" s="19" t="s">
        <v>34</v>
      </c>
      <c r="L237" s="20" t="s">
        <v>1326</v>
      </c>
      <c r="M237" s="22">
        <v>8.5999999999999993E-2</v>
      </c>
      <c r="N237" s="22">
        <v>0.1</v>
      </c>
      <c r="O237" s="22">
        <v>0.17899999999999999</v>
      </c>
      <c r="P237" s="21" t="s">
        <v>81</v>
      </c>
      <c r="Q237" s="23" t="s">
        <v>1324</v>
      </c>
      <c r="R237" s="23"/>
      <c r="S237" s="24" t="s">
        <v>142</v>
      </c>
      <c r="T237" s="24" t="s">
        <v>47</v>
      </c>
      <c r="U237" s="98" t="s">
        <v>48</v>
      </c>
      <c r="V237" s="98"/>
      <c r="W237" s="23" t="s">
        <v>1327</v>
      </c>
      <c r="X237" s="74">
        <v>0</v>
      </c>
      <c r="Y237" s="25"/>
      <c r="Z237" s="25"/>
      <c r="AA237" s="25"/>
      <c r="AB237" s="25"/>
      <c r="AC237" s="25"/>
      <c r="AD237" s="25"/>
    </row>
    <row r="238" spans="1:30" s="27" customFormat="1" ht="41.25" thickBot="1" x14ac:dyDescent="0.3">
      <c r="A238" s="284"/>
      <c r="B238" s="288"/>
      <c r="C238" s="288"/>
      <c r="D238" s="31"/>
      <c r="E238" s="17"/>
      <c r="F238" s="18"/>
      <c r="G238" s="18"/>
      <c r="H238" s="18"/>
      <c r="I238" s="30" t="s">
        <v>63</v>
      </c>
      <c r="J238" s="17"/>
      <c r="K238" s="19"/>
      <c r="L238" s="20"/>
      <c r="M238" s="22"/>
      <c r="N238" s="22"/>
      <c r="O238" s="22"/>
      <c r="P238" s="21"/>
      <c r="Q238" s="23" t="s">
        <v>1328</v>
      </c>
      <c r="R238" s="23" t="s">
        <v>1329</v>
      </c>
      <c r="S238" s="24" t="s">
        <v>142</v>
      </c>
      <c r="T238" s="24" t="s">
        <v>47</v>
      </c>
      <c r="U238" s="98"/>
      <c r="V238" s="98" t="s">
        <v>48</v>
      </c>
      <c r="W238" s="23" t="s">
        <v>1330</v>
      </c>
      <c r="X238" s="74">
        <v>0</v>
      </c>
      <c r="Y238" s="158" t="s">
        <v>1331</v>
      </c>
      <c r="Z238" s="159">
        <v>501943</v>
      </c>
      <c r="AA238" s="159">
        <v>2346997.9900000002</v>
      </c>
      <c r="AB238" s="159">
        <v>1758909.08</v>
      </c>
      <c r="AC238" s="173">
        <v>2828930</v>
      </c>
      <c r="AD238" s="174">
        <v>674673.75</v>
      </c>
    </row>
    <row r="239" spans="1:30" s="27" customFormat="1" ht="67.5" x14ac:dyDescent="0.25">
      <c r="A239" s="284"/>
      <c r="B239" s="31" t="s">
        <v>1332</v>
      </c>
      <c r="C239" s="31" t="s">
        <v>1333</v>
      </c>
      <c r="D239" s="31" t="s">
        <v>1334</v>
      </c>
      <c r="E239" s="79" t="s">
        <v>805</v>
      </c>
      <c r="F239" s="80">
        <v>12</v>
      </c>
      <c r="G239" s="80" t="s">
        <v>1332</v>
      </c>
      <c r="H239" s="80" t="s">
        <v>1335</v>
      </c>
      <c r="I239" s="79" t="s">
        <v>1336</v>
      </c>
      <c r="J239" s="17" t="s">
        <v>1337</v>
      </c>
      <c r="K239" s="19" t="s">
        <v>34</v>
      </c>
      <c r="L239" s="20" t="s">
        <v>1338</v>
      </c>
      <c r="M239" s="60">
        <v>0.25</v>
      </c>
      <c r="N239" s="60">
        <v>0.35</v>
      </c>
      <c r="O239" s="60">
        <v>0.35</v>
      </c>
      <c r="P239" s="22" t="s">
        <v>37</v>
      </c>
      <c r="Q239" s="23" t="s">
        <v>1336</v>
      </c>
      <c r="R239" s="23"/>
      <c r="S239" s="24"/>
      <c r="T239" s="24"/>
      <c r="U239" s="98"/>
      <c r="V239" s="98"/>
      <c r="W239" s="78"/>
      <c r="X239" s="74">
        <v>0</v>
      </c>
      <c r="Y239" s="25"/>
      <c r="Z239" s="25"/>
      <c r="AA239" s="25"/>
      <c r="AB239" s="25"/>
      <c r="AC239" s="25"/>
      <c r="AD239" s="25"/>
    </row>
    <row r="240" spans="1:30" s="27" customFormat="1" ht="27" x14ac:dyDescent="0.25">
      <c r="A240" s="284"/>
      <c r="B240" s="31" t="s">
        <v>1339</v>
      </c>
      <c r="C240" s="31" t="s">
        <v>1340</v>
      </c>
      <c r="D240" s="31" t="s">
        <v>1341</v>
      </c>
      <c r="E240" s="41"/>
      <c r="F240" s="42"/>
      <c r="G240" s="42"/>
      <c r="H240" s="42"/>
      <c r="I240" s="43" t="s">
        <v>148</v>
      </c>
      <c r="J240" s="41"/>
      <c r="K240" s="44"/>
      <c r="L240" s="44"/>
      <c r="M240" s="44"/>
      <c r="N240" s="44"/>
      <c r="O240" s="44"/>
      <c r="P240" s="44"/>
      <c r="Q240" s="23"/>
      <c r="R240" s="23"/>
      <c r="S240" s="24"/>
      <c r="T240" s="24"/>
      <c r="U240" s="98"/>
      <c r="V240" s="98"/>
      <c r="W240" s="78"/>
      <c r="X240" s="74">
        <v>0</v>
      </c>
      <c r="Y240" s="25"/>
      <c r="Z240" s="25"/>
      <c r="AA240" s="25"/>
      <c r="AB240" s="25"/>
      <c r="AC240" s="25"/>
      <c r="AD240" s="25"/>
    </row>
    <row r="241" spans="1:30" s="27" customFormat="1" ht="67.5" x14ac:dyDescent="0.25">
      <c r="A241" s="284"/>
      <c r="B241" s="31" t="s">
        <v>1342</v>
      </c>
      <c r="C241" s="31" t="s">
        <v>1343</v>
      </c>
      <c r="D241" s="31" t="s">
        <v>1344</v>
      </c>
      <c r="E241" s="41"/>
      <c r="F241" s="42"/>
      <c r="G241" s="42"/>
      <c r="H241" s="42"/>
      <c r="I241" s="43" t="s">
        <v>148</v>
      </c>
      <c r="J241" s="41"/>
      <c r="K241" s="44"/>
      <c r="L241" s="44"/>
      <c r="M241" s="44"/>
      <c r="N241" s="44"/>
      <c r="O241" s="44"/>
      <c r="P241" s="44"/>
      <c r="Q241" s="23"/>
      <c r="R241" s="23"/>
      <c r="S241" s="24"/>
      <c r="T241" s="24"/>
      <c r="U241" s="98"/>
      <c r="V241" s="98"/>
      <c r="W241" s="78"/>
      <c r="X241" s="74">
        <v>0</v>
      </c>
      <c r="Y241" s="25"/>
      <c r="Z241" s="25"/>
      <c r="AA241" s="25"/>
      <c r="AB241" s="25"/>
      <c r="AC241" s="25"/>
      <c r="AD241" s="25"/>
    </row>
    <row r="242" spans="1:30" s="27" customFormat="1" ht="54" x14ac:dyDescent="0.25">
      <c r="A242" s="284"/>
      <c r="B242" s="31" t="s">
        <v>1345</v>
      </c>
      <c r="C242" s="31" t="s">
        <v>1346</v>
      </c>
      <c r="D242" s="31" t="s">
        <v>1347</v>
      </c>
      <c r="E242" s="41"/>
      <c r="F242" s="42"/>
      <c r="G242" s="42"/>
      <c r="H242" s="42"/>
      <c r="I242" s="43" t="s">
        <v>148</v>
      </c>
      <c r="J242" s="41"/>
      <c r="K242" s="44"/>
      <c r="L242" s="44"/>
      <c r="M242" s="44"/>
      <c r="N242" s="44"/>
      <c r="O242" s="44"/>
      <c r="P242" s="44"/>
      <c r="Q242" s="23"/>
      <c r="R242" s="23"/>
      <c r="S242" s="24"/>
      <c r="T242" s="24"/>
      <c r="U242" s="98"/>
      <c r="V242" s="98"/>
      <c r="W242" s="78"/>
      <c r="X242" s="74">
        <v>0</v>
      </c>
      <c r="Y242" s="25"/>
      <c r="Z242" s="25"/>
      <c r="AA242" s="25"/>
      <c r="AB242" s="25"/>
      <c r="AC242" s="25"/>
      <c r="AD242" s="25"/>
    </row>
    <row r="243" spans="1:30" s="27" customFormat="1" ht="162" x14ac:dyDescent="0.25">
      <c r="A243" s="284"/>
      <c r="B243" s="31" t="s">
        <v>1348</v>
      </c>
      <c r="C243" s="31" t="s">
        <v>1349</v>
      </c>
      <c r="D243" s="31" t="s">
        <v>1350</v>
      </c>
      <c r="E243" s="17" t="s">
        <v>805</v>
      </c>
      <c r="F243" s="18">
        <v>12</v>
      </c>
      <c r="G243" s="18" t="s">
        <v>1348</v>
      </c>
      <c r="H243" s="18" t="s">
        <v>1351</v>
      </c>
      <c r="I243" s="17" t="s">
        <v>1352</v>
      </c>
      <c r="J243" s="17" t="s">
        <v>1353</v>
      </c>
      <c r="K243" s="19" t="s">
        <v>1354</v>
      </c>
      <c r="L243" s="20" t="s">
        <v>873</v>
      </c>
      <c r="M243" s="175">
        <v>90</v>
      </c>
      <c r="N243" s="175">
        <v>653</v>
      </c>
      <c r="O243" s="175">
        <v>12630</v>
      </c>
      <c r="P243" s="22" t="s">
        <v>37</v>
      </c>
      <c r="Q243" s="23" t="s">
        <v>1355</v>
      </c>
      <c r="R243" s="23" t="s">
        <v>1356</v>
      </c>
      <c r="S243" s="24" t="s">
        <v>142</v>
      </c>
      <c r="T243" s="24" t="s">
        <v>1357</v>
      </c>
      <c r="U243" s="98"/>
      <c r="V243" s="98"/>
      <c r="W243" s="23" t="s">
        <v>1358</v>
      </c>
      <c r="X243" s="74">
        <v>422</v>
      </c>
      <c r="Y243" s="98" t="s">
        <v>213</v>
      </c>
      <c r="Z243" s="98" t="s">
        <v>213</v>
      </c>
      <c r="AA243" s="98" t="s">
        <v>213</v>
      </c>
      <c r="AB243" s="176">
        <v>26</v>
      </c>
      <c r="AC243" s="177">
        <v>32</v>
      </c>
      <c r="AD243" s="177" t="s">
        <v>1359</v>
      </c>
    </row>
    <row r="244" spans="1:30" s="27" customFormat="1" ht="135" x14ac:dyDescent="0.25">
      <c r="A244" s="285"/>
      <c r="B244" s="31" t="s">
        <v>1360</v>
      </c>
      <c r="C244" s="31" t="s">
        <v>1361</v>
      </c>
      <c r="D244" s="31" t="s">
        <v>1362</v>
      </c>
      <c r="E244" s="41"/>
      <c r="F244" s="42"/>
      <c r="G244" s="42"/>
      <c r="H244" s="42"/>
      <c r="I244" s="43" t="s">
        <v>148</v>
      </c>
      <c r="J244" s="41"/>
      <c r="K244" s="44"/>
      <c r="L244" s="44"/>
      <c r="M244" s="44"/>
      <c r="N244" s="44"/>
      <c r="O244" s="44"/>
      <c r="P244" s="44"/>
      <c r="Q244" s="23"/>
      <c r="R244" s="23"/>
      <c r="S244" s="24"/>
      <c r="T244" s="24"/>
      <c r="U244" s="98"/>
      <c r="V244" s="98"/>
      <c r="W244" s="78"/>
      <c r="X244" s="74">
        <v>0</v>
      </c>
      <c r="Y244" s="139"/>
      <c r="Z244" s="139"/>
      <c r="AA244" s="139"/>
      <c r="AB244" s="139"/>
      <c r="AC244" s="139"/>
      <c r="AD244" s="139"/>
    </row>
    <row r="245" spans="1:30" s="27" customFormat="1" ht="27" x14ac:dyDescent="0.25">
      <c r="A245" s="280" t="s">
        <v>1363</v>
      </c>
      <c r="B245" s="281" t="s">
        <v>1364</v>
      </c>
      <c r="C245" s="281" t="s">
        <v>1365</v>
      </c>
      <c r="D245" s="31" t="s">
        <v>1366</v>
      </c>
      <c r="E245" s="41"/>
      <c r="F245" s="42"/>
      <c r="G245" s="42"/>
      <c r="H245" s="42"/>
      <c r="I245" s="43" t="s">
        <v>148</v>
      </c>
      <c r="J245" s="41"/>
      <c r="K245" s="44"/>
      <c r="L245" s="44"/>
      <c r="M245" s="44"/>
      <c r="N245" s="44"/>
      <c r="O245" s="44"/>
      <c r="P245" s="44"/>
      <c r="Q245" s="23"/>
      <c r="R245" s="23"/>
      <c r="S245" s="24"/>
      <c r="T245" s="24"/>
      <c r="U245" s="98"/>
      <c r="V245" s="98"/>
      <c r="W245" s="78"/>
      <c r="X245" s="74">
        <v>0</v>
      </c>
      <c r="Y245" s="25"/>
      <c r="Z245" s="25"/>
      <c r="AA245" s="25"/>
      <c r="AB245" s="25"/>
      <c r="AC245" s="25"/>
      <c r="AD245" s="25"/>
    </row>
    <row r="246" spans="1:30" s="27" customFormat="1" ht="94.5" x14ac:dyDescent="0.25">
      <c r="A246" s="280"/>
      <c r="B246" s="282"/>
      <c r="C246" s="282"/>
      <c r="D246" s="281" t="s">
        <v>1367</v>
      </c>
      <c r="E246" s="17" t="s">
        <v>805</v>
      </c>
      <c r="F246" s="18">
        <v>13</v>
      </c>
      <c r="G246" s="18" t="s">
        <v>1364</v>
      </c>
      <c r="H246" s="18" t="s">
        <v>1368</v>
      </c>
      <c r="I246" s="17" t="s">
        <v>1255</v>
      </c>
      <c r="J246" s="17" t="s">
        <v>1369</v>
      </c>
      <c r="K246" s="19" t="s">
        <v>1061</v>
      </c>
      <c r="L246" s="20" t="s">
        <v>1257</v>
      </c>
      <c r="M246" s="90">
        <v>5</v>
      </c>
      <c r="N246" s="19">
        <v>16</v>
      </c>
      <c r="O246" s="90">
        <v>32</v>
      </c>
      <c r="P246" s="22" t="s">
        <v>37</v>
      </c>
      <c r="Q246" s="23"/>
      <c r="R246" s="23"/>
      <c r="S246" s="24" t="s">
        <v>142</v>
      </c>
      <c r="T246" s="24"/>
      <c r="U246" s="98"/>
      <c r="V246" s="98"/>
      <c r="W246" s="78"/>
      <c r="X246" s="74">
        <v>0</v>
      </c>
      <c r="Y246" s="25"/>
      <c r="Z246" s="25"/>
      <c r="AA246" s="25"/>
      <c r="AB246" s="25"/>
      <c r="AC246" s="25"/>
      <c r="AD246" s="25"/>
    </row>
    <row r="247" spans="1:30" s="27" customFormat="1" ht="40.5" x14ac:dyDescent="0.25">
      <c r="A247" s="280"/>
      <c r="B247" s="282"/>
      <c r="C247" s="282"/>
      <c r="D247" s="282"/>
      <c r="E247" s="47" t="s">
        <v>805</v>
      </c>
      <c r="F247" s="48">
        <v>13</v>
      </c>
      <c r="G247" s="48" t="s">
        <v>1364</v>
      </c>
      <c r="H247" s="48" t="s">
        <v>1370</v>
      </c>
      <c r="I247" s="47" t="s">
        <v>136</v>
      </c>
      <c r="J247" s="17" t="s">
        <v>137</v>
      </c>
      <c r="K247" s="19" t="s">
        <v>138</v>
      </c>
      <c r="L247" s="20" t="s">
        <v>139</v>
      </c>
      <c r="M247" s="45">
        <v>89</v>
      </c>
      <c r="N247" s="45">
        <v>87</v>
      </c>
      <c r="O247" s="45">
        <v>80</v>
      </c>
      <c r="P247" s="22" t="s">
        <v>37</v>
      </c>
      <c r="Q247" s="23" t="s">
        <v>136</v>
      </c>
      <c r="R247" s="23" t="s">
        <v>141</v>
      </c>
      <c r="S247" s="24" t="s">
        <v>142</v>
      </c>
      <c r="T247" s="24" t="s">
        <v>47</v>
      </c>
      <c r="U247" s="98"/>
      <c r="V247" s="98"/>
      <c r="W247" s="78"/>
      <c r="X247" s="74">
        <v>0</v>
      </c>
      <c r="Y247" s="25"/>
      <c r="Z247" s="25"/>
      <c r="AA247" s="25"/>
      <c r="AB247" s="25"/>
      <c r="AC247" s="25"/>
      <c r="AD247" s="25"/>
    </row>
    <row r="248" spans="1:30" s="27" customFormat="1" ht="40.5" x14ac:dyDescent="0.25">
      <c r="A248" s="280"/>
      <c r="B248" s="283"/>
      <c r="C248" s="283"/>
      <c r="D248" s="283"/>
      <c r="E248" s="17" t="s">
        <v>805</v>
      </c>
      <c r="F248" s="18">
        <v>13</v>
      </c>
      <c r="G248" s="18" t="s">
        <v>1364</v>
      </c>
      <c r="H248" s="18" t="s">
        <v>1371</v>
      </c>
      <c r="I248" s="17" t="s">
        <v>144</v>
      </c>
      <c r="J248" s="17" t="s">
        <v>145</v>
      </c>
      <c r="K248" s="19" t="s">
        <v>146</v>
      </c>
      <c r="L248" s="20" t="s">
        <v>139</v>
      </c>
      <c r="M248" s="52">
        <v>989.79</v>
      </c>
      <c r="N248" s="52">
        <v>971.98</v>
      </c>
      <c r="O248" s="52">
        <v>890.82</v>
      </c>
      <c r="P248" s="22" t="s">
        <v>37</v>
      </c>
      <c r="Q248" s="23" t="s">
        <v>144</v>
      </c>
      <c r="R248" s="23" t="s">
        <v>141</v>
      </c>
      <c r="S248" s="24" t="s">
        <v>142</v>
      </c>
      <c r="T248" s="24" t="s">
        <v>47</v>
      </c>
      <c r="U248" s="98"/>
      <c r="V248" s="98"/>
      <c r="W248" s="78"/>
      <c r="X248" s="74">
        <v>0</v>
      </c>
      <c r="Y248" s="25"/>
      <c r="Z248" s="25"/>
      <c r="AA248" s="25"/>
      <c r="AB248" s="25"/>
      <c r="AC248" s="25"/>
      <c r="AD248" s="25"/>
    </row>
    <row r="249" spans="1:30" s="27" customFormat="1" ht="41.25" thickBot="1" x14ac:dyDescent="0.3">
      <c r="A249" s="280"/>
      <c r="B249" s="281" t="s">
        <v>1372</v>
      </c>
      <c r="C249" s="281" t="s">
        <v>1373</v>
      </c>
      <c r="D249" s="281" t="s">
        <v>1374</v>
      </c>
      <c r="E249" s="17" t="s">
        <v>805</v>
      </c>
      <c r="F249" s="18">
        <v>13</v>
      </c>
      <c r="G249" s="18" t="s">
        <v>1372</v>
      </c>
      <c r="H249" s="18" t="s">
        <v>1375</v>
      </c>
      <c r="I249" s="17" t="s">
        <v>1376</v>
      </c>
      <c r="J249" s="17" t="s">
        <v>1377</v>
      </c>
      <c r="K249" s="110" t="s">
        <v>34</v>
      </c>
      <c r="L249" s="20" t="s">
        <v>847</v>
      </c>
      <c r="M249" s="60" t="s">
        <v>1378</v>
      </c>
      <c r="N249" s="60" t="s">
        <v>1379</v>
      </c>
      <c r="O249" s="60">
        <v>0.2</v>
      </c>
      <c r="P249" s="21" t="s">
        <v>81</v>
      </c>
      <c r="Q249" s="23" t="s">
        <v>1376</v>
      </c>
      <c r="R249" s="23" t="s">
        <v>1075</v>
      </c>
      <c r="S249" s="24" t="s">
        <v>142</v>
      </c>
      <c r="T249" s="24" t="s">
        <v>47</v>
      </c>
      <c r="U249" s="98" t="s">
        <v>48</v>
      </c>
      <c r="V249" s="98"/>
      <c r="W249" s="78" t="s">
        <v>1380</v>
      </c>
      <c r="X249" s="74">
        <v>429</v>
      </c>
      <c r="Y249" s="158" t="s">
        <v>1331</v>
      </c>
      <c r="Z249" s="159">
        <v>106549</v>
      </c>
      <c r="AA249" s="159">
        <v>355398.6</v>
      </c>
      <c r="AB249" s="159">
        <v>270953</v>
      </c>
      <c r="AC249" s="178">
        <v>245172.92</v>
      </c>
      <c r="AD249" s="174">
        <v>387479.22</v>
      </c>
    </row>
    <row r="250" spans="1:30" s="27" customFormat="1" ht="67.5" x14ac:dyDescent="0.25">
      <c r="A250" s="280"/>
      <c r="B250" s="282"/>
      <c r="C250" s="282"/>
      <c r="D250" s="282"/>
      <c r="E250" s="47" t="s">
        <v>805</v>
      </c>
      <c r="F250" s="48">
        <v>13</v>
      </c>
      <c r="G250" s="48" t="s">
        <v>1372</v>
      </c>
      <c r="H250" s="48" t="s">
        <v>1381</v>
      </c>
      <c r="I250" s="47" t="s">
        <v>1246</v>
      </c>
      <c r="J250" s="47" t="s">
        <v>1247</v>
      </c>
      <c r="K250" s="110" t="s">
        <v>34</v>
      </c>
      <c r="L250" s="111" t="s">
        <v>1248</v>
      </c>
      <c r="M250" s="22">
        <v>0</v>
      </c>
      <c r="N250" s="21">
        <v>8.8999999999999996E-2</v>
      </c>
      <c r="O250" s="22">
        <v>1</v>
      </c>
      <c r="P250" s="22" t="s">
        <v>37</v>
      </c>
      <c r="Q250" s="23" t="s">
        <v>1246</v>
      </c>
      <c r="R250" s="23" t="s">
        <v>1382</v>
      </c>
      <c r="S250" s="24" t="s">
        <v>39</v>
      </c>
      <c r="T250" s="24" t="s">
        <v>47</v>
      </c>
      <c r="U250" s="98"/>
      <c r="V250" s="98"/>
      <c r="W250" s="23" t="s">
        <v>685</v>
      </c>
      <c r="X250" s="179"/>
    </row>
    <row r="251" spans="1:30" s="27" customFormat="1" ht="54" x14ac:dyDescent="0.25">
      <c r="A251" s="280"/>
      <c r="B251" s="282"/>
      <c r="C251" s="282"/>
      <c r="D251" s="282"/>
      <c r="E251" s="47" t="s">
        <v>805</v>
      </c>
      <c r="F251" s="48">
        <v>13</v>
      </c>
      <c r="G251" s="48" t="s">
        <v>1372</v>
      </c>
      <c r="H251" s="48" t="s">
        <v>1383</v>
      </c>
      <c r="I251" s="47" t="s">
        <v>1261</v>
      </c>
      <c r="J251" s="47" t="s">
        <v>1260</v>
      </c>
      <c r="K251" s="110" t="s">
        <v>1061</v>
      </c>
      <c r="L251" s="111" t="s">
        <v>1257</v>
      </c>
      <c r="M251" s="97">
        <v>0</v>
      </c>
      <c r="N251" s="97">
        <v>50</v>
      </c>
      <c r="O251" s="97">
        <v>50</v>
      </c>
      <c r="P251" s="22" t="s">
        <v>37</v>
      </c>
      <c r="Q251" s="23" t="s">
        <v>1261</v>
      </c>
      <c r="R251" s="23"/>
      <c r="S251" s="24"/>
      <c r="T251" s="24"/>
      <c r="U251" s="98"/>
      <c r="V251" s="98"/>
      <c r="W251" s="23" t="s">
        <v>685</v>
      </c>
      <c r="X251" s="74">
        <v>0</v>
      </c>
      <c r="Y251" s="25"/>
      <c r="Z251" s="25"/>
      <c r="AA251" s="25"/>
      <c r="AB251" s="25"/>
      <c r="AC251" s="25"/>
      <c r="AD251" s="25"/>
    </row>
    <row r="252" spans="1:30" s="27" customFormat="1" ht="27" x14ac:dyDescent="0.25">
      <c r="A252" s="280"/>
      <c r="B252" s="283"/>
      <c r="C252" s="283"/>
      <c r="D252" s="283"/>
      <c r="E252" s="47" t="s">
        <v>805</v>
      </c>
      <c r="F252" s="48">
        <v>13</v>
      </c>
      <c r="G252" s="48" t="s">
        <v>1372</v>
      </c>
      <c r="H252" s="48" t="s">
        <v>1384</v>
      </c>
      <c r="I252" s="47" t="s">
        <v>1385</v>
      </c>
      <c r="J252" s="47" t="s">
        <v>1386</v>
      </c>
      <c r="K252" s="110" t="s">
        <v>872</v>
      </c>
      <c r="L252" s="111" t="s">
        <v>1257</v>
      </c>
      <c r="M252" s="110">
        <v>0</v>
      </c>
      <c r="N252" s="110">
        <v>3</v>
      </c>
      <c r="O252" s="110">
        <v>8</v>
      </c>
      <c r="P252" s="22" t="s">
        <v>37</v>
      </c>
      <c r="Q252" s="114" t="s">
        <v>1385</v>
      </c>
      <c r="R252" s="114"/>
      <c r="S252" s="115" t="s">
        <v>142</v>
      </c>
      <c r="T252" s="115"/>
      <c r="U252" s="154"/>
      <c r="V252" s="154"/>
      <c r="W252" s="114" t="s">
        <v>1387</v>
      </c>
      <c r="X252" s="74">
        <v>0</v>
      </c>
      <c r="Y252" s="25"/>
      <c r="Z252" s="25"/>
      <c r="AA252" s="25"/>
      <c r="AB252" s="25"/>
      <c r="AC252" s="25"/>
      <c r="AD252" s="25"/>
    </row>
    <row r="253" spans="1:30" s="27" customFormat="1" ht="54" x14ac:dyDescent="0.25">
      <c r="A253" s="280"/>
      <c r="B253" s="280" t="s">
        <v>1388</v>
      </c>
      <c r="C253" s="281" t="s">
        <v>1389</v>
      </c>
      <c r="D253" s="31" t="s">
        <v>1390</v>
      </c>
      <c r="E253" s="41"/>
      <c r="F253" s="42"/>
      <c r="G253" s="42"/>
      <c r="H253" s="42"/>
      <c r="I253" s="43" t="s">
        <v>148</v>
      </c>
      <c r="J253" s="41"/>
      <c r="K253" s="44"/>
      <c r="L253" s="44"/>
      <c r="M253" s="44"/>
      <c r="N253" s="44"/>
      <c r="O253" s="44"/>
      <c r="P253" s="110"/>
      <c r="Q253" s="23"/>
      <c r="R253" s="23"/>
      <c r="S253" s="24"/>
      <c r="T253" s="24"/>
      <c r="U253" s="98"/>
      <c r="V253" s="98"/>
      <c r="W253" s="78"/>
      <c r="X253" s="74">
        <v>0</v>
      </c>
      <c r="Y253" s="25"/>
      <c r="Z253" s="25"/>
      <c r="AA253" s="25"/>
      <c r="AB253" s="25"/>
      <c r="AC253" s="25"/>
      <c r="AD253" s="25"/>
    </row>
    <row r="254" spans="1:30" s="27" customFormat="1" ht="54" x14ac:dyDescent="0.25">
      <c r="A254" s="280"/>
      <c r="B254" s="280"/>
      <c r="C254" s="283"/>
      <c r="D254" s="31" t="s">
        <v>1391</v>
      </c>
      <c r="E254" s="41"/>
      <c r="F254" s="42"/>
      <c r="G254" s="42"/>
      <c r="H254" s="42"/>
      <c r="I254" s="43" t="s">
        <v>148</v>
      </c>
      <c r="J254" s="41"/>
      <c r="K254" s="44"/>
      <c r="L254" s="44"/>
      <c r="M254" s="44"/>
      <c r="N254" s="44"/>
      <c r="O254" s="44"/>
      <c r="P254" s="44"/>
      <c r="Q254" s="23"/>
      <c r="R254" s="23"/>
      <c r="S254" s="24"/>
      <c r="T254" s="24"/>
      <c r="U254" s="98"/>
      <c r="V254" s="98"/>
      <c r="W254" s="78"/>
      <c r="X254" s="74">
        <v>0</v>
      </c>
      <c r="Y254" s="25"/>
      <c r="Z254" s="25"/>
      <c r="AA254" s="25"/>
      <c r="AB254" s="25"/>
      <c r="AC254" s="25"/>
      <c r="AD254" s="25"/>
    </row>
    <row r="255" spans="1:30" s="27" customFormat="1" ht="121.5" x14ac:dyDescent="0.25">
      <c r="A255" s="280"/>
      <c r="B255" s="31" t="s">
        <v>1392</v>
      </c>
      <c r="C255" s="31" t="s">
        <v>1393</v>
      </c>
      <c r="D255" s="31" t="s">
        <v>1394</v>
      </c>
      <c r="E255" s="41"/>
      <c r="F255" s="42"/>
      <c r="G255" s="42"/>
      <c r="H255" s="42"/>
      <c r="I255" s="43" t="s">
        <v>148</v>
      </c>
      <c r="J255" s="41"/>
      <c r="K255" s="44"/>
      <c r="L255" s="44"/>
      <c r="M255" s="44"/>
      <c r="N255" s="44"/>
      <c r="O255" s="44"/>
      <c r="P255" s="44"/>
      <c r="Q255" s="23"/>
      <c r="R255" s="23"/>
      <c r="S255" s="24"/>
      <c r="T255" s="24"/>
      <c r="U255" s="98"/>
      <c r="V255" s="98"/>
      <c r="W255" s="78"/>
      <c r="X255" s="74">
        <v>0</v>
      </c>
      <c r="Y255" s="25"/>
      <c r="Z255" s="25"/>
      <c r="AA255" s="25"/>
      <c r="AB255" s="25"/>
      <c r="AC255" s="25"/>
      <c r="AD255" s="25"/>
    </row>
    <row r="256" spans="1:30" s="27" customFormat="1" ht="108" x14ac:dyDescent="0.25">
      <c r="A256" s="280"/>
      <c r="B256" s="31" t="s">
        <v>1395</v>
      </c>
      <c r="C256" s="31" t="s">
        <v>1396</v>
      </c>
      <c r="D256" s="31" t="s">
        <v>1397</v>
      </c>
      <c r="E256" s="41"/>
      <c r="F256" s="42"/>
      <c r="G256" s="42"/>
      <c r="H256" s="42"/>
      <c r="I256" s="43" t="s">
        <v>148</v>
      </c>
      <c r="J256" s="41"/>
      <c r="K256" s="44"/>
      <c r="L256" s="44"/>
      <c r="M256" s="44"/>
      <c r="N256" s="44"/>
      <c r="O256" s="44"/>
      <c r="P256" s="44"/>
      <c r="Q256" s="23"/>
      <c r="R256" s="23"/>
      <c r="S256" s="24"/>
      <c r="T256" s="24"/>
      <c r="U256" s="98"/>
      <c r="V256" s="98"/>
      <c r="W256" s="78"/>
      <c r="X256" s="74">
        <v>0</v>
      </c>
      <c r="Y256" s="25"/>
      <c r="Z256" s="25"/>
      <c r="AA256" s="25"/>
      <c r="AB256" s="25"/>
      <c r="AC256" s="25"/>
      <c r="AD256" s="25"/>
    </row>
    <row r="257" spans="1:30" s="27" customFormat="1" ht="54" hidden="1" x14ac:dyDescent="0.25">
      <c r="A257" s="284" t="s">
        <v>1398</v>
      </c>
      <c r="B257" s="31" t="s">
        <v>1399</v>
      </c>
      <c r="C257" s="31" t="s">
        <v>1400</v>
      </c>
      <c r="D257" s="31" t="s">
        <v>1401</v>
      </c>
      <c r="E257" s="180" t="s">
        <v>805</v>
      </c>
      <c r="F257" s="181">
        <v>14</v>
      </c>
      <c r="G257" s="181" t="s">
        <v>1399</v>
      </c>
      <c r="H257" s="181" t="s">
        <v>1402</v>
      </c>
      <c r="I257" s="180" t="s">
        <v>1403</v>
      </c>
      <c r="J257" s="180" t="s">
        <v>1404</v>
      </c>
      <c r="K257" s="110" t="s">
        <v>34</v>
      </c>
      <c r="L257" s="32" t="s">
        <v>1405</v>
      </c>
      <c r="M257" s="112">
        <v>0.2</v>
      </c>
      <c r="N257" s="182">
        <v>0.25</v>
      </c>
      <c r="O257" s="112">
        <v>0.3</v>
      </c>
      <c r="P257" s="22" t="s">
        <v>37</v>
      </c>
      <c r="Q257" s="23"/>
      <c r="R257" s="23"/>
      <c r="S257" s="24" t="s">
        <v>142</v>
      </c>
      <c r="T257" s="24"/>
      <c r="U257" s="98"/>
      <c r="V257" s="98"/>
      <c r="W257" s="78" t="s">
        <v>213</v>
      </c>
      <c r="X257" s="74">
        <v>0</v>
      </c>
      <c r="Y257" s="25"/>
      <c r="Z257" s="25"/>
      <c r="AA257" s="25"/>
      <c r="AB257" s="25"/>
      <c r="AC257" s="25"/>
      <c r="AD257" s="25"/>
    </row>
    <row r="258" spans="1:30" s="27" customFormat="1" ht="67.5" hidden="1" x14ac:dyDescent="0.25">
      <c r="A258" s="284"/>
      <c r="B258" s="31" t="s">
        <v>1406</v>
      </c>
      <c r="C258" s="31" t="s">
        <v>1407</v>
      </c>
      <c r="D258" s="31" t="s">
        <v>1408</v>
      </c>
      <c r="E258" s="41"/>
      <c r="F258" s="42"/>
      <c r="G258" s="42"/>
      <c r="H258" s="42"/>
      <c r="I258" s="43" t="s">
        <v>148</v>
      </c>
      <c r="J258" s="41"/>
      <c r="K258" s="44"/>
      <c r="L258" s="44"/>
      <c r="M258" s="44"/>
      <c r="N258" s="44"/>
      <c r="O258" s="44"/>
      <c r="P258" s="44"/>
      <c r="Q258" s="23"/>
      <c r="R258" s="23"/>
      <c r="S258" s="24"/>
      <c r="T258" s="24"/>
      <c r="U258" s="98"/>
      <c r="V258" s="98"/>
      <c r="W258" s="78" t="s">
        <v>213</v>
      </c>
      <c r="X258" s="74">
        <v>0</v>
      </c>
      <c r="Y258" s="25"/>
      <c r="Z258" s="25"/>
      <c r="AA258" s="25"/>
      <c r="AB258" s="25"/>
      <c r="AC258" s="25"/>
      <c r="AD258" s="25"/>
    </row>
    <row r="259" spans="1:30" s="27" customFormat="1" ht="40.5" hidden="1" x14ac:dyDescent="0.25">
      <c r="A259" s="284"/>
      <c r="B259" s="31" t="s">
        <v>1409</v>
      </c>
      <c r="C259" s="31" t="s">
        <v>1410</v>
      </c>
      <c r="D259" s="31" t="s">
        <v>1411</v>
      </c>
      <c r="E259" s="41"/>
      <c r="F259" s="42"/>
      <c r="G259" s="42"/>
      <c r="H259" s="42"/>
      <c r="I259" s="43" t="s">
        <v>148</v>
      </c>
      <c r="J259" s="41"/>
      <c r="K259" s="44"/>
      <c r="L259" s="44"/>
      <c r="M259" s="44"/>
      <c r="N259" s="44"/>
      <c r="O259" s="44"/>
      <c r="P259" s="44"/>
      <c r="Q259" s="23"/>
      <c r="R259" s="23"/>
      <c r="S259" s="24"/>
      <c r="T259" s="24"/>
      <c r="U259" s="98"/>
      <c r="V259" s="98"/>
      <c r="W259" s="78" t="s">
        <v>213</v>
      </c>
      <c r="X259" s="74">
        <v>0</v>
      </c>
      <c r="Y259" s="25"/>
      <c r="Z259" s="25"/>
      <c r="AA259" s="25"/>
      <c r="AB259" s="25"/>
      <c r="AC259" s="25"/>
      <c r="AD259" s="25"/>
    </row>
    <row r="260" spans="1:30" s="27" customFormat="1" ht="108" hidden="1" x14ac:dyDescent="0.25">
      <c r="A260" s="284"/>
      <c r="B260" s="31" t="s">
        <v>1412</v>
      </c>
      <c r="C260" s="31" t="s">
        <v>1413</v>
      </c>
      <c r="D260" s="31" t="s">
        <v>1414</v>
      </c>
      <c r="E260" s="41"/>
      <c r="F260" s="42"/>
      <c r="G260" s="42"/>
      <c r="H260" s="42"/>
      <c r="I260" s="43" t="s">
        <v>148</v>
      </c>
      <c r="J260" s="41"/>
      <c r="K260" s="44"/>
      <c r="L260" s="44"/>
      <c r="M260" s="44"/>
      <c r="N260" s="44"/>
      <c r="O260" s="44"/>
      <c r="P260" s="44"/>
      <c r="Q260" s="23"/>
      <c r="R260" s="23"/>
      <c r="S260" s="24"/>
      <c r="T260" s="24"/>
      <c r="U260" s="98"/>
      <c r="V260" s="98"/>
      <c r="W260" s="78" t="s">
        <v>213</v>
      </c>
      <c r="X260" s="74">
        <v>0</v>
      </c>
      <c r="Y260" s="25"/>
      <c r="Z260" s="25"/>
      <c r="AA260" s="25"/>
      <c r="AB260" s="25"/>
      <c r="AC260" s="25"/>
      <c r="AD260" s="25"/>
    </row>
    <row r="261" spans="1:30" s="27" customFormat="1" ht="54" hidden="1" x14ac:dyDescent="0.25">
      <c r="A261" s="284"/>
      <c r="B261" s="31" t="s">
        <v>1415</v>
      </c>
      <c r="C261" s="31" t="s">
        <v>1416</v>
      </c>
      <c r="D261" s="31" t="s">
        <v>1417</v>
      </c>
      <c r="E261" s="79" t="s">
        <v>805</v>
      </c>
      <c r="F261" s="80">
        <v>14</v>
      </c>
      <c r="G261" s="80" t="s">
        <v>1415</v>
      </c>
      <c r="H261" s="80" t="s">
        <v>1418</v>
      </c>
      <c r="I261" s="79" t="s">
        <v>1419</v>
      </c>
      <c r="J261" s="79" t="s">
        <v>1420</v>
      </c>
      <c r="K261" s="110" t="s">
        <v>125</v>
      </c>
      <c r="L261" s="111" t="s">
        <v>1202</v>
      </c>
      <c r="M261" s="45">
        <v>7892</v>
      </c>
      <c r="N261" s="45">
        <v>12850</v>
      </c>
      <c r="O261" s="45">
        <v>13250</v>
      </c>
      <c r="P261" s="183" t="s">
        <v>81</v>
      </c>
      <c r="Q261" s="23"/>
      <c r="R261" s="23"/>
      <c r="S261" s="24"/>
      <c r="T261" s="24"/>
      <c r="U261" s="98" t="s">
        <v>48</v>
      </c>
      <c r="V261" s="98"/>
      <c r="W261" s="78" t="s">
        <v>213</v>
      </c>
      <c r="X261" s="74">
        <v>0</v>
      </c>
      <c r="Y261" s="25"/>
      <c r="Z261" s="25"/>
      <c r="AA261" s="25"/>
      <c r="AB261" s="25"/>
      <c r="AC261" s="25"/>
      <c r="AD261" s="25"/>
    </row>
    <row r="262" spans="1:30" s="27" customFormat="1" ht="121.5" hidden="1" x14ac:dyDescent="0.25">
      <c r="A262" s="284"/>
      <c r="B262" s="31" t="s">
        <v>1421</v>
      </c>
      <c r="C262" s="31" t="s">
        <v>1422</v>
      </c>
      <c r="D262" s="31" t="s">
        <v>1423</v>
      </c>
      <c r="E262" s="41"/>
      <c r="F262" s="42"/>
      <c r="G262" s="42"/>
      <c r="H262" s="42"/>
      <c r="I262" s="43" t="s">
        <v>148</v>
      </c>
      <c r="J262" s="41"/>
      <c r="K262" s="44"/>
      <c r="L262" s="44"/>
      <c r="M262" s="44"/>
      <c r="N262" s="44"/>
      <c r="O262" s="44"/>
      <c r="P262" s="44"/>
      <c r="Q262" s="23"/>
      <c r="R262" s="23"/>
      <c r="S262" s="24"/>
      <c r="T262" s="24"/>
      <c r="U262" s="98"/>
      <c r="V262" s="98"/>
      <c r="W262" s="78" t="s">
        <v>213</v>
      </c>
      <c r="X262" s="74">
        <v>0</v>
      </c>
      <c r="Y262" s="25"/>
      <c r="Z262" s="25"/>
      <c r="AA262" s="25"/>
      <c r="AB262" s="25"/>
      <c r="AC262" s="25"/>
      <c r="AD262" s="25"/>
    </row>
    <row r="263" spans="1:30" s="27" customFormat="1" ht="67.5" hidden="1" x14ac:dyDescent="0.25">
      <c r="A263" s="284"/>
      <c r="B263" s="31" t="s">
        <v>1424</v>
      </c>
      <c r="C263" s="31" t="s">
        <v>1425</v>
      </c>
      <c r="D263" s="31" t="s">
        <v>1426</v>
      </c>
      <c r="E263" s="41"/>
      <c r="F263" s="42"/>
      <c r="G263" s="42"/>
      <c r="H263" s="42"/>
      <c r="I263" s="43" t="s">
        <v>148</v>
      </c>
      <c r="J263" s="41"/>
      <c r="K263" s="44"/>
      <c r="L263" s="44"/>
      <c r="M263" s="44"/>
      <c r="N263" s="44"/>
      <c r="O263" s="44"/>
      <c r="P263" s="44"/>
      <c r="Q263" s="23"/>
      <c r="R263" s="23"/>
      <c r="S263" s="24"/>
      <c r="T263" s="24"/>
      <c r="U263" s="98"/>
      <c r="V263" s="98"/>
      <c r="W263" s="78" t="s">
        <v>213</v>
      </c>
      <c r="X263" s="74">
        <v>0</v>
      </c>
      <c r="Y263" s="25"/>
      <c r="Z263" s="25"/>
      <c r="AA263" s="25"/>
      <c r="AB263" s="25"/>
      <c r="AC263" s="25"/>
      <c r="AD263" s="25"/>
    </row>
    <row r="264" spans="1:30" s="27" customFormat="1" ht="108" hidden="1" x14ac:dyDescent="0.25">
      <c r="A264" s="284"/>
      <c r="B264" s="31" t="s">
        <v>1427</v>
      </c>
      <c r="C264" s="31" t="s">
        <v>1428</v>
      </c>
      <c r="D264" s="31" t="s">
        <v>1429</v>
      </c>
      <c r="E264" s="41"/>
      <c r="F264" s="42"/>
      <c r="G264" s="42"/>
      <c r="H264" s="42"/>
      <c r="I264" s="43" t="s">
        <v>148</v>
      </c>
      <c r="J264" s="41"/>
      <c r="K264" s="44"/>
      <c r="L264" s="44"/>
      <c r="M264" s="44"/>
      <c r="N264" s="44"/>
      <c r="O264" s="44"/>
      <c r="P264" s="44"/>
      <c r="Q264" s="23"/>
      <c r="R264" s="23"/>
      <c r="S264" s="24"/>
      <c r="T264" s="24"/>
      <c r="U264" s="98"/>
      <c r="V264" s="98"/>
      <c r="W264" s="78" t="s">
        <v>213</v>
      </c>
      <c r="X264" s="74">
        <v>0</v>
      </c>
      <c r="Y264" s="25"/>
      <c r="Z264" s="25"/>
      <c r="AA264" s="25"/>
      <c r="AB264" s="25"/>
      <c r="AC264" s="25"/>
      <c r="AD264" s="25"/>
    </row>
    <row r="265" spans="1:30" s="27" customFormat="1" ht="54" hidden="1" x14ac:dyDescent="0.25">
      <c r="A265" s="284"/>
      <c r="B265" s="31" t="s">
        <v>1430</v>
      </c>
      <c r="C265" s="31" t="s">
        <v>1431</v>
      </c>
      <c r="D265" s="31" t="s">
        <v>1432</v>
      </c>
      <c r="E265" s="41"/>
      <c r="F265" s="42"/>
      <c r="G265" s="42"/>
      <c r="H265" s="42"/>
      <c r="I265" s="43" t="s">
        <v>148</v>
      </c>
      <c r="J265" s="41"/>
      <c r="K265" s="44"/>
      <c r="L265" s="44"/>
      <c r="M265" s="44"/>
      <c r="N265" s="44"/>
      <c r="O265" s="44"/>
      <c r="P265" s="44"/>
      <c r="Q265" s="23"/>
      <c r="R265" s="23"/>
      <c r="S265" s="24"/>
      <c r="T265" s="24"/>
      <c r="U265" s="98"/>
      <c r="V265" s="98"/>
      <c r="W265" s="78" t="s">
        <v>213</v>
      </c>
      <c r="X265" s="74">
        <v>0</v>
      </c>
      <c r="Y265" s="25"/>
      <c r="Z265" s="25"/>
      <c r="AA265" s="25"/>
      <c r="AB265" s="25"/>
      <c r="AC265" s="25"/>
      <c r="AD265" s="25"/>
    </row>
    <row r="266" spans="1:30" s="27" customFormat="1" ht="94.5" hidden="1" x14ac:dyDescent="0.25">
      <c r="A266" s="285"/>
      <c r="B266" s="31" t="s">
        <v>1433</v>
      </c>
      <c r="C266" s="31" t="s">
        <v>1434</v>
      </c>
      <c r="D266" s="31" t="s">
        <v>1435</v>
      </c>
      <c r="E266" s="41"/>
      <c r="F266" s="42"/>
      <c r="G266" s="42"/>
      <c r="H266" s="42"/>
      <c r="I266" s="43" t="s">
        <v>148</v>
      </c>
      <c r="J266" s="41"/>
      <c r="K266" s="44"/>
      <c r="L266" s="44"/>
      <c r="M266" s="44"/>
      <c r="N266" s="44"/>
      <c r="O266" s="44"/>
      <c r="P266" s="44"/>
      <c r="Q266" s="23"/>
      <c r="R266" s="23"/>
      <c r="S266" s="24"/>
      <c r="T266" s="24"/>
      <c r="U266" s="98"/>
      <c r="V266" s="98"/>
      <c r="W266" s="78" t="s">
        <v>213</v>
      </c>
      <c r="X266" s="74">
        <v>0</v>
      </c>
      <c r="Y266" s="25"/>
      <c r="Z266" s="25"/>
      <c r="AA266" s="25"/>
      <c r="AB266" s="25"/>
      <c r="AC266" s="25"/>
      <c r="AD266" s="25"/>
    </row>
    <row r="267" spans="1:30" s="27" customFormat="1" ht="54" x14ac:dyDescent="0.25">
      <c r="A267" s="284" t="s">
        <v>1436</v>
      </c>
      <c r="B267" s="281" t="s">
        <v>1437</v>
      </c>
      <c r="C267" s="281" t="s">
        <v>1438</v>
      </c>
      <c r="D267" s="286" t="s">
        <v>1439</v>
      </c>
      <c r="E267" s="17" t="s">
        <v>805</v>
      </c>
      <c r="F267" s="18">
        <v>15</v>
      </c>
      <c r="G267" s="18" t="s">
        <v>1437</v>
      </c>
      <c r="H267" s="18" t="s">
        <v>1440</v>
      </c>
      <c r="I267" s="17" t="s">
        <v>1200</v>
      </c>
      <c r="J267" s="17" t="s">
        <v>1441</v>
      </c>
      <c r="K267" s="19" t="s">
        <v>125</v>
      </c>
      <c r="L267" s="111" t="s">
        <v>1202</v>
      </c>
      <c r="M267" s="45">
        <v>23617</v>
      </c>
      <c r="N267" s="45">
        <v>25914</v>
      </c>
      <c r="O267" s="45">
        <v>30620</v>
      </c>
      <c r="P267" s="22" t="s">
        <v>81</v>
      </c>
      <c r="Q267" s="23" t="s">
        <v>1200</v>
      </c>
      <c r="R267" s="23"/>
      <c r="S267" s="24"/>
      <c r="T267" s="24"/>
      <c r="U267" s="98" t="s">
        <v>48</v>
      </c>
      <c r="V267" s="98"/>
      <c r="W267" s="78"/>
      <c r="X267" s="74">
        <v>0</v>
      </c>
      <c r="Y267" s="25"/>
      <c r="Z267" s="25"/>
      <c r="AA267" s="25"/>
      <c r="AB267" s="25"/>
      <c r="AC267" s="25"/>
      <c r="AD267" s="25"/>
    </row>
    <row r="268" spans="1:30" s="27" customFormat="1" ht="40.5" x14ac:dyDescent="0.25">
      <c r="A268" s="284"/>
      <c r="B268" s="282"/>
      <c r="C268" s="282"/>
      <c r="D268" s="288"/>
      <c r="E268" s="17" t="s">
        <v>805</v>
      </c>
      <c r="F268" s="18">
        <v>15</v>
      </c>
      <c r="G268" s="18" t="s">
        <v>1437</v>
      </c>
      <c r="H268" s="18"/>
      <c r="I268" s="30" t="s">
        <v>63</v>
      </c>
      <c r="J268" s="17"/>
      <c r="K268" s="19"/>
      <c r="L268" s="111"/>
      <c r="M268" s="45"/>
      <c r="N268" s="45"/>
      <c r="O268" s="45"/>
      <c r="P268" s="22"/>
      <c r="Q268" s="23" t="s">
        <v>1442</v>
      </c>
      <c r="R268" s="24" t="s">
        <v>1443</v>
      </c>
      <c r="S268" s="24" t="s">
        <v>39</v>
      </c>
      <c r="T268" s="24" t="s">
        <v>1444</v>
      </c>
      <c r="U268" s="129" t="s">
        <v>48</v>
      </c>
      <c r="V268" s="129"/>
      <c r="W268" s="23" t="s">
        <v>1445</v>
      </c>
      <c r="X268" s="74"/>
      <c r="Y268" s="25"/>
      <c r="Z268" s="25"/>
      <c r="AA268" s="25"/>
      <c r="AB268" s="25"/>
      <c r="AC268" s="25"/>
      <c r="AD268" s="25"/>
    </row>
    <row r="269" spans="1:30" s="27" customFormat="1" ht="55.5" customHeight="1" x14ac:dyDescent="0.25">
      <c r="A269" s="284"/>
      <c r="B269" s="282"/>
      <c r="C269" s="282"/>
      <c r="D269" s="31" t="s">
        <v>1446</v>
      </c>
      <c r="E269" s="79" t="s">
        <v>805</v>
      </c>
      <c r="F269" s="18">
        <v>15</v>
      </c>
      <c r="G269" s="80" t="s">
        <v>1437</v>
      </c>
      <c r="H269" s="80" t="s">
        <v>1447</v>
      </c>
      <c r="I269" s="79" t="s">
        <v>1448</v>
      </c>
      <c r="J269" s="180" t="s">
        <v>1449</v>
      </c>
      <c r="K269" s="184" t="s">
        <v>34</v>
      </c>
      <c r="L269" s="185" t="s">
        <v>847</v>
      </c>
      <c r="M269" s="22">
        <v>0.51900000000000002</v>
      </c>
      <c r="N269" s="22">
        <v>0.51300000000000001</v>
      </c>
      <c r="O269" s="22">
        <v>0.51080000000000003</v>
      </c>
      <c r="P269" s="186" t="s">
        <v>37</v>
      </c>
      <c r="Q269" s="23" t="s">
        <v>1448</v>
      </c>
      <c r="R269" s="23"/>
      <c r="S269" s="24"/>
      <c r="T269" s="24"/>
      <c r="U269" s="98"/>
      <c r="V269" s="98"/>
      <c r="W269" s="78"/>
      <c r="X269" s="74">
        <v>0</v>
      </c>
      <c r="Y269" s="25"/>
      <c r="Z269" s="25"/>
      <c r="AA269" s="25"/>
      <c r="AB269" s="25"/>
      <c r="AC269" s="25"/>
      <c r="AD269" s="25"/>
    </row>
    <row r="270" spans="1:30" s="27" customFormat="1" ht="27" x14ac:dyDescent="0.25">
      <c r="A270" s="284"/>
      <c r="B270" s="282"/>
      <c r="C270" s="282"/>
      <c r="D270" s="31"/>
      <c r="E270" s="79" t="s">
        <v>805</v>
      </c>
      <c r="F270" s="18">
        <v>15</v>
      </c>
      <c r="G270" s="80" t="s">
        <v>1437</v>
      </c>
      <c r="H270" s="80" t="s">
        <v>1450</v>
      </c>
      <c r="I270" s="79" t="s">
        <v>1451</v>
      </c>
      <c r="J270" s="17" t="s">
        <v>1452</v>
      </c>
      <c r="K270" s="19" t="s">
        <v>125</v>
      </c>
      <c r="L270" s="20" t="s">
        <v>847</v>
      </c>
      <c r="M270" s="187">
        <v>276669</v>
      </c>
      <c r="N270" s="187">
        <v>90000</v>
      </c>
      <c r="O270" s="186">
        <v>0</v>
      </c>
      <c r="P270" s="21" t="s">
        <v>37</v>
      </c>
      <c r="Q270" s="23" t="s">
        <v>1451</v>
      </c>
      <c r="R270" s="23"/>
      <c r="S270" s="24"/>
      <c r="T270" s="24"/>
      <c r="U270" s="98"/>
      <c r="V270" s="98"/>
      <c r="W270" s="78"/>
      <c r="X270" s="74">
        <v>0</v>
      </c>
      <c r="Y270" s="25"/>
      <c r="Z270" s="25"/>
      <c r="AA270" s="25"/>
      <c r="AB270" s="25"/>
      <c r="AC270" s="25"/>
      <c r="AD270" s="25"/>
    </row>
    <row r="271" spans="1:30" s="27" customFormat="1" ht="68.25" thickBot="1" x14ac:dyDescent="0.3">
      <c r="A271" s="284"/>
      <c r="B271" s="282"/>
      <c r="C271" s="282"/>
      <c r="D271" s="31"/>
      <c r="E271" s="79" t="s">
        <v>805</v>
      </c>
      <c r="F271" s="18">
        <v>15</v>
      </c>
      <c r="G271" s="80" t="s">
        <v>1437</v>
      </c>
      <c r="H271" s="80" t="s">
        <v>1453</v>
      </c>
      <c r="I271" s="79" t="s">
        <v>1454</v>
      </c>
      <c r="J271" s="17" t="s">
        <v>1455</v>
      </c>
      <c r="K271" s="19" t="s">
        <v>125</v>
      </c>
      <c r="L271" s="20" t="s">
        <v>1257</v>
      </c>
      <c r="M271" s="45">
        <v>408134</v>
      </c>
      <c r="N271" s="45">
        <v>610000</v>
      </c>
      <c r="O271" s="19" t="s">
        <v>1456</v>
      </c>
      <c r="P271" s="22" t="s">
        <v>37</v>
      </c>
      <c r="Q271" s="23" t="s">
        <v>1454</v>
      </c>
      <c r="R271" s="23" t="s">
        <v>1457</v>
      </c>
      <c r="S271" s="24" t="s">
        <v>142</v>
      </c>
      <c r="T271" s="24"/>
      <c r="U271" s="98"/>
      <c r="V271" s="98" t="s">
        <v>48</v>
      </c>
      <c r="W271" s="23" t="s">
        <v>1458</v>
      </c>
      <c r="X271" s="74">
        <v>432</v>
      </c>
      <c r="Y271" s="124" t="s">
        <v>1459</v>
      </c>
      <c r="Z271" s="125" t="s">
        <v>1460</v>
      </c>
      <c r="AA271" s="125" t="s">
        <v>1461</v>
      </c>
      <c r="AB271" s="125" t="s">
        <v>1462</v>
      </c>
      <c r="AC271" s="164" t="s">
        <v>1463</v>
      </c>
      <c r="AD271" s="188" t="s">
        <v>1464</v>
      </c>
    </row>
    <row r="272" spans="1:30" s="27" customFormat="1" ht="54" x14ac:dyDescent="0.25">
      <c r="A272" s="284"/>
      <c r="B272" s="31" t="s">
        <v>1465</v>
      </c>
      <c r="C272" s="31" t="s">
        <v>1466</v>
      </c>
      <c r="D272" s="31" t="s">
        <v>1467</v>
      </c>
      <c r="E272" s="41" t="s">
        <v>805</v>
      </c>
      <c r="F272" s="42">
        <v>15</v>
      </c>
      <c r="G272" s="42" t="s">
        <v>1465</v>
      </c>
      <c r="H272" s="42" t="s">
        <v>1468</v>
      </c>
      <c r="I272" s="17" t="s">
        <v>964</v>
      </c>
      <c r="J272" s="41"/>
      <c r="K272" s="44"/>
      <c r="L272" s="44" t="s">
        <v>1469</v>
      </c>
      <c r="M272" s="189" t="s">
        <v>1470</v>
      </c>
      <c r="N272" s="60" t="s">
        <v>213</v>
      </c>
      <c r="O272" s="94">
        <v>1.4999999999999999E-2</v>
      </c>
      <c r="P272" s="22" t="s">
        <v>37</v>
      </c>
      <c r="Q272" s="23"/>
      <c r="R272" s="23"/>
      <c r="S272" s="24"/>
      <c r="T272" s="24"/>
      <c r="U272" s="98"/>
      <c r="V272" s="98"/>
      <c r="W272" s="78"/>
      <c r="X272" s="26">
        <v>0</v>
      </c>
      <c r="Y272" s="25"/>
      <c r="Z272" s="25"/>
      <c r="AA272" s="25"/>
      <c r="AB272" s="25"/>
      <c r="AC272" s="25"/>
      <c r="AD272" s="25"/>
    </row>
    <row r="273" spans="1:34" s="27" customFormat="1" ht="54" x14ac:dyDescent="0.25">
      <c r="A273" s="284"/>
      <c r="B273" s="31" t="s">
        <v>1471</v>
      </c>
      <c r="C273" s="31" t="s">
        <v>1472</v>
      </c>
      <c r="D273" s="31" t="s">
        <v>1473</v>
      </c>
      <c r="E273" s="41"/>
      <c r="F273" s="42"/>
      <c r="G273" s="42"/>
      <c r="H273" s="42"/>
      <c r="I273" s="43" t="s">
        <v>1195</v>
      </c>
      <c r="J273" s="41"/>
      <c r="K273" s="44"/>
      <c r="L273" s="44"/>
      <c r="M273" s="44"/>
      <c r="N273" s="44"/>
      <c r="O273" s="44"/>
      <c r="P273" s="44"/>
      <c r="Q273" s="23"/>
      <c r="R273" s="23"/>
      <c r="S273" s="24"/>
      <c r="T273" s="24"/>
      <c r="U273" s="98"/>
      <c r="V273" s="98"/>
      <c r="W273" s="78"/>
      <c r="X273" s="26">
        <v>0</v>
      </c>
      <c r="Y273" s="25"/>
      <c r="Z273" s="25"/>
      <c r="AA273" s="25"/>
      <c r="AB273" s="25"/>
      <c r="AC273" s="25"/>
      <c r="AD273" s="25"/>
    </row>
    <row r="274" spans="1:34" s="27" customFormat="1" ht="42" customHeight="1" x14ac:dyDescent="0.25">
      <c r="A274" s="284"/>
      <c r="B274" s="280" t="s">
        <v>1474</v>
      </c>
      <c r="C274" s="281" t="s">
        <v>1475</v>
      </c>
      <c r="D274" s="31" t="s">
        <v>1476</v>
      </c>
      <c r="E274" s="41"/>
      <c r="F274" s="42"/>
      <c r="G274" s="42"/>
      <c r="H274" s="42"/>
      <c r="I274" s="43" t="s">
        <v>1195</v>
      </c>
      <c r="J274" s="41"/>
      <c r="K274" s="44"/>
      <c r="L274" s="44"/>
      <c r="M274" s="44"/>
      <c r="N274" s="44"/>
      <c r="O274" s="44"/>
      <c r="P274" s="44"/>
      <c r="Q274" s="23"/>
      <c r="R274" s="23"/>
      <c r="S274" s="24"/>
      <c r="T274" s="24"/>
      <c r="U274" s="98"/>
      <c r="V274" s="98"/>
      <c r="W274" s="78"/>
      <c r="X274" s="26">
        <v>0</v>
      </c>
      <c r="Y274" s="25"/>
      <c r="Z274" s="25"/>
      <c r="AA274" s="25"/>
      <c r="AB274" s="25"/>
      <c r="AC274" s="25"/>
      <c r="AD274" s="25"/>
    </row>
    <row r="275" spans="1:34" s="27" customFormat="1" ht="13.5" x14ac:dyDescent="0.25">
      <c r="A275" s="284"/>
      <c r="B275" s="280"/>
      <c r="C275" s="283"/>
      <c r="D275" s="31" t="s">
        <v>1477</v>
      </c>
      <c r="E275" s="41"/>
      <c r="F275" s="42"/>
      <c r="G275" s="42"/>
      <c r="H275" s="42"/>
      <c r="I275" s="43" t="s">
        <v>1195</v>
      </c>
      <c r="J275" s="41"/>
      <c r="K275" s="44"/>
      <c r="L275" s="44"/>
      <c r="M275" s="44"/>
      <c r="N275" s="44"/>
      <c r="O275" s="44"/>
      <c r="P275" s="44"/>
      <c r="Q275" s="23"/>
      <c r="R275" s="23"/>
      <c r="S275" s="24"/>
      <c r="T275" s="24"/>
      <c r="U275" s="98"/>
      <c r="V275" s="98"/>
      <c r="W275" s="78"/>
      <c r="X275" s="26">
        <v>0</v>
      </c>
      <c r="Y275" s="25"/>
      <c r="Z275" s="25"/>
      <c r="AA275" s="25"/>
      <c r="AB275" s="25"/>
      <c r="AC275" s="25"/>
      <c r="AD275" s="25"/>
    </row>
    <row r="276" spans="1:34" s="27" customFormat="1" ht="40.5" x14ac:dyDescent="0.25">
      <c r="A276" s="284"/>
      <c r="B276" s="281" t="s">
        <v>1478</v>
      </c>
      <c r="C276" s="281" t="s">
        <v>1479</v>
      </c>
      <c r="D276" s="281" t="s">
        <v>1480</v>
      </c>
      <c r="E276" s="79" t="s">
        <v>805</v>
      </c>
      <c r="F276" s="18">
        <v>15</v>
      </c>
      <c r="G276" s="80" t="s">
        <v>1478</v>
      </c>
      <c r="H276" s="80" t="s">
        <v>1481</v>
      </c>
      <c r="I276" s="79" t="s">
        <v>1482</v>
      </c>
      <c r="J276" s="17" t="s">
        <v>1483</v>
      </c>
      <c r="K276" s="88" t="s">
        <v>1484</v>
      </c>
      <c r="L276" s="20" t="s">
        <v>1485</v>
      </c>
      <c r="M276" s="19" t="s">
        <v>1486</v>
      </c>
      <c r="N276" s="19" t="s">
        <v>1487</v>
      </c>
      <c r="O276" s="19" t="s">
        <v>1488</v>
      </c>
      <c r="P276" s="22" t="s">
        <v>37</v>
      </c>
      <c r="Q276" s="23" t="s">
        <v>1489</v>
      </c>
      <c r="R276" s="23" t="s">
        <v>1457</v>
      </c>
      <c r="S276" s="24" t="s">
        <v>142</v>
      </c>
      <c r="T276" s="24" t="s">
        <v>47</v>
      </c>
      <c r="U276" s="98"/>
      <c r="V276" s="98"/>
      <c r="W276" s="23" t="s">
        <v>1489</v>
      </c>
      <c r="X276" s="26">
        <v>0</v>
      </c>
      <c r="Y276" s="25" t="s">
        <v>1490</v>
      </c>
      <c r="Z276" s="77" t="s">
        <v>1491</v>
      </c>
      <c r="AA276" s="77" t="s">
        <v>1492</v>
      </c>
      <c r="AB276" s="77" t="s">
        <v>1493</v>
      </c>
      <c r="AC276" s="77" t="s">
        <v>1494</v>
      </c>
      <c r="AD276" s="77" t="s">
        <v>1495</v>
      </c>
    </row>
    <row r="277" spans="1:34" s="27" customFormat="1" ht="54" x14ac:dyDescent="0.25">
      <c r="A277" s="284"/>
      <c r="B277" s="282"/>
      <c r="C277" s="282"/>
      <c r="D277" s="282"/>
      <c r="E277" s="17" t="s">
        <v>805</v>
      </c>
      <c r="F277" s="18">
        <v>15</v>
      </c>
      <c r="G277" s="18" t="s">
        <v>1478</v>
      </c>
      <c r="H277" s="18" t="s">
        <v>1496</v>
      </c>
      <c r="I277" s="17" t="s">
        <v>1497</v>
      </c>
      <c r="J277" s="17" t="s">
        <v>1498</v>
      </c>
      <c r="K277" s="88" t="s">
        <v>1484</v>
      </c>
      <c r="L277" s="20" t="s">
        <v>1485</v>
      </c>
      <c r="M277" s="19" t="s">
        <v>1499</v>
      </c>
      <c r="N277" s="19">
        <v>0.32</v>
      </c>
      <c r="O277" s="19">
        <v>0.32</v>
      </c>
      <c r="P277" s="22" t="s">
        <v>37</v>
      </c>
      <c r="Q277" s="23" t="s">
        <v>1500</v>
      </c>
      <c r="R277" s="23" t="s">
        <v>1457</v>
      </c>
      <c r="S277" s="24" t="s">
        <v>142</v>
      </c>
      <c r="T277" s="24" t="s">
        <v>47</v>
      </c>
      <c r="U277" s="98"/>
      <c r="V277" s="98"/>
      <c r="W277" s="23" t="s">
        <v>1501</v>
      </c>
      <c r="X277" s="26">
        <v>0</v>
      </c>
      <c r="Y277" s="25" t="s">
        <v>1490</v>
      </c>
      <c r="Z277" s="25" t="s">
        <v>1490</v>
      </c>
      <c r="AA277" s="25" t="s">
        <v>1490</v>
      </c>
      <c r="AB277" s="77" t="s">
        <v>1502</v>
      </c>
      <c r="AC277" s="77" t="s">
        <v>1503</v>
      </c>
      <c r="AD277" s="77" t="s">
        <v>1504</v>
      </c>
    </row>
    <row r="278" spans="1:34" s="27" customFormat="1" ht="54" x14ac:dyDescent="0.25">
      <c r="A278" s="284"/>
      <c r="B278" s="283"/>
      <c r="C278" s="283"/>
      <c r="D278" s="283"/>
      <c r="E278" s="79" t="s">
        <v>805</v>
      </c>
      <c r="F278" s="18">
        <v>15</v>
      </c>
      <c r="G278" s="80" t="s">
        <v>1478</v>
      </c>
      <c r="H278" s="80" t="s">
        <v>1505</v>
      </c>
      <c r="I278" s="79" t="s">
        <v>1506</v>
      </c>
      <c r="J278" s="17" t="s">
        <v>1507</v>
      </c>
      <c r="K278" s="88" t="s">
        <v>1484</v>
      </c>
      <c r="L278" s="20" t="s">
        <v>1485</v>
      </c>
      <c r="M278" s="19" t="s">
        <v>1508</v>
      </c>
      <c r="N278" s="19" t="s">
        <v>1509</v>
      </c>
      <c r="O278" s="19" t="s">
        <v>1510</v>
      </c>
      <c r="P278" s="22" t="s">
        <v>37</v>
      </c>
      <c r="Q278" s="23" t="s">
        <v>1506</v>
      </c>
      <c r="R278" s="23"/>
      <c r="S278" s="24" t="s">
        <v>142</v>
      </c>
      <c r="T278" s="24"/>
      <c r="U278" s="98"/>
      <c r="V278" s="98"/>
      <c r="W278" s="23" t="s">
        <v>1501</v>
      </c>
      <c r="X278" s="26">
        <v>0</v>
      </c>
      <c r="Y278" s="25"/>
      <c r="Z278" s="25"/>
      <c r="AA278" s="25"/>
      <c r="AB278" s="25"/>
      <c r="AC278" s="25"/>
      <c r="AD278" s="25"/>
    </row>
    <row r="279" spans="1:34" s="27" customFormat="1" ht="54" x14ac:dyDescent="0.2">
      <c r="A279" s="284"/>
      <c r="B279" s="31" t="s">
        <v>1511</v>
      </c>
      <c r="C279" s="31" t="s">
        <v>1512</v>
      </c>
      <c r="D279" s="31" t="s">
        <v>1513</v>
      </c>
      <c r="E279" s="41"/>
      <c r="F279" s="42"/>
      <c r="G279" s="42"/>
      <c r="H279" s="42"/>
      <c r="I279" s="41" t="s">
        <v>1195</v>
      </c>
      <c r="J279" s="41"/>
      <c r="K279" s="44"/>
      <c r="L279" s="44"/>
      <c r="M279" s="44"/>
      <c r="N279" s="44"/>
      <c r="O279" s="44"/>
      <c r="P279" s="44"/>
      <c r="Q279" s="23"/>
      <c r="R279" s="23"/>
      <c r="S279" s="24"/>
      <c r="T279" s="24"/>
      <c r="U279" s="98"/>
      <c r="V279" s="98"/>
      <c r="W279" s="78"/>
      <c r="X279" s="26">
        <v>0</v>
      </c>
      <c r="Y279" s="25"/>
      <c r="Z279" s="25"/>
      <c r="AA279" s="25"/>
      <c r="AB279" s="25"/>
      <c r="AC279" s="25"/>
      <c r="AD279" s="25"/>
      <c r="AE279" s="190">
        <v>2018</v>
      </c>
      <c r="AF279" s="191"/>
      <c r="AG279" s="192">
        <v>0</v>
      </c>
      <c r="AH279" s="192">
        <v>3</v>
      </c>
    </row>
    <row r="280" spans="1:34" s="27" customFormat="1" ht="54" x14ac:dyDescent="0.2">
      <c r="A280" s="284"/>
      <c r="B280" s="31" t="s">
        <v>1514</v>
      </c>
      <c r="C280" s="31" t="s">
        <v>1515</v>
      </c>
      <c r="D280" s="31" t="s">
        <v>1516</v>
      </c>
      <c r="E280" s="41"/>
      <c r="F280" s="42"/>
      <c r="G280" s="42"/>
      <c r="H280" s="42"/>
      <c r="I280" s="41" t="s">
        <v>1195</v>
      </c>
      <c r="J280" s="41"/>
      <c r="K280" s="44"/>
      <c r="L280" s="44"/>
      <c r="M280" s="44"/>
      <c r="N280" s="44"/>
      <c r="O280" s="44"/>
      <c r="P280" s="44"/>
      <c r="Q280" s="23"/>
      <c r="R280" s="23"/>
      <c r="S280" s="24"/>
      <c r="T280" s="24"/>
      <c r="U280" s="98"/>
      <c r="V280" s="98"/>
      <c r="W280" s="78"/>
      <c r="X280" s="26">
        <v>0</v>
      </c>
      <c r="Y280" s="25"/>
      <c r="Z280" s="25"/>
      <c r="AA280" s="25"/>
      <c r="AB280" s="25"/>
      <c r="AC280" s="25"/>
      <c r="AD280" s="25"/>
      <c r="AE280" s="193">
        <v>2019</v>
      </c>
      <c r="AF280" s="194"/>
      <c r="AG280" s="195">
        <v>1</v>
      </c>
      <c r="AH280" s="195">
        <v>7</v>
      </c>
    </row>
    <row r="281" spans="1:34" s="27" customFormat="1" ht="54" x14ac:dyDescent="0.25">
      <c r="A281" s="284"/>
      <c r="B281" s="31" t="s">
        <v>1517</v>
      </c>
      <c r="C281" s="31" t="s">
        <v>1518</v>
      </c>
      <c r="D281" s="31" t="s">
        <v>1519</v>
      </c>
      <c r="E281" s="41"/>
      <c r="F281" s="42"/>
      <c r="G281" s="42"/>
      <c r="H281" s="42"/>
      <c r="I281" s="41" t="s">
        <v>1195</v>
      </c>
      <c r="J281" s="41"/>
      <c r="K281" s="44"/>
      <c r="L281" s="44"/>
      <c r="M281" s="44"/>
      <c r="N281" s="44"/>
      <c r="O281" s="44"/>
      <c r="P281" s="44"/>
      <c r="Q281" s="23"/>
      <c r="R281" s="23"/>
      <c r="S281" s="24"/>
      <c r="T281" s="24"/>
      <c r="U281" s="98"/>
      <c r="V281" s="98"/>
      <c r="W281" s="78"/>
      <c r="X281" s="26">
        <v>0</v>
      </c>
      <c r="Y281" s="25"/>
      <c r="Z281" s="25"/>
      <c r="AA281" s="25"/>
      <c r="AB281" s="25"/>
      <c r="AC281" s="25"/>
      <c r="AD281" s="25"/>
      <c r="AE281" s="196">
        <v>43983</v>
      </c>
      <c r="AF281" s="197"/>
      <c r="AG281" s="197">
        <v>1</v>
      </c>
      <c r="AH281" s="197">
        <v>0</v>
      </c>
    </row>
    <row r="282" spans="1:34" s="27" customFormat="1" ht="54" x14ac:dyDescent="0.2">
      <c r="A282" s="284"/>
      <c r="B282" s="31" t="s">
        <v>1520</v>
      </c>
      <c r="C282" s="31" t="s">
        <v>1521</v>
      </c>
      <c r="D282" s="31" t="s">
        <v>1522</v>
      </c>
      <c r="E282" s="41"/>
      <c r="F282" s="42"/>
      <c r="G282" s="42"/>
      <c r="H282" s="42"/>
      <c r="I282" s="41" t="s">
        <v>1195</v>
      </c>
      <c r="J282" s="41"/>
      <c r="K282" s="44"/>
      <c r="L282" s="44"/>
      <c r="M282" s="44"/>
      <c r="N282" s="44"/>
      <c r="O282" s="44"/>
      <c r="P282" s="44"/>
      <c r="Q282" s="23"/>
      <c r="R282" s="23"/>
      <c r="S282" s="24"/>
      <c r="T282" s="24"/>
      <c r="U282" s="98"/>
      <c r="V282" s="98"/>
      <c r="W282" s="78"/>
      <c r="X282" s="26">
        <v>0</v>
      </c>
      <c r="Y282" s="25"/>
      <c r="Z282" s="25"/>
      <c r="AA282" s="25"/>
      <c r="AB282" s="25"/>
      <c r="AC282" s="25"/>
      <c r="AD282" s="25"/>
      <c r="AE282" s="198">
        <v>43983</v>
      </c>
      <c r="AF282" s="199"/>
      <c r="AG282" s="199">
        <v>3</v>
      </c>
      <c r="AH282" s="199">
        <v>3</v>
      </c>
    </row>
    <row r="283" spans="1:34" s="27" customFormat="1" ht="40.5" x14ac:dyDescent="0.25">
      <c r="A283" s="284"/>
      <c r="B283" s="31" t="s">
        <v>1523</v>
      </c>
      <c r="C283" s="31" t="s">
        <v>1524</v>
      </c>
      <c r="D283" s="31" t="s">
        <v>1525</v>
      </c>
      <c r="E283" s="41"/>
      <c r="F283" s="42"/>
      <c r="G283" s="42"/>
      <c r="H283" s="42"/>
      <c r="I283" s="41" t="s">
        <v>1195</v>
      </c>
      <c r="J283" s="41"/>
      <c r="K283" s="44"/>
      <c r="L283" s="44"/>
      <c r="M283" s="44"/>
      <c r="N283" s="44"/>
      <c r="O283" s="44"/>
      <c r="P283" s="44"/>
      <c r="Q283" s="23"/>
      <c r="R283" s="23"/>
      <c r="S283" s="24"/>
      <c r="T283" s="24"/>
      <c r="U283" s="98"/>
      <c r="V283" s="98"/>
      <c r="W283" s="78"/>
      <c r="X283" s="26">
        <v>0</v>
      </c>
      <c r="Y283" s="25"/>
      <c r="Z283" s="25"/>
      <c r="AA283" s="25"/>
      <c r="AB283" s="25"/>
      <c r="AC283" s="25"/>
      <c r="AD283" s="25"/>
    </row>
    <row r="284" spans="1:34" s="27" customFormat="1" ht="67.5" x14ac:dyDescent="0.25">
      <c r="A284" s="284"/>
      <c r="B284" s="31" t="s">
        <v>1526</v>
      </c>
      <c r="C284" s="31" t="s">
        <v>1527</v>
      </c>
      <c r="D284" s="31" t="s">
        <v>1528</v>
      </c>
      <c r="E284" s="41"/>
      <c r="F284" s="42"/>
      <c r="G284" s="42"/>
      <c r="H284" s="42"/>
      <c r="I284" s="41" t="s">
        <v>1195</v>
      </c>
      <c r="J284" s="41"/>
      <c r="K284" s="44"/>
      <c r="L284" s="44"/>
      <c r="M284" s="44"/>
      <c r="N284" s="44"/>
      <c r="O284" s="44"/>
      <c r="P284" s="44"/>
      <c r="Q284" s="23"/>
      <c r="R284" s="23"/>
      <c r="S284" s="24"/>
      <c r="T284" s="24"/>
      <c r="U284" s="98"/>
      <c r="V284" s="98"/>
      <c r="W284" s="78"/>
      <c r="X284" s="26">
        <v>0</v>
      </c>
      <c r="Y284" s="25"/>
      <c r="Z284" s="25"/>
      <c r="AA284" s="25"/>
      <c r="AB284" s="25"/>
      <c r="AC284" s="25"/>
      <c r="AD284" s="25"/>
    </row>
    <row r="285" spans="1:34" s="27" customFormat="1" ht="54" x14ac:dyDescent="0.25">
      <c r="A285" s="285"/>
      <c r="B285" s="31" t="s">
        <v>1529</v>
      </c>
      <c r="C285" s="31" t="s">
        <v>1530</v>
      </c>
      <c r="D285" s="31" t="s">
        <v>1531</v>
      </c>
      <c r="E285" s="41"/>
      <c r="F285" s="42"/>
      <c r="G285" s="42"/>
      <c r="H285" s="42"/>
      <c r="I285" s="43" t="s">
        <v>1195</v>
      </c>
      <c r="J285" s="41"/>
      <c r="K285" s="44"/>
      <c r="L285" s="44"/>
      <c r="M285" s="44"/>
      <c r="N285" s="44"/>
      <c r="O285" s="44"/>
      <c r="P285" s="44"/>
      <c r="Q285" s="23"/>
      <c r="R285" s="23"/>
      <c r="S285" s="24"/>
      <c r="T285" s="24"/>
      <c r="U285" s="98"/>
      <c r="V285" s="98"/>
      <c r="W285" s="78"/>
      <c r="X285" s="26">
        <v>0</v>
      </c>
      <c r="Y285" s="25"/>
      <c r="Z285" s="25"/>
      <c r="AA285" s="25"/>
      <c r="AB285" s="25"/>
      <c r="AC285" s="25"/>
      <c r="AD285" s="25"/>
    </row>
    <row r="286" spans="1:34" s="27" customFormat="1" ht="40.5" x14ac:dyDescent="0.25">
      <c r="A286" s="284" t="s">
        <v>1532</v>
      </c>
      <c r="B286" s="280" t="s">
        <v>1533</v>
      </c>
      <c r="C286" s="281" t="s">
        <v>1534</v>
      </c>
      <c r="D286" s="31" t="s">
        <v>1535</v>
      </c>
      <c r="E286" s="17" t="s">
        <v>1536</v>
      </c>
      <c r="F286" s="18">
        <v>16</v>
      </c>
      <c r="G286" s="18" t="s">
        <v>1533</v>
      </c>
      <c r="H286" s="18" t="s">
        <v>1537</v>
      </c>
      <c r="I286" s="17" t="s">
        <v>1538</v>
      </c>
      <c r="J286" s="17" t="s">
        <v>1539</v>
      </c>
      <c r="K286" s="19" t="s">
        <v>146</v>
      </c>
      <c r="L286" s="20" t="s">
        <v>1540</v>
      </c>
      <c r="M286" s="19">
        <v>26.5</v>
      </c>
      <c r="N286" s="19">
        <v>23</v>
      </c>
      <c r="O286" s="19">
        <v>16.399999999999999</v>
      </c>
      <c r="P286" s="21" t="s">
        <v>81</v>
      </c>
      <c r="Q286" s="23" t="s">
        <v>1538</v>
      </c>
      <c r="R286" s="23" t="s">
        <v>418</v>
      </c>
      <c r="S286" s="24" t="s">
        <v>419</v>
      </c>
      <c r="T286" s="24" t="s">
        <v>40</v>
      </c>
      <c r="U286" s="149" t="s">
        <v>48</v>
      </c>
      <c r="V286" s="149"/>
      <c r="W286" s="23" t="s">
        <v>1541</v>
      </c>
      <c r="X286" s="74">
        <v>280</v>
      </c>
      <c r="Y286" s="86" t="s">
        <v>1542</v>
      </c>
      <c r="Z286" s="86" t="s">
        <v>1543</v>
      </c>
      <c r="AA286" s="86" t="s">
        <v>1544</v>
      </c>
      <c r="AB286" s="86" t="s">
        <v>1545</v>
      </c>
      <c r="AC286" s="86" t="s">
        <v>1546</v>
      </c>
      <c r="AD286" s="26"/>
    </row>
    <row r="287" spans="1:34" s="27" customFormat="1" ht="81" x14ac:dyDescent="0.25">
      <c r="A287" s="284"/>
      <c r="B287" s="280"/>
      <c r="C287" s="282"/>
      <c r="D287" s="31" t="s">
        <v>1547</v>
      </c>
      <c r="E287" s="17" t="s">
        <v>1536</v>
      </c>
      <c r="F287" s="18">
        <v>16</v>
      </c>
      <c r="G287" s="18" t="s">
        <v>1533</v>
      </c>
      <c r="H287" s="18" t="s">
        <v>1548</v>
      </c>
      <c r="I287" s="17" t="s">
        <v>1549</v>
      </c>
      <c r="J287" s="17" t="s">
        <v>1550</v>
      </c>
      <c r="K287" s="19" t="s">
        <v>146</v>
      </c>
      <c r="L287" s="20" t="s">
        <v>1551</v>
      </c>
      <c r="M287" s="200">
        <v>0.85</v>
      </c>
      <c r="N287" s="200">
        <v>0.3</v>
      </c>
      <c r="O287" s="201">
        <v>0</v>
      </c>
      <c r="P287" s="22" t="s">
        <v>37</v>
      </c>
      <c r="Q287" s="23" t="s">
        <v>1549</v>
      </c>
      <c r="R287" s="23"/>
      <c r="S287" s="24"/>
      <c r="T287" s="24"/>
      <c r="U287" s="98"/>
      <c r="V287" s="98"/>
      <c r="W287" s="23" t="s">
        <v>685</v>
      </c>
      <c r="X287" s="26">
        <v>0</v>
      </c>
      <c r="Y287" s="25"/>
      <c r="Z287" s="25"/>
      <c r="AA287" s="25"/>
      <c r="AB287" s="25"/>
      <c r="AC287" s="25"/>
      <c r="AD287" s="25"/>
    </row>
    <row r="288" spans="1:34" s="27" customFormat="1" ht="40.5" x14ac:dyDescent="0.25">
      <c r="A288" s="284"/>
      <c r="B288" s="280"/>
      <c r="C288" s="282"/>
      <c r="D288" s="281" t="s">
        <v>1552</v>
      </c>
      <c r="E288" s="17" t="s">
        <v>1536</v>
      </c>
      <c r="F288" s="18">
        <v>16</v>
      </c>
      <c r="G288" s="18" t="s">
        <v>1533</v>
      </c>
      <c r="H288" s="18" t="s">
        <v>1553</v>
      </c>
      <c r="I288" s="17" t="s">
        <v>1554</v>
      </c>
      <c r="J288" s="17" t="s">
        <v>1555</v>
      </c>
      <c r="K288" s="19" t="s">
        <v>34</v>
      </c>
      <c r="L288" s="20" t="s">
        <v>1556</v>
      </c>
      <c r="M288" s="19" t="s">
        <v>1557</v>
      </c>
      <c r="N288" s="19" t="s">
        <v>127</v>
      </c>
      <c r="O288" s="19" t="s">
        <v>1558</v>
      </c>
      <c r="P288" s="22" t="s">
        <v>37</v>
      </c>
      <c r="Q288" s="23" t="s">
        <v>1554</v>
      </c>
      <c r="R288" s="23" t="s">
        <v>1559</v>
      </c>
      <c r="S288" s="24" t="s">
        <v>419</v>
      </c>
      <c r="T288" s="24" t="s">
        <v>40</v>
      </c>
      <c r="U288" s="149" t="s">
        <v>48</v>
      </c>
      <c r="V288" s="149"/>
      <c r="W288" s="78"/>
      <c r="X288" s="74">
        <v>243</v>
      </c>
      <c r="Y288" s="202">
        <v>26533</v>
      </c>
      <c r="Z288" s="202">
        <v>37896</v>
      </c>
      <c r="AA288" s="202">
        <v>76904</v>
      </c>
      <c r="AB288" s="202">
        <v>105965</v>
      </c>
      <c r="AC288" s="202">
        <v>127363</v>
      </c>
      <c r="AD288" s="203" t="s">
        <v>1560</v>
      </c>
    </row>
    <row r="289" spans="1:30" s="27" customFormat="1" ht="40.5" x14ac:dyDescent="0.25">
      <c r="A289" s="284"/>
      <c r="B289" s="280"/>
      <c r="C289" s="282"/>
      <c r="D289" s="282"/>
      <c r="E289" s="204"/>
      <c r="F289" s="205"/>
      <c r="G289" s="205"/>
      <c r="H289" s="205"/>
      <c r="I289" s="206" t="s">
        <v>63</v>
      </c>
      <c r="J289" s="204"/>
      <c r="K289" s="65"/>
      <c r="L289" s="207"/>
      <c r="M289" s="65"/>
      <c r="N289" s="19"/>
      <c r="O289" s="65"/>
      <c r="P289" s="65"/>
      <c r="Q289" s="23" t="s">
        <v>1561</v>
      </c>
      <c r="R289" s="23" t="s">
        <v>65</v>
      </c>
      <c r="S289" s="24" t="s">
        <v>66</v>
      </c>
      <c r="T289" s="24" t="s">
        <v>40</v>
      </c>
      <c r="U289" s="149" t="s">
        <v>48</v>
      </c>
      <c r="V289" s="149"/>
      <c r="W289" s="23" t="s">
        <v>67</v>
      </c>
      <c r="X289" s="74">
        <v>380</v>
      </c>
      <c r="Y289" s="28" t="s">
        <v>1562</v>
      </c>
      <c r="Z289" s="28" t="s">
        <v>1563</v>
      </c>
      <c r="AA289" s="28" t="s">
        <v>1564</v>
      </c>
      <c r="AB289" s="28" t="s">
        <v>1565</v>
      </c>
      <c r="AC289" s="28" t="s">
        <v>1566</v>
      </c>
      <c r="AD289" s="28" t="s">
        <v>1567</v>
      </c>
    </row>
    <row r="290" spans="1:30" s="27" customFormat="1" ht="40.5" x14ac:dyDescent="0.25">
      <c r="A290" s="284"/>
      <c r="B290" s="280"/>
      <c r="C290" s="282"/>
      <c r="D290" s="282"/>
      <c r="E290" s="204"/>
      <c r="F290" s="205"/>
      <c r="G290" s="205"/>
      <c r="H290" s="205"/>
      <c r="I290" s="206" t="s">
        <v>63</v>
      </c>
      <c r="J290" s="204"/>
      <c r="K290" s="65"/>
      <c r="L290" s="207"/>
      <c r="M290" s="65"/>
      <c r="N290" s="19"/>
      <c r="O290" s="65"/>
      <c r="P290" s="65"/>
      <c r="Q290" s="23" t="s">
        <v>1568</v>
      </c>
      <c r="R290" s="23" t="s">
        <v>65</v>
      </c>
      <c r="S290" s="24" t="s">
        <v>66</v>
      </c>
      <c r="T290" s="24" t="s">
        <v>40</v>
      </c>
      <c r="U290" s="149" t="s">
        <v>48</v>
      </c>
      <c r="V290" s="149" t="s">
        <v>713</v>
      </c>
      <c r="W290" s="23" t="s">
        <v>67</v>
      </c>
      <c r="X290" s="74">
        <v>381</v>
      </c>
      <c r="Y290" s="28" t="s">
        <v>1569</v>
      </c>
      <c r="Z290" s="28" t="s">
        <v>1570</v>
      </c>
      <c r="AA290" s="28" t="s">
        <v>1571</v>
      </c>
      <c r="AB290" s="28" t="s">
        <v>1572</v>
      </c>
      <c r="AC290" s="28" t="s">
        <v>1573</v>
      </c>
      <c r="AD290" s="28" t="s">
        <v>1574</v>
      </c>
    </row>
    <row r="291" spans="1:30" s="27" customFormat="1" ht="40.5" x14ac:dyDescent="0.25">
      <c r="A291" s="284"/>
      <c r="B291" s="280"/>
      <c r="C291" s="282"/>
      <c r="D291" s="283"/>
      <c r="E291" s="204"/>
      <c r="F291" s="205"/>
      <c r="G291" s="205"/>
      <c r="H291" s="205"/>
      <c r="I291" s="206" t="s">
        <v>63</v>
      </c>
      <c r="J291" s="204"/>
      <c r="K291" s="65"/>
      <c r="L291" s="207"/>
      <c r="M291" s="65"/>
      <c r="N291" s="19"/>
      <c r="O291" s="65"/>
      <c r="P291" s="65"/>
      <c r="Q291" s="23" t="s">
        <v>1575</v>
      </c>
      <c r="R291" s="23" t="s">
        <v>65</v>
      </c>
      <c r="S291" s="24" t="s">
        <v>66</v>
      </c>
      <c r="T291" s="24" t="s">
        <v>40</v>
      </c>
      <c r="U291" s="98"/>
      <c r="V291" s="98" t="s">
        <v>48</v>
      </c>
      <c r="W291" s="23" t="s">
        <v>67</v>
      </c>
      <c r="X291" s="74">
        <v>680</v>
      </c>
      <c r="Y291" s="28" t="s">
        <v>1576</v>
      </c>
      <c r="Z291" s="28">
        <v>93</v>
      </c>
      <c r="AA291" s="28" t="s">
        <v>1577</v>
      </c>
      <c r="AB291" s="28" t="s">
        <v>1578</v>
      </c>
      <c r="AC291" s="28" t="s">
        <v>1579</v>
      </c>
      <c r="AD291" s="28" t="s">
        <v>1579</v>
      </c>
    </row>
    <row r="292" spans="1:30" s="27" customFormat="1" ht="40.5" x14ac:dyDescent="0.25">
      <c r="A292" s="284"/>
      <c r="B292" s="280"/>
      <c r="C292" s="283"/>
      <c r="D292" s="31" t="s">
        <v>1580</v>
      </c>
      <c r="E292" s="204" t="s">
        <v>1536</v>
      </c>
      <c r="F292" s="205">
        <v>16</v>
      </c>
      <c r="G292" s="205" t="s">
        <v>1533</v>
      </c>
      <c r="H292" s="205" t="s">
        <v>1581</v>
      </c>
      <c r="I292" s="204" t="s">
        <v>1582</v>
      </c>
      <c r="J292" s="204" t="s">
        <v>1583</v>
      </c>
      <c r="K292" s="65" t="s">
        <v>146</v>
      </c>
      <c r="L292" s="207" t="s">
        <v>1584</v>
      </c>
      <c r="M292" s="65">
        <v>263.06</v>
      </c>
      <c r="N292" s="19" t="s">
        <v>1585</v>
      </c>
      <c r="O292" s="65">
        <v>209.61</v>
      </c>
      <c r="P292" s="65" t="s">
        <v>37</v>
      </c>
      <c r="Q292" s="23" t="s">
        <v>1582</v>
      </c>
      <c r="R292" s="23" t="s">
        <v>418</v>
      </c>
      <c r="S292" s="24" t="s">
        <v>419</v>
      </c>
      <c r="T292" s="24" t="s">
        <v>40</v>
      </c>
      <c r="U292" s="98"/>
      <c r="V292" s="98"/>
      <c r="W292" s="23" t="s">
        <v>1541</v>
      </c>
      <c r="X292" s="74">
        <v>0</v>
      </c>
      <c r="Y292" s="86" t="s">
        <v>1586</v>
      </c>
      <c r="Z292" s="86" t="s">
        <v>1587</v>
      </c>
      <c r="AA292" s="86" t="s">
        <v>1588</v>
      </c>
      <c r="AB292" s="86" t="s">
        <v>1589</v>
      </c>
      <c r="AC292" s="86" t="s">
        <v>1590</v>
      </c>
      <c r="AD292" s="26"/>
    </row>
    <row r="293" spans="1:30" s="27" customFormat="1" ht="40.5" x14ac:dyDescent="0.25">
      <c r="A293" s="284"/>
      <c r="B293" s="280" t="s">
        <v>1591</v>
      </c>
      <c r="C293" s="281" t="s">
        <v>1592</v>
      </c>
      <c r="D293" s="31" t="s">
        <v>1593</v>
      </c>
      <c r="E293" s="41"/>
      <c r="F293" s="42"/>
      <c r="G293" s="42"/>
      <c r="H293" s="42"/>
      <c r="I293" s="43" t="s">
        <v>120</v>
      </c>
      <c r="J293" s="41"/>
      <c r="K293" s="44"/>
      <c r="L293" s="44"/>
      <c r="M293" s="44"/>
      <c r="N293" s="44"/>
      <c r="O293" s="44"/>
      <c r="P293" s="44"/>
      <c r="Q293" s="23"/>
      <c r="R293" s="23"/>
      <c r="S293" s="24"/>
      <c r="T293" s="24"/>
      <c r="U293" s="98"/>
      <c r="V293" s="98"/>
      <c r="W293" s="78"/>
      <c r="X293" s="26">
        <v>0</v>
      </c>
      <c r="Y293" s="25"/>
      <c r="Z293" s="25"/>
      <c r="AA293" s="25"/>
      <c r="AB293" s="25"/>
      <c r="AC293" s="25"/>
      <c r="AD293" s="25"/>
    </row>
    <row r="294" spans="1:30" s="27" customFormat="1" ht="40.5" x14ac:dyDescent="0.25">
      <c r="A294" s="284"/>
      <c r="B294" s="280"/>
      <c r="C294" s="282"/>
      <c r="D294" s="31" t="s">
        <v>1594</v>
      </c>
      <c r="E294" s="41"/>
      <c r="F294" s="42"/>
      <c r="G294" s="42"/>
      <c r="H294" s="42"/>
      <c r="I294" s="43" t="s">
        <v>120</v>
      </c>
      <c r="J294" s="41"/>
      <c r="K294" s="44"/>
      <c r="L294" s="44"/>
      <c r="M294" s="44"/>
      <c r="N294" s="44"/>
      <c r="O294" s="44"/>
      <c r="P294" s="44"/>
      <c r="Q294" s="23"/>
      <c r="R294" s="23"/>
      <c r="S294" s="24"/>
      <c r="T294" s="24"/>
      <c r="U294" s="98"/>
      <c r="V294" s="98"/>
      <c r="W294" s="78"/>
      <c r="X294" s="26">
        <v>0</v>
      </c>
      <c r="Y294" s="25"/>
      <c r="Z294" s="25"/>
      <c r="AA294" s="25"/>
      <c r="AB294" s="25"/>
      <c r="AC294" s="25"/>
      <c r="AD294" s="25"/>
    </row>
    <row r="295" spans="1:30" s="27" customFormat="1" ht="40.5" x14ac:dyDescent="0.25">
      <c r="A295" s="284"/>
      <c r="B295" s="280"/>
      <c r="C295" s="283"/>
      <c r="D295" s="31" t="s">
        <v>1595</v>
      </c>
      <c r="E295" s="41"/>
      <c r="F295" s="42"/>
      <c r="G295" s="42"/>
      <c r="H295" s="42"/>
      <c r="I295" s="43" t="s">
        <v>120</v>
      </c>
      <c r="J295" s="41"/>
      <c r="K295" s="44"/>
      <c r="L295" s="44"/>
      <c r="M295" s="44"/>
      <c r="N295" s="44"/>
      <c r="O295" s="44"/>
      <c r="P295" s="44"/>
      <c r="Q295" s="23"/>
      <c r="R295" s="23"/>
      <c r="S295" s="24"/>
      <c r="T295" s="24"/>
      <c r="U295" s="98"/>
      <c r="V295" s="98"/>
      <c r="W295" s="78"/>
      <c r="X295" s="26">
        <v>0</v>
      </c>
      <c r="Y295" s="25"/>
      <c r="Z295" s="25"/>
      <c r="AA295" s="25"/>
      <c r="AB295" s="25"/>
      <c r="AC295" s="25"/>
      <c r="AD295" s="25"/>
    </row>
    <row r="296" spans="1:30" s="27" customFormat="1" ht="40.5" x14ac:dyDescent="0.25">
      <c r="A296" s="284"/>
      <c r="B296" s="31" t="s">
        <v>1596</v>
      </c>
      <c r="C296" s="31" t="s">
        <v>1597</v>
      </c>
      <c r="D296" s="31" t="s">
        <v>1598</v>
      </c>
      <c r="E296" s="41"/>
      <c r="F296" s="42"/>
      <c r="G296" s="42"/>
      <c r="H296" s="42"/>
      <c r="I296" s="43" t="s">
        <v>120</v>
      </c>
      <c r="J296" s="41"/>
      <c r="K296" s="44"/>
      <c r="L296" s="44"/>
      <c r="M296" s="44"/>
      <c r="N296" s="44"/>
      <c r="O296" s="44"/>
      <c r="P296" s="44"/>
      <c r="Q296" s="23"/>
      <c r="R296" s="23"/>
      <c r="S296" s="24"/>
      <c r="T296" s="24"/>
      <c r="U296" s="98"/>
      <c r="V296" s="98"/>
      <c r="W296" s="78"/>
      <c r="X296" s="26">
        <v>0</v>
      </c>
      <c r="Y296" s="25"/>
      <c r="Z296" s="25"/>
      <c r="AA296" s="25"/>
      <c r="AB296" s="25"/>
      <c r="AC296" s="25"/>
      <c r="AD296" s="25"/>
    </row>
    <row r="297" spans="1:30" s="27" customFormat="1" ht="54" x14ac:dyDescent="0.25">
      <c r="A297" s="284"/>
      <c r="B297" s="31" t="s">
        <v>1596</v>
      </c>
      <c r="C297" s="31" t="s">
        <v>1597</v>
      </c>
      <c r="D297" s="31" t="s">
        <v>1599</v>
      </c>
      <c r="E297" s="17" t="s">
        <v>1536</v>
      </c>
      <c r="F297" s="18">
        <v>16</v>
      </c>
      <c r="G297" s="18" t="s">
        <v>1596</v>
      </c>
      <c r="H297" s="18" t="s">
        <v>1600</v>
      </c>
      <c r="I297" s="17" t="s">
        <v>1601</v>
      </c>
      <c r="J297" s="17" t="s">
        <v>1602</v>
      </c>
      <c r="K297" s="19" t="s">
        <v>1603</v>
      </c>
      <c r="L297" s="20" t="s">
        <v>1604</v>
      </c>
      <c r="M297" s="45">
        <v>588400</v>
      </c>
      <c r="N297" s="45">
        <v>952399</v>
      </c>
      <c r="O297" s="45">
        <v>1984635</v>
      </c>
      <c r="P297" s="22" t="s">
        <v>37</v>
      </c>
      <c r="Q297" s="23" t="s">
        <v>1601</v>
      </c>
      <c r="R297" s="23" t="s">
        <v>1605</v>
      </c>
      <c r="S297" s="24" t="s">
        <v>1606</v>
      </c>
      <c r="T297" s="24" t="s">
        <v>47</v>
      </c>
      <c r="U297" s="98"/>
      <c r="V297" s="98"/>
      <c r="W297" s="23" t="s">
        <v>1195</v>
      </c>
      <c r="X297" s="74">
        <v>0</v>
      </c>
      <c r="Y297" s="25"/>
      <c r="Z297" s="25"/>
      <c r="AA297" s="25"/>
      <c r="AB297" s="25"/>
      <c r="AC297" s="25"/>
      <c r="AD297" s="25"/>
    </row>
    <row r="298" spans="1:30" s="27" customFormat="1" ht="67.5" x14ac:dyDescent="0.25">
      <c r="A298" s="284"/>
      <c r="B298" s="31"/>
      <c r="C298" s="31"/>
      <c r="D298" s="31"/>
      <c r="E298" s="17" t="s">
        <v>1536</v>
      </c>
      <c r="F298" s="18">
        <v>16</v>
      </c>
      <c r="G298" s="18" t="s">
        <v>1596</v>
      </c>
      <c r="H298" s="18" t="s">
        <v>1607</v>
      </c>
      <c r="I298" s="17" t="s">
        <v>1608</v>
      </c>
      <c r="J298" s="17" t="s">
        <v>1609</v>
      </c>
      <c r="K298" s="19" t="s">
        <v>1610</v>
      </c>
      <c r="L298" s="20" t="s">
        <v>1611</v>
      </c>
      <c r="M298" s="45">
        <v>84913</v>
      </c>
      <c r="N298" s="45">
        <v>490000</v>
      </c>
      <c r="O298" s="45">
        <v>1462500</v>
      </c>
      <c r="P298" s="22" t="s">
        <v>37</v>
      </c>
      <c r="Q298" s="23" t="s">
        <v>1608</v>
      </c>
      <c r="R298" s="23" t="s">
        <v>1612</v>
      </c>
      <c r="S298" s="24" t="s">
        <v>1613</v>
      </c>
      <c r="T298" s="24"/>
      <c r="U298" s="98"/>
      <c r="V298" s="98"/>
      <c r="W298" s="23" t="s">
        <v>685</v>
      </c>
      <c r="X298" s="150">
        <v>0</v>
      </c>
      <c r="Y298" s="25"/>
      <c r="Z298" s="25"/>
      <c r="AA298" s="25"/>
      <c r="AB298" s="25"/>
      <c r="AC298" s="25"/>
      <c r="AD298" s="25"/>
    </row>
    <row r="299" spans="1:30" s="27" customFormat="1" ht="81" x14ac:dyDescent="0.25">
      <c r="A299" s="284"/>
      <c r="B299" s="280" t="s">
        <v>1614</v>
      </c>
      <c r="C299" s="281" t="s">
        <v>1615</v>
      </c>
      <c r="D299" s="31" t="s">
        <v>1616</v>
      </c>
      <c r="E299" s="17" t="s">
        <v>1536</v>
      </c>
      <c r="F299" s="18">
        <v>16</v>
      </c>
      <c r="G299" s="18" t="s">
        <v>1617</v>
      </c>
      <c r="H299" s="18" t="s">
        <v>1618</v>
      </c>
      <c r="I299" s="17" t="s">
        <v>1619</v>
      </c>
      <c r="J299" s="17" t="s">
        <v>1620</v>
      </c>
      <c r="K299" s="19" t="s">
        <v>34</v>
      </c>
      <c r="L299" s="20" t="s">
        <v>1621</v>
      </c>
      <c r="M299" s="22">
        <v>0</v>
      </c>
      <c r="N299" s="22">
        <v>7.0000000000000007E-2</v>
      </c>
      <c r="O299" s="22">
        <v>0.7</v>
      </c>
      <c r="P299" s="22" t="s">
        <v>37</v>
      </c>
      <c r="Q299" s="23" t="s">
        <v>1619</v>
      </c>
      <c r="R299" s="23" t="s">
        <v>765</v>
      </c>
      <c r="S299" s="24" t="s">
        <v>1606</v>
      </c>
      <c r="T299" s="24" t="s">
        <v>47</v>
      </c>
      <c r="U299" s="98"/>
      <c r="V299" s="98"/>
      <c r="W299" s="78"/>
      <c r="X299" s="74">
        <v>0</v>
      </c>
      <c r="Y299" s="25"/>
      <c r="Z299" s="25"/>
      <c r="AA299" s="25"/>
      <c r="AB299" s="25"/>
      <c r="AC299" s="25"/>
      <c r="AD299" s="25"/>
    </row>
    <row r="300" spans="1:30" s="27" customFormat="1" ht="42" customHeight="1" x14ac:dyDescent="0.25">
      <c r="A300" s="284"/>
      <c r="B300" s="280"/>
      <c r="C300" s="283"/>
      <c r="D300" s="31" t="s">
        <v>1622</v>
      </c>
      <c r="E300" s="41"/>
      <c r="F300" s="42"/>
      <c r="G300" s="42"/>
      <c r="H300" s="42"/>
      <c r="I300" s="41" t="s">
        <v>1195</v>
      </c>
      <c r="J300" s="41"/>
      <c r="K300" s="44"/>
      <c r="L300" s="44"/>
      <c r="M300" s="44"/>
      <c r="N300" s="44"/>
      <c r="O300" s="44"/>
      <c r="P300" s="44"/>
      <c r="Q300" s="23"/>
      <c r="R300" s="23"/>
      <c r="S300" s="24"/>
      <c r="T300" s="24"/>
      <c r="U300" s="98"/>
      <c r="V300" s="98"/>
      <c r="W300" s="78"/>
      <c r="X300" s="26">
        <v>0</v>
      </c>
      <c r="Y300" s="25"/>
      <c r="Z300" s="25"/>
      <c r="AA300" s="25"/>
      <c r="AB300" s="25"/>
      <c r="AC300" s="25"/>
      <c r="AD300" s="25"/>
    </row>
    <row r="301" spans="1:30" s="27" customFormat="1" ht="83.25" customHeight="1" x14ac:dyDescent="0.25">
      <c r="A301" s="284"/>
      <c r="B301" s="31" t="s">
        <v>1623</v>
      </c>
      <c r="C301" s="67" t="s">
        <v>1624</v>
      </c>
      <c r="D301" s="31" t="s">
        <v>1625</v>
      </c>
      <c r="E301" s="41"/>
      <c r="F301" s="42"/>
      <c r="G301" s="42"/>
      <c r="H301" s="42"/>
      <c r="I301" s="41" t="s">
        <v>1195</v>
      </c>
      <c r="J301" s="41"/>
      <c r="K301" s="44"/>
      <c r="L301" s="44"/>
      <c r="M301" s="44"/>
      <c r="N301" s="44"/>
      <c r="O301" s="44"/>
      <c r="P301" s="44"/>
      <c r="Q301" s="23"/>
      <c r="R301" s="23"/>
      <c r="S301" s="24"/>
      <c r="T301" s="24"/>
      <c r="U301" s="98"/>
      <c r="V301" s="98"/>
      <c r="W301" s="78"/>
      <c r="X301" s="26">
        <v>0</v>
      </c>
      <c r="Y301" s="25"/>
      <c r="Z301" s="25"/>
      <c r="AA301" s="25"/>
      <c r="AB301" s="25"/>
      <c r="AC301" s="25"/>
      <c r="AD301" s="25"/>
    </row>
    <row r="302" spans="1:30" s="27" customFormat="1" ht="40.5" x14ac:dyDescent="0.25">
      <c r="A302" s="284"/>
      <c r="B302" s="286" t="s">
        <v>1626</v>
      </c>
      <c r="C302" s="286" t="s">
        <v>1627</v>
      </c>
      <c r="D302" s="31" t="s">
        <v>1628</v>
      </c>
      <c r="E302" s="41"/>
      <c r="F302" s="42"/>
      <c r="G302" s="42"/>
      <c r="H302" s="42"/>
      <c r="I302" s="41" t="s">
        <v>1195</v>
      </c>
      <c r="J302" s="41"/>
      <c r="K302" s="44"/>
      <c r="L302" s="44"/>
      <c r="M302" s="44"/>
      <c r="N302" s="44"/>
      <c r="O302" s="44"/>
      <c r="P302" s="44"/>
      <c r="Q302" s="23"/>
      <c r="R302" s="23"/>
      <c r="S302" s="24"/>
      <c r="T302" s="24"/>
      <c r="U302" s="98"/>
      <c r="V302" s="98"/>
      <c r="W302" s="78"/>
      <c r="X302" s="26">
        <v>0</v>
      </c>
      <c r="Y302" s="25"/>
      <c r="Z302" s="25"/>
      <c r="AA302" s="25"/>
      <c r="AB302" s="25"/>
      <c r="AC302" s="25"/>
      <c r="AD302" s="25"/>
    </row>
    <row r="303" spans="1:30" s="27" customFormat="1" ht="42" customHeight="1" x14ac:dyDescent="0.25">
      <c r="A303" s="284"/>
      <c r="B303" s="287"/>
      <c r="C303" s="287"/>
      <c r="D303" s="31" t="s">
        <v>1629</v>
      </c>
      <c r="E303" s="41"/>
      <c r="F303" s="42"/>
      <c r="G303" s="42"/>
      <c r="H303" s="42"/>
      <c r="I303" s="43" t="s">
        <v>120</v>
      </c>
      <c r="J303" s="41"/>
      <c r="K303" s="44"/>
      <c r="L303" s="44"/>
      <c r="M303" s="44"/>
      <c r="N303" s="44"/>
      <c r="O303" s="44"/>
      <c r="P303" s="44"/>
      <c r="Q303" s="23"/>
      <c r="R303" s="23"/>
      <c r="S303" s="24"/>
      <c r="T303" s="24"/>
      <c r="U303" s="98"/>
      <c r="V303" s="98"/>
      <c r="W303" s="78"/>
      <c r="X303" s="26">
        <v>0</v>
      </c>
      <c r="Y303" s="25"/>
      <c r="Z303" s="25"/>
      <c r="AA303" s="25"/>
      <c r="AB303" s="25"/>
      <c r="AC303" s="25"/>
      <c r="AD303" s="25"/>
    </row>
    <row r="304" spans="1:30" s="27" customFormat="1" ht="94.5" x14ac:dyDescent="0.25">
      <c r="A304" s="284"/>
      <c r="B304" s="288"/>
      <c r="C304" s="288"/>
      <c r="D304" s="31"/>
      <c r="E304" s="41"/>
      <c r="F304" s="42"/>
      <c r="G304" s="42"/>
      <c r="H304" s="42"/>
      <c r="I304" s="43" t="s">
        <v>63</v>
      </c>
      <c r="J304" s="41"/>
      <c r="K304" s="44"/>
      <c r="L304" s="44"/>
      <c r="M304" s="44"/>
      <c r="N304" s="44"/>
      <c r="O304" s="44"/>
      <c r="P304" s="44"/>
      <c r="Q304" s="76" t="s">
        <v>1630</v>
      </c>
      <c r="R304" s="23" t="s">
        <v>763</v>
      </c>
      <c r="S304" s="24" t="s">
        <v>1606</v>
      </c>
      <c r="T304" s="24" t="s">
        <v>47</v>
      </c>
      <c r="U304" s="129" t="s">
        <v>48</v>
      </c>
      <c r="V304" s="129"/>
      <c r="W304" s="23" t="s">
        <v>1631</v>
      </c>
      <c r="X304" s="26">
        <v>0</v>
      </c>
      <c r="Y304" s="26" t="s">
        <v>1490</v>
      </c>
      <c r="Z304" s="26" t="s">
        <v>1490</v>
      </c>
      <c r="AA304" s="26" t="s">
        <v>1490</v>
      </c>
      <c r="AB304" s="100">
        <v>0.75700000000000001</v>
      </c>
      <c r="AC304" s="100">
        <v>0.96199999999999997</v>
      </c>
      <c r="AD304" s="25"/>
    </row>
    <row r="305" spans="1:30" s="27" customFormat="1" ht="90" customHeight="1" x14ac:dyDescent="0.25">
      <c r="A305" s="284"/>
      <c r="B305" s="280" t="s">
        <v>1632</v>
      </c>
      <c r="C305" s="281" t="s">
        <v>1633</v>
      </c>
      <c r="D305" s="31" t="s">
        <v>1634</v>
      </c>
      <c r="E305" s="41"/>
      <c r="F305" s="42"/>
      <c r="G305" s="42"/>
      <c r="H305" s="42"/>
      <c r="I305" s="41" t="s">
        <v>1195</v>
      </c>
      <c r="J305" s="41"/>
      <c r="K305" s="44"/>
      <c r="L305" s="44"/>
      <c r="M305" s="44"/>
      <c r="N305" s="44"/>
      <c r="O305" s="44"/>
      <c r="P305" s="44"/>
      <c r="Q305" s="23"/>
      <c r="R305" s="23"/>
      <c r="S305" s="24"/>
      <c r="T305" s="24"/>
      <c r="U305" s="98"/>
      <c r="V305" s="98"/>
      <c r="W305" s="78"/>
      <c r="X305" s="26">
        <v>0</v>
      </c>
      <c r="Y305" s="25"/>
      <c r="Z305" s="25"/>
      <c r="AA305" s="25"/>
      <c r="AB305" s="25"/>
      <c r="AC305" s="25"/>
      <c r="AD305" s="25"/>
    </row>
    <row r="306" spans="1:30" s="27" customFormat="1" ht="40.5" x14ac:dyDescent="0.25">
      <c r="A306" s="284"/>
      <c r="B306" s="280"/>
      <c r="C306" s="283"/>
      <c r="D306" s="31" t="s">
        <v>1635</v>
      </c>
      <c r="E306" s="41"/>
      <c r="F306" s="42"/>
      <c r="G306" s="42"/>
      <c r="H306" s="42"/>
      <c r="I306" s="43" t="s">
        <v>120</v>
      </c>
      <c r="J306" s="41"/>
      <c r="K306" s="44"/>
      <c r="L306" s="44"/>
      <c r="M306" s="44"/>
      <c r="N306" s="44"/>
      <c r="O306" s="44"/>
      <c r="P306" s="44"/>
      <c r="Q306" s="23"/>
      <c r="R306" s="23"/>
      <c r="S306" s="24"/>
      <c r="T306" s="24"/>
      <c r="U306" s="98"/>
      <c r="V306" s="98"/>
      <c r="W306" s="78"/>
      <c r="X306" s="26">
        <v>0</v>
      </c>
      <c r="Y306" s="25"/>
      <c r="Z306" s="25"/>
      <c r="AA306" s="25"/>
      <c r="AB306" s="25"/>
      <c r="AC306" s="25"/>
      <c r="AD306" s="25"/>
    </row>
    <row r="307" spans="1:30" s="27" customFormat="1" ht="44.25" customHeight="1" x14ac:dyDescent="0.25">
      <c r="A307" s="284"/>
      <c r="B307" s="31" t="s">
        <v>1636</v>
      </c>
      <c r="C307" s="31" t="s">
        <v>1637</v>
      </c>
      <c r="D307" s="31" t="s">
        <v>1638</v>
      </c>
      <c r="E307" s="41"/>
      <c r="F307" s="42"/>
      <c r="G307" s="42"/>
      <c r="H307" s="42"/>
      <c r="I307" s="41" t="s">
        <v>1195</v>
      </c>
      <c r="J307" s="41"/>
      <c r="K307" s="44"/>
      <c r="L307" s="44"/>
      <c r="M307" s="44"/>
      <c r="N307" s="44"/>
      <c r="O307" s="44"/>
      <c r="P307" s="44"/>
      <c r="Q307" s="23"/>
      <c r="R307" s="23"/>
      <c r="S307" s="24"/>
      <c r="T307" s="24"/>
      <c r="U307" s="98"/>
      <c r="V307" s="98"/>
      <c r="W307" s="78"/>
      <c r="X307" s="26">
        <v>0</v>
      </c>
      <c r="Y307" s="25"/>
      <c r="Z307" s="25"/>
      <c r="AA307" s="25"/>
      <c r="AB307" s="25"/>
      <c r="AC307" s="25"/>
      <c r="AD307" s="25"/>
    </row>
    <row r="308" spans="1:30" s="27" customFormat="1" ht="43.5" customHeight="1" x14ac:dyDescent="0.25">
      <c r="A308" s="284"/>
      <c r="B308" s="31" t="s">
        <v>1639</v>
      </c>
      <c r="C308" s="31" t="s">
        <v>1640</v>
      </c>
      <c r="D308" s="31" t="s">
        <v>1641</v>
      </c>
      <c r="E308" s="41"/>
      <c r="F308" s="42"/>
      <c r="G308" s="42"/>
      <c r="H308" s="42"/>
      <c r="I308" s="43" t="s">
        <v>120</v>
      </c>
      <c r="J308" s="41"/>
      <c r="K308" s="44"/>
      <c r="L308" s="44"/>
      <c r="M308" s="44"/>
      <c r="N308" s="44"/>
      <c r="O308" s="44"/>
      <c r="P308" s="44"/>
      <c r="Q308" s="23"/>
      <c r="R308" s="23"/>
      <c r="S308" s="24"/>
      <c r="T308" s="24"/>
      <c r="U308" s="98"/>
      <c r="V308" s="98"/>
      <c r="W308" s="78"/>
      <c r="X308" s="26">
        <v>0</v>
      </c>
      <c r="Y308" s="25"/>
      <c r="Z308" s="25"/>
      <c r="AA308" s="25"/>
      <c r="AB308" s="25"/>
      <c r="AC308" s="25"/>
      <c r="AD308" s="25"/>
    </row>
    <row r="309" spans="1:30" s="27" customFormat="1" ht="81" customHeight="1" x14ac:dyDescent="0.25">
      <c r="A309" s="284"/>
      <c r="B309" s="280" t="s">
        <v>1617</v>
      </c>
      <c r="C309" s="281" t="s">
        <v>1642</v>
      </c>
      <c r="D309" s="31" t="s">
        <v>1643</v>
      </c>
      <c r="E309" s="41"/>
      <c r="F309" s="42"/>
      <c r="G309" s="42"/>
      <c r="H309" s="42"/>
      <c r="I309" s="41" t="s">
        <v>1195</v>
      </c>
      <c r="J309" s="41"/>
      <c r="K309" s="44"/>
      <c r="L309" s="44"/>
      <c r="M309" s="44"/>
      <c r="N309" s="44"/>
      <c r="O309" s="44"/>
      <c r="P309" s="44"/>
      <c r="Q309" s="23"/>
      <c r="R309" s="23"/>
      <c r="S309" s="24"/>
      <c r="T309" s="24"/>
      <c r="U309" s="98"/>
      <c r="V309" s="98"/>
      <c r="W309" s="78"/>
      <c r="X309" s="26">
        <v>0</v>
      </c>
      <c r="Y309" s="25"/>
      <c r="Z309" s="25"/>
      <c r="AA309" s="25"/>
      <c r="AB309" s="25"/>
      <c r="AC309" s="25"/>
      <c r="AD309" s="25"/>
    </row>
    <row r="310" spans="1:30" s="27" customFormat="1" ht="50.25" customHeight="1" x14ac:dyDescent="0.25">
      <c r="A310" s="284"/>
      <c r="B310" s="280"/>
      <c r="C310" s="283"/>
      <c r="D310" s="31" t="s">
        <v>1644</v>
      </c>
      <c r="E310" s="41"/>
      <c r="F310" s="42"/>
      <c r="G310" s="42"/>
      <c r="H310" s="42"/>
      <c r="I310" s="41" t="s">
        <v>1195</v>
      </c>
      <c r="J310" s="41"/>
      <c r="K310" s="44"/>
      <c r="L310" s="44"/>
      <c r="M310" s="44"/>
      <c r="N310" s="44"/>
      <c r="O310" s="44"/>
      <c r="P310" s="44"/>
      <c r="Q310" s="23"/>
      <c r="R310" s="23"/>
      <c r="S310" s="24"/>
      <c r="T310" s="24"/>
      <c r="U310" s="98"/>
      <c r="V310" s="98"/>
      <c r="W310" s="78"/>
      <c r="X310" s="26">
        <v>0</v>
      </c>
      <c r="Y310" s="25"/>
      <c r="Z310" s="25"/>
      <c r="AA310" s="25"/>
      <c r="AB310" s="25"/>
      <c r="AC310" s="25"/>
      <c r="AD310" s="25"/>
    </row>
    <row r="311" spans="1:30" s="27" customFormat="1" ht="108" x14ac:dyDescent="0.25">
      <c r="A311" s="284"/>
      <c r="B311" s="281" t="s">
        <v>1645</v>
      </c>
      <c r="C311" s="281" t="s">
        <v>1646</v>
      </c>
      <c r="D311" s="31" t="s">
        <v>1647</v>
      </c>
      <c r="E311" s="17" t="s">
        <v>1536</v>
      </c>
      <c r="F311" s="18">
        <v>16</v>
      </c>
      <c r="G311" s="18" t="s">
        <v>1645</v>
      </c>
      <c r="H311" s="18" t="s">
        <v>1648</v>
      </c>
      <c r="I311" s="17" t="s">
        <v>1649</v>
      </c>
      <c r="J311" s="17" t="s">
        <v>1650</v>
      </c>
      <c r="K311" s="19" t="s">
        <v>1651</v>
      </c>
      <c r="L311" s="20" t="s">
        <v>1652</v>
      </c>
      <c r="M311" s="19">
        <v>132</v>
      </c>
      <c r="N311" s="19">
        <v>182</v>
      </c>
      <c r="O311" s="19">
        <v>1134</v>
      </c>
      <c r="P311" s="22" t="s">
        <v>37</v>
      </c>
      <c r="Q311" s="23" t="s">
        <v>1649</v>
      </c>
      <c r="R311" s="23"/>
      <c r="S311" s="24"/>
      <c r="T311" s="24"/>
      <c r="U311" s="24"/>
      <c r="V311" s="24"/>
      <c r="W311" s="23" t="s">
        <v>685</v>
      </c>
      <c r="X311" s="26">
        <v>0</v>
      </c>
      <c r="Y311" s="25"/>
      <c r="Z311" s="25"/>
      <c r="AA311" s="25"/>
      <c r="AB311" s="25"/>
      <c r="AC311" s="25"/>
      <c r="AD311" s="25"/>
    </row>
    <row r="312" spans="1:30" s="27" customFormat="1" ht="40.5" x14ac:dyDescent="0.25">
      <c r="A312" s="284"/>
      <c r="B312" s="283"/>
      <c r="C312" s="283"/>
      <c r="D312" s="31"/>
      <c r="E312" s="17"/>
      <c r="F312" s="18"/>
      <c r="G312" s="18"/>
      <c r="H312" s="18"/>
      <c r="I312" s="30" t="s">
        <v>63</v>
      </c>
      <c r="J312" s="17"/>
      <c r="K312" s="19"/>
      <c r="L312" s="20"/>
      <c r="M312" s="19"/>
      <c r="N312" s="19"/>
      <c r="O312" s="19"/>
      <c r="P312" s="22"/>
      <c r="Q312" s="23" t="s">
        <v>1653</v>
      </c>
      <c r="R312" s="23" t="s">
        <v>1654</v>
      </c>
      <c r="S312" s="24" t="s">
        <v>936</v>
      </c>
      <c r="T312" s="24" t="s">
        <v>47</v>
      </c>
      <c r="U312" s="24" t="s">
        <v>37</v>
      </c>
      <c r="V312" s="24"/>
      <c r="W312" s="23" t="s">
        <v>975</v>
      </c>
      <c r="X312" s="74">
        <v>0</v>
      </c>
      <c r="Y312" s="25"/>
      <c r="Z312" s="25"/>
      <c r="AA312" s="25"/>
      <c r="AB312" s="25"/>
      <c r="AC312" s="25"/>
      <c r="AD312" s="25"/>
    </row>
    <row r="313" spans="1:30" s="27" customFormat="1" ht="75" customHeight="1" x14ac:dyDescent="0.25">
      <c r="A313" s="285"/>
      <c r="B313" s="31" t="s">
        <v>1655</v>
      </c>
      <c r="C313" s="31" t="s">
        <v>1656</v>
      </c>
      <c r="D313" s="31" t="s">
        <v>1657</v>
      </c>
      <c r="E313" s="41"/>
      <c r="F313" s="42"/>
      <c r="G313" s="42"/>
      <c r="H313" s="42"/>
      <c r="I313" s="30" t="s">
        <v>120</v>
      </c>
      <c r="J313" s="41"/>
      <c r="K313" s="44"/>
      <c r="L313" s="44"/>
      <c r="M313" s="44"/>
      <c r="N313" s="44"/>
      <c r="O313" s="44"/>
      <c r="P313" s="44"/>
      <c r="Q313" s="23"/>
      <c r="R313" s="23"/>
      <c r="S313" s="24"/>
      <c r="T313" s="24"/>
      <c r="U313" s="98"/>
      <c r="V313" s="98"/>
      <c r="W313" s="78"/>
      <c r="X313" s="26">
        <v>0</v>
      </c>
      <c r="Y313" s="25"/>
      <c r="Z313" s="25"/>
      <c r="AA313" s="25"/>
      <c r="AB313" s="25"/>
      <c r="AC313" s="25"/>
      <c r="AD313" s="25"/>
    </row>
    <row r="314" spans="1:30" s="27" customFormat="1" ht="27" x14ac:dyDescent="0.25">
      <c r="A314" s="284" t="s">
        <v>1658</v>
      </c>
      <c r="B314" s="280" t="s">
        <v>1659</v>
      </c>
      <c r="C314" s="281" t="s">
        <v>1660</v>
      </c>
      <c r="D314" s="31" t="s">
        <v>1661</v>
      </c>
      <c r="E314" s="41"/>
      <c r="F314" s="42"/>
      <c r="G314" s="42"/>
      <c r="H314" s="42"/>
      <c r="I314" s="41" t="s">
        <v>1195</v>
      </c>
      <c r="J314" s="41"/>
      <c r="K314" s="44"/>
      <c r="L314" s="44"/>
      <c r="M314" s="44"/>
      <c r="N314" s="44"/>
      <c r="O314" s="44"/>
      <c r="P314" s="44"/>
      <c r="Q314" s="23"/>
      <c r="R314" s="23"/>
      <c r="S314" s="24"/>
      <c r="T314" s="24"/>
      <c r="U314" s="98"/>
      <c r="V314" s="98"/>
      <c r="W314" s="78"/>
      <c r="X314" s="26">
        <v>0</v>
      </c>
      <c r="Y314" s="25"/>
      <c r="Z314" s="25"/>
      <c r="AA314" s="25"/>
      <c r="AB314" s="25"/>
      <c r="AC314" s="25"/>
      <c r="AD314" s="25"/>
    </row>
    <row r="315" spans="1:30" s="27" customFormat="1" ht="27" x14ac:dyDescent="0.25">
      <c r="A315" s="284"/>
      <c r="B315" s="280"/>
      <c r="C315" s="283"/>
      <c r="D315" s="31" t="s">
        <v>1662</v>
      </c>
      <c r="E315" s="41"/>
      <c r="F315" s="42"/>
      <c r="G315" s="42"/>
      <c r="H315" s="42"/>
      <c r="I315" s="41" t="s">
        <v>1195</v>
      </c>
      <c r="J315" s="41"/>
      <c r="K315" s="44"/>
      <c r="L315" s="44"/>
      <c r="M315" s="44"/>
      <c r="N315" s="44"/>
      <c r="O315" s="44"/>
      <c r="P315" s="44"/>
      <c r="Q315" s="23"/>
      <c r="R315" s="23"/>
      <c r="S315" s="24"/>
      <c r="T315" s="24"/>
      <c r="U315" s="98"/>
      <c r="V315" s="98"/>
      <c r="W315" s="78"/>
      <c r="X315" s="26">
        <v>0</v>
      </c>
      <c r="Y315" s="25"/>
      <c r="Z315" s="25"/>
      <c r="AA315" s="25"/>
      <c r="AB315" s="25"/>
      <c r="AC315" s="25"/>
      <c r="AD315" s="25"/>
    </row>
    <row r="316" spans="1:30" s="27" customFormat="1" ht="162" x14ac:dyDescent="0.25">
      <c r="A316" s="284"/>
      <c r="B316" s="31" t="s">
        <v>1663</v>
      </c>
      <c r="C316" s="31" t="s">
        <v>1664</v>
      </c>
      <c r="D316" s="31" t="s">
        <v>1665</v>
      </c>
      <c r="E316" s="41"/>
      <c r="F316" s="42"/>
      <c r="G316" s="42"/>
      <c r="H316" s="42"/>
      <c r="I316" s="41" t="s">
        <v>1195</v>
      </c>
      <c r="J316" s="41"/>
      <c r="K316" s="44"/>
      <c r="L316" s="44"/>
      <c r="M316" s="44"/>
      <c r="N316" s="44"/>
      <c r="O316" s="44"/>
      <c r="P316" s="44"/>
      <c r="Q316" s="23"/>
      <c r="R316" s="23"/>
      <c r="S316" s="24"/>
      <c r="T316" s="24"/>
      <c r="U316" s="98"/>
      <c r="V316" s="98"/>
      <c r="W316" s="78"/>
      <c r="X316" s="26">
        <v>0</v>
      </c>
      <c r="Y316" s="25"/>
      <c r="Z316" s="25"/>
      <c r="AA316" s="25"/>
      <c r="AB316" s="25"/>
      <c r="AC316" s="25"/>
      <c r="AD316" s="25"/>
    </row>
    <row r="317" spans="1:30" s="27" customFormat="1" ht="40.5" x14ac:dyDescent="0.25">
      <c r="A317" s="284"/>
      <c r="B317" s="280" t="s">
        <v>1666</v>
      </c>
      <c r="C317" s="281" t="s">
        <v>1667</v>
      </c>
      <c r="D317" s="31" t="s">
        <v>1668</v>
      </c>
      <c r="E317" s="41"/>
      <c r="F317" s="42"/>
      <c r="G317" s="42"/>
      <c r="H317" s="42"/>
      <c r="I317" s="41" t="s">
        <v>1195</v>
      </c>
      <c r="J317" s="41"/>
      <c r="K317" s="44"/>
      <c r="L317" s="44"/>
      <c r="M317" s="44"/>
      <c r="N317" s="44"/>
      <c r="O317" s="44"/>
      <c r="P317" s="44"/>
      <c r="Q317" s="23"/>
      <c r="R317" s="23"/>
      <c r="S317" s="24"/>
      <c r="T317" s="24"/>
      <c r="U317" s="98"/>
      <c r="V317" s="98"/>
      <c r="W317" s="78"/>
      <c r="X317" s="26">
        <v>0</v>
      </c>
      <c r="Y317" s="25"/>
      <c r="Z317" s="25"/>
      <c r="AA317" s="25"/>
      <c r="AB317" s="25"/>
      <c r="AC317" s="25"/>
      <c r="AD317" s="25"/>
    </row>
    <row r="318" spans="1:30" s="27" customFormat="1" ht="27" x14ac:dyDescent="0.25">
      <c r="A318" s="284"/>
      <c r="B318" s="280"/>
      <c r="C318" s="283"/>
      <c r="D318" s="31" t="s">
        <v>1669</v>
      </c>
      <c r="E318" s="41"/>
      <c r="F318" s="42"/>
      <c r="G318" s="42"/>
      <c r="H318" s="42"/>
      <c r="I318" s="41" t="s">
        <v>1195</v>
      </c>
      <c r="J318" s="41"/>
      <c r="K318" s="44"/>
      <c r="L318" s="44"/>
      <c r="M318" s="44"/>
      <c r="N318" s="44"/>
      <c r="O318" s="44"/>
      <c r="P318" s="44"/>
      <c r="Q318" s="23"/>
      <c r="R318" s="23"/>
      <c r="S318" s="24"/>
      <c r="T318" s="24"/>
      <c r="U318" s="98"/>
      <c r="V318" s="98"/>
      <c r="W318" s="78"/>
      <c r="X318" s="26">
        <v>0</v>
      </c>
      <c r="Y318" s="25"/>
      <c r="Z318" s="25"/>
      <c r="AA318" s="25"/>
      <c r="AB318" s="25"/>
      <c r="AC318" s="25"/>
      <c r="AD318" s="25"/>
    </row>
    <row r="319" spans="1:30" s="27" customFormat="1" ht="81" x14ac:dyDescent="0.25">
      <c r="A319" s="284"/>
      <c r="B319" s="31" t="s">
        <v>1670</v>
      </c>
      <c r="C319" s="31" t="s">
        <v>1671</v>
      </c>
      <c r="D319" s="31" t="s">
        <v>1672</v>
      </c>
      <c r="E319" s="41"/>
      <c r="F319" s="42"/>
      <c r="G319" s="42"/>
      <c r="H319" s="42"/>
      <c r="I319" s="41" t="s">
        <v>1195</v>
      </c>
      <c r="J319" s="41"/>
      <c r="K319" s="44"/>
      <c r="L319" s="44"/>
      <c r="M319" s="44"/>
      <c r="N319" s="44"/>
      <c r="O319" s="44"/>
      <c r="P319" s="44"/>
      <c r="Q319" s="23"/>
      <c r="R319" s="23"/>
      <c r="S319" s="24"/>
      <c r="T319" s="24"/>
      <c r="U319" s="98"/>
      <c r="V319" s="98"/>
      <c r="W319" s="78"/>
      <c r="X319" s="26">
        <v>0</v>
      </c>
      <c r="Y319" s="25"/>
      <c r="Z319" s="25"/>
      <c r="AA319" s="25"/>
      <c r="AB319" s="25"/>
      <c r="AC319" s="25"/>
      <c r="AD319" s="25"/>
    </row>
    <row r="320" spans="1:30" s="27" customFormat="1" ht="45" customHeight="1" x14ac:dyDescent="0.25">
      <c r="A320" s="284"/>
      <c r="B320" s="31" t="s">
        <v>1673</v>
      </c>
      <c r="C320" s="31" t="s">
        <v>1674</v>
      </c>
      <c r="D320" s="31" t="s">
        <v>1675</v>
      </c>
      <c r="E320" s="41"/>
      <c r="F320" s="42"/>
      <c r="G320" s="42"/>
      <c r="H320" s="42"/>
      <c r="I320" s="41" t="s">
        <v>1195</v>
      </c>
      <c r="J320" s="41"/>
      <c r="K320" s="44"/>
      <c r="L320" s="44"/>
      <c r="M320" s="44"/>
      <c r="N320" s="44"/>
      <c r="O320" s="44"/>
      <c r="P320" s="44"/>
      <c r="Q320" s="23"/>
      <c r="R320" s="23"/>
      <c r="S320" s="24"/>
      <c r="T320" s="24"/>
      <c r="U320" s="98"/>
      <c r="V320" s="98"/>
      <c r="W320" s="78"/>
      <c r="X320" s="26">
        <v>0</v>
      </c>
      <c r="Y320" s="25"/>
      <c r="Z320" s="25"/>
      <c r="AA320" s="25"/>
      <c r="AB320" s="25"/>
      <c r="AC320" s="25"/>
      <c r="AD320" s="25"/>
    </row>
    <row r="321" spans="1:30" s="27" customFormat="1" ht="32.25" customHeight="1" x14ac:dyDescent="0.25">
      <c r="A321" s="284"/>
      <c r="B321" s="280" t="s">
        <v>1676</v>
      </c>
      <c r="C321" s="281" t="s">
        <v>1677</v>
      </c>
      <c r="D321" s="31" t="s">
        <v>1678</v>
      </c>
      <c r="E321" s="41"/>
      <c r="F321" s="42"/>
      <c r="G321" s="42"/>
      <c r="H321" s="42"/>
      <c r="I321" s="208" t="s">
        <v>120</v>
      </c>
      <c r="J321" s="41"/>
      <c r="K321" s="44"/>
      <c r="L321" s="44"/>
      <c r="M321" s="44"/>
      <c r="N321" s="44"/>
      <c r="O321" s="44"/>
      <c r="P321" s="44"/>
      <c r="Q321" s="23"/>
      <c r="R321" s="23"/>
      <c r="S321" s="24"/>
      <c r="T321" s="24"/>
      <c r="U321" s="98"/>
      <c r="V321" s="98"/>
      <c r="W321" s="78"/>
      <c r="X321" s="26">
        <v>0</v>
      </c>
      <c r="Y321" s="25"/>
      <c r="Z321" s="25"/>
      <c r="AA321" s="25"/>
      <c r="AB321" s="25"/>
      <c r="AC321" s="25"/>
      <c r="AD321" s="25"/>
    </row>
    <row r="322" spans="1:30" s="27" customFormat="1" ht="61.5" customHeight="1" x14ac:dyDescent="0.25">
      <c r="A322" s="284"/>
      <c r="B322" s="280"/>
      <c r="C322" s="283"/>
      <c r="D322" s="31" t="s">
        <v>1679</v>
      </c>
      <c r="E322" s="41"/>
      <c r="F322" s="42"/>
      <c r="G322" s="42"/>
      <c r="H322" s="42"/>
      <c r="I322" s="41" t="s">
        <v>1195</v>
      </c>
      <c r="J322" s="41"/>
      <c r="K322" s="44"/>
      <c r="L322" s="44"/>
      <c r="M322" s="44"/>
      <c r="N322" s="44"/>
      <c r="O322" s="44"/>
      <c r="P322" s="44"/>
      <c r="Q322" s="23"/>
      <c r="R322" s="23"/>
      <c r="S322" s="24"/>
      <c r="T322" s="24"/>
      <c r="U322" s="98"/>
      <c r="V322" s="98"/>
      <c r="W322" s="78"/>
      <c r="X322" s="26">
        <v>0</v>
      </c>
      <c r="Y322" s="25"/>
      <c r="Z322" s="25"/>
      <c r="AA322" s="25"/>
      <c r="AB322" s="25"/>
      <c r="AC322" s="25"/>
      <c r="AD322" s="25"/>
    </row>
    <row r="323" spans="1:30" s="27" customFormat="1" ht="67.5" x14ac:dyDescent="0.25">
      <c r="A323" s="284"/>
      <c r="B323" s="31" t="s">
        <v>1680</v>
      </c>
      <c r="C323" s="31" t="s">
        <v>1681</v>
      </c>
      <c r="D323" s="31" t="s">
        <v>1682</v>
      </c>
      <c r="E323" s="41"/>
      <c r="F323" s="42"/>
      <c r="G323" s="42"/>
      <c r="H323" s="42"/>
      <c r="I323" s="41" t="s">
        <v>1195</v>
      </c>
      <c r="J323" s="41"/>
      <c r="K323" s="44"/>
      <c r="L323" s="44"/>
      <c r="M323" s="44"/>
      <c r="N323" s="44"/>
      <c r="O323" s="44"/>
      <c r="P323" s="44"/>
      <c r="Q323" s="23"/>
      <c r="R323" s="23"/>
      <c r="S323" s="24"/>
      <c r="T323" s="24"/>
      <c r="U323" s="98"/>
      <c r="V323" s="98"/>
      <c r="W323" s="78"/>
      <c r="X323" s="26">
        <v>0</v>
      </c>
      <c r="Y323" s="25"/>
      <c r="Z323" s="25"/>
      <c r="AA323" s="25"/>
      <c r="AB323" s="25"/>
      <c r="AC323" s="25"/>
      <c r="AD323" s="25"/>
    </row>
    <row r="324" spans="1:30" s="27" customFormat="1" ht="65.25" customHeight="1" x14ac:dyDescent="0.25">
      <c r="A324" s="284"/>
      <c r="B324" s="281" t="s">
        <v>1683</v>
      </c>
      <c r="C324" s="281" t="s">
        <v>1684</v>
      </c>
      <c r="D324" s="31" t="s">
        <v>1685</v>
      </c>
      <c r="E324" s="17" t="s">
        <v>1686</v>
      </c>
      <c r="F324" s="18">
        <v>17</v>
      </c>
      <c r="G324" s="18" t="s">
        <v>1683</v>
      </c>
      <c r="H324" s="18" t="s">
        <v>1687</v>
      </c>
      <c r="I324" s="17" t="s">
        <v>1688</v>
      </c>
      <c r="J324" s="17" t="s">
        <v>1689</v>
      </c>
      <c r="K324" s="19" t="s">
        <v>34</v>
      </c>
      <c r="L324" s="20" t="s">
        <v>78</v>
      </c>
      <c r="M324" s="60">
        <v>0.56000000000000005</v>
      </c>
      <c r="N324" s="60">
        <v>0.6</v>
      </c>
      <c r="O324" s="60">
        <v>0.93</v>
      </c>
      <c r="P324" s="22" t="s">
        <v>37</v>
      </c>
      <c r="Q324" s="23" t="s">
        <v>1688</v>
      </c>
      <c r="R324" s="23" t="s">
        <v>38</v>
      </c>
      <c r="S324" s="24" t="s">
        <v>39</v>
      </c>
      <c r="T324" s="24" t="s">
        <v>40</v>
      </c>
      <c r="U324" s="149" t="s">
        <v>48</v>
      </c>
      <c r="V324" s="149"/>
      <c r="W324" s="78"/>
      <c r="X324" s="26">
        <v>469</v>
      </c>
      <c r="Y324" s="86" t="s">
        <v>1690</v>
      </c>
      <c r="Z324" s="26" t="s">
        <v>213</v>
      </c>
      <c r="AA324" s="25">
        <v>66.900000000000006</v>
      </c>
      <c r="AB324" s="26" t="s">
        <v>213</v>
      </c>
      <c r="AC324" s="26" t="s">
        <v>213</v>
      </c>
      <c r="AD324" s="25"/>
    </row>
    <row r="325" spans="1:30" s="27" customFormat="1" ht="45" customHeight="1" x14ac:dyDescent="0.25">
      <c r="A325" s="209"/>
      <c r="B325" s="283"/>
      <c r="C325" s="283"/>
      <c r="D325" s="31"/>
      <c r="E325" s="17"/>
      <c r="F325" s="18"/>
      <c r="G325" s="18"/>
      <c r="H325" s="18"/>
      <c r="I325" s="17" t="s">
        <v>63</v>
      </c>
      <c r="J325" s="17"/>
      <c r="K325" s="19"/>
      <c r="L325" s="20"/>
      <c r="M325" s="60"/>
      <c r="N325" s="60"/>
      <c r="O325" s="60"/>
      <c r="P325" s="22"/>
      <c r="Q325" s="23" t="s">
        <v>1691</v>
      </c>
      <c r="R325" s="23"/>
      <c r="S325" s="24" t="s">
        <v>1606</v>
      </c>
      <c r="T325" s="24" t="s">
        <v>47</v>
      </c>
      <c r="U325" s="149"/>
      <c r="V325" s="149" t="s">
        <v>48</v>
      </c>
      <c r="W325" s="78"/>
      <c r="X325" s="26">
        <v>0</v>
      </c>
      <c r="Y325" s="86" t="s">
        <v>213</v>
      </c>
      <c r="Z325" s="86" t="s">
        <v>213</v>
      </c>
      <c r="AA325" s="86" t="s">
        <v>213</v>
      </c>
      <c r="AB325" s="26"/>
      <c r="AC325" s="26"/>
      <c r="AD325" s="25"/>
    </row>
    <row r="326" spans="1:30" s="27" customFormat="1" ht="67.5" x14ac:dyDescent="0.25">
      <c r="A326" s="210"/>
      <c r="B326" s="31" t="s">
        <v>1692</v>
      </c>
      <c r="C326" s="31" t="s">
        <v>1693</v>
      </c>
      <c r="D326" s="31" t="s">
        <v>1694</v>
      </c>
      <c r="E326" s="41"/>
      <c r="F326" s="42"/>
      <c r="G326" s="42"/>
      <c r="H326" s="42"/>
      <c r="I326" s="41" t="s">
        <v>1195</v>
      </c>
      <c r="J326" s="41"/>
      <c r="K326" s="44"/>
      <c r="L326" s="44"/>
      <c r="M326" s="44"/>
      <c r="N326" s="44"/>
      <c r="O326" s="44"/>
      <c r="P326" s="44"/>
      <c r="Q326" s="23"/>
      <c r="R326" s="23"/>
      <c r="S326" s="24"/>
      <c r="T326" s="24"/>
      <c r="U326" s="98"/>
      <c r="V326" s="98"/>
      <c r="W326" s="78"/>
      <c r="X326" s="26">
        <v>0</v>
      </c>
      <c r="Y326" s="25"/>
      <c r="Z326" s="25"/>
      <c r="AA326" s="25"/>
      <c r="AB326" s="25"/>
      <c r="AC326" s="25"/>
      <c r="AD326" s="25"/>
    </row>
    <row r="327" spans="1:30" s="27" customFormat="1" ht="67.5" x14ac:dyDescent="0.25">
      <c r="A327" s="210"/>
      <c r="B327" s="31" t="s">
        <v>1695</v>
      </c>
      <c r="C327" s="31" t="s">
        <v>1696</v>
      </c>
      <c r="D327" s="31" t="s">
        <v>1697</v>
      </c>
      <c r="E327" s="41"/>
      <c r="F327" s="42"/>
      <c r="G327" s="42"/>
      <c r="H327" s="42"/>
      <c r="I327" s="41" t="s">
        <v>1195</v>
      </c>
      <c r="J327" s="41"/>
      <c r="K327" s="44"/>
      <c r="L327" s="44"/>
      <c r="M327" s="44"/>
      <c r="N327" s="44"/>
      <c r="O327" s="44"/>
      <c r="P327" s="44"/>
      <c r="Q327" s="23"/>
      <c r="R327" s="23"/>
      <c r="S327" s="24"/>
      <c r="T327" s="24"/>
      <c r="U327" s="98"/>
      <c r="V327" s="98"/>
      <c r="W327" s="78"/>
      <c r="X327" s="26">
        <v>0</v>
      </c>
      <c r="Y327" s="25"/>
      <c r="Z327" s="25"/>
      <c r="AA327" s="25"/>
      <c r="AB327" s="25"/>
      <c r="AC327" s="25"/>
      <c r="AD327" s="25"/>
    </row>
    <row r="328" spans="1:30" s="27" customFormat="1" ht="67.5" x14ac:dyDescent="0.25">
      <c r="A328" s="210"/>
      <c r="B328" s="31" t="s">
        <v>1698</v>
      </c>
      <c r="C328" s="31" t="s">
        <v>1699</v>
      </c>
      <c r="D328" s="31" t="s">
        <v>1700</v>
      </c>
      <c r="E328" s="17" t="s">
        <v>1686</v>
      </c>
      <c r="F328" s="18">
        <v>17</v>
      </c>
      <c r="G328" s="18" t="s">
        <v>1698</v>
      </c>
      <c r="H328" s="18" t="s">
        <v>1701</v>
      </c>
      <c r="I328" s="17" t="s">
        <v>1702</v>
      </c>
      <c r="J328" s="17" t="s">
        <v>1703</v>
      </c>
      <c r="K328" s="19" t="s">
        <v>34</v>
      </c>
      <c r="L328" s="20" t="s">
        <v>934</v>
      </c>
      <c r="M328" s="22">
        <v>0.153</v>
      </c>
      <c r="N328" s="22">
        <v>0.14599999999999999</v>
      </c>
      <c r="O328" s="22">
        <v>0.161</v>
      </c>
      <c r="P328" s="22" t="s">
        <v>37</v>
      </c>
      <c r="Q328" s="23" t="s">
        <v>1702</v>
      </c>
      <c r="R328" s="23"/>
      <c r="S328" s="24" t="s">
        <v>1704</v>
      </c>
      <c r="T328" s="24"/>
      <c r="U328" s="98"/>
      <c r="V328" s="98"/>
      <c r="W328" s="23" t="s">
        <v>685</v>
      </c>
      <c r="X328" s="26">
        <v>0</v>
      </c>
      <c r="Y328" s="25"/>
      <c r="Z328" s="25"/>
      <c r="AA328" s="25"/>
      <c r="AB328" s="25"/>
      <c r="AC328" s="25"/>
      <c r="AD328" s="25"/>
    </row>
    <row r="329" spans="1:30" s="27" customFormat="1" ht="126.75" customHeight="1" x14ac:dyDescent="0.25">
      <c r="A329" s="210"/>
      <c r="B329" s="31" t="s">
        <v>1705</v>
      </c>
      <c r="C329" s="31" t="s">
        <v>1706</v>
      </c>
      <c r="D329" s="31" t="s">
        <v>1707</v>
      </c>
      <c r="E329" s="41"/>
      <c r="F329" s="42"/>
      <c r="G329" s="42"/>
      <c r="H329" s="42"/>
      <c r="I329" s="41" t="s">
        <v>1195</v>
      </c>
      <c r="J329" s="41"/>
      <c r="K329" s="44"/>
      <c r="L329" s="44"/>
      <c r="M329" s="44"/>
      <c r="N329" s="44"/>
      <c r="O329" s="44"/>
      <c r="P329" s="44"/>
      <c r="Q329" s="23"/>
      <c r="R329" s="23"/>
      <c r="S329" s="24"/>
      <c r="T329" s="24"/>
      <c r="U329" s="98"/>
      <c r="V329" s="98"/>
      <c r="W329" s="78"/>
      <c r="X329" s="26">
        <v>0</v>
      </c>
      <c r="Y329" s="25"/>
      <c r="Z329" s="25"/>
      <c r="AA329" s="25"/>
      <c r="AB329" s="25"/>
      <c r="AC329" s="25"/>
      <c r="AD329" s="25"/>
    </row>
    <row r="330" spans="1:30" s="27" customFormat="1" ht="49.5" customHeight="1" x14ac:dyDescent="0.25">
      <c r="A330" s="210"/>
      <c r="B330" s="31" t="s">
        <v>1708</v>
      </c>
      <c r="C330" s="31" t="s">
        <v>1709</v>
      </c>
      <c r="D330" s="31" t="s">
        <v>1710</v>
      </c>
      <c r="E330" s="41"/>
      <c r="F330" s="42"/>
      <c r="G330" s="42"/>
      <c r="H330" s="42"/>
      <c r="I330" s="41" t="s">
        <v>1195</v>
      </c>
      <c r="J330" s="41"/>
      <c r="K330" s="44"/>
      <c r="L330" s="44"/>
      <c r="M330" s="44"/>
      <c r="N330" s="44"/>
      <c r="O330" s="44"/>
      <c r="P330" s="44"/>
      <c r="Q330" s="23"/>
      <c r="R330" s="23"/>
      <c r="S330" s="24"/>
      <c r="T330" s="24"/>
      <c r="U330" s="98"/>
      <c r="V330" s="98"/>
      <c r="W330" s="78"/>
      <c r="X330" s="26">
        <v>0</v>
      </c>
      <c r="Y330" s="25"/>
      <c r="Z330" s="25"/>
      <c r="AA330" s="25"/>
      <c r="AB330" s="25"/>
      <c r="AC330" s="25"/>
      <c r="AD330" s="25"/>
    </row>
    <row r="331" spans="1:30" s="27" customFormat="1" ht="48" customHeight="1" x14ac:dyDescent="0.25">
      <c r="A331" s="210"/>
      <c r="B331" s="31" t="s">
        <v>1711</v>
      </c>
      <c r="C331" s="31" t="s">
        <v>1712</v>
      </c>
      <c r="D331" s="31" t="s">
        <v>1713</v>
      </c>
      <c r="E331" s="41"/>
      <c r="F331" s="42"/>
      <c r="G331" s="42"/>
      <c r="H331" s="42"/>
      <c r="I331" s="41" t="s">
        <v>1195</v>
      </c>
      <c r="J331" s="41"/>
      <c r="K331" s="44"/>
      <c r="L331" s="44"/>
      <c r="M331" s="44"/>
      <c r="N331" s="44"/>
      <c r="O331" s="44"/>
      <c r="P331" s="44"/>
      <c r="Q331" s="23"/>
      <c r="R331" s="23"/>
      <c r="S331" s="24"/>
      <c r="T331" s="24"/>
      <c r="U331" s="98"/>
      <c r="V331" s="98"/>
      <c r="W331" s="78"/>
      <c r="X331" s="26">
        <v>0</v>
      </c>
      <c r="Y331" s="25"/>
      <c r="Z331" s="25"/>
      <c r="AA331" s="25"/>
      <c r="AB331" s="25"/>
      <c r="AC331" s="25"/>
      <c r="AD331" s="25"/>
    </row>
    <row r="332" spans="1:30" s="27" customFormat="1" ht="58.5" customHeight="1" x14ac:dyDescent="0.25">
      <c r="A332" s="210"/>
      <c r="B332" s="31" t="s">
        <v>1714</v>
      </c>
      <c r="C332" s="31" t="s">
        <v>1715</v>
      </c>
      <c r="D332" s="31" t="s">
        <v>1716</v>
      </c>
      <c r="E332" s="41"/>
      <c r="F332" s="42"/>
      <c r="G332" s="42"/>
      <c r="H332" s="42"/>
      <c r="I332" s="41" t="s">
        <v>1195</v>
      </c>
      <c r="J332" s="41"/>
      <c r="K332" s="44"/>
      <c r="L332" s="44"/>
      <c r="M332" s="44"/>
      <c r="N332" s="44"/>
      <c r="O332" s="44"/>
      <c r="P332" s="44"/>
      <c r="Q332" s="23"/>
      <c r="R332" s="23"/>
      <c r="S332" s="24"/>
      <c r="T332" s="24"/>
      <c r="U332" s="98"/>
      <c r="V332" s="98"/>
      <c r="W332" s="78"/>
      <c r="X332" s="26">
        <v>0</v>
      </c>
      <c r="Y332" s="25"/>
      <c r="Z332" s="25"/>
      <c r="AA332" s="25"/>
      <c r="AB332" s="25"/>
      <c r="AC332" s="25"/>
      <c r="AD332" s="25"/>
    </row>
    <row r="333" spans="1:30" s="27" customFormat="1" ht="81" x14ac:dyDescent="0.25">
      <c r="A333" s="280"/>
      <c r="B333" s="31" t="s">
        <v>1717</v>
      </c>
      <c r="C333" s="31" t="s">
        <v>1718</v>
      </c>
      <c r="D333" s="31" t="s">
        <v>1719</v>
      </c>
      <c r="E333" s="41"/>
      <c r="F333" s="42"/>
      <c r="G333" s="42"/>
      <c r="H333" s="42"/>
      <c r="I333" s="41" t="s">
        <v>1195</v>
      </c>
      <c r="J333" s="41"/>
      <c r="K333" s="44"/>
      <c r="L333" s="44"/>
      <c r="M333" s="44"/>
      <c r="N333" s="44"/>
      <c r="O333" s="44"/>
      <c r="P333" s="44"/>
      <c r="Q333" s="23"/>
      <c r="R333" s="23"/>
      <c r="S333" s="24"/>
      <c r="T333" s="24"/>
      <c r="U333" s="98"/>
      <c r="V333" s="98"/>
      <c r="W333" s="78"/>
      <c r="X333" s="26">
        <v>0</v>
      </c>
      <c r="Y333" s="25"/>
      <c r="Z333" s="25"/>
      <c r="AA333" s="25"/>
      <c r="AB333" s="25"/>
      <c r="AC333" s="25"/>
      <c r="AD333" s="25"/>
    </row>
    <row r="334" spans="1:30" s="27" customFormat="1" ht="54" x14ac:dyDescent="0.25">
      <c r="A334" s="280"/>
      <c r="B334" s="31" t="s">
        <v>1720</v>
      </c>
      <c r="C334" s="31" t="s">
        <v>1721</v>
      </c>
      <c r="D334" s="31" t="s">
        <v>1722</v>
      </c>
      <c r="E334" s="41"/>
      <c r="F334" s="42"/>
      <c r="G334" s="42"/>
      <c r="H334" s="42"/>
      <c r="I334" s="41" t="s">
        <v>1195</v>
      </c>
      <c r="J334" s="41"/>
      <c r="K334" s="44"/>
      <c r="L334" s="44"/>
      <c r="M334" s="44"/>
      <c r="N334" s="44"/>
      <c r="O334" s="44"/>
      <c r="P334" s="44"/>
      <c r="Q334" s="23"/>
      <c r="R334" s="23"/>
      <c r="S334" s="24"/>
      <c r="T334" s="24"/>
      <c r="U334" s="98"/>
      <c r="V334" s="98"/>
      <c r="W334" s="78"/>
      <c r="X334" s="26">
        <v>0</v>
      </c>
      <c r="Y334" s="25"/>
      <c r="Z334" s="25"/>
      <c r="AA334" s="25"/>
      <c r="AB334" s="25"/>
      <c r="AC334" s="25"/>
      <c r="AD334" s="25"/>
    </row>
    <row r="335" spans="1:30" s="27" customFormat="1" ht="75" customHeight="1" x14ac:dyDescent="0.25">
      <c r="A335" s="280"/>
      <c r="B335" s="280" t="s">
        <v>1723</v>
      </c>
      <c r="C335" s="281" t="s">
        <v>1724</v>
      </c>
      <c r="D335" s="31" t="s">
        <v>1725</v>
      </c>
      <c r="E335" s="41"/>
      <c r="F335" s="42"/>
      <c r="G335" s="42"/>
      <c r="H335" s="42"/>
      <c r="I335" s="41" t="s">
        <v>1195</v>
      </c>
      <c r="J335" s="41"/>
      <c r="K335" s="44"/>
      <c r="L335" s="44"/>
      <c r="M335" s="44"/>
      <c r="N335" s="44"/>
      <c r="O335" s="44"/>
      <c r="P335" s="44"/>
      <c r="Q335" s="23"/>
      <c r="R335" s="23"/>
      <c r="S335" s="24"/>
      <c r="T335" s="24"/>
      <c r="U335" s="98"/>
      <c r="V335" s="98"/>
      <c r="W335" s="78"/>
      <c r="X335" s="26">
        <v>0</v>
      </c>
      <c r="Y335" s="25"/>
      <c r="Z335" s="25"/>
      <c r="AA335" s="25"/>
      <c r="AB335" s="25"/>
      <c r="AC335" s="25"/>
      <c r="AD335" s="25"/>
    </row>
    <row r="336" spans="1:30" s="27" customFormat="1" ht="60" customHeight="1" x14ac:dyDescent="0.25">
      <c r="A336" s="280"/>
      <c r="B336" s="280"/>
      <c r="C336" s="282"/>
      <c r="D336" s="31" t="s">
        <v>1726</v>
      </c>
      <c r="E336" s="41"/>
      <c r="F336" s="42"/>
      <c r="G336" s="42"/>
      <c r="H336" s="42"/>
      <c r="I336" s="41" t="s">
        <v>1195</v>
      </c>
      <c r="J336" s="41"/>
      <c r="K336" s="44"/>
      <c r="L336" s="44"/>
      <c r="M336" s="44"/>
      <c r="N336" s="44"/>
      <c r="O336" s="44"/>
      <c r="P336" s="44"/>
      <c r="Q336" s="23"/>
      <c r="R336" s="23"/>
      <c r="S336" s="24"/>
      <c r="T336" s="24"/>
      <c r="U336" s="98"/>
      <c r="V336" s="98"/>
      <c r="W336" s="78"/>
      <c r="X336" s="26">
        <v>0</v>
      </c>
      <c r="Y336" s="25"/>
      <c r="Z336" s="25"/>
      <c r="AA336" s="25"/>
      <c r="AB336" s="25"/>
      <c r="AC336" s="25"/>
      <c r="AD336" s="25"/>
    </row>
    <row r="337" spans="1:34" s="27" customFormat="1" ht="60" customHeight="1" x14ac:dyDescent="0.25">
      <c r="A337" s="280"/>
      <c r="B337" s="280"/>
      <c r="C337" s="283"/>
      <c r="D337" s="31" t="s">
        <v>1727</v>
      </c>
      <c r="E337" s="41"/>
      <c r="F337" s="42"/>
      <c r="G337" s="42"/>
      <c r="H337" s="42"/>
      <c r="I337" s="43" t="s">
        <v>63</v>
      </c>
      <c r="J337" s="41"/>
      <c r="K337" s="44"/>
      <c r="L337" s="44"/>
      <c r="M337" s="44"/>
      <c r="N337" s="44"/>
      <c r="O337" s="44"/>
      <c r="P337" s="44"/>
      <c r="Q337" s="23" t="s">
        <v>1728</v>
      </c>
      <c r="R337" s="23" t="s">
        <v>1729</v>
      </c>
      <c r="S337" s="24" t="s">
        <v>39</v>
      </c>
      <c r="T337" s="24" t="s">
        <v>47</v>
      </c>
      <c r="U337" s="98"/>
      <c r="V337" s="98"/>
      <c r="W337" s="23" t="s">
        <v>67</v>
      </c>
      <c r="X337" s="26">
        <v>0</v>
      </c>
      <c r="Y337" s="25"/>
      <c r="Z337" s="25"/>
      <c r="AA337" s="25"/>
      <c r="AB337" s="25"/>
      <c r="AC337" s="25"/>
      <c r="AD337" s="25"/>
    </row>
    <row r="338" spans="1:34" s="27" customFormat="1" ht="45" customHeight="1" x14ac:dyDescent="0.25">
      <c r="A338" s="280"/>
      <c r="B338" s="280" t="s">
        <v>1730</v>
      </c>
      <c r="C338" s="281" t="s">
        <v>1731</v>
      </c>
      <c r="D338" s="31" t="s">
        <v>1732</v>
      </c>
      <c r="E338" s="41"/>
      <c r="F338" s="42"/>
      <c r="G338" s="42"/>
      <c r="H338" s="42"/>
      <c r="I338" s="41" t="s">
        <v>1195</v>
      </c>
      <c r="J338" s="41"/>
      <c r="K338" s="44"/>
      <c r="L338" s="44"/>
      <c r="M338" s="44"/>
      <c r="N338" s="44"/>
      <c r="O338" s="44"/>
      <c r="P338" s="44"/>
      <c r="Q338" s="23"/>
      <c r="R338" s="23"/>
      <c r="S338" s="24"/>
      <c r="T338" s="24"/>
      <c r="U338" s="98"/>
      <c r="V338" s="98"/>
      <c r="W338" s="78"/>
      <c r="X338" s="26">
        <v>0</v>
      </c>
      <c r="Y338" s="25"/>
      <c r="Z338" s="25"/>
      <c r="AA338" s="25"/>
      <c r="AB338" s="25"/>
      <c r="AC338" s="25"/>
      <c r="AD338" s="25"/>
    </row>
    <row r="339" spans="1:34" s="27" customFormat="1" ht="54" x14ac:dyDescent="0.25">
      <c r="A339" s="280"/>
      <c r="B339" s="280"/>
      <c r="C339" s="283"/>
      <c r="D339" s="31" t="s">
        <v>1733</v>
      </c>
      <c r="E339" s="41"/>
      <c r="F339" s="42"/>
      <c r="G339" s="42"/>
      <c r="H339" s="42"/>
      <c r="I339" s="41" t="s">
        <v>1195</v>
      </c>
      <c r="J339" s="41"/>
      <c r="K339" s="44"/>
      <c r="L339" s="44"/>
      <c r="M339" s="44"/>
      <c r="N339" s="44"/>
      <c r="O339" s="44"/>
      <c r="P339" s="44"/>
      <c r="Q339" s="23"/>
      <c r="R339" s="23"/>
      <c r="S339" s="24"/>
      <c r="T339" s="24"/>
      <c r="U339" s="98"/>
      <c r="V339" s="98"/>
      <c r="W339" s="78"/>
      <c r="X339" s="26">
        <v>0</v>
      </c>
      <c r="Y339" s="25"/>
      <c r="Z339" s="25"/>
      <c r="AA339" s="25"/>
      <c r="AB339" s="25"/>
      <c r="AC339" s="25"/>
      <c r="AD339" s="25"/>
    </row>
    <row r="340" spans="1:34" x14ac:dyDescent="0.25">
      <c r="A340" s="211" t="s">
        <v>1734</v>
      </c>
      <c r="B340" s="211"/>
      <c r="C340" s="212"/>
      <c r="D340" s="212"/>
      <c r="E340" s="213" t="s">
        <v>1735</v>
      </c>
      <c r="F340" s="214"/>
      <c r="G340" s="214"/>
      <c r="H340" s="214"/>
      <c r="I340" s="213"/>
      <c r="J340" s="213"/>
      <c r="K340" s="213"/>
      <c r="L340" s="213"/>
      <c r="M340" s="213"/>
      <c r="N340" s="213"/>
      <c r="O340" s="213"/>
      <c r="P340" s="213"/>
    </row>
    <row r="341" spans="1:34" x14ac:dyDescent="0.25">
      <c r="AE341" s="27"/>
      <c r="AF341" s="27"/>
      <c r="AG341" s="27"/>
      <c r="AH341" s="27"/>
    </row>
    <row r="342" spans="1:34" x14ac:dyDescent="0.25">
      <c r="AE342" s="27"/>
      <c r="AF342" s="27"/>
      <c r="AG342" s="27"/>
      <c r="AH342" s="27"/>
    </row>
    <row r="343" spans="1:34" x14ac:dyDescent="0.25">
      <c r="AE343" s="27"/>
      <c r="AF343" s="27"/>
      <c r="AG343" s="27"/>
      <c r="AH343" s="27"/>
    </row>
    <row r="344" spans="1:34" x14ac:dyDescent="0.25">
      <c r="AE344" s="27"/>
      <c r="AF344" s="27"/>
      <c r="AG344" s="27"/>
      <c r="AH344" s="27"/>
    </row>
    <row r="345" spans="1:34" x14ac:dyDescent="0.25">
      <c r="AE345" s="27"/>
      <c r="AF345" s="27"/>
      <c r="AG345" s="27"/>
      <c r="AH345" s="27"/>
    </row>
    <row r="346" spans="1:34" x14ac:dyDescent="0.25">
      <c r="AE346" s="27"/>
      <c r="AF346" s="27"/>
      <c r="AG346" s="27"/>
      <c r="AH346" s="27"/>
    </row>
    <row r="347" spans="1:34" x14ac:dyDescent="0.25">
      <c r="AE347" s="27"/>
      <c r="AF347" s="27"/>
      <c r="AG347" s="27"/>
      <c r="AH347" s="27"/>
    </row>
    <row r="348" spans="1:34" x14ac:dyDescent="0.25">
      <c r="AE348" s="27"/>
      <c r="AF348" s="27"/>
      <c r="AG348" s="27"/>
      <c r="AH348" s="27"/>
    </row>
  </sheetData>
  <mergeCells count="226">
    <mergeCell ref="A1:D1"/>
    <mergeCell ref="I1:P1"/>
    <mergeCell ref="Q1:X1"/>
    <mergeCell ref="A4:A24"/>
    <mergeCell ref="B4:B5"/>
    <mergeCell ref="C4:C5"/>
    <mergeCell ref="D4:D5"/>
    <mergeCell ref="B6:B8"/>
    <mergeCell ref="C6:C8"/>
    <mergeCell ref="D6:D7"/>
    <mergeCell ref="D26:D27"/>
    <mergeCell ref="B28:B29"/>
    <mergeCell ref="C28:C30"/>
    <mergeCell ref="B31:B32"/>
    <mergeCell ref="C31:C32"/>
    <mergeCell ref="B9:B15"/>
    <mergeCell ref="C9:C15"/>
    <mergeCell ref="D9:D15"/>
    <mergeCell ref="B16:B17"/>
    <mergeCell ref="C16:C17"/>
    <mergeCell ref="B18:B21"/>
    <mergeCell ref="C18:C21"/>
    <mergeCell ref="D18:D19"/>
    <mergeCell ref="B33:B34"/>
    <mergeCell ref="C33:C34"/>
    <mergeCell ref="B35:B36"/>
    <mergeCell ref="C35:C36"/>
    <mergeCell ref="B37:B38"/>
    <mergeCell ref="C37:C38"/>
    <mergeCell ref="B22:B23"/>
    <mergeCell ref="C22:C23"/>
    <mergeCell ref="A25:A41"/>
    <mergeCell ref="B25:B27"/>
    <mergeCell ref="C25:C27"/>
    <mergeCell ref="B39:B40"/>
    <mergeCell ref="C39:C40"/>
    <mergeCell ref="A42:A90"/>
    <mergeCell ref="B42:B44"/>
    <mergeCell ref="C42:C44"/>
    <mergeCell ref="B45:B47"/>
    <mergeCell ref="C45:C47"/>
    <mergeCell ref="B48:B58"/>
    <mergeCell ref="C48:C58"/>
    <mergeCell ref="B59:B67"/>
    <mergeCell ref="B78:B80"/>
    <mergeCell ref="C78:C80"/>
    <mergeCell ref="B87:B88"/>
    <mergeCell ref="C87:C88"/>
    <mergeCell ref="D78:D79"/>
    <mergeCell ref="B81:B85"/>
    <mergeCell ref="C81:C85"/>
    <mergeCell ref="D81:D82"/>
    <mergeCell ref="D83:D84"/>
    <mergeCell ref="I61:I63"/>
    <mergeCell ref="J61:J63"/>
    <mergeCell ref="B68:B70"/>
    <mergeCell ref="C68:C70"/>
    <mergeCell ref="B72:B77"/>
    <mergeCell ref="C72:C77"/>
    <mergeCell ref="D73:D74"/>
    <mergeCell ref="C59:C67"/>
    <mergeCell ref="D59:D66"/>
    <mergeCell ref="E61:E63"/>
    <mergeCell ref="F61:F63"/>
    <mergeCell ref="G61:G63"/>
    <mergeCell ref="H61:H63"/>
    <mergeCell ref="A91:A106"/>
    <mergeCell ref="B91:B94"/>
    <mergeCell ref="C91:C94"/>
    <mergeCell ref="D91:D94"/>
    <mergeCell ref="B95:B97"/>
    <mergeCell ref="C95:C97"/>
    <mergeCell ref="B98:B99"/>
    <mergeCell ref="C98:C99"/>
    <mergeCell ref="A133:A147"/>
    <mergeCell ref="B133:B135"/>
    <mergeCell ref="C133:C135"/>
    <mergeCell ref="D133:D135"/>
    <mergeCell ref="B137:B139"/>
    <mergeCell ref="D117:D118"/>
    <mergeCell ref="B119:B120"/>
    <mergeCell ref="C119:C120"/>
    <mergeCell ref="B121:B126"/>
    <mergeCell ref="C121:C126"/>
    <mergeCell ref="D121:D125"/>
    <mergeCell ref="A107:A132"/>
    <mergeCell ref="B108:B113"/>
    <mergeCell ref="C108:C113"/>
    <mergeCell ref="D108:D110"/>
    <mergeCell ref="D111:D113"/>
    <mergeCell ref="B114:B116"/>
    <mergeCell ref="C114:C116"/>
    <mergeCell ref="D114:D115"/>
    <mergeCell ref="B117:B118"/>
    <mergeCell ref="C117:C118"/>
    <mergeCell ref="C137:C139"/>
    <mergeCell ref="D137:D138"/>
    <mergeCell ref="B140:B141"/>
    <mergeCell ref="C140:C141"/>
    <mergeCell ref="B127:B128"/>
    <mergeCell ref="C127:C128"/>
    <mergeCell ref="B129:B131"/>
    <mergeCell ref="C129:C131"/>
    <mergeCell ref="D129:D131"/>
    <mergeCell ref="A148:A154"/>
    <mergeCell ref="B148:B150"/>
    <mergeCell ref="C148:C150"/>
    <mergeCell ref="D148:D149"/>
    <mergeCell ref="D155:D156"/>
    <mergeCell ref="B159:B162"/>
    <mergeCell ref="C159:C162"/>
    <mergeCell ref="D178:D179"/>
    <mergeCell ref="B180:B181"/>
    <mergeCell ref="C180:C181"/>
    <mergeCell ref="B142:B144"/>
    <mergeCell ref="C142:C144"/>
    <mergeCell ref="D142:D143"/>
    <mergeCell ref="B163:B164"/>
    <mergeCell ref="C163:C164"/>
    <mergeCell ref="B167:B168"/>
    <mergeCell ref="C167:C168"/>
    <mergeCell ref="B169:B170"/>
    <mergeCell ref="C169:C170"/>
    <mergeCell ref="B185:B187"/>
    <mergeCell ref="C185:C187"/>
    <mergeCell ref="A155:A174"/>
    <mergeCell ref="B155:B156"/>
    <mergeCell ref="C155:C156"/>
    <mergeCell ref="B189:B190"/>
    <mergeCell ref="C189:C190"/>
    <mergeCell ref="B191:B192"/>
    <mergeCell ref="C191:C192"/>
    <mergeCell ref="B171:B172"/>
    <mergeCell ref="C171:C172"/>
    <mergeCell ref="A175:A192"/>
    <mergeCell ref="B175:B179"/>
    <mergeCell ref="C175:C179"/>
    <mergeCell ref="B182:B183"/>
    <mergeCell ref="C182:C183"/>
    <mergeCell ref="D191:D192"/>
    <mergeCell ref="A193:A205"/>
    <mergeCell ref="B193:B194"/>
    <mergeCell ref="C193:C194"/>
    <mergeCell ref="D193:D194"/>
    <mergeCell ref="B198:B199"/>
    <mergeCell ref="C198:C199"/>
    <mergeCell ref="D198:D199"/>
    <mergeCell ref="B201:B202"/>
    <mergeCell ref="C201:C202"/>
    <mergeCell ref="C215:C217"/>
    <mergeCell ref="D215:D216"/>
    <mergeCell ref="B218:B220"/>
    <mergeCell ref="C218:C220"/>
    <mergeCell ref="D219:D220"/>
    <mergeCell ref="B221:B223"/>
    <mergeCell ref="C221:C223"/>
    <mergeCell ref="D222:D223"/>
    <mergeCell ref="A206:A228"/>
    <mergeCell ref="B206:B209"/>
    <mergeCell ref="C206:C209"/>
    <mergeCell ref="D206:D209"/>
    <mergeCell ref="B211:B212"/>
    <mergeCell ref="C211:C212"/>
    <mergeCell ref="B213:B214"/>
    <mergeCell ref="C213:C214"/>
    <mergeCell ref="D213:D214"/>
    <mergeCell ref="B215:B217"/>
    <mergeCell ref="B225:B227"/>
    <mergeCell ref="C225:C227"/>
    <mergeCell ref="D226:D227"/>
    <mergeCell ref="A229:A244"/>
    <mergeCell ref="B230:B231"/>
    <mergeCell ref="C230:C231"/>
    <mergeCell ref="B233:B235"/>
    <mergeCell ref="D234:D236"/>
    <mergeCell ref="B237:B238"/>
    <mergeCell ref="C237:C238"/>
    <mergeCell ref="A245:A256"/>
    <mergeCell ref="B245:B248"/>
    <mergeCell ref="C245:C248"/>
    <mergeCell ref="D246:D248"/>
    <mergeCell ref="B249:B252"/>
    <mergeCell ref="C249:C252"/>
    <mergeCell ref="D249:D252"/>
    <mergeCell ref="B253:B254"/>
    <mergeCell ref="C253:C254"/>
    <mergeCell ref="D288:D291"/>
    <mergeCell ref="B293:B295"/>
    <mergeCell ref="C293:C295"/>
    <mergeCell ref="B299:B300"/>
    <mergeCell ref="C299:C300"/>
    <mergeCell ref="B302:B304"/>
    <mergeCell ref="C302:C304"/>
    <mergeCell ref="A257:A266"/>
    <mergeCell ref="A267:A285"/>
    <mergeCell ref="B267:B271"/>
    <mergeCell ref="C267:C271"/>
    <mergeCell ref="D267:D268"/>
    <mergeCell ref="B274:B275"/>
    <mergeCell ref="C274:C275"/>
    <mergeCell ref="B276:B278"/>
    <mergeCell ref="C276:C278"/>
    <mergeCell ref="D276:D278"/>
    <mergeCell ref="B305:B306"/>
    <mergeCell ref="C305:C306"/>
    <mergeCell ref="B309:B310"/>
    <mergeCell ref="C309:C310"/>
    <mergeCell ref="B311:B312"/>
    <mergeCell ref="C311:C312"/>
    <mergeCell ref="A286:A313"/>
    <mergeCell ref="B286:B292"/>
    <mergeCell ref="C286:C292"/>
    <mergeCell ref="A333:A339"/>
    <mergeCell ref="B335:B337"/>
    <mergeCell ref="C335:C337"/>
    <mergeCell ref="B338:B339"/>
    <mergeCell ref="C338:C339"/>
    <mergeCell ref="A314:A324"/>
    <mergeCell ref="B314:B315"/>
    <mergeCell ref="C314:C315"/>
    <mergeCell ref="B317:B318"/>
    <mergeCell ref="C317:C318"/>
    <mergeCell ref="B321:B322"/>
    <mergeCell ref="C321:C322"/>
    <mergeCell ref="B324:B325"/>
    <mergeCell ref="C324:C325"/>
  </mergeCells>
  <conditionalFormatting sqref="I4">
    <cfRule type="duplicateValues" dxfId="337" priority="306"/>
  </conditionalFormatting>
  <conditionalFormatting sqref="I5">
    <cfRule type="duplicateValues" dxfId="336" priority="305"/>
  </conditionalFormatting>
  <conditionalFormatting sqref="I6:I7">
    <cfRule type="duplicateValues" dxfId="335" priority="304"/>
  </conditionalFormatting>
  <conditionalFormatting sqref="I9:I10 I14:I15">
    <cfRule type="duplicateValues" dxfId="334" priority="303"/>
  </conditionalFormatting>
  <conditionalFormatting sqref="I17">
    <cfRule type="duplicateValues" dxfId="333" priority="302"/>
  </conditionalFormatting>
  <conditionalFormatting sqref="I18">
    <cfRule type="duplicateValues" dxfId="332" priority="301"/>
  </conditionalFormatting>
  <conditionalFormatting sqref="I19">
    <cfRule type="duplicateValues" dxfId="331" priority="300"/>
  </conditionalFormatting>
  <conditionalFormatting sqref="I26">
    <cfRule type="duplicateValues" dxfId="330" priority="299"/>
  </conditionalFormatting>
  <conditionalFormatting sqref="I27">
    <cfRule type="duplicateValues" dxfId="329" priority="298"/>
  </conditionalFormatting>
  <conditionalFormatting sqref="I28">
    <cfRule type="duplicateValues" dxfId="328" priority="297"/>
  </conditionalFormatting>
  <conditionalFormatting sqref="I29:I30">
    <cfRule type="duplicateValues" dxfId="327" priority="296"/>
  </conditionalFormatting>
  <conditionalFormatting sqref="I42">
    <cfRule type="duplicateValues" dxfId="326" priority="295"/>
  </conditionalFormatting>
  <conditionalFormatting sqref="I56">
    <cfRule type="duplicateValues" dxfId="325" priority="294"/>
  </conditionalFormatting>
  <conditionalFormatting sqref="I60">
    <cfRule type="duplicateValues" dxfId="324" priority="293"/>
  </conditionalFormatting>
  <conditionalFormatting sqref="I67">
    <cfRule type="duplicateValues" dxfId="323" priority="292"/>
  </conditionalFormatting>
  <conditionalFormatting sqref="I71">
    <cfRule type="duplicateValues" dxfId="322" priority="291"/>
  </conditionalFormatting>
  <conditionalFormatting sqref="I72 I75">
    <cfRule type="duplicateValues" dxfId="321" priority="290"/>
  </conditionalFormatting>
  <conditionalFormatting sqref="I85">
    <cfRule type="duplicateValues" dxfId="320" priority="289"/>
  </conditionalFormatting>
  <conditionalFormatting sqref="I83:I84">
    <cfRule type="duplicateValues" dxfId="319" priority="288"/>
  </conditionalFormatting>
  <conditionalFormatting sqref="I81:I82">
    <cfRule type="duplicateValues" dxfId="318" priority="287"/>
  </conditionalFormatting>
  <conditionalFormatting sqref="I86">
    <cfRule type="duplicateValues" dxfId="317" priority="286"/>
  </conditionalFormatting>
  <conditionalFormatting sqref="I99">
    <cfRule type="duplicateValues" dxfId="316" priority="285"/>
  </conditionalFormatting>
  <conditionalFormatting sqref="I91:I94">
    <cfRule type="duplicateValues" dxfId="315" priority="284"/>
  </conditionalFormatting>
  <conditionalFormatting sqref="I95">
    <cfRule type="duplicateValues" dxfId="314" priority="283"/>
  </conditionalFormatting>
  <conditionalFormatting sqref="I96">
    <cfRule type="duplicateValues" dxfId="313" priority="282"/>
  </conditionalFormatting>
  <conditionalFormatting sqref="I101">
    <cfRule type="duplicateValues" dxfId="312" priority="281"/>
  </conditionalFormatting>
  <conditionalFormatting sqref="I102">
    <cfRule type="duplicateValues" dxfId="311" priority="280"/>
  </conditionalFormatting>
  <conditionalFormatting sqref="I104">
    <cfRule type="duplicateValues" dxfId="310" priority="279"/>
  </conditionalFormatting>
  <conditionalFormatting sqref="I107">
    <cfRule type="duplicateValues" dxfId="309" priority="278"/>
  </conditionalFormatting>
  <conditionalFormatting sqref="I8">
    <cfRule type="duplicateValues" dxfId="308" priority="277"/>
  </conditionalFormatting>
  <conditionalFormatting sqref="I108">
    <cfRule type="duplicateValues" dxfId="307" priority="276"/>
  </conditionalFormatting>
  <conditionalFormatting sqref="I111">
    <cfRule type="duplicateValues" dxfId="306" priority="275"/>
  </conditionalFormatting>
  <conditionalFormatting sqref="I109">
    <cfRule type="duplicateValues" dxfId="305" priority="274"/>
  </conditionalFormatting>
  <conditionalFormatting sqref="I110">
    <cfRule type="duplicateValues" dxfId="304" priority="273"/>
  </conditionalFormatting>
  <conditionalFormatting sqref="I114:I115">
    <cfRule type="duplicateValues" dxfId="303" priority="272"/>
  </conditionalFormatting>
  <conditionalFormatting sqref="I117:I118">
    <cfRule type="duplicateValues" dxfId="302" priority="271"/>
  </conditionalFormatting>
  <conditionalFormatting sqref="I119">
    <cfRule type="duplicateValues" dxfId="301" priority="270"/>
  </conditionalFormatting>
  <conditionalFormatting sqref="I127">
    <cfRule type="duplicateValues" dxfId="300" priority="269"/>
  </conditionalFormatting>
  <conditionalFormatting sqref="I133:I135">
    <cfRule type="duplicateValues" dxfId="299" priority="268"/>
  </conditionalFormatting>
  <conditionalFormatting sqref="I137:I138">
    <cfRule type="duplicateValues" dxfId="298" priority="267"/>
  </conditionalFormatting>
  <conditionalFormatting sqref="I139">
    <cfRule type="duplicateValues" dxfId="297" priority="266"/>
  </conditionalFormatting>
  <conditionalFormatting sqref="I140">
    <cfRule type="duplicateValues" dxfId="296" priority="265"/>
  </conditionalFormatting>
  <conditionalFormatting sqref="I141">
    <cfRule type="duplicateValues" dxfId="295" priority="264"/>
  </conditionalFormatting>
  <conditionalFormatting sqref="I142:I143">
    <cfRule type="duplicateValues" dxfId="294" priority="263"/>
  </conditionalFormatting>
  <conditionalFormatting sqref="I148">
    <cfRule type="duplicateValues" dxfId="293" priority="262"/>
  </conditionalFormatting>
  <conditionalFormatting sqref="I152">
    <cfRule type="duplicateValues" dxfId="292" priority="261"/>
  </conditionalFormatting>
  <conditionalFormatting sqref="I154">
    <cfRule type="duplicateValues" dxfId="291" priority="260"/>
  </conditionalFormatting>
  <conditionalFormatting sqref="I158">
    <cfRule type="duplicateValues" dxfId="290" priority="259"/>
  </conditionalFormatting>
  <conditionalFormatting sqref="I155">
    <cfRule type="duplicateValues" dxfId="289" priority="258"/>
  </conditionalFormatting>
  <conditionalFormatting sqref="I159">
    <cfRule type="duplicateValues" dxfId="288" priority="257"/>
  </conditionalFormatting>
  <conditionalFormatting sqref="I160:I162">
    <cfRule type="duplicateValues" dxfId="287" priority="256"/>
  </conditionalFormatting>
  <conditionalFormatting sqref="I164">
    <cfRule type="duplicateValues" dxfId="286" priority="255"/>
  </conditionalFormatting>
  <conditionalFormatting sqref="I165">
    <cfRule type="duplicateValues" dxfId="285" priority="254"/>
  </conditionalFormatting>
  <conditionalFormatting sqref="I166">
    <cfRule type="duplicateValues" dxfId="284" priority="253"/>
  </conditionalFormatting>
  <conditionalFormatting sqref="I168">
    <cfRule type="duplicateValues" dxfId="283" priority="252"/>
  </conditionalFormatting>
  <conditionalFormatting sqref="I169">
    <cfRule type="duplicateValues" dxfId="282" priority="251"/>
  </conditionalFormatting>
  <conditionalFormatting sqref="I170">
    <cfRule type="duplicateValues" dxfId="281" priority="250"/>
  </conditionalFormatting>
  <conditionalFormatting sqref="I171:I172">
    <cfRule type="duplicateValues" dxfId="280" priority="249"/>
  </conditionalFormatting>
  <conditionalFormatting sqref="I191">
    <cfRule type="duplicateValues" dxfId="279" priority="248"/>
  </conditionalFormatting>
  <conditionalFormatting sqref="I178">
    <cfRule type="duplicateValues" dxfId="278" priority="247"/>
  </conditionalFormatting>
  <conditionalFormatting sqref="I180:I181">
    <cfRule type="duplicateValues" dxfId="277" priority="246"/>
  </conditionalFormatting>
  <conditionalFormatting sqref="I184">
    <cfRule type="duplicateValues" dxfId="276" priority="245"/>
  </conditionalFormatting>
  <conditionalFormatting sqref="I185">
    <cfRule type="duplicateValues" dxfId="275" priority="244"/>
  </conditionalFormatting>
  <conditionalFormatting sqref="I190">
    <cfRule type="duplicateValues" dxfId="274" priority="243"/>
  </conditionalFormatting>
  <conditionalFormatting sqref="I192">
    <cfRule type="duplicateValues" dxfId="273" priority="242"/>
  </conditionalFormatting>
  <conditionalFormatting sqref="I193">
    <cfRule type="duplicateValues" dxfId="272" priority="241"/>
  </conditionalFormatting>
  <conditionalFormatting sqref="I194">
    <cfRule type="duplicateValues" dxfId="271" priority="240"/>
  </conditionalFormatting>
  <conditionalFormatting sqref="I195">
    <cfRule type="duplicateValues" dxfId="270" priority="239"/>
  </conditionalFormatting>
  <conditionalFormatting sqref="I197">
    <cfRule type="duplicateValues" dxfId="269" priority="238"/>
  </conditionalFormatting>
  <conditionalFormatting sqref="I206:I209">
    <cfRule type="duplicateValues" dxfId="268" priority="237"/>
  </conditionalFormatting>
  <conditionalFormatting sqref="I213:I214">
    <cfRule type="duplicateValues" dxfId="267" priority="236"/>
  </conditionalFormatting>
  <conditionalFormatting sqref="I218">
    <cfRule type="duplicateValues" dxfId="266" priority="235"/>
  </conditionalFormatting>
  <conditionalFormatting sqref="I219:I220">
    <cfRule type="duplicateValues" dxfId="265" priority="234"/>
  </conditionalFormatting>
  <conditionalFormatting sqref="I222:I223">
    <cfRule type="duplicateValues" dxfId="264" priority="233"/>
  </conditionalFormatting>
  <conditionalFormatting sqref="I225">
    <cfRule type="duplicateValues" dxfId="263" priority="232"/>
  </conditionalFormatting>
  <conditionalFormatting sqref="I226">
    <cfRule type="duplicateValues" dxfId="262" priority="231"/>
  </conditionalFormatting>
  <conditionalFormatting sqref="I237:I238">
    <cfRule type="duplicateValues" dxfId="261" priority="230"/>
  </conditionalFormatting>
  <conditionalFormatting sqref="I232">
    <cfRule type="duplicateValues" dxfId="260" priority="229"/>
  </conditionalFormatting>
  <conditionalFormatting sqref="I233:I234">
    <cfRule type="duplicateValues" dxfId="259" priority="228"/>
  </conditionalFormatting>
  <conditionalFormatting sqref="I243">
    <cfRule type="duplicateValues" dxfId="258" priority="227"/>
  </conditionalFormatting>
  <conditionalFormatting sqref="I249">
    <cfRule type="duplicateValues" dxfId="257" priority="226"/>
  </conditionalFormatting>
  <conditionalFormatting sqref="I246:I248">
    <cfRule type="duplicateValues" dxfId="256" priority="225"/>
  </conditionalFormatting>
  <conditionalFormatting sqref="I252 I250">
    <cfRule type="duplicateValues" dxfId="255" priority="224"/>
  </conditionalFormatting>
  <conditionalFormatting sqref="I261">
    <cfRule type="duplicateValues" dxfId="254" priority="223"/>
  </conditionalFormatting>
  <conditionalFormatting sqref="I257">
    <cfRule type="duplicateValues" dxfId="253" priority="222"/>
  </conditionalFormatting>
  <conditionalFormatting sqref="I276:I278">
    <cfRule type="duplicateValues" dxfId="252" priority="221"/>
  </conditionalFormatting>
  <conditionalFormatting sqref="I286">
    <cfRule type="duplicateValues" dxfId="251" priority="220"/>
  </conditionalFormatting>
  <conditionalFormatting sqref="I288">
    <cfRule type="duplicateValues" dxfId="250" priority="219"/>
  </conditionalFormatting>
  <conditionalFormatting sqref="I297:I299">
    <cfRule type="duplicateValues" dxfId="249" priority="218"/>
  </conditionalFormatting>
  <conditionalFormatting sqref="I311:I312">
    <cfRule type="duplicateValues" dxfId="248" priority="217"/>
  </conditionalFormatting>
  <conditionalFormatting sqref="I328">
    <cfRule type="duplicateValues" dxfId="247" priority="216"/>
  </conditionalFormatting>
  <conditionalFormatting sqref="I324:I325">
    <cfRule type="duplicateValues" dxfId="246" priority="215"/>
  </conditionalFormatting>
  <conditionalFormatting sqref="Q4">
    <cfRule type="duplicateValues" dxfId="245" priority="214"/>
  </conditionalFormatting>
  <conditionalFormatting sqref="I47">
    <cfRule type="duplicateValues" dxfId="244" priority="213"/>
  </conditionalFormatting>
  <conditionalFormatting sqref="I45">
    <cfRule type="duplicateValues" dxfId="243" priority="212"/>
  </conditionalFormatting>
  <conditionalFormatting sqref="I53">
    <cfRule type="duplicateValues" dxfId="242" priority="307"/>
  </conditionalFormatting>
  <conditionalFormatting sqref="I55">
    <cfRule type="duplicateValues" dxfId="241" priority="211"/>
  </conditionalFormatting>
  <conditionalFormatting sqref="I70">
    <cfRule type="duplicateValues" dxfId="240" priority="210"/>
  </conditionalFormatting>
  <conditionalFormatting sqref="I121">
    <cfRule type="duplicateValues" dxfId="239" priority="209"/>
  </conditionalFormatting>
  <conditionalFormatting sqref="Q119">
    <cfRule type="duplicateValues" dxfId="238" priority="208"/>
  </conditionalFormatting>
  <conditionalFormatting sqref="Q289">
    <cfRule type="duplicateValues" dxfId="237" priority="207"/>
  </conditionalFormatting>
  <conditionalFormatting sqref="Q290">
    <cfRule type="duplicateValues" dxfId="236" priority="206"/>
  </conditionalFormatting>
  <conditionalFormatting sqref="Q291">
    <cfRule type="duplicateValues" dxfId="235" priority="205"/>
  </conditionalFormatting>
  <conditionalFormatting sqref="W243">
    <cfRule type="duplicateValues" dxfId="234" priority="204"/>
  </conditionalFormatting>
  <conditionalFormatting sqref="Q141">
    <cfRule type="duplicateValues" dxfId="233" priority="203"/>
  </conditionalFormatting>
  <conditionalFormatting sqref="W226">
    <cfRule type="duplicateValues" dxfId="232" priority="202"/>
  </conditionalFormatting>
  <conditionalFormatting sqref="Q227">
    <cfRule type="duplicateValues" dxfId="231" priority="201"/>
  </conditionalFormatting>
  <conditionalFormatting sqref="W227">
    <cfRule type="duplicateValues" dxfId="230" priority="200"/>
  </conditionalFormatting>
  <conditionalFormatting sqref="W252">
    <cfRule type="duplicateValues" dxfId="229" priority="199"/>
  </conditionalFormatting>
  <conditionalFormatting sqref="W135">
    <cfRule type="duplicateValues" dxfId="228" priority="198"/>
  </conditionalFormatting>
  <conditionalFormatting sqref="Q17">
    <cfRule type="duplicateValues" dxfId="227" priority="197"/>
  </conditionalFormatting>
  <conditionalFormatting sqref="Q18:Q19">
    <cfRule type="duplicateValues" dxfId="226" priority="196"/>
  </conditionalFormatting>
  <conditionalFormatting sqref="Q40">
    <cfRule type="duplicateValues" dxfId="225" priority="195"/>
  </conditionalFormatting>
  <conditionalFormatting sqref="Q70">
    <cfRule type="duplicateValues" dxfId="224" priority="194"/>
  </conditionalFormatting>
  <conditionalFormatting sqref="Q76">
    <cfRule type="duplicateValues" dxfId="223" priority="193"/>
  </conditionalFormatting>
  <conditionalFormatting sqref="Q101">
    <cfRule type="duplicateValues" dxfId="222" priority="192"/>
  </conditionalFormatting>
  <conditionalFormatting sqref="Q107">
    <cfRule type="duplicateValues" dxfId="221" priority="191"/>
  </conditionalFormatting>
  <conditionalFormatting sqref="Q140">
    <cfRule type="duplicateValues" dxfId="220" priority="190"/>
  </conditionalFormatting>
  <conditionalFormatting sqref="Q142">
    <cfRule type="duplicateValues" dxfId="219" priority="189"/>
  </conditionalFormatting>
  <conditionalFormatting sqref="Q143">
    <cfRule type="duplicateValues" dxfId="218" priority="188"/>
  </conditionalFormatting>
  <conditionalFormatting sqref="I98">
    <cfRule type="duplicateValues" dxfId="217" priority="308"/>
  </conditionalFormatting>
  <conditionalFormatting sqref="Q82">
    <cfRule type="duplicateValues" dxfId="216" priority="187"/>
  </conditionalFormatting>
  <conditionalFormatting sqref="R7">
    <cfRule type="duplicateValues" dxfId="215" priority="309"/>
  </conditionalFormatting>
  <conditionalFormatting sqref="Q75">
    <cfRule type="duplicateValues" dxfId="214" priority="186"/>
  </conditionalFormatting>
  <conditionalFormatting sqref="Q72">
    <cfRule type="duplicateValues" dxfId="213" priority="185"/>
  </conditionalFormatting>
  <conditionalFormatting sqref="E4:H4">
    <cfRule type="duplicateValues" dxfId="212" priority="182"/>
  </conditionalFormatting>
  <conditionalFormatting sqref="E5:H5">
    <cfRule type="duplicateValues" dxfId="211" priority="181"/>
  </conditionalFormatting>
  <conditionalFormatting sqref="E6:H7">
    <cfRule type="duplicateValues" dxfId="210" priority="180"/>
  </conditionalFormatting>
  <conditionalFormatting sqref="E9:H15">
    <cfRule type="duplicateValues" dxfId="209" priority="179"/>
  </conditionalFormatting>
  <conditionalFormatting sqref="E17:H17">
    <cfRule type="duplicateValues" dxfId="208" priority="178"/>
  </conditionalFormatting>
  <conditionalFormatting sqref="E18:H18">
    <cfRule type="duplicateValues" dxfId="207" priority="177"/>
  </conditionalFormatting>
  <conditionalFormatting sqref="E19:H19">
    <cfRule type="duplicateValues" dxfId="206" priority="176"/>
  </conditionalFormatting>
  <conditionalFormatting sqref="E26:H26">
    <cfRule type="duplicateValues" dxfId="205" priority="175"/>
  </conditionalFormatting>
  <conditionalFormatting sqref="E28:H28">
    <cfRule type="duplicateValues" dxfId="204" priority="174"/>
  </conditionalFormatting>
  <conditionalFormatting sqref="E29:H30">
    <cfRule type="duplicateValues" dxfId="203" priority="173"/>
  </conditionalFormatting>
  <conditionalFormatting sqref="E42:H42">
    <cfRule type="duplicateValues" dxfId="202" priority="172"/>
  </conditionalFormatting>
  <conditionalFormatting sqref="E56 G56:H56">
    <cfRule type="duplicateValues" dxfId="201" priority="171"/>
  </conditionalFormatting>
  <conditionalFormatting sqref="E60:H60">
    <cfRule type="duplicateValues" dxfId="200" priority="170"/>
  </conditionalFormatting>
  <conditionalFormatting sqref="E67:G67 E61:H61 E64:H66">
    <cfRule type="duplicateValues" dxfId="199" priority="169"/>
  </conditionalFormatting>
  <conditionalFormatting sqref="H67">
    <cfRule type="duplicateValues" dxfId="198" priority="168"/>
  </conditionalFormatting>
  <conditionalFormatting sqref="E71:H71">
    <cfRule type="duplicateValues" dxfId="197" priority="167"/>
  </conditionalFormatting>
  <conditionalFormatting sqref="E72:H72 E75:H75">
    <cfRule type="duplicateValues" dxfId="196" priority="166"/>
  </conditionalFormatting>
  <conditionalFormatting sqref="E85 G85:H85">
    <cfRule type="duplicateValues" dxfId="195" priority="165"/>
  </conditionalFormatting>
  <conditionalFormatting sqref="E83:H84">
    <cfRule type="duplicateValues" dxfId="194" priority="164"/>
  </conditionalFormatting>
  <conditionalFormatting sqref="E81:H82">
    <cfRule type="duplicateValues" dxfId="193" priority="163"/>
  </conditionalFormatting>
  <conditionalFormatting sqref="E86:H86">
    <cfRule type="duplicateValues" dxfId="192" priority="162"/>
  </conditionalFormatting>
  <conditionalFormatting sqref="E99:H99">
    <cfRule type="duplicateValues" dxfId="191" priority="161"/>
  </conditionalFormatting>
  <conditionalFormatting sqref="E95:H95">
    <cfRule type="duplicateValues" dxfId="190" priority="160"/>
  </conditionalFormatting>
  <conditionalFormatting sqref="E96:H96">
    <cfRule type="duplicateValues" dxfId="189" priority="159"/>
  </conditionalFormatting>
  <conditionalFormatting sqref="E101:H101">
    <cfRule type="duplicateValues" dxfId="188" priority="158"/>
  </conditionalFormatting>
  <conditionalFormatting sqref="E102:H102">
    <cfRule type="duplicateValues" dxfId="187" priority="157"/>
  </conditionalFormatting>
  <conditionalFormatting sqref="E104:H104">
    <cfRule type="duplicateValues" dxfId="186" priority="156"/>
  </conditionalFormatting>
  <conditionalFormatting sqref="E107:H107">
    <cfRule type="duplicateValues" dxfId="185" priority="155"/>
  </conditionalFormatting>
  <conditionalFormatting sqref="E8:H8">
    <cfRule type="duplicateValues" dxfId="184" priority="154"/>
  </conditionalFormatting>
  <conditionalFormatting sqref="E108:H108">
    <cfRule type="duplicateValues" dxfId="183" priority="153"/>
  </conditionalFormatting>
  <conditionalFormatting sqref="E111:H111">
    <cfRule type="duplicateValues" dxfId="182" priority="152"/>
  </conditionalFormatting>
  <conditionalFormatting sqref="E109:H109">
    <cfRule type="duplicateValues" dxfId="181" priority="151"/>
  </conditionalFormatting>
  <conditionalFormatting sqref="E112:H112">
    <cfRule type="duplicateValues" dxfId="180" priority="150"/>
  </conditionalFormatting>
  <conditionalFormatting sqref="E113:H113">
    <cfRule type="duplicateValues" dxfId="179" priority="149"/>
  </conditionalFormatting>
  <conditionalFormatting sqref="E110:H110">
    <cfRule type="duplicateValues" dxfId="178" priority="148"/>
  </conditionalFormatting>
  <conditionalFormatting sqref="E114:H115">
    <cfRule type="duplicateValues" dxfId="177" priority="147"/>
  </conditionalFormatting>
  <conditionalFormatting sqref="E117:H118">
    <cfRule type="duplicateValues" dxfId="176" priority="146"/>
  </conditionalFormatting>
  <conditionalFormatting sqref="E119:H119">
    <cfRule type="duplicateValues" dxfId="175" priority="145"/>
  </conditionalFormatting>
  <conditionalFormatting sqref="E127:H127">
    <cfRule type="duplicateValues" dxfId="174" priority="144"/>
  </conditionalFormatting>
  <conditionalFormatting sqref="E133:H135">
    <cfRule type="duplicateValues" dxfId="173" priority="143"/>
  </conditionalFormatting>
  <conditionalFormatting sqref="E137:H138">
    <cfRule type="duplicateValues" dxfId="172" priority="142"/>
  </conditionalFormatting>
  <conditionalFormatting sqref="E139:H139">
    <cfRule type="duplicateValues" dxfId="171" priority="141"/>
  </conditionalFormatting>
  <conditionalFormatting sqref="E140:H140">
    <cfRule type="duplicateValues" dxfId="170" priority="140"/>
  </conditionalFormatting>
  <conditionalFormatting sqref="E141:H141">
    <cfRule type="duplicateValues" dxfId="169" priority="139"/>
  </conditionalFormatting>
  <conditionalFormatting sqref="E142:H143">
    <cfRule type="duplicateValues" dxfId="168" priority="138"/>
  </conditionalFormatting>
  <conditionalFormatting sqref="E148:H148">
    <cfRule type="duplicateValues" dxfId="167" priority="137"/>
  </conditionalFormatting>
  <conditionalFormatting sqref="E152:H152">
    <cfRule type="duplicateValues" dxfId="166" priority="136"/>
  </conditionalFormatting>
  <conditionalFormatting sqref="E154:H154">
    <cfRule type="duplicateValues" dxfId="165" priority="135"/>
  </conditionalFormatting>
  <conditionalFormatting sqref="E158:H158">
    <cfRule type="duplicateValues" dxfId="164" priority="134"/>
  </conditionalFormatting>
  <conditionalFormatting sqref="E155:H155">
    <cfRule type="duplicateValues" dxfId="163" priority="133"/>
  </conditionalFormatting>
  <conditionalFormatting sqref="E159:H159">
    <cfRule type="duplicateValues" dxfId="162" priority="132"/>
  </conditionalFormatting>
  <conditionalFormatting sqref="E160:H162">
    <cfRule type="duplicateValues" dxfId="161" priority="131"/>
  </conditionalFormatting>
  <conditionalFormatting sqref="E164:H164">
    <cfRule type="duplicateValues" dxfId="160" priority="130"/>
  </conditionalFormatting>
  <conditionalFormatting sqref="E165:H165">
    <cfRule type="duplicateValues" dxfId="159" priority="129"/>
  </conditionalFormatting>
  <conditionalFormatting sqref="E166:H166">
    <cfRule type="duplicateValues" dxfId="158" priority="128"/>
  </conditionalFormatting>
  <conditionalFormatting sqref="E168:H168">
    <cfRule type="duplicateValues" dxfId="157" priority="127"/>
  </conditionalFormatting>
  <conditionalFormatting sqref="E169:H169">
    <cfRule type="duplicateValues" dxfId="156" priority="126"/>
  </conditionalFormatting>
  <conditionalFormatting sqref="E170:H170">
    <cfRule type="duplicateValues" dxfId="155" priority="125"/>
  </conditionalFormatting>
  <conditionalFormatting sqref="E171:H172">
    <cfRule type="duplicateValues" dxfId="154" priority="124"/>
  </conditionalFormatting>
  <conditionalFormatting sqref="E191:H191">
    <cfRule type="duplicateValues" dxfId="153" priority="123"/>
  </conditionalFormatting>
  <conditionalFormatting sqref="E178:H179">
    <cfRule type="duplicateValues" dxfId="152" priority="122"/>
  </conditionalFormatting>
  <conditionalFormatting sqref="E180:H181">
    <cfRule type="duplicateValues" dxfId="151" priority="121"/>
  </conditionalFormatting>
  <conditionalFormatting sqref="E184:H184">
    <cfRule type="duplicateValues" dxfId="150" priority="120"/>
  </conditionalFormatting>
  <conditionalFormatting sqref="E185:H185">
    <cfRule type="duplicateValues" dxfId="149" priority="119"/>
  </conditionalFormatting>
  <conditionalFormatting sqref="E190:H190">
    <cfRule type="duplicateValues" dxfId="148" priority="118"/>
  </conditionalFormatting>
  <conditionalFormatting sqref="E192:H192">
    <cfRule type="duplicateValues" dxfId="147" priority="117"/>
  </conditionalFormatting>
  <conditionalFormatting sqref="E193:H193">
    <cfRule type="duplicateValues" dxfId="146" priority="116"/>
  </conditionalFormatting>
  <conditionalFormatting sqref="E194:H194">
    <cfRule type="duplicateValues" dxfId="145" priority="115"/>
  </conditionalFormatting>
  <conditionalFormatting sqref="E195:H195">
    <cfRule type="duplicateValues" dxfId="144" priority="114"/>
  </conditionalFormatting>
  <conditionalFormatting sqref="E197:H197">
    <cfRule type="duplicateValues" dxfId="143" priority="113"/>
  </conditionalFormatting>
  <conditionalFormatting sqref="E206:H209">
    <cfRule type="duplicateValues" dxfId="142" priority="112"/>
  </conditionalFormatting>
  <conditionalFormatting sqref="E213:H214">
    <cfRule type="duplicateValues" dxfId="141" priority="111"/>
  </conditionalFormatting>
  <conditionalFormatting sqref="E218:H218">
    <cfRule type="duplicateValues" dxfId="140" priority="110"/>
  </conditionalFormatting>
  <conditionalFormatting sqref="E219:H220">
    <cfRule type="duplicateValues" dxfId="139" priority="109"/>
  </conditionalFormatting>
  <conditionalFormatting sqref="E222:H223">
    <cfRule type="duplicateValues" dxfId="138" priority="108"/>
  </conditionalFormatting>
  <conditionalFormatting sqref="E225:H225">
    <cfRule type="duplicateValues" dxfId="137" priority="107"/>
  </conditionalFormatting>
  <conditionalFormatting sqref="E226:H226">
    <cfRule type="duplicateValues" dxfId="136" priority="106"/>
  </conditionalFormatting>
  <conditionalFormatting sqref="E237:H238">
    <cfRule type="duplicateValues" dxfId="135" priority="105"/>
  </conditionalFormatting>
  <conditionalFormatting sqref="E232:H232">
    <cfRule type="duplicateValues" dxfId="134" priority="104"/>
  </conditionalFormatting>
  <conditionalFormatting sqref="E233:H234">
    <cfRule type="duplicateValues" dxfId="133" priority="103"/>
  </conditionalFormatting>
  <conditionalFormatting sqref="E243:H243">
    <cfRule type="duplicateValues" dxfId="132" priority="102"/>
  </conditionalFormatting>
  <conditionalFormatting sqref="E249:H249">
    <cfRule type="duplicateValues" dxfId="131" priority="101"/>
  </conditionalFormatting>
  <conditionalFormatting sqref="E246:H248">
    <cfRule type="duplicateValues" dxfId="130" priority="100"/>
  </conditionalFormatting>
  <conditionalFormatting sqref="E252:H252 E250:H250">
    <cfRule type="duplicateValues" dxfId="129" priority="99"/>
  </conditionalFormatting>
  <conditionalFormatting sqref="E261:H261">
    <cfRule type="duplicateValues" dxfId="128" priority="98"/>
  </conditionalFormatting>
  <conditionalFormatting sqref="E257:H257">
    <cfRule type="duplicateValues" dxfId="127" priority="97"/>
  </conditionalFormatting>
  <conditionalFormatting sqref="E276:H278">
    <cfRule type="duplicateValues" dxfId="126" priority="96"/>
  </conditionalFormatting>
  <conditionalFormatting sqref="E286:H286">
    <cfRule type="duplicateValues" dxfId="125" priority="95"/>
  </conditionalFormatting>
  <conditionalFormatting sqref="E288:H288">
    <cfRule type="duplicateValues" dxfId="124" priority="94"/>
  </conditionalFormatting>
  <conditionalFormatting sqref="E297:H299">
    <cfRule type="duplicateValues" dxfId="123" priority="93"/>
  </conditionalFormatting>
  <conditionalFormatting sqref="E311:H312">
    <cfRule type="duplicateValues" dxfId="122" priority="92"/>
  </conditionalFormatting>
  <conditionalFormatting sqref="E328:H328">
    <cfRule type="duplicateValues" dxfId="121" priority="91"/>
  </conditionalFormatting>
  <conditionalFormatting sqref="E324:H325">
    <cfRule type="duplicateValues" dxfId="120" priority="90"/>
  </conditionalFormatting>
  <conditionalFormatting sqref="E47:H47">
    <cfRule type="duplicateValues" dxfId="119" priority="89"/>
  </conditionalFormatting>
  <conditionalFormatting sqref="E45:H45">
    <cfRule type="duplicateValues" dxfId="118" priority="88"/>
  </conditionalFormatting>
  <conditionalFormatting sqref="E53:H53">
    <cfRule type="duplicateValues" dxfId="117" priority="183"/>
  </conditionalFormatting>
  <conditionalFormatting sqref="E55 G55:H55">
    <cfRule type="duplicateValues" dxfId="116" priority="87"/>
  </conditionalFormatting>
  <conditionalFormatting sqref="E70:H70">
    <cfRule type="duplicateValues" dxfId="115" priority="86"/>
  </conditionalFormatting>
  <conditionalFormatting sqref="E121:H121">
    <cfRule type="duplicateValues" dxfId="114" priority="85"/>
  </conditionalFormatting>
  <conditionalFormatting sqref="H98">
    <cfRule type="duplicateValues" dxfId="113" priority="184"/>
  </conditionalFormatting>
  <conditionalFormatting sqref="I186">
    <cfRule type="duplicateValues" dxfId="112" priority="310"/>
  </conditionalFormatting>
  <conditionalFormatting sqref="E186:H186">
    <cfRule type="duplicateValues" dxfId="111" priority="311"/>
  </conditionalFormatting>
  <conditionalFormatting sqref="I43">
    <cfRule type="duplicateValues" dxfId="110" priority="84"/>
  </conditionalFormatting>
  <conditionalFormatting sqref="Q43">
    <cfRule type="duplicateValues" dxfId="109" priority="83"/>
  </conditionalFormatting>
  <conditionalFormatting sqref="E43:H43">
    <cfRule type="duplicateValues" dxfId="108" priority="82"/>
  </conditionalFormatting>
  <conditionalFormatting sqref="I44">
    <cfRule type="duplicateValues" dxfId="107" priority="312"/>
  </conditionalFormatting>
  <conditionalFormatting sqref="E44:H44">
    <cfRule type="duplicateValues" dxfId="106" priority="313"/>
  </conditionalFormatting>
  <conditionalFormatting sqref="I46">
    <cfRule type="duplicateValues" dxfId="105" priority="81"/>
  </conditionalFormatting>
  <conditionalFormatting sqref="I49">
    <cfRule type="duplicateValues" dxfId="104" priority="79"/>
  </conditionalFormatting>
  <conditionalFormatting sqref="Q49">
    <cfRule type="duplicateValues" dxfId="103" priority="80"/>
  </conditionalFormatting>
  <conditionalFormatting sqref="E49:H49">
    <cfRule type="duplicateValues" dxfId="102" priority="78"/>
  </conditionalFormatting>
  <conditionalFormatting sqref="I50">
    <cfRule type="duplicateValues" dxfId="101" priority="77"/>
  </conditionalFormatting>
  <conditionalFormatting sqref="Q50">
    <cfRule type="duplicateValues" dxfId="100" priority="76"/>
  </conditionalFormatting>
  <conditionalFormatting sqref="E50:H50">
    <cfRule type="duplicateValues" dxfId="99" priority="75"/>
  </conditionalFormatting>
  <conditionalFormatting sqref="Q53">
    <cfRule type="duplicateValues" dxfId="98" priority="314"/>
  </conditionalFormatting>
  <conditionalFormatting sqref="I51:I52">
    <cfRule type="duplicateValues" dxfId="97" priority="73"/>
  </conditionalFormatting>
  <conditionalFormatting sqref="Q52">
    <cfRule type="duplicateValues" dxfId="96" priority="74"/>
  </conditionalFormatting>
  <conditionalFormatting sqref="E51:H52">
    <cfRule type="duplicateValues" dxfId="95" priority="72"/>
  </conditionalFormatting>
  <conditionalFormatting sqref="I69">
    <cfRule type="duplicateValues" dxfId="94" priority="71"/>
  </conditionalFormatting>
  <conditionalFormatting sqref="Q69">
    <cfRule type="duplicateValues" dxfId="93" priority="70"/>
  </conditionalFormatting>
  <conditionalFormatting sqref="E69:H69">
    <cfRule type="duplicateValues" dxfId="92" priority="69"/>
  </conditionalFormatting>
  <conditionalFormatting sqref="I73:I74">
    <cfRule type="duplicateValues" dxfId="91" priority="67"/>
  </conditionalFormatting>
  <conditionalFormatting sqref="Q73">
    <cfRule type="duplicateValues" dxfId="90" priority="68"/>
  </conditionalFormatting>
  <conditionalFormatting sqref="E73:H74">
    <cfRule type="duplicateValues" dxfId="89" priority="66"/>
  </conditionalFormatting>
  <conditionalFormatting sqref="I76:I77">
    <cfRule type="duplicateValues" dxfId="88" priority="315"/>
  </conditionalFormatting>
  <conditionalFormatting sqref="E76:H77">
    <cfRule type="duplicateValues" dxfId="87" priority="316"/>
  </conditionalFormatting>
  <conditionalFormatting sqref="Q74">
    <cfRule type="duplicateValues" dxfId="86" priority="65"/>
  </conditionalFormatting>
  <conditionalFormatting sqref="I80">
    <cfRule type="duplicateValues" dxfId="85" priority="63"/>
  </conditionalFormatting>
  <conditionalFormatting sqref="Q80">
    <cfRule type="duplicateValues" dxfId="84" priority="64"/>
  </conditionalFormatting>
  <conditionalFormatting sqref="E80:H80">
    <cfRule type="duplicateValues" dxfId="83" priority="62"/>
  </conditionalFormatting>
  <conditionalFormatting sqref="Q78:Q79">
    <cfRule type="duplicateValues" dxfId="82" priority="61"/>
  </conditionalFormatting>
  <conditionalFormatting sqref="E98:G98">
    <cfRule type="duplicateValues" dxfId="81" priority="60"/>
  </conditionalFormatting>
  <conditionalFormatting sqref="I97">
    <cfRule type="duplicateValues" dxfId="80" priority="58"/>
  </conditionalFormatting>
  <conditionalFormatting sqref="Q97">
    <cfRule type="duplicateValues" dxfId="79" priority="59"/>
  </conditionalFormatting>
  <conditionalFormatting sqref="E97:H97">
    <cfRule type="duplicateValues" dxfId="78" priority="57"/>
  </conditionalFormatting>
  <conditionalFormatting sqref="Q125:Q126">
    <cfRule type="duplicateValues" dxfId="77" priority="54"/>
  </conditionalFormatting>
  <conditionalFormatting sqref="I125:I126">
    <cfRule type="duplicateValues" dxfId="76" priority="55"/>
  </conditionalFormatting>
  <conditionalFormatting sqref="E125:H126">
    <cfRule type="duplicateValues" dxfId="75" priority="56"/>
  </conditionalFormatting>
  <conditionalFormatting sqref="I122:I124">
    <cfRule type="duplicateValues" dxfId="74" priority="317"/>
  </conditionalFormatting>
  <conditionalFormatting sqref="H122:H124">
    <cfRule type="duplicateValues" dxfId="73" priority="318"/>
  </conditionalFormatting>
  <conditionalFormatting sqref="I120">
    <cfRule type="duplicateValues" dxfId="72" priority="319"/>
  </conditionalFormatting>
  <conditionalFormatting sqref="E120:H120">
    <cfRule type="duplicateValues" dxfId="71" priority="320"/>
  </conditionalFormatting>
  <conditionalFormatting sqref="I130">
    <cfRule type="duplicateValues" dxfId="70" priority="52"/>
  </conditionalFormatting>
  <conditionalFormatting sqref="Q130">
    <cfRule type="duplicateValues" dxfId="69" priority="53"/>
  </conditionalFormatting>
  <conditionalFormatting sqref="E130:H130">
    <cfRule type="duplicateValues" dxfId="68" priority="51"/>
  </conditionalFormatting>
  <conditionalFormatting sqref="I129 I131">
    <cfRule type="duplicateValues" dxfId="67" priority="321"/>
  </conditionalFormatting>
  <conditionalFormatting sqref="E129:H129 E131:H131">
    <cfRule type="duplicateValues" dxfId="66" priority="322"/>
  </conditionalFormatting>
  <conditionalFormatting sqref="E150:G150">
    <cfRule type="duplicateValues" dxfId="65" priority="50"/>
  </conditionalFormatting>
  <conditionalFormatting sqref="I239 I235:I236">
    <cfRule type="duplicateValues" dxfId="64" priority="323"/>
  </conditionalFormatting>
  <conditionalFormatting sqref="E239:H239 E235:H236">
    <cfRule type="duplicateValues" dxfId="63" priority="324"/>
  </conditionalFormatting>
  <conditionalFormatting sqref="Q269:Q270">
    <cfRule type="duplicateValues" dxfId="62" priority="325"/>
  </conditionalFormatting>
  <conditionalFormatting sqref="I271 I267:I269">
    <cfRule type="duplicateValues" dxfId="61" priority="326"/>
  </conditionalFormatting>
  <conditionalFormatting sqref="E271:H271 E269 G269:H269 E267:H268">
    <cfRule type="duplicateValues" dxfId="60" priority="327"/>
  </conditionalFormatting>
  <conditionalFormatting sqref="F269:F270">
    <cfRule type="duplicateValues" dxfId="59" priority="49"/>
  </conditionalFormatting>
  <conditionalFormatting sqref="E27:H27">
    <cfRule type="duplicateValues" dxfId="58" priority="48"/>
  </conditionalFormatting>
  <conditionalFormatting sqref="E46:H46">
    <cfRule type="duplicateValues" dxfId="57" priority="47"/>
  </conditionalFormatting>
  <conditionalFormatting sqref="F55">
    <cfRule type="duplicateValues" dxfId="56" priority="46"/>
  </conditionalFormatting>
  <conditionalFormatting sqref="I54">
    <cfRule type="duplicateValues" dxfId="55" priority="45"/>
  </conditionalFormatting>
  <conditionalFormatting sqref="Q54">
    <cfRule type="duplicateValues" dxfId="54" priority="44"/>
  </conditionalFormatting>
  <conditionalFormatting sqref="E54:H54">
    <cfRule type="duplicateValues" dxfId="53" priority="43"/>
  </conditionalFormatting>
  <conditionalFormatting sqref="I57">
    <cfRule type="duplicateValues" dxfId="52" priority="41"/>
  </conditionalFormatting>
  <conditionalFormatting sqref="E57:H57">
    <cfRule type="duplicateValues" dxfId="51" priority="40"/>
  </conditionalFormatting>
  <conditionalFormatting sqref="Q57">
    <cfRule type="duplicateValues" dxfId="50" priority="42"/>
  </conditionalFormatting>
  <conditionalFormatting sqref="I58">
    <cfRule type="duplicateValues" dxfId="49" priority="38"/>
  </conditionalFormatting>
  <conditionalFormatting sqref="E58:H58">
    <cfRule type="duplicateValues" dxfId="48" priority="37"/>
  </conditionalFormatting>
  <conditionalFormatting sqref="Q58">
    <cfRule type="duplicateValues" dxfId="47" priority="39"/>
  </conditionalFormatting>
  <conditionalFormatting sqref="I48">
    <cfRule type="duplicateValues" dxfId="46" priority="328"/>
  </conditionalFormatting>
  <conditionalFormatting sqref="E48:H48">
    <cfRule type="duplicateValues" dxfId="45" priority="329"/>
  </conditionalFormatting>
  <conditionalFormatting sqref="I59">
    <cfRule type="duplicateValues" dxfId="44" priority="35"/>
  </conditionalFormatting>
  <conditionalFormatting sqref="E59:H59">
    <cfRule type="duplicateValues" dxfId="43" priority="34"/>
  </conditionalFormatting>
  <conditionalFormatting sqref="Q59">
    <cfRule type="duplicateValues" dxfId="42" priority="36"/>
  </conditionalFormatting>
  <conditionalFormatting sqref="D70">
    <cfRule type="duplicateValues" dxfId="41" priority="33"/>
  </conditionalFormatting>
  <conditionalFormatting sqref="F85">
    <cfRule type="duplicateValues" dxfId="40" priority="32"/>
  </conditionalFormatting>
  <conditionalFormatting sqref="D97">
    <cfRule type="duplicateValues" dxfId="39" priority="31"/>
  </conditionalFormatting>
  <conditionalFormatting sqref="I112">
    <cfRule type="duplicateValues" dxfId="38" priority="30"/>
  </conditionalFormatting>
  <conditionalFormatting sqref="I113">
    <cfRule type="duplicateValues" dxfId="37" priority="29"/>
  </conditionalFormatting>
  <conditionalFormatting sqref="E122:G124">
    <cfRule type="duplicateValues" dxfId="36" priority="28"/>
  </conditionalFormatting>
  <conditionalFormatting sqref="I136">
    <cfRule type="duplicateValues" dxfId="35" priority="330"/>
  </conditionalFormatting>
  <conditionalFormatting sqref="E136:H136">
    <cfRule type="duplicateValues" dxfId="34" priority="331"/>
  </conditionalFormatting>
  <conditionalFormatting sqref="E149:G149">
    <cfRule type="duplicateValues" dxfId="33" priority="332"/>
  </conditionalFormatting>
  <conditionalFormatting sqref="Q156">
    <cfRule type="duplicateValues" dxfId="32" priority="27"/>
  </conditionalFormatting>
  <conditionalFormatting sqref="Q157">
    <cfRule type="duplicateValues" dxfId="31" priority="333"/>
  </conditionalFormatting>
  <conditionalFormatting sqref="I287">
    <cfRule type="duplicateValues" dxfId="30" priority="25"/>
  </conditionalFormatting>
  <conditionalFormatting sqref="E287:H287">
    <cfRule type="duplicateValues" dxfId="29" priority="24"/>
  </conditionalFormatting>
  <conditionalFormatting sqref="Q287">
    <cfRule type="duplicateValues" dxfId="28" priority="26"/>
  </conditionalFormatting>
  <conditionalFormatting sqref="Q338:Q339 Q292:Q336 Q271:Q286 Q228:Q268 Q108:Q118 Q48 Q120:Q124 Q144:Q155 Q5:Q16 Q20:Q39 Q41:Q42 Q71 Q55:Q56 Q77 Q102:Q106 Q83:Q84 Q44 Q98:Q100 Q127:Q129 Q131:Q139 Q158:Q214 Q217:Q226 Q215:R216 Q288 Q87:Q96 Q60:Q68">
    <cfRule type="duplicateValues" dxfId="27" priority="334"/>
  </conditionalFormatting>
  <conditionalFormatting sqref="Q337">
    <cfRule type="duplicateValues" dxfId="26" priority="23"/>
  </conditionalFormatting>
  <conditionalFormatting sqref="I11:I13">
    <cfRule type="duplicateValues" dxfId="25" priority="22"/>
  </conditionalFormatting>
  <conditionalFormatting sqref="F56">
    <cfRule type="duplicateValues" dxfId="24" priority="21"/>
  </conditionalFormatting>
  <conditionalFormatting sqref="Q51">
    <cfRule type="duplicateValues" dxfId="23" priority="20"/>
  </conditionalFormatting>
  <conditionalFormatting sqref="Q81">
    <cfRule type="duplicateValues" dxfId="22" priority="19"/>
  </conditionalFormatting>
  <conditionalFormatting sqref="E91:H94">
    <cfRule type="duplicateValues" dxfId="21" priority="335"/>
  </conditionalFormatting>
  <conditionalFormatting sqref="Y18:AB18">
    <cfRule type="containsBlanks" dxfId="20" priority="18">
      <formula>LEN(TRIM(Y18))=0</formula>
    </cfRule>
  </conditionalFormatting>
  <conditionalFormatting sqref="AD18">
    <cfRule type="containsBlanks" dxfId="19" priority="17">
      <formula>LEN(TRIM(AD18))=0</formula>
    </cfRule>
  </conditionalFormatting>
  <conditionalFormatting sqref="Y19:AB19">
    <cfRule type="containsBlanks" dxfId="18" priority="16">
      <formula>LEN(TRIM(Y19))=0</formula>
    </cfRule>
  </conditionalFormatting>
  <conditionalFormatting sqref="Y233:AD233">
    <cfRule type="containsBlanks" dxfId="17" priority="12">
      <formula>LEN(TRIM(Y233))=0</formula>
    </cfRule>
  </conditionalFormatting>
  <conditionalFormatting sqref="Y184:AA184">
    <cfRule type="containsBlanks" dxfId="16" priority="15">
      <formula>LEN(TRIM(Y184))=0</formula>
    </cfRule>
  </conditionalFormatting>
  <conditionalFormatting sqref="AB243:AC243">
    <cfRule type="containsBlanks" dxfId="15" priority="14">
      <formula>LEN(TRIM(AB243))=0</formula>
    </cfRule>
  </conditionalFormatting>
  <conditionalFormatting sqref="AD243">
    <cfRule type="containsBlanks" dxfId="14" priority="13">
      <formula>LEN(TRIM(AD243))=0</formula>
    </cfRule>
  </conditionalFormatting>
  <conditionalFormatting sqref="Y271:AD271">
    <cfRule type="containsBlanks" dxfId="13" priority="6">
      <formula>LEN(TRIM(Y271))=0</formula>
    </cfRule>
  </conditionalFormatting>
  <conditionalFormatting sqref="Y236:AB236">
    <cfRule type="containsBlanks" dxfId="12" priority="11">
      <formula>LEN(TRIM(Y236))=0</formula>
    </cfRule>
  </conditionalFormatting>
  <conditionalFormatting sqref="AC236:AD236">
    <cfRule type="containsBlanks" dxfId="11" priority="10">
      <formula>LEN(TRIM(AC236))=0</formula>
    </cfRule>
  </conditionalFormatting>
  <conditionalFormatting sqref="Y234:AD234">
    <cfRule type="containsBlanks" dxfId="10" priority="9">
      <formula>LEN(TRIM(Y234))=0</formula>
    </cfRule>
  </conditionalFormatting>
  <conditionalFormatting sqref="Y249:AC249">
    <cfRule type="containsBlanks" dxfId="9" priority="8">
      <formula>LEN(TRIM(Y249))=0</formula>
    </cfRule>
  </conditionalFormatting>
  <conditionalFormatting sqref="AD249">
    <cfRule type="containsBlanks" dxfId="8" priority="7">
      <formula>LEN(TRIM(AD249))=0</formula>
    </cfRule>
  </conditionalFormatting>
  <conditionalFormatting sqref="Y238:AC238">
    <cfRule type="containsBlanks" dxfId="7" priority="5">
      <formula>LEN(TRIM(Y238))=0</formula>
    </cfRule>
  </conditionalFormatting>
  <conditionalFormatting sqref="AD238">
    <cfRule type="containsBlanks" dxfId="6" priority="4">
      <formula>LEN(TRIM(AD238))=0</formula>
    </cfRule>
  </conditionalFormatting>
  <conditionalFormatting sqref="Y235:AC235">
    <cfRule type="containsBlanks" dxfId="5" priority="3">
      <formula>LEN(TRIM(Y235))=0</formula>
    </cfRule>
  </conditionalFormatting>
  <conditionalFormatting sqref="AD235">
    <cfRule type="containsBlanks" dxfId="4" priority="2">
      <formula>LEN(TRIM(AD235))=0</formula>
    </cfRule>
  </conditionalFormatting>
  <conditionalFormatting sqref="I87:I90">
    <cfRule type="duplicateValues" dxfId="3" priority="336"/>
  </conditionalFormatting>
  <conditionalFormatting sqref="E87:H87">
    <cfRule type="duplicateValues" dxfId="2" priority="337"/>
  </conditionalFormatting>
  <conditionalFormatting sqref="I61 I64:I66">
    <cfRule type="duplicateValues" dxfId="1" priority="338"/>
  </conditionalFormatting>
  <conditionalFormatting sqref="I313">
    <cfRule type="duplicateValues" dxfId="0" priority="1"/>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BS22"/>
  <sheetViews>
    <sheetView workbookViewId="0">
      <pane xSplit="5" ySplit="1" topLeftCell="F11" activePane="bottomRight" state="frozen"/>
      <selection pane="topRight" activeCell="F1" sqref="F1"/>
      <selection pane="bottomLeft" activeCell="A2" sqref="A2"/>
      <selection pane="bottomRight" activeCell="E2" sqref="E2"/>
    </sheetView>
  </sheetViews>
  <sheetFormatPr baseColWidth="10" defaultColWidth="11.42578125" defaultRowHeight="15" x14ac:dyDescent="0.25"/>
  <cols>
    <col min="1" max="1" width="4.140625" style="239" customWidth="1"/>
    <col min="2" max="2" width="10.140625" style="1" customWidth="1"/>
    <col min="3" max="3" width="8.28515625" style="240" customWidth="1"/>
    <col min="4" max="4" width="7.42578125" style="240" customWidth="1"/>
    <col min="5" max="5" width="38.28515625" style="241" customWidth="1"/>
    <col min="6" max="6" width="27.42578125" style="240" customWidth="1"/>
    <col min="7" max="7" width="31.85546875" style="240" customWidth="1"/>
    <col min="8" max="8" width="11.85546875" style="240" customWidth="1"/>
  </cols>
  <sheetData>
    <row r="1" spans="1:8 16295:16295" s="232" customFormat="1" ht="27.75" thickBot="1" x14ac:dyDescent="0.3">
      <c r="A1" s="244">
        <v>4</v>
      </c>
      <c r="B1" s="244" t="s">
        <v>1736</v>
      </c>
      <c r="C1" s="244" t="s">
        <v>8</v>
      </c>
      <c r="D1" s="245" t="s">
        <v>1737</v>
      </c>
      <c r="E1" s="245" t="s">
        <v>1738</v>
      </c>
      <c r="F1" s="245" t="s">
        <v>1739</v>
      </c>
      <c r="G1" s="245" t="s">
        <v>1740</v>
      </c>
      <c r="H1" s="245" t="s">
        <v>1741</v>
      </c>
      <c r="XBS1" s="232">
        <f>SUBTOTAL(9,I1:XBR1)</f>
        <v>0</v>
      </c>
    </row>
    <row r="2" spans="1:8 16295:16295" ht="54" x14ac:dyDescent="0.25">
      <c r="A2" s="312"/>
      <c r="B2" s="246"/>
      <c r="C2" s="247">
        <v>1</v>
      </c>
      <c r="D2" s="248" t="s">
        <v>52</v>
      </c>
      <c r="E2" s="246" t="s">
        <v>1742</v>
      </c>
      <c r="F2" s="249" t="s">
        <v>1743</v>
      </c>
      <c r="G2" s="250"/>
      <c r="H2" s="251" t="s">
        <v>1744</v>
      </c>
    </row>
    <row r="3" spans="1:8 16295:16295" ht="54" x14ac:dyDescent="0.25">
      <c r="A3" s="310"/>
      <c r="B3" s="233">
        <v>1</v>
      </c>
      <c r="C3" s="242">
        <v>1</v>
      </c>
      <c r="D3" s="234" t="s">
        <v>89</v>
      </c>
      <c r="E3" s="233" t="s">
        <v>1745</v>
      </c>
      <c r="F3" s="235" t="s">
        <v>1746</v>
      </c>
      <c r="G3" s="236"/>
      <c r="H3" s="252" t="s">
        <v>1744</v>
      </c>
    </row>
    <row r="4" spans="1:8 16295:16295" ht="67.5" x14ac:dyDescent="0.25">
      <c r="A4" s="253"/>
      <c r="B4" s="233">
        <v>1</v>
      </c>
      <c r="C4" s="242">
        <v>2</v>
      </c>
      <c r="D4" s="234" t="s">
        <v>158</v>
      </c>
      <c r="E4" s="233" t="s">
        <v>1747</v>
      </c>
      <c r="F4" s="235" t="s">
        <v>1746</v>
      </c>
      <c r="G4" s="236"/>
      <c r="H4" s="252" t="s">
        <v>1748</v>
      </c>
    </row>
    <row r="5" spans="1:8 16295:16295" ht="27" x14ac:dyDescent="0.25">
      <c r="A5" s="313">
        <v>3</v>
      </c>
      <c r="B5" s="237">
        <v>1</v>
      </c>
      <c r="C5" s="242">
        <v>3</v>
      </c>
      <c r="D5" s="234" t="s">
        <v>233</v>
      </c>
      <c r="E5" s="233" t="s">
        <v>1749</v>
      </c>
      <c r="F5" s="235" t="s">
        <v>1746</v>
      </c>
      <c r="G5" s="236" t="s">
        <v>1750</v>
      </c>
      <c r="H5" s="252" t="s">
        <v>1751</v>
      </c>
    </row>
    <row r="6" spans="1:8 16295:16295" ht="81" x14ac:dyDescent="0.25">
      <c r="A6" s="313"/>
      <c r="B6" s="237">
        <v>1</v>
      </c>
      <c r="C6" s="242">
        <v>3</v>
      </c>
      <c r="D6" s="234" t="s">
        <v>258</v>
      </c>
      <c r="E6" s="233" t="s">
        <v>1752</v>
      </c>
      <c r="F6" s="235" t="s">
        <v>1753</v>
      </c>
      <c r="G6" s="236"/>
      <c r="H6" s="252" t="s">
        <v>1754</v>
      </c>
    </row>
    <row r="7" spans="1:8 16295:16295" ht="54" x14ac:dyDescent="0.25">
      <c r="A7" s="313"/>
      <c r="B7" s="237">
        <v>1</v>
      </c>
      <c r="C7" s="242">
        <v>3</v>
      </c>
      <c r="D7" s="234" t="s">
        <v>338</v>
      </c>
      <c r="E7" s="233" t="s">
        <v>1755</v>
      </c>
      <c r="F7" s="235" t="s">
        <v>1756</v>
      </c>
      <c r="G7" s="236" t="s">
        <v>1750</v>
      </c>
      <c r="H7" s="252" t="s">
        <v>1757</v>
      </c>
    </row>
    <row r="8" spans="1:8 16295:16295" ht="67.5" x14ac:dyDescent="0.25">
      <c r="A8" s="313"/>
      <c r="B8" s="237">
        <v>1</v>
      </c>
      <c r="C8" s="242">
        <v>3</v>
      </c>
      <c r="D8" s="234" t="s">
        <v>504</v>
      </c>
      <c r="E8" s="233" t="s">
        <v>1758</v>
      </c>
      <c r="F8" s="235" t="s">
        <v>1759</v>
      </c>
      <c r="G8" s="236"/>
      <c r="H8" s="252" t="s">
        <v>1744</v>
      </c>
    </row>
    <row r="9" spans="1:8 16295:16295" ht="54" x14ac:dyDescent="0.25">
      <c r="A9" s="253"/>
      <c r="B9" s="233">
        <v>1</v>
      </c>
      <c r="C9" s="242">
        <v>4</v>
      </c>
      <c r="D9" s="234" t="s">
        <v>589</v>
      </c>
      <c r="E9" s="233" t="s">
        <v>590</v>
      </c>
      <c r="F9" s="235" t="s">
        <v>1760</v>
      </c>
      <c r="G9" s="236"/>
      <c r="H9" s="252" t="s">
        <v>1744</v>
      </c>
    </row>
    <row r="10" spans="1:8 16295:16295" ht="54" x14ac:dyDescent="0.25">
      <c r="A10" s="253"/>
      <c r="B10" s="233"/>
      <c r="C10" s="242">
        <v>4</v>
      </c>
      <c r="D10" s="234" t="s">
        <v>607</v>
      </c>
      <c r="E10" s="233" t="s">
        <v>608</v>
      </c>
      <c r="F10" s="235" t="s">
        <v>1760</v>
      </c>
      <c r="G10" s="236"/>
      <c r="H10" s="252" t="s">
        <v>1744</v>
      </c>
    </row>
    <row r="11" spans="1:8 16295:16295" ht="81" x14ac:dyDescent="0.25">
      <c r="A11" s="253"/>
      <c r="B11" s="233">
        <v>1</v>
      </c>
      <c r="C11" s="242">
        <v>4</v>
      </c>
      <c r="D11" s="234" t="s">
        <v>645</v>
      </c>
      <c r="E11" s="233" t="s">
        <v>1761</v>
      </c>
      <c r="F11" s="235" t="s">
        <v>1760</v>
      </c>
      <c r="G11" s="236"/>
      <c r="H11" s="252" t="s">
        <v>1762</v>
      </c>
    </row>
    <row r="12" spans="1:8 16295:16295" ht="108" x14ac:dyDescent="0.25">
      <c r="A12" s="253"/>
      <c r="B12" s="233">
        <v>1</v>
      </c>
      <c r="C12" s="242">
        <v>4</v>
      </c>
      <c r="D12" s="234" t="s">
        <v>659</v>
      </c>
      <c r="E12" s="233" t="s">
        <v>660</v>
      </c>
      <c r="F12" s="235" t="s">
        <v>1760</v>
      </c>
      <c r="G12" s="236"/>
      <c r="H12" s="252"/>
    </row>
    <row r="13" spans="1:8 16295:16295" ht="94.5" x14ac:dyDescent="0.25">
      <c r="A13" s="310"/>
      <c r="B13" s="233">
        <v>1</v>
      </c>
      <c r="C13" s="242">
        <v>5</v>
      </c>
      <c r="D13" s="234" t="s">
        <v>686</v>
      </c>
      <c r="E13" s="233" t="s">
        <v>1763</v>
      </c>
      <c r="F13" s="235" t="s">
        <v>1764</v>
      </c>
      <c r="G13" s="236"/>
      <c r="H13" s="252" t="s">
        <v>1744</v>
      </c>
    </row>
    <row r="14" spans="1:8 16295:16295" ht="67.5" x14ac:dyDescent="0.25">
      <c r="A14" s="310"/>
      <c r="B14" s="233">
        <v>1</v>
      </c>
      <c r="C14" s="242">
        <v>5</v>
      </c>
      <c r="D14" s="238" t="s">
        <v>736</v>
      </c>
      <c r="E14" s="233" t="s">
        <v>1765</v>
      </c>
      <c r="F14" s="235" t="s">
        <v>1746</v>
      </c>
      <c r="G14" s="236"/>
      <c r="H14" s="252" t="s">
        <v>1744</v>
      </c>
    </row>
    <row r="15" spans="1:8 16295:16295" ht="81" x14ac:dyDescent="0.25">
      <c r="A15" s="253"/>
      <c r="B15" s="233"/>
      <c r="C15" s="242">
        <v>8</v>
      </c>
      <c r="D15" s="234" t="s">
        <v>943</v>
      </c>
      <c r="E15" s="233" t="s">
        <v>1766</v>
      </c>
      <c r="F15" s="235" t="s">
        <v>1767</v>
      </c>
      <c r="G15" s="236"/>
      <c r="H15" s="252"/>
    </row>
    <row r="16" spans="1:8 16295:16295" ht="40.5" x14ac:dyDescent="0.25">
      <c r="A16" s="310">
        <v>10</v>
      </c>
      <c r="B16" s="233">
        <v>1</v>
      </c>
      <c r="C16" s="242">
        <v>10</v>
      </c>
      <c r="D16" s="234" t="s">
        <v>1118</v>
      </c>
      <c r="E16" s="233" t="s">
        <v>1768</v>
      </c>
      <c r="F16" s="235" t="s">
        <v>1769</v>
      </c>
      <c r="G16" s="236"/>
      <c r="H16" s="254" t="s">
        <v>1744</v>
      </c>
    </row>
    <row r="17" spans="1:8" ht="54" x14ac:dyDescent="0.25">
      <c r="A17" s="310"/>
      <c r="B17" s="233">
        <v>1</v>
      </c>
      <c r="C17" s="242">
        <v>10</v>
      </c>
      <c r="D17" s="234" t="s">
        <v>1128</v>
      </c>
      <c r="E17" s="233" t="s">
        <v>1770</v>
      </c>
      <c r="F17" s="235" t="s">
        <v>1771</v>
      </c>
      <c r="G17" s="236"/>
      <c r="H17" s="254" t="s">
        <v>1744</v>
      </c>
    </row>
    <row r="18" spans="1:8" ht="40.5" x14ac:dyDescent="0.25">
      <c r="A18" s="253">
        <v>11</v>
      </c>
      <c r="B18" s="233">
        <v>1</v>
      </c>
      <c r="C18" s="242">
        <v>11</v>
      </c>
      <c r="D18" s="234" t="s">
        <v>1170</v>
      </c>
      <c r="E18" s="233" t="s">
        <v>1772</v>
      </c>
      <c r="F18" s="235" t="s">
        <v>1773</v>
      </c>
      <c r="G18" s="236"/>
      <c r="H18" s="252" t="s">
        <v>1744</v>
      </c>
    </row>
    <row r="19" spans="1:8" ht="40.5" x14ac:dyDescent="0.25">
      <c r="A19" s="253">
        <v>13</v>
      </c>
      <c r="B19" s="233">
        <v>1</v>
      </c>
      <c r="C19" s="242">
        <v>13</v>
      </c>
      <c r="D19" s="234" t="s">
        <v>1364</v>
      </c>
      <c r="E19" s="233" t="s">
        <v>1774</v>
      </c>
      <c r="F19" s="235" t="s">
        <v>1775</v>
      </c>
      <c r="G19" s="236"/>
      <c r="H19" s="252" t="s">
        <v>1744</v>
      </c>
    </row>
    <row r="20" spans="1:8" ht="42" customHeight="1" x14ac:dyDescent="0.25">
      <c r="A20" s="310">
        <v>16</v>
      </c>
      <c r="B20" s="233">
        <v>1</v>
      </c>
      <c r="C20" s="242">
        <v>16</v>
      </c>
      <c r="D20" s="234" t="s">
        <v>1533</v>
      </c>
      <c r="E20" s="233" t="s">
        <v>1776</v>
      </c>
      <c r="F20" s="235" t="s">
        <v>1777</v>
      </c>
      <c r="G20" s="236" t="s">
        <v>1778</v>
      </c>
      <c r="H20" s="252" t="s">
        <v>1779</v>
      </c>
    </row>
    <row r="21" spans="1:8" ht="40.5" x14ac:dyDescent="0.25">
      <c r="A21" s="310"/>
      <c r="B21" s="233">
        <v>1</v>
      </c>
      <c r="C21" s="242">
        <v>16</v>
      </c>
      <c r="D21" s="234" t="s">
        <v>1596</v>
      </c>
      <c r="E21" s="233" t="s">
        <v>1780</v>
      </c>
      <c r="F21" s="235" t="s">
        <v>1746</v>
      </c>
      <c r="G21" s="236"/>
      <c r="H21" s="252" t="s">
        <v>1744</v>
      </c>
    </row>
    <row r="22" spans="1:8" ht="41.25" thickBot="1" x14ac:dyDescent="0.3">
      <c r="A22" s="311"/>
      <c r="B22" s="255">
        <v>1</v>
      </c>
      <c r="C22" s="256">
        <v>16</v>
      </c>
      <c r="D22" s="257" t="s">
        <v>1617</v>
      </c>
      <c r="E22" s="255" t="s">
        <v>1781</v>
      </c>
      <c r="F22" s="258" t="s">
        <v>1746</v>
      </c>
      <c r="G22" s="259"/>
      <c r="H22" s="260" t="s">
        <v>1744</v>
      </c>
    </row>
  </sheetData>
  <mergeCells count="5">
    <mergeCell ref="A20:A22"/>
    <mergeCell ref="A16:A17"/>
    <mergeCell ref="A2:A3"/>
    <mergeCell ref="A5:A8"/>
    <mergeCell ref="A13:A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66"/>
  <sheetViews>
    <sheetView tabSelected="1" topLeftCell="F14" zoomScale="80" zoomScaleNormal="80" workbookViewId="0">
      <selection activeCell="H17" sqref="H17"/>
    </sheetView>
  </sheetViews>
  <sheetFormatPr baseColWidth="10" defaultColWidth="11.42578125" defaultRowHeight="15" x14ac:dyDescent="0.25"/>
  <cols>
    <col min="1" max="1" width="5.140625" customWidth="1"/>
    <col min="2" max="2" width="28.140625" style="221" customWidth="1"/>
    <col min="3" max="3" width="41.7109375" style="221" customWidth="1"/>
    <col min="4" max="4" width="38.28515625" style="6" customWidth="1"/>
    <col min="5" max="5" width="24.140625" customWidth="1"/>
    <col min="6" max="6" width="38.85546875" style="221" customWidth="1"/>
    <col min="7" max="7" width="41.85546875" style="221" customWidth="1"/>
    <col min="8" max="8" width="48.28515625" customWidth="1"/>
    <col min="9" max="9" width="40.7109375" customWidth="1"/>
    <col min="10" max="10" width="44.140625" style="221" customWidth="1"/>
    <col min="11" max="11" width="33.28515625" customWidth="1"/>
    <col min="12" max="12" width="14.140625" customWidth="1"/>
  </cols>
  <sheetData>
    <row r="2" spans="2:12" ht="26.25" x14ac:dyDescent="0.25">
      <c r="B2" s="314" t="s">
        <v>1782</v>
      </c>
      <c r="C2" s="314"/>
      <c r="D2" s="314"/>
      <c r="E2" s="314"/>
      <c r="F2" s="314"/>
      <c r="G2" s="314"/>
      <c r="H2" s="314"/>
      <c r="I2" s="314"/>
      <c r="J2" s="314"/>
    </row>
    <row r="3" spans="2:12" ht="26.25" x14ac:dyDescent="0.25">
      <c r="B3" s="314" t="s">
        <v>1783</v>
      </c>
      <c r="C3" s="314"/>
      <c r="D3" s="314"/>
      <c r="E3" s="314"/>
      <c r="F3" s="314"/>
      <c r="G3" s="314"/>
      <c r="H3" s="314"/>
      <c r="I3" s="314"/>
      <c r="J3" s="314"/>
    </row>
    <row r="4" spans="2:12" x14ac:dyDescent="0.25">
      <c r="B4" s="243" t="s">
        <v>1784</v>
      </c>
      <c r="C4" s="316" t="s">
        <v>1785</v>
      </c>
      <c r="D4" s="316"/>
      <c r="E4" s="316"/>
      <c r="F4" s="222"/>
      <c r="G4" s="222"/>
      <c r="H4" s="222"/>
      <c r="I4" s="222"/>
      <c r="J4" s="222"/>
      <c r="K4" s="221"/>
      <c r="L4" s="221"/>
    </row>
    <row r="5" spans="2:12" x14ac:dyDescent="0.25">
      <c r="B5" s="315" t="s">
        <v>1786</v>
      </c>
      <c r="C5" s="315"/>
      <c r="D5" s="219" t="s">
        <v>1787</v>
      </c>
      <c r="E5" s="223"/>
      <c r="H5" s="217"/>
      <c r="I5" s="223"/>
      <c r="K5" s="223"/>
      <c r="L5" s="217"/>
    </row>
    <row r="6" spans="2:12" ht="45" x14ac:dyDescent="0.25">
      <c r="B6" s="243" t="s">
        <v>1788</v>
      </c>
      <c r="C6" s="222"/>
      <c r="D6" s="222"/>
      <c r="E6" s="222"/>
      <c r="F6" s="222"/>
      <c r="G6" s="222"/>
      <c r="H6" s="222"/>
      <c r="I6" s="222"/>
      <c r="J6" s="222"/>
      <c r="K6" s="221"/>
      <c r="L6" s="221"/>
    </row>
    <row r="7" spans="2:12" ht="45" x14ac:dyDescent="0.25">
      <c r="B7" s="243" t="s">
        <v>1788</v>
      </c>
      <c r="C7" s="224"/>
      <c r="D7" s="218"/>
      <c r="E7" s="225"/>
      <c r="F7" s="224"/>
      <c r="G7" s="224"/>
      <c r="H7" s="218"/>
      <c r="I7" s="225"/>
      <c r="J7" s="224"/>
      <c r="K7" s="223"/>
      <c r="L7" s="217"/>
    </row>
    <row r="8" spans="2:12" x14ac:dyDescent="0.25">
      <c r="C8" s="222"/>
      <c r="D8" s="222"/>
      <c r="E8" s="222"/>
      <c r="F8" s="222"/>
      <c r="G8" s="222"/>
      <c r="H8" s="222"/>
      <c r="I8" s="222"/>
      <c r="J8" s="222"/>
      <c r="K8" s="221"/>
      <c r="L8" s="221"/>
    </row>
    <row r="9" spans="2:12" x14ac:dyDescent="0.25">
      <c r="C9" s="222"/>
      <c r="D9" s="230"/>
      <c r="E9" s="226"/>
      <c r="F9" s="222"/>
      <c r="G9" s="222"/>
      <c r="H9" s="226"/>
      <c r="I9" s="226"/>
      <c r="J9" s="222"/>
    </row>
    <row r="10" spans="2:12" ht="15.75" thickBot="1" x14ac:dyDescent="0.3"/>
    <row r="11" spans="2:12" s="220" customFormat="1" ht="19.5" thickBot="1" x14ac:dyDescent="0.35">
      <c r="B11" s="262" t="s">
        <v>1789</v>
      </c>
      <c r="C11" s="263" t="s">
        <v>1790</v>
      </c>
      <c r="D11" s="264" t="s">
        <v>1791</v>
      </c>
      <c r="E11" s="264" t="s">
        <v>1792</v>
      </c>
      <c r="F11" s="263" t="s">
        <v>1790</v>
      </c>
      <c r="G11" s="264" t="s">
        <v>1791</v>
      </c>
      <c r="H11" s="264" t="s">
        <v>1793</v>
      </c>
      <c r="I11" s="263" t="s">
        <v>1790</v>
      </c>
      <c r="J11" s="265" t="s">
        <v>1791</v>
      </c>
    </row>
    <row r="12" spans="2:12" ht="90" x14ac:dyDescent="0.25">
      <c r="B12" s="266" t="s">
        <v>1794</v>
      </c>
      <c r="C12" s="227" t="s">
        <v>1795</v>
      </c>
      <c r="D12" s="227" t="s">
        <v>1796</v>
      </c>
      <c r="E12" s="227" t="s">
        <v>1797</v>
      </c>
      <c r="F12" s="229" t="s">
        <v>1798</v>
      </c>
      <c r="G12" s="227" t="s">
        <v>1799</v>
      </c>
      <c r="H12" s="274" t="s">
        <v>1800</v>
      </c>
      <c r="I12" s="229" t="s">
        <v>1798</v>
      </c>
      <c r="J12" s="267" t="s">
        <v>1801</v>
      </c>
    </row>
    <row r="13" spans="2:12" ht="105" x14ac:dyDescent="0.25">
      <c r="B13" s="266" t="s">
        <v>1794</v>
      </c>
      <c r="C13" s="227" t="s">
        <v>677</v>
      </c>
      <c r="D13" s="227" t="s">
        <v>1802</v>
      </c>
      <c r="E13" s="227" t="s">
        <v>1803</v>
      </c>
      <c r="F13" s="229" t="s">
        <v>1804</v>
      </c>
      <c r="G13" s="227" t="s">
        <v>1805</v>
      </c>
      <c r="H13" s="275" t="s">
        <v>1806</v>
      </c>
      <c r="I13" s="229" t="s">
        <v>1804</v>
      </c>
      <c r="J13" s="267" t="s">
        <v>1807</v>
      </c>
    </row>
    <row r="14" spans="2:12" ht="105" x14ac:dyDescent="0.25">
      <c r="B14" s="266" t="s">
        <v>1794</v>
      </c>
      <c r="C14" s="227" t="s">
        <v>677</v>
      </c>
      <c r="D14" s="227" t="s">
        <v>1802</v>
      </c>
      <c r="E14" s="227" t="s">
        <v>1803</v>
      </c>
      <c r="F14" s="229" t="s">
        <v>1804</v>
      </c>
      <c r="G14" s="227" t="s">
        <v>1805</v>
      </c>
      <c r="H14" s="275" t="s">
        <v>1808</v>
      </c>
      <c r="I14" s="229" t="s">
        <v>1804</v>
      </c>
      <c r="J14" s="267" t="s">
        <v>1809</v>
      </c>
    </row>
    <row r="15" spans="2:12" ht="75" x14ac:dyDescent="0.25">
      <c r="B15" s="266" t="s">
        <v>1794</v>
      </c>
      <c r="C15" s="227" t="s">
        <v>1532</v>
      </c>
      <c r="D15" s="227" t="s">
        <v>1810</v>
      </c>
      <c r="E15" s="227" t="s">
        <v>1803</v>
      </c>
      <c r="F15" s="229" t="s">
        <v>1811</v>
      </c>
      <c r="G15" s="227" t="s">
        <v>1812</v>
      </c>
      <c r="H15" s="275" t="s">
        <v>1813</v>
      </c>
      <c r="I15" s="229" t="s">
        <v>1811</v>
      </c>
      <c r="J15" s="267" t="s">
        <v>1814</v>
      </c>
    </row>
    <row r="16" spans="2:12" ht="90" x14ac:dyDescent="0.25">
      <c r="B16" s="266" t="s">
        <v>1794</v>
      </c>
      <c r="C16" s="227" t="s">
        <v>26</v>
      </c>
      <c r="D16" s="227" t="s">
        <v>1815</v>
      </c>
      <c r="E16" s="227" t="s">
        <v>1803</v>
      </c>
      <c r="F16" s="231" t="s">
        <v>1816</v>
      </c>
      <c r="G16" s="227" t="s">
        <v>1817</v>
      </c>
      <c r="H16" s="275" t="s">
        <v>1818</v>
      </c>
      <c r="I16" s="231" t="s">
        <v>1816</v>
      </c>
      <c r="J16" s="267" t="s">
        <v>1819</v>
      </c>
    </row>
    <row r="17" spans="2:10" ht="90" x14ac:dyDescent="0.25">
      <c r="B17" s="268" t="s">
        <v>1820</v>
      </c>
      <c r="C17" s="227" t="s">
        <v>677</v>
      </c>
      <c r="D17" s="227" t="s">
        <v>1821</v>
      </c>
      <c r="E17" s="227" t="s">
        <v>1822</v>
      </c>
      <c r="F17" s="229" t="s">
        <v>1804</v>
      </c>
      <c r="G17" s="227" t="s">
        <v>1823</v>
      </c>
      <c r="H17" s="279" t="s">
        <v>1824</v>
      </c>
      <c r="I17" s="229" t="s">
        <v>1804</v>
      </c>
      <c r="J17" s="267" t="s">
        <v>1825</v>
      </c>
    </row>
    <row r="18" spans="2:10" ht="90" x14ac:dyDescent="0.25">
      <c r="B18" s="268" t="s">
        <v>1820</v>
      </c>
      <c r="C18" s="227" t="s">
        <v>1117</v>
      </c>
      <c r="D18" s="227" t="s">
        <v>1826</v>
      </c>
      <c r="E18" s="228" t="s">
        <v>1822</v>
      </c>
      <c r="F18" s="229" t="s">
        <v>1827</v>
      </c>
      <c r="G18" s="227" t="s">
        <v>1828</v>
      </c>
      <c r="H18" s="275" t="s">
        <v>1829</v>
      </c>
      <c r="I18" s="229" t="s">
        <v>1827</v>
      </c>
      <c r="J18" s="267" t="s">
        <v>1830</v>
      </c>
    </row>
    <row r="19" spans="2:10" ht="75" x14ac:dyDescent="0.25">
      <c r="B19" s="268" t="s">
        <v>1820</v>
      </c>
      <c r="C19" s="227" t="s">
        <v>232</v>
      </c>
      <c r="D19" s="227" t="s">
        <v>1821</v>
      </c>
      <c r="E19" s="228" t="s">
        <v>1822</v>
      </c>
      <c r="F19" s="229" t="s">
        <v>1831</v>
      </c>
      <c r="G19" s="227" t="s">
        <v>1832</v>
      </c>
      <c r="H19" s="275" t="s">
        <v>1833</v>
      </c>
      <c r="I19" s="229" t="s">
        <v>1831</v>
      </c>
      <c r="J19" s="267" t="s">
        <v>1834</v>
      </c>
    </row>
    <row r="20" spans="2:10" ht="90" x14ac:dyDescent="0.25">
      <c r="B20" s="268" t="s">
        <v>1820</v>
      </c>
      <c r="C20" s="227" t="s">
        <v>1117</v>
      </c>
      <c r="D20" s="227" t="s">
        <v>1826</v>
      </c>
      <c r="E20" s="228" t="s">
        <v>1822</v>
      </c>
      <c r="F20" s="229" t="s">
        <v>1827</v>
      </c>
      <c r="G20" s="227" t="s">
        <v>1828</v>
      </c>
      <c r="H20" s="276" t="s">
        <v>1835</v>
      </c>
      <c r="I20" s="229" t="s">
        <v>1827</v>
      </c>
      <c r="J20" s="267" t="s">
        <v>1836</v>
      </c>
    </row>
    <row r="21" spans="2:10" ht="75" x14ac:dyDescent="0.25">
      <c r="B21" s="268" t="s">
        <v>1820</v>
      </c>
      <c r="C21" s="227" t="s">
        <v>26</v>
      </c>
      <c r="D21" s="227" t="s">
        <v>1837</v>
      </c>
      <c r="E21" s="228" t="s">
        <v>1822</v>
      </c>
      <c r="F21" s="231" t="s">
        <v>1816</v>
      </c>
      <c r="G21" s="227" t="s">
        <v>1817</v>
      </c>
      <c r="H21" s="276" t="s">
        <v>1838</v>
      </c>
      <c r="I21" s="231" t="s">
        <v>1816</v>
      </c>
      <c r="J21" s="267" t="s">
        <v>1839</v>
      </c>
    </row>
    <row r="22" spans="2:10" ht="90" x14ac:dyDescent="0.25">
      <c r="B22" s="268" t="s">
        <v>1820</v>
      </c>
      <c r="C22" s="227" t="s">
        <v>1117</v>
      </c>
      <c r="D22" s="227" t="s">
        <v>1826</v>
      </c>
      <c r="E22" s="228" t="s">
        <v>1822</v>
      </c>
      <c r="F22" s="229" t="s">
        <v>1827</v>
      </c>
      <c r="G22" s="227" t="s">
        <v>1828</v>
      </c>
      <c r="H22" s="276" t="s">
        <v>1840</v>
      </c>
      <c r="I22" s="229" t="s">
        <v>1827</v>
      </c>
      <c r="J22" s="267" t="s">
        <v>1841</v>
      </c>
    </row>
    <row r="23" spans="2:10" ht="120" x14ac:dyDescent="0.25">
      <c r="B23" s="268" t="s">
        <v>1842</v>
      </c>
      <c r="C23" s="227" t="s">
        <v>1117</v>
      </c>
      <c r="D23" s="227" t="s">
        <v>1843</v>
      </c>
      <c r="E23" s="228" t="s">
        <v>1844</v>
      </c>
      <c r="F23" s="229" t="s">
        <v>1845</v>
      </c>
      <c r="G23" s="227" t="s">
        <v>1846</v>
      </c>
      <c r="H23" s="275" t="s">
        <v>1847</v>
      </c>
      <c r="I23" s="229" t="s">
        <v>1845</v>
      </c>
      <c r="J23" s="267" t="s">
        <v>1848</v>
      </c>
    </row>
    <row r="24" spans="2:10" ht="120" x14ac:dyDescent="0.25">
      <c r="B24" s="268" t="s">
        <v>1842</v>
      </c>
      <c r="C24" s="227" t="s">
        <v>232</v>
      </c>
      <c r="D24" s="227" t="s">
        <v>1849</v>
      </c>
      <c r="E24" s="228" t="s">
        <v>1844</v>
      </c>
      <c r="F24" s="229" t="s">
        <v>1850</v>
      </c>
      <c r="G24" s="227" t="s">
        <v>1851</v>
      </c>
      <c r="H24" s="275" t="s">
        <v>1852</v>
      </c>
      <c r="I24" s="229" t="s">
        <v>1850</v>
      </c>
      <c r="J24" s="267" t="s">
        <v>1853</v>
      </c>
    </row>
    <row r="25" spans="2:10" ht="120" x14ac:dyDescent="0.25">
      <c r="B25" s="268" t="s">
        <v>1842</v>
      </c>
      <c r="C25" s="227" t="s">
        <v>26</v>
      </c>
      <c r="D25" s="227" t="s">
        <v>1854</v>
      </c>
      <c r="E25" s="228" t="s">
        <v>1844</v>
      </c>
      <c r="F25" s="231" t="s">
        <v>1816</v>
      </c>
      <c r="G25" s="227" t="s">
        <v>1855</v>
      </c>
      <c r="H25" s="275" t="s">
        <v>1856</v>
      </c>
      <c r="I25" s="231" t="s">
        <v>1816</v>
      </c>
      <c r="J25" s="267" t="s">
        <v>1857</v>
      </c>
    </row>
    <row r="26" spans="2:10" ht="120" x14ac:dyDescent="0.25">
      <c r="B26" s="268" t="s">
        <v>1858</v>
      </c>
      <c r="C26" s="227" t="s">
        <v>588</v>
      </c>
      <c r="D26" s="227" t="s">
        <v>1859</v>
      </c>
      <c r="E26" s="228" t="s">
        <v>1860</v>
      </c>
      <c r="F26" s="229" t="s">
        <v>1861</v>
      </c>
      <c r="G26" s="227" t="s">
        <v>1862</v>
      </c>
      <c r="H26" s="275" t="s">
        <v>1863</v>
      </c>
      <c r="I26" s="229" t="s">
        <v>1861</v>
      </c>
      <c r="J26" s="267" t="s">
        <v>1864</v>
      </c>
    </row>
    <row r="27" spans="2:10" ht="120" x14ac:dyDescent="0.25">
      <c r="B27" s="268" t="s">
        <v>1858</v>
      </c>
      <c r="C27" s="227" t="s">
        <v>1363</v>
      </c>
      <c r="D27" s="227" t="s">
        <v>1865</v>
      </c>
      <c r="E27" s="228" t="s">
        <v>1860</v>
      </c>
      <c r="F27" s="229" t="s">
        <v>1866</v>
      </c>
      <c r="G27" s="227" t="s">
        <v>1867</v>
      </c>
      <c r="H27" s="275" t="s">
        <v>1868</v>
      </c>
      <c r="I27" s="229" t="s">
        <v>1866</v>
      </c>
      <c r="J27" s="267" t="s">
        <v>1869</v>
      </c>
    </row>
    <row r="28" spans="2:10" ht="120" x14ac:dyDescent="0.25">
      <c r="B28" s="268" t="s">
        <v>1858</v>
      </c>
      <c r="C28" s="227" t="s">
        <v>1117</v>
      </c>
      <c r="D28" s="227" t="s">
        <v>1870</v>
      </c>
      <c r="E28" s="227" t="s">
        <v>1860</v>
      </c>
      <c r="F28" s="229" t="s">
        <v>1827</v>
      </c>
      <c r="G28" s="227" t="s">
        <v>1871</v>
      </c>
      <c r="H28" s="277" t="s">
        <v>1872</v>
      </c>
      <c r="I28" s="229" t="s">
        <v>1827</v>
      </c>
      <c r="J28" s="267" t="s">
        <v>1873</v>
      </c>
    </row>
    <row r="29" spans="2:10" ht="75" x14ac:dyDescent="0.25">
      <c r="B29" s="268" t="s">
        <v>1874</v>
      </c>
      <c r="C29" s="227" t="s">
        <v>232</v>
      </c>
      <c r="D29" s="227" t="s">
        <v>1875</v>
      </c>
      <c r="E29" s="228" t="s">
        <v>1876</v>
      </c>
      <c r="F29" s="229" t="s">
        <v>1850</v>
      </c>
      <c r="G29" s="227" t="s">
        <v>1877</v>
      </c>
      <c r="H29" s="275" t="s">
        <v>1878</v>
      </c>
      <c r="I29" s="229" t="s">
        <v>1850</v>
      </c>
      <c r="J29" s="267" t="s">
        <v>1879</v>
      </c>
    </row>
    <row r="30" spans="2:10" ht="180" x14ac:dyDescent="0.25">
      <c r="B30" s="268" t="s">
        <v>1874</v>
      </c>
      <c r="C30" s="227" t="s">
        <v>588</v>
      </c>
      <c r="D30" s="227" t="s">
        <v>1880</v>
      </c>
      <c r="E30" s="228" t="s">
        <v>1876</v>
      </c>
      <c r="F30" s="229" t="s">
        <v>1881</v>
      </c>
      <c r="G30" s="227" t="s">
        <v>1882</v>
      </c>
      <c r="H30" s="275" t="s">
        <v>1883</v>
      </c>
      <c r="I30" s="229" t="s">
        <v>1881</v>
      </c>
      <c r="J30" s="267" t="s">
        <v>1884</v>
      </c>
    </row>
    <row r="31" spans="2:10" ht="105" x14ac:dyDescent="0.25">
      <c r="B31" s="268" t="s">
        <v>1874</v>
      </c>
      <c r="C31" s="227" t="s">
        <v>677</v>
      </c>
      <c r="D31" s="227" t="s">
        <v>1885</v>
      </c>
      <c r="E31" s="228" t="s">
        <v>1876</v>
      </c>
      <c r="F31" s="229" t="s">
        <v>1804</v>
      </c>
      <c r="G31" s="227" t="s">
        <v>1886</v>
      </c>
      <c r="H31" s="275" t="s">
        <v>1887</v>
      </c>
      <c r="I31" s="229" t="s">
        <v>1804</v>
      </c>
      <c r="J31" s="267" t="s">
        <v>1888</v>
      </c>
    </row>
    <row r="32" spans="2:10" ht="75" x14ac:dyDescent="0.25">
      <c r="B32" s="268" t="s">
        <v>1874</v>
      </c>
      <c r="C32" s="227" t="s">
        <v>1532</v>
      </c>
      <c r="D32" s="227" t="s">
        <v>1889</v>
      </c>
      <c r="E32" s="228" t="s">
        <v>1876</v>
      </c>
      <c r="F32" s="229" t="s">
        <v>1890</v>
      </c>
      <c r="G32" s="227" t="s">
        <v>1886</v>
      </c>
      <c r="H32" s="275" t="s">
        <v>1891</v>
      </c>
      <c r="I32" s="229" t="s">
        <v>1890</v>
      </c>
      <c r="J32" s="267" t="s">
        <v>1892</v>
      </c>
    </row>
    <row r="33" spans="2:10" ht="135" x14ac:dyDescent="0.25">
      <c r="B33" s="268" t="s">
        <v>1874</v>
      </c>
      <c r="C33" s="227" t="s">
        <v>26</v>
      </c>
      <c r="D33" s="227" t="s">
        <v>1893</v>
      </c>
      <c r="E33" s="228" t="s">
        <v>1876</v>
      </c>
      <c r="F33" s="229" t="s">
        <v>1894</v>
      </c>
      <c r="G33" s="227" t="s">
        <v>1895</v>
      </c>
      <c r="H33" s="275" t="s">
        <v>1896</v>
      </c>
      <c r="I33" s="229" t="s">
        <v>1894</v>
      </c>
      <c r="J33" s="267" t="s">
        <v>1897</v>
      </c>
    </row>
    <row r="34" spans="2:10" ht="180" x14ac:dyDescent="0.25">
      <c r="B34" s="268" t="s">
        <v>1898</v>
      </c>
      <c r="C34" s="227" t="s">
        <v>588</v>
      </c>
      <c r="D34" s="227" t="s">
        <v>1880</v>
      </c>
      <c r="E34" s="228" t="s">
        <v>1899</v>
      </c>
      <c r="F34" s="229" t="s">
        <v>1881</v>
      </c>
      <c r="G34" s="227" t="s">
        <v>1900</v>
      </c>
      <c r="H34" s="275" t="s">
        <v>1901</v>
      </c>
      <c r="I34" s="229" t="s">
        <v>1881</v>
      </c>
      <c r="J34" s="267" t="s">
        <v>1902</v>
      </c>
    </row>
    <row r="35" spans="2:10" ht="90" x14ac:dyDescent="0.25">
      <c r="B35" s="268" t="s">
        <v>1898</v>
      </c>
      <c r="C35" s="227" t="s">
        <v>588</v>
      </c>
      <c r="D35" s="227" t="s">
        <v>1880</v>
      </c>
      <c r="E35" s="228" t="s">
        <v>1899</v>
      </c>
      <c r="F35" s="229" t="s">
        <v>1903</v>
      </c>
      <c r="G35" s="227" t="s">
        <v>1900</v>
      </c>
      <c r="H35" s="275" t="s">
        <v>1904</v>
      </c>
      <c r="I35" s="229" t="s">
        <v>1903</v>
      </c>
      <c r="J35" s="267" t="s">
        <v>1905</v>
      </c>
    </row>
    <row r="36" spans="2:10" ht="105" x14ac:dyDescent="0.25">
      <c r="B36" s="268" t="s">
        <v>1898</v>
      </c>
      <c r="C36" s="227" t="s">
        <v>677</v>
      </c>
      <c r="D36" s="227" t="s">
        <v>1885</v>
      </c>
      <c r="E36" s="228" t="s">
        <v>1899</v>
      </c>
      <c r="F36" s="229" t="s">
        <v>1804</v>
      </c>
      <c r="G36" s="227" t="s">
        <v>1906</v>
      </c>
      <c r="H36" s="275" t="s">
        <v>1907</v>
      </c>
      <c r="I36" s="229" t="s">
        <v>1804</v>
      </c>
      <c r="J36" s="267" t="s">
        <v>1908</v>
      </c>
    </row>
    <row r="37" spans="2:10" ht="75" x14ac:dyDescent="0.25">
      <c r="B37" s="268" t="s">
        <v>1898</v>
      </c>
      <c r="C37" s="227" t="s">
        <v>1532</v>
      </c>
      <c r="D37" s="227" t="s">
        <v>1889</v>
      </c>
      <c r="E37" s="228" t="s">
        <v>1899</v>
      </c>
      <c r="F37" s="229" t="s">
        <v>1890</v>
      </c>
      <c r="G37" s="227" t="s">
        <v>1909</v>
      </c>
      <c r="H37" s="275" t="s">
        <v>1910</v>
      </c>
      <c r="I37" s="229" t="s">
        <v>1890</v>
      </c>
      <c r="J37" s="267" t="s">
        <v>1911</v>
      </c>
    </row>
    <row r="38" spans="2:10" ht="105" x14ac:dyDescent="0.25">
      <c r="B38" s="268" t="s">
        <v>1898</v>
      </c>
      <c r="C38" s="227" t="s">
        <v>1532</v>
      </c>
      <c r="D38" s="227" t="s">
        <v>1889</v>
      </c>
      <c r="E38" s="228" t="s">
        <v>1899</v>
      </c>
      <c r="F38" s="229" t="s">
        <v>1890</v>
      </c>
      <c r="G38" s="227" t="s">
        <v>1909</v>
      </c>
      <c r="H38" s="275" t="s">
        <v>1912</v>
      </c>
      <c r="I38" s="229" t="s">
        <v>1890</v>
      </c>
      <c r="J38" s="267" t="s">
        <v>1913</v>
      </c>
    </row>
    <row r="39" spans="2:10" ht="90" x14ac:dyDescent="0.25">
      <c r="B39" s="268" t="s">
        <v>1898</v>
      </c>
      <c r="C39" s="227" t="s">
        <v>1532</v>
      </c>
      <c r="D39" s="227" t="s">
        <v>1889</v>
      </c>
      <c r="E39" s="228" t="s">
        <v>1899</v>
      </c>
      <c r="F39" s="229" t="s">
        <v>1890</v>
      </c>
      <c r="G39" s="227" t="s">
        <v>1909</v>
      </c>
      <c r="H39" s="275" t="s">
        <v>1914</v>
      </c>
      <c r="I39" s="229" t="s">
        <v>1890</v>
      </c>
      <c r="J39" s="267" t="s">
        <v>1915</v>
      </c>
    </row>
    <row r="40" spans="2:10" ht="75" x14ac:dyDescent="0.25">
      <c r="B40" s="268" t="s">
        <v>1916</v>
      </c>
      <c r="C40" s="227" t="s">
        <v>1532</v>
      </c>
      <c r="D40" s="227" t="s">
        <v>1889</v>
      </c>
      <c r="E40" s="228" t="s">
        <v>1917</v>
      </c>
      <c r="F40" s="229" t="s">
        <v>1918</v>
      </c>
      <c r="G40" s="227" t="s">
        <v>1919</v>
      </c>
      <c r="H40" s="275" t="s">
        <v>1920</v>
      </c>
      <c r="I40" s="229" t="s">
        <v>1918</v>
      </c>
      <c r="J40" s="267" t="s">
        <v>1921</v>
      </c>
    </row>
    <row r="41" spans="2:10" ht="75" x14ac:dyDescent="0.25">
      <c r="B41" s="268" t="s">
        <v>1916</v>
      </c>
      <c r="C41" s="227" t="s">
        <v>1532</v>
      </c>
      <c r="D41" s="227" t="s">
        <v>1889</v>
      </c>
      <c r="E41" s="228" t="s">
        <v>1917</v>
      </c>
      <c r="F41" s="229" t="s">
        <v>1890</v>
      </c>
      <c r="G41" s="227" t="s">
        <v>1919</v>
      </c>
      <c r="H41" s="275" t="s">
        <v>1922</v>
      </c>
      <c r="I41" s="229" t="s">
        <v>1890</v>
      </c>
      <c r="J41" s="267" t="s">
        <v>1923</v>
      </c>
    </row>
    <row r="42" spans="2:10" ht="75" x14ac:dyDescent="0.25">
      <c r="B42" s="268" t="s">
        <v>1916</v>
      </c>
      <c r="C42" s="227" t="s">
        <v>1532</v>
      </c>
      <c r="D42" s="227" t="s">
        <v>1889</v>
      </c>
      <c r="E42" s="228" t="s">
        <v>1917</v>
      </c>
      <c r="F42" s="229" t="s">
        <v>1890</v>
      </c>
      <c r="G42" s="227" t="s">
        <v>1919</v>
      </c>
      <c r="H42" s="275" t="s">
        <v>1924</v>
      </c>
      <c r="I42" s="229" t="s">
        <v>1890</v>
      </c>
      <c r="J42" s="267" t="s">
        <v>1925</v>
      </c>
    </row>
    <row r="43" spans="2:10" ht="135" x14ac:dyDescent="0.25">
      <c r="B43" s="268" t="s">
        <v>1916</v>
      </c>
      <c r="C43" s="227" t="s">
        <v>26</v>
      </c>
      <c r="D43" s="227" t="s">
        <v>1893</v>
      </c>
      <c r="E43" s="228" t="s">
        <v>1917</v>
      </c>
      <c r="F43" s="229" t="s">
        <v>1890</v>
      </c>
      <c r="G43" s="227" t="s">
        <v>1926</v>
      </c>
      <c r="H43" s="275" t="s">
        <v>1927</v>
      </c>
      <c r="I43" s="229" t="s">
        <v>1890</v>
      </c>
      <c r="J43" s="267" t="s">
        <v>1928</v>
      </c>
    </row>
    <row r="44" spans="2:10" ht="135" x14ac:dyDescent="0.25">
      <c r="B44" s="268" t="s">
        <v>1929</v>
      </c>
      <c r="C44" s="227" t="s">
        <v>927</v>
      </c>
      <c r="D44" s="227" t="s">
        <v>1930</v>
      </c>
      <c r="E44" s="228" t="s">
        <v>1931</v>
      </c>
      <c r="F44" s="229" t="s">
        <v>1932</v>
      </c>
      <c r="G44" s="227" t="s">
        <v>1933</v>
      </c>
      <c r="H44" s="275" t="s">
        <v>1934</v>
      </c>
      <c r="I44" s="229" t="s">
        <v>1932</v>
      </c>
      <c r="J44" s="267" t="s">
        <v>1935</v>
      </c>
    </row>
    <row r="45" spans="2:10" ht="135" x14ac:dyDescent="0.25">
      <c r="B45" s="268" t="s">
        <v>1929</v>
      </c>
      <c r="C45" s="227" t="s">
        <v>927</v>
      </c>
      <c r="D45" s="227" t="s">
        <v>1930</v>
      </c>
      <c r="E45" s="228" t="s">
        <v>1931</v>
      </c>
      <c r="F45" s="229" t="s">
        <v>1932</v>
      </c>
      <c r="G45" s="227" t="s">
        <v>1933</v>
      </c>
      <c r="H45" s="275" t="s">
        <v>1936</v>
      </c>
      <c r="I45" s="229" t="s">
        <v>1932</v>
      </c>
      <c r="J45" s="267" t="s">
        <v>1937</v>
      </c>
    </row>
    <row r="46" spans="2:10" ht="105" x14ac:dyDescent="0.25">
      <c r="B46" s="268" t="s">
        <v>1929</v>
      </c>
      <c r="C46" s="227" t="s">
        <v>157</v>
      </c>
      <c r="D46" s="227" t="s">
        <v>1938</v>
      </c>
      <c r="E46" s="228" t="s">
        <v>1931</v>
      </c>
      <c r="F46" s="229" t="s">
        <v>1939</v>
      </c>
      <c r="G46" s="227" t="s">
        <v>1938</v>
      </c>
      <c r="H46" s="275" t="s">
        <v>1940</v>
      </c>
      <c r="I46" s="229" t="s">
        <v>1939</v>
      </c>
      <c r="J46" s="267" t="s">
        <v>1941</v>
      </c>
    </row>
    <row r="47" spans="2:10" ht="105" x14ac:dyDescent="0.25">
      <c r="B47" s="268" t="s">
        <v>1929</v>
      </c>
      <c r="C47" s="227" t="s">
        <v>677</v>
      </c>
      <c r="D47" s="227" t="s">
        <v>1942</v>
      </c>
      <c r="E47" s="228" t="s">
        <v>1931</v>
      </c>
      <c r="F47" s="229" t="s">
        <v>1943</v>
      </c>
      <c r="G47" s="227" t="s">
        <v>1944</v>
      </c>
      <c r="H47" s="275" t="s">
        <v>1945</v>
      </c>
      <c r="I47" s="229" t="s">
        <v>1943</v>
      </c>
      <c r="J47" s="267" t="s">
        <v>1946</v>
      </c>
    </row>
    <row r="48" spans="2:10" ht="105" x14ac:dyDescent="0.25">
      <c r="B48" s="268" t="s">
        <v>1929</v>
      </c>
      <c r="C48" s="227" t="s">
        <v>677</v>
      </c>
      <c r="D48" s="227" t="s">
        <v>1942</v>
      </c>
      <c r="E48" s="228" t="s">
        <v>1931</v>
      </c>
      <c r="F48" s="229" t="s">
        <v>1943</v>
      </c>
      <c r="G48" s="227" t="s">
        <v>1944</v>
      </c>
      <c r="H48" s="277" t="s">
        <v>1947</v>
      </c>
      <c r="I48" s="229" t="s">
        <v>1943</v>
      </c>
      <c r="J48" s="267" t="s">
        <v>1948</v>
      </c>
    </row>
    <row r="49" spans="2:10" ht="105" x14ac:dyDescent="0.25">
      <c r="B49" s="268" t="s">
        <v>1949</v>
      </c>
      <c r="C49" s="227" t="s">
        <v>232</v>
      </c>
      <c r="D49" s="227" t="s">
        <v>1950</v>
      </c>
      <c r="E49" s="228" t="s">
        <v>1951</v>
      </c>
      <c r="F49" s="231" t="s">
        <v>1952</v>
      </c>
      <c r="G49" s="227" t="s">
        <v>1953</v>
      </c>
      <c r="H49" s="277" t="s">
        <v>1954</v>
      </c>
      <c r="I49" s="231" t="s">
        <v>1952</v>
      </c>
      <c r="J49" s="267" t="s">
        <v>1955</v>
      </c>
    </row>
    <row r="50" spans="2:10" ht="105" x14ac:dyDescent="0.25">
      <c r="B50" s="268" t="s">
        <v>1949</v>
      </c>
      <c r="C50" s="227" t="s">
        <v>232</v>
      </c>
      <c r="D50" s="227" t="s">
        <v>1950</v>
      </c>
      <c r="E50" s="228" t="s">
        <v>1951</v>
      </c>
      <c r="F50" s="231" t="s">
        <v>1952</v>
      </c>
      <c r="G50" s="227" t="s">
        <v>1953</v>
      </c>
      <c r="H50" s="277" t="s">
        <v>1956</v>
      </c>
      <c r="I50" s="231" t="s">
        <v>1952</v>
      </c>
      <c r="J50" s="267" t="s">
        <v>1955</v>
      </c>
    </row>
    <row r="51" spans="2:10" ht="90" x14ac:dyDescent="0.25">
      <c r="B51" s="268" t="s">
        <v>1949</v>
      </c>
      <c r="C51" s="227" t="s">
        <v>232</v>
      </c>
      <c r="D51" s="227" t="s">
        <v>1950</v>
      </c>
      <c r="E51" s="228" t="s">
        <v>1951</v>
      </c>
      <c r="F51" s="229" t="s">
        <v>1850</v>
      </c>
      <c r="G51" s="227" t="s">
        <v>1953</v>
      </c>
      <c r="H51" s="277" t="s">
        <v>1957</v>
      </c>
      <c r="I51" s="229" t="s">
        <v>1850</v>
      </c>
      <c r="J51" s="267" t="s">
        <v>1958</v>
      </c>
    </row>
    <row r="52" spans="2:10" ht="90" x14ac:dyDescent="0.25">
      <c r="B52" s="268" t="s">
        <v>1949</v>
      </c>
      <c r="C52" s="227" t="s">
        <v>232</v>
      </c>
      <c r="D52" s="227" t="s">
        <v>1950</v>
      </c>
      <c r="E52" s="228" t="s">
        <v>1951</v>
      </c>
      <c r="F52" s="229" t="s">
        <v>1850</v>
      </c>
      <c r="G52" s="227" t="s">
        <v>1953</v>
      </c>
      <c r="H52" s="277" t="s">
        <v>1959</v>
      </c>
      <c r="I52" s="229" t="s">
        <v>1850</v>
      </c>
      <c r="J52" s="267" t="s">
        <v>1960</v>
      </c>
    </row>
    <row r="53" spans="2:10" ht="180" x14ac:dyDescent="0.25">
      <c r="B53" s="268" t="s">
        <v>1949</v>
      </c>
      <c r="C53" s="227" t="s">
        <v>588</v>
      </c>
      <c r="D53" s="227" t="s">
        <v>1961</v>
      </c>
      <c r="E53" s="228" t="s">
        <v>1951</v>
      </c>
      <c r="F53" s="229" t="s">
        <v>1881</v>
      </c>
      <c r="G53" s="227" t="s">
        <v>1953</v>
      </c>
      <c r="H53" s="275" t="s">
        <v>1962</v>
      </c>
      <c r="I53" s="229" t="s">
        <v>1881</v>
      </c>
      <c r="J53" s="267" t="s">
        <v>1963</v>
      </c>
    </row>
    <row r="54" spans="2:10" ht="120" x14ac:dyDescent="0.25">
      <c r="B54" s="268" t="s">
        <v>1949</v>
      </c>
      <c r="C54" s="227" t="s">
        <v>588</v>
      </c>
      <c r="D54" s="227" t="s">
        <v>1961</v>
      </c>
      <c r="E54" s="228" t="s">
        <v>1951</v>
      </c>
      <c r="F54" s="229" t="s">
        <v>1964</v>
      </c>
      <c r="G54" s="227" t="s">
        <v>1953</v>
      </c>
      <c r="H54" s="275" t="s">
        <v>1965</v>
      </c>
      <c r="I54" s="229" t="s">
        <v>1964</v>
      </c>
      <c r="J54" s="267" t="s">
        <v>1966</v>
      </c>
    </row>
    <row r="55" spans="2:10" ht="120" x14ac:dyDescent="0.25">
      <c r="B55" s="268" t="s">
        <v>1949</v>
      </c>
      <c r="C55" s="227" t="s">
        <v>232</v>
      </c>
      <c r="D55" s="227" t="s">
        <v>1950</v>
      </c>
      <c r="E55" s="228" t="s">
        <v>1951</v>
      </c>
      <c r="F55" s="261" t="s">
        <v>1967</v>
      </c>
      <c r="G55" s="227" t="s">
        <v>1953</v>
      </c>
      <c r="H55" s="275" t="s">
        <v>1968</v>
      </c>
      <c r="I55" s="261" t="s">
        <v>1967</v>
      </c>
      <c r="J55" s="267" t="s">
        <v>1969</v>
      </c>
    </row>
    <row r="56" spans="2:10" ht="180" x14ac:dyDescent="0.25">
      <c r="B56" s="268" t="s">
        <v>1949</v>
      </c>
      <c r="C56" s="227" t="s">
        <v>588</v>
      </c>
      <c r="D56" s="227" t="s">
        <v>1961</v>
      </c>
      <c r="E56" s="228" t="s">
        <v>1951</v>
      </c>
      <c r="F56" s="229" t="s">
        <v>1881</v>
      </c>
      <c r="G56" s="227" t="s">
        <v>1953</v>
      </c>
      <c r="H56" s="275" t="s">
        <v>1970</v>
      </c>
      <c r="I56" s="229" t="s">
        <v>1881</v>
      </c>
      <c r="J56" s="267" t="s">
        <v>1971</v>
      </c>
    </row>
    <row r="57" spans="2:10" ht="105" x14ac:dyDescent="0.25">
      <c r="B57" s="268" t="s">
        <v>1949</v>
      </c>
      <c r="C57" s="227" t="s">
        <v>588</v>
      </c>
      <c r="D57" s="227" t="s">
        <v>1961</v>
      </c>
      <c r="E57" s="228" t="s">
        <v>1951</v>
      </c>
      <c r="F57" s="229" t="s">
        <v>1903</v>
      </c>
      <c r="G57" s="227" t="s">
        <v>1953</v>
      </c>
      <c r="H57" s="275" t="s">
        <v>1972</v>
      </c>
      <c r="I57" s="229" t="s">
        <v>1903</v>
      </c>
      <c r="J57" s="267" t="s">
        <v>1973</v>
      </c>
    </row>
    <row r="58" spans="2:10" ht="75" x14ac:dyDescent="0.25">
      <c r="B58" s="268" t="s">
        <v>1974</v>
      </c>
      <c r="C58" s="227" t="s">
        <v>1117</v>
      </c>
      <c r="D58" s="227" t="s">
        <v>1975</v>
      </c>
      <c r="E58" s="228" t="s">
        <v>1976</v>
      </c>
      <c r="F58" s="229" t="s">
        <v>1845</v>
      </c>
      <c r="G58" s="227" t="s">
        <v>1977</v>
      </c>
      <c r="H58" s="275" t="s">
        <v>1978</v>
      </c>
      <c r="I58" s="229" t="s">
        <v>1845</v>
      </c>
      <c r="J58" s="267" t="s">
        <v>1979</v>
      </c>
    </row>
    <row r="59" spans="2:10" ht="75" x14ac:dyDescent="0.25">
      <c r="B59" s="268" t="s">
        <v>1974</v>
      </c>
      <c r="C59" s="227" t="s">
        <v>1169</v>
      </c>
      <c r="D59" s="227" t="s">
        <v>1980</v>
      </c>
      <c r="E59" s="228" t="s">
        <v>1976</v>
      </c>
      <c r="F59" s="229" t="s">
        <v>1981</v>
      </c>
      <c r="G59" s="227" t="s">
        <v>1977</v>
      </c>
      <c r="H59" s="275" t="s">
        <v>1982</v>
      </c>
      <c r="I59" s="229" t="s">
        <v>1981</v>
      </c>
      <c r="J59" s="267" t="s">
        <v>1983</v>
      </c>
    </row>
    <row r="60" spans="2:10" ht="75" x14ac:dyDescent="0.25">
      <c r="B60" s="268" t="s">
        <v>1974</v>
      </c>
      <c r="C60" s="227" t="s">
        <v>1169</v>
      </c>
      <c r="D60" s="227" t="s">
        <v>1980</v>
      </c>
      <c r="E60" s="228" t="s">
        <v>1976</v>
      </c>
      <c r="F60" s="229" t="s">
        <v>1981</v>
      </c>
      <c r="G60" s="227" t="s">
        <v>1977</v>
      </c>
      <c r="H60" s="275" t="s">
        <v>1984</v>
      </c>
      <c r="I60" s="229" t="s">
        <v>1981</v>
      </c>
      <c r="J60" s="267" t="s">
        <v>1985</v>
      </c>
    </row>
    <row r="61" spans="2:10" ht="75" x14ac:dyDescent="0.25">
      <c r="B61" s="268" t="s">
        <v>1974</v>
      </c>
      <c r="C61" s="227" t="s">
        <v>1169</v>
      </c>
      <c r="D61" s="227" t="s">
        <v>1980</v>
      </c>
      <c r="E61" s="228" t="s">
        <v>1976</v>
      </c>
      <c r="F61" s="229" t="s">
        <v>1981</v>
      </c>
      <c r="G61" s="227" t="s">
        <v>1977</v>
      </c>
      <c r="H61" s="275" t="s">
        <v>1986</v>
      </c>
      <c r="I61" s="229" t="s">
        <v>1981</v>
      </c>
      <c r="J61" s="267" t="s">
        <v>1987</v>
      </c>
    </row>
    <row r="62" spans="2:10" ht="75" x14ac:dyDescent="0.25">
      <c r="B62" s="268" t="s">
        <v>1988</v>
      </c>
      <c r="C62" s="227" t="s">
        <v>1169</v>
      </c>
      <c r="D62" s="227" t="s">
        <v>1980</v>
      </c>
      <c r="E62" s="228" t="s">
        <v>1989</v>
      </c>
      <c r="F62" s="229" t="s">
        <v>1981</v>
      </c>
      <c r="G62" s="227" t="s">
        <v>1977</v>
      </c>
      <c r="H62" s="275" t="s">
        <v>1990</v>
      </c>
      <c r="I62" s="229" t="s">
        <v>1981</v>
      </c>
      <c r="J62" s="267" t="s">
        <v>1991</v>
      </c>
    </row>
    <row r="63" spans="2:10" ht="75" x14ac:dyDescent="0.25">
      <c r="B63" s="268" t="s">
        <v>1988</v>
      </c>
      <c r="C63" s="227" t="s">
        <v>1169</v>
      </c>
      <c r="D63" s="227" t="s">
        <v>1980</v>
      </c>
      <c r="E63" s="228" t="s">
        <v>1989</v>
      </c>
      <c r="F63" s="229" t="s">
        <v>1981</v>
      </c>
      <c r="G63" s="227" t="s">
        <v>1977</v>
      </c>
      <c r="H63" s="275" t="s">
        <v>1992</v>
      </c>
      <c r="I63" s="229" t="s">
        <v>1981</v>
      </c>
      <c r="J63" s="267" t="s">
        <v>1993</v>
      </c>
    </row>
    <row r="64" spans="2:10" ht="75" x14ac:dyDescent="0.25">
      <c r="B64" s="268" t="s">
        <v>1988</v>
      </c>
      <c r="C64" s="227" t="s">
        <v>1169</v>
      </c>
      <c r="D64" s="227" t="s">
        <v>1980</v>
      </c>
      <c r="E64" s="228" t="s">
        <v>1989</v>
      </c>
      <c r="F64" s="229" t="s">
        <v>1981</v>
      </c>
      <c r="G64" s="227" t="s">
        <v>1977</v>
      </c>
      <c r="H64" s="275" t="s">
        <v>1994</v>
      </c>
      <c r="I64" s="229" t="s">
        <v>1981</v>
      </c>
      <c r="J64" s="267" t="s">
        <v>1995</v>
      </c>
    </row>
    <row r="65" spans="2:10" ht="75" x14ac:dyDescent="0.25">
      <c r="B65" s="268" t="s">
        <v>1988</v>
      </c>
      <c r="C65" s="227" t="s">
        <v>1169</v>
      </c>
      <c r="D65" s="227" t="s">
        <v>1980</v>
      </c>
      <c r="E65" s="228" t="s">
        <v>1989</v>
      </c>
      <c r="F65" s="229" t="s">
        <v>1981</v>
      </c>
      <c r="G65" s="227" t="s">
        <v>1977</v>
      </c>
      <c r="H65" s="275" t="s">
        <v>1996</v>
      </c>
      <c r="I65" s="229" t="s">
        <v>1981</v>
      </c>
      <c r="J65" s="267" t="s">
        <v>1997</v>
      </c>
    </row>
    <row r="66" spans="2:10" ht="75.75" thickBot="1" x14ac:dyDescent="0.3">
      <c r="B66" s="269" t="s">
        <v>1988</v>
      </c>
      <c r="C66" s="270" t="s">
        <v>1169</v>
      </c>
      <c r="D66" s="270" t="s">
        <v>1980</v>
      </c>
      <c r="E66" s="271" t="s">
        <v>1989</v>
      </c>
      <c r="F66" s="272" t="s">
        <v>1981</v>
      </c>
      <c r="G66" s="270" t="s">
        <v>1977</v>
      </c>
      <c r="H66" s="278" t="s">
        <v>1998</v>
      </c>
      <c r="I66" s="272" t="s">
        <v>1981</v>
      </c>
      <c r="J66" s="273" t="s">
        <v>1999</v>
      </c>
    </row>
  </sheetData>
  <autoFilter ref="B11:L66"/>
  <mergeCells count="4">
    <mergeCell ref="B2:J2"/>
    <mergeCell ref="B3:J3"/>
    <mergeCell ref="B5:C5"/>
    <mergeCell ref="C4:E4"/>
  </mergeCells>
  <dataValidations count="2">
    <dataValidation type="custom" allowBlank="1" showInputMessage="1" showErrorMessage="1" sqref="H48:H52 H28">
      <formula1>ISTEXT(H28)</formula1>
    </dataValidation>
    <dataValidation type="custom" allowBlank="1" showErrorMessage="1" sqref="E12:E16 H16:H27 H12:H14 H29:H37 H40:H45 H59:H62 H47">
      <formula1>ISTEXT(E12)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Indicadores de los ODS</vt:lpstr>
      <vt:lpstr>MatrizFinalODSCONPES</vt:lpstr>
      <vt:lpstr>RelacionamientoODSPPPF</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10</dc:creator>
  <cp:keywords/>
  <dc:description/>
  <cp:lastModifiedBy>User</cp:lastModifiedBy>
  <cp:revision/>
  <dcterms:created xsi:type="dcterms:W3CDTF">2021-04-06T15:17:05Z</dcterms:created>
  <dcterms:modified xsi:type="dcterms:W3CDTF">2021-12-09T16:41:02Z</dcterms:modified>
  <cp:category/>
  <cp:contentStatus/>
</cp:coreProperties>
</file>